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\Desktop\МПиАР\"/>
    </mc:Choice>
  </mc:AlternateContent>
  <bookViews>
    <workbookView xWindow="0" yWindow="0" windowWidth="20490" windowHeight="7755" firstSheet="5" activeTab="9"/>
  </bookViews>
  <sheets>
    <sheet name="Исходный" sheetId="5" r:id="rId1"/>
    <sheet name="Итоги исходного" sheetId="22" r:id="rId2"/>
    <sheet name="Обратная" sheetId="8" r:id="rId3"/>
    <sheet name="Гиперболическая" sheetId="9" r:id="rId4"/>
    <sheet name="Экспоненциальная" sheetId="10" r:id="rId5"/>
    <sheet name="Показательная" sheetId="12" r:id="rId6"/>
    <sheet name="Множественная" sheetId="11" r:id="rId7"/>
    <sheet name="Итоги множественной" sheetId="23" r:id="rId8"/>
    <sheet name="Расчёт матрицы S" sheetId="13" r:id="rId9"/>
    <sheet name="МПиАР" sheetId="24" r:id="rId10"/>
  </sheets>
  <definedNames>
    <definedName name="solver_eng" localSheetId="0" hidden="1">1</definedName>
    <definedName name="solver_eng" localSheetId="8" hidden="1">1</definedName>
    <definedName name="solver_neg" localSheetId="0" hidden="1">1</definedName>
    <definedName name="solver_neg" localSheetId="8" hidden="1">1</definedName>
    <definedName name="solver_num" localSheetId="0" hidden="1">0</definedName>
    <definedName name="solver_num" localSheetId="8" hidden="1">0</definedName>
    <definedName name="solver_opt" localSheetId="0" hidden="1">Исходный!$B$2</definedName>
    <definedName name="solver_opt" localSheetId="8" hidden="1">'Расчёт матрицы S'!$E$5</definedName>
    <definedName name="solver_typ" localSheetId="0" hidden="1">1</definedName>
    <definedName name="solver_typ" localSheetId="8" hidden="1">1</definedName>
    <definedName name="solver_val" localSheetId="0" hidden="1">0</definedName>
    <definedName name="solver_val" localSheetId="8" hidden="1">0</definedName>
    <definedName name="solver_ver" localSheetId="0" hidden="1">3</definedName>
    <definedName name="solver_ver" localSheetId="8" hidden="1">3</definedName>
  </definedNames>
  <calcPr calcId="152511"/>
  <fileRecoveryPr repairLoad="1"/>
</workbook>
</file>

<file path=xl/calcChain.xml><?xml version="1.0" encoding="utf-8"?>
<calcChain xmlns="http://schemas.openxmlformats.org/spreadsheetml/2006/main">
  <c r="AN4" i="24" l="1"/>
  <c r="AN2" i="24"/>
  <c r="AI4" i="24"/>
  <c r="AJ4" i="24"/>
  <c r="AK4" i="24"/>
  <c r="AI5" i="24"/>
  <c r="AJ5" i="24"/>
  <c r="AK5" i="24"/>
  <c r="AI6" i="24"/>
  <c r="AJ6" i="24"/>
  <c r="AK6" i="24"/>
  <c r="AI7" i="24"/>
  <c r="AJ7" i="24"/>
  <c r="AK7" i="24"/>
  <c r="AI8" i="24"/>
  <c r="AJ8" i="24"/>
  <c r="AK8" i="24"/>
  <c r="AI9" i="24"/>
  <c r="AJ9" i="24"/>
  <c r="AK9" i="24"/>
  <c r="AI10" i="24"/>
  <c r="AJ10" i="24"/>
  <c r="AK10" i="24"/>
  <c r="AI11" i="24"/>
  <c r="AJ11" i="24"/>
  <c r="AK11" i="24"/>
  <c r="AI12" i="24"/>
  <c r="AJ12" i="24"/>
  <c r="AK12" i="24"/>
  <c r="AI13" i="24"/>
  <c r="AJ13" i="24"/>
  <c r="AK13" i="24"/>
  <c r="AI14" i="24"/>
  <c r="AJ14" i="24"/>
  <c r="AK14" i="24"/>
  <c r="AI15" i="24"/>
  <c r="AJ15" i="24"/>
  <c r="AK15" i="24"/>
  <c r="AI16" i="24"/>
  <c r="AJ16" i="24"/>
  <c r="AK16" i="24"/>
  <c r="AI17" i="24"/>
  <c r="AJ17" i="24"/>
  <c r="AK17" i="24"/>
  <c r="AI18" i="24"/>
  <c r="AJ18" i="24"/>
  <c r="AK18" i="24"/>
  <c r="AI19" i="24"/>
  <c r="AJ19" i="24"/>
  <c r="AK19" i="24"/>
  <c r="AI20" i="24"/>
  <c r="AJ20" i="24"/>
  <c r="AK20" i="24"/>
  <c r="AI21" i="24"/>
  <c r="AJ21" i="24"/>
  <c r="AK21" i="24"/>
  <c r="AI22" i="24"/>
  <c r="AJ22" i="24"/>
  <c r="AK22" i="24"/>
  <c r="AI23" i="24"/>
  <c r="AJ23" i="24"/>
  <c r="AK23" i="24"/>
  <c r="AI24" i="24"/>
  <c r="AJ24" i="24"/>
  <c r="AK24" i="24"/>
  <c r="AI25" i="24"/>
  <c r="AJ25" i="24"/>
  <c r="AK25" i="24"/>
  <c r="AI26" i="24"/>
  <c r="AJ26" i="24"/>
  <c r="AK26" i="24"/>
  <c r="AI27" i="24"/>
  <c r="AJ27" i="24"/>
  <c r="AK27" i="24"/>
  <c r="AI28" i="24"/>
  <c r="AJ28" i="24"/>
  <c r="AK28" i="24"/>
  <c r="AI29" i="24"/>
  <c r="AJ29" i="24"/>
  <c r="AK29" i="24"/>
  <c r="AI30" i="24"/>
  <c r="AJ30" i="24"/>
  <c r="AK30" i="24"/>
  <c r="AI31" i="24"/>
  <c r="AJ31" i="24"/>
  <c r="AK31" i="24"/>
  <c r="AI32" i="24"/>
  <c r="AJ32" i="24"/>
  <c r="AK32" i="24"/>
  <c r="AI33" i="24"/>
  <c r="AJ33" i="24"/>
  <c r="AK33" i="24"/>
  <c r="AI34" i="24"/>
  <c r="AJ34" i="24"/>
  <c r="AK34" i="24"/>
  <c r="AI35" i="24"/>
  <c r="AJ35" i="24"/>
  <c r="AK35" i="24"/>
  <c r="AI36" i="24"/>
  <c r="AJ36" i="24"/>
  <c r="AK36" i="24"/>
  <c r="AI37" i="24"/>
  <c r="AJ37" i="24"/>
  <c r="AK37" i="24"/>
  <c r="AI38" i="24"/>
  <c r="AJ38" i="24"/>
  <c r="AK38" i="24"/>
  <c r="AI39" i="24"/>
  <c r="AJ39" i="24"/>
  <c r="AK39" i="24"/>
  <c r="AI40" i="24"/>
  <c r="AJ40" i="24"/>
  <c r="AK40" i="24"/>
  <c r="AI41" i="24"/>
  <c r="AJ41" i="24"/>
  <c r="AK41" i="24"/>
  <c r="AI42" i="24"/>
  <c r="AJ42" i="24"/>
  <c r="AK42" i="24"/>
  <c r="AI43" i="24"/>
  <c r="AJ43" i="24"/>
  <c r="AK43" i="24"/>
  <c r="AI44" i="24"/>
  <c r="AJ44" i="24"/>
  <c r="AK44" i="24"/>
  <c r="AI45" i="24"/>
  <c r="AJ45" i="24"/>
  <c r="AK45" i="24"/>
  <c r="AI46" i="24"/>
  <c r="AJ46" i="24"/>
  <c r="AK46" i="24"/>
  <c r="AI47" i="24"/>
  <c r="AJ47" i="24"/>
  <c r="AK47" i="24"/>
  <c r="AI48" i="24"/>
  <c r="AJ48" i="24"/>
  <c r="AK48" i="24"/>
  <c r="AI49" i="24"/>
  <c r="AJ49" i="24"/>
  <c r="AK49" i="24"/>
  <c r="AI50" i="24"/>
  <c r="AJ50" i="24"/>
  <c r="AK50" i="24"/>
  <c r="AI51" i="24"/>
  <c r="AJ51" i="24"/>
  <c r="AK51" i="24"/>
  <c r="AI52" i="24"/>
  <c r="AJ52" i="24"/>
  <c r="AK52" i="24"/>
  <c r="AI53" i="24"/>
  <c r="AJ53" i="24"/>
  <c r="AK53" i="24"/>
  <c r="AI54" i="24"/>
  <c r="AJ54" i="24"/>
  <c r="AK54" i="24"/>
  <c r="AI55" i="24"/>
  <c r="AJ55" i="24"/>
  <c r="AK55" i="24"/>
  <c r="AI56" i="24"/>
  <c r="AJ56" i="24"/>
  <c r="AK56" i="24"/>
  <c r="AI57" i="24"/>
  <c r="AJ57" i="24"/>
  <c r="AK57" i="24"/>
  <c r="AI58" i="24"/>
  <c r="AJ58" i="24"/>
  <c r="AK58" i="24"/>
  <c r="AI59" i="24"/>
  <c r="AJ59" i="24"/>
  <c r="AK59" i="24"/>
  <c r="AI60" i="24"/>
  <c r="AJ60" i="24"/>
  <c r="AK60" i="24"/>
  <c r="AI61" i="24"/>
  <c r="AJ61" i="24"/>
  <c r="AK61" i="24"/>
  <c r="AI62" i="24"/>
  <c r="AJ62" i="24"/>
  <c r="AK62" i="24"/>
  <c r="AI63" i="24"/>
  <c r="AJ63" i="24"/>
  <c r="AK63" i="24"/>
  <c r="AI64" i="24"/>
  <c r="AJ64" i="24"/>
  <c r="AK64" i="24"/>
  <c r="AI65" i="24"/>
  <c r="AJ65" i="24"/>
  <c r="AK65" i="24"/>
  <c r="AI66" i="24"/>
  <c r="AJ66" i="24"/>
  <c r="AK66" i="24"/>
  <c r="AI67" i="24"/>
  <c r="AJ67" i="24"/>
  <c r="AK67" i="24"/>
  <c r="AI68" i="24"/>
  <c r="AJ68" i="24"/>
  <c r="AK68" i="24"/>
  <c r="AI69" i="24"/>
  <c r="AJ69" i="24"/>
  <c r="AK69" i="24"/>
  <c r="AI70" i="24"/>
  <c r="AJ70" i="24"/>
  <c r="AK70" i="24"/>
  <c r="AI71" i="24"/>
  <c r="AJ71" i="24"/>
  <c r="AK71" i="24"/>
  <c r="AI72" i="24"/>
  <c r="AJ72" i="24"/>
  <c r="AK72" i="24"/>
  <c r="AI73" i="24"/>
  <c r="AJ73" i="24"/>
  <c r="AK73" i="24"/>
  <c r="AI74" i="24"/>
  <c r="AJ74" i="24"/>
  <c r="AK74" i="24"/>
  <c r="AI75" i="24"/>
  <c r="AJ75" i="24"/>
  <c r="AK75" i="24"/>
  <c r="AI76" i="24"/>
  <c r="AJ76" i="24"/>
  <c r="AK76" i="24"/>
  <c r="AI77" i="24"/>
  <c r="AJ77" i="24"/>
  <c r="AK77" i="24"/>
  <c r="AI78" i="24"/>
  <c r="AJ78" i="24"/>
  <c r="AK78" i="24"/>
  <c r="AI79" i="24"/>
  <c r="AJ79" i="24"/>
  <c r="AK79" i="24"/>
  <c r="AI80" i="24"/>
  <c r="AJ80" i="24"/>
  <c r="AK80" i="24"/>
  <c r="AI81" i="24"/>
  <c r="AJ81" i="24"/>
  <c r="AK81" i="24"/>
  <c r="AI82" i="24"/>
  <c r="AJ82" i="24"/>
  <c r="AK82" i="24"/>
  <c r="AI83" i="24"/>
  <c r="AJ83" i="24"/>
  <c r="AK83" i="24"/>
  <c r="AI84" i="24"/>
  <c r="AJ84" i="24"/>
  <c r="AK84" i="24"/>
  <c r="AI85" i="24"/>
  <c r="AJ85" i="24"/>
  <c r="AK85" i="24"/>
  <c r="AI86" i="24"/>
  <c r="AJ86" i="24"/>
  <c r="AK86" i="24"/>
  <c r="AI87" i="24"/>
  <c r="AJ87" i="24"/>
  <c r="AK87" i="24"/>
  <c r="AI88" i="24"/>
  <c r="AJ88" i="24"/>
  <c r="AK88" i="24"/>
  <c r="AI89" i="24"/>
  <c r="AJ89" i="24"/>
  <c r="AK89" i="24"/>
  <c r="AI90" i="24"/>
  <c r="AJ90" i="24"/>
  <c r="AK90" i="24"/>
  <c r="AI91" i="24"/>
  <c r="AJ91" i="24"/>
  <c r="AK91" i="24"/>
  <c r="AI92" i="24"/>
  <c r="AJ92" i="24"/>
  <c r="AK92" i="24"/>
  <c r="AI93" i="24"/>
  <c r="AJ93" i="24"/>
  <c r="AK93" i="24"/>
  <c r="AI94" i="24"/>
  <c r="AJ94" i="24"/>
  <c r="AK94" i="24"/>
  <c r="AI95" i="24"/>
  <c r="AJ95" i="24"/>
  <c r="AK95" i="24"/>
  <c r="AI96" i="24"/>
  <c r="AJ96" i="24"/>
  <c r="AK96" i="24"/>
  <c r="AI97" i="24"/>
  <c r="AJ97" i="24"/>
  <c r="AK97" i="24"/>
  <c r="AI98" i="24"/>
  <c r="AJ98" i="24"/>
  <c r="AK98" i="24"/>
  <c r="AI99" i="24"/>
  <c r="AJ99" i="24"/>
  <c r="AK99" i="24"/>
  <c r="AI100" i="24"/>
  <c r="AJ100" i="24"/>
  <c r="AK100" i="24"/>
  <c r="AI101" i="24"/>
  <c r="AJ101" i="24"/>
  <c r="AK101" i="24"/>
  <c r="AI102" i="24"/>
  <c r="AJ102" i="24"/>
  <c r="AK102" i="24"/>
  <c r="AI103" i="24"/>
  <c r="AJ103" i="24"/>
  <c r="AK103" i="24"/>
  <c r="AI104" i="24"/>
  <c r="AJ104" i="24"/>
  <c r="AK104" i="24"/>
  <c r="AI105" i="24"/>
  <c r="AJ105" i="24"/>
  <c r="AK105" i="24"/>
  <c r="AI106" i="24"/>
  <c r="AJ106" i="24"/>
  <c r="AK106" i="24"/>
  <c r="AI107" i="24"/>
  <c r="AJ107" i="24"/>
  <c r="AK107" i="24"/>
  <c r="AI108" i="24"/>
  <c r="AJ108" i="24"/>
  <c r="AK108" i="24"/>
  <c r="AI109" i="24"/>
  <c r="AJ109" i="24"/>
  <c r="AK109" i="24"/>
  <c r="AI110" i="24"/>
  <c r="AJ110" i="24"/>
  <c r="AK110" i="24"/>
  <c r="AI111" i="24"/>
  <c r="AJ111" i="24"/>
  <c r="AK111" i="24"/>
  <c r="AI112" i="24"/>
  <c r="AJ112" i="24"/>
  <c r="AK112" i="24"/>
  <c r="AI113" i="24"/>
  <c r="AJ113" i="24"/>
  <c r="AK113" i="24"/>
  <c r="AI114" i="24"/>
  <c r="AJ114" i="24"/>
  <c r="AK114" i="24"/>
  <c r="AI115" i="24"/>
  <c r="AJ115" i="24"/>
  <c r="AK115" i="24"/>
  <c r="AI116" i="24"/>
  <c r="AJ116" i="24"/>
  <c r="AK116" i="24"/>
  <c r="AI117" i="24"/>
  <c r="AJ117" i="24"/>
  <c r="AK117" i="24"/>
  <c r="AI118" i="24"/>
  <c r="AJ118" i="24"/>
  <c r="AK118" i="24"/>
  <c r="AI119" i="24"/>
  <c r="AJ119" i="24"/>
  <c r="AK119" i="24"/>
  <c r="AI120" i="24"/>
  <c r="AJ120" i="24"/>
  <c r="AK120" i="24"/>
  <c r="AI121" i="24"/>
  <c r="AJ121" i="24"/>
  <c r="AK121" i="24"/>
  <c r="AI122" i="24"/>
  <c r="AJ122" i="24"/>
  <c r="AK122" i="24"/>
  <c r="AI123" i="24"/>
  <c r="AJ123" i="24"/>
  <c r="AK123" i="24"/>
  <c r="AI124" i="24"/>
  <c r="AJ124" i="24"/>
  <c r="AK124" i="24"/>
  <c r="AI125" i="24"/>
  <c r="AJ125" i="24"/>
  <c r="AK125" i="24"/>
  <c r="AI126" i="24"/>
  <c r="AJ126" i="24"/>
  <c r="AK126" i="24"/>
  <c r="AI127" i="24"/>
  <c r="AJ127" i="24"/>
  <c r="AK127" i="24"/>
  <c r="AI128" i="24"/>
  <c r="AJ128" i="24"/>
  <c r="AK128" i="24"/>
  <c r="AI129" i="24"/>
  <c r="AJ129" i="24"/>
  <c r="AK129" i="24"/>
  <c r="AI130" i="24"/>
  <c r="AJ130" i="24"/>
  <c r="AK130" i="24"/>
  <c r="AI131" i="24"/>
  <c r="AJ131" i="24"/>
  <c r="AK131" i="24"/>
  <c r="AI132" i="24"/>
  <c r="AJ132" i="24"/>
  <c r="AK132" i="24"/>
  <c r="AI133" i="24"/>
  <c r="AJ133" i="24"/>
  <c r="AK133" i="24"/>
  <c r="AI134" i="24"/>
  <c r="AJ134" i="24"/>
  <c r="AK134" i="24"/>
  <c r="AI135" i="24"/>
  <c r="AJ135" i="24"/>
  <c r="AK135" i="24"/>
  <c r="AI136" i="24"/>
  <c r="AJ136" i="24"/>
  <c r="AK136" i="24"/>
  <c r="AI137" i="24"/>
  <c r="AJ137" i="24"/>
  <c r="AK137" i="24"/>
  <c r="AI138" i="24"/>
  <c r="AJ138" i="24"/>
  <c r="AK138" i="24"/>
  <c r="AI139" i="24"/>
  <c r="AJ139" i="24"/>
  <c r="AK139" i="24"/>
  <c r="AI140" i="24"/>
  <c r="AJ140" i="24"/>
  <c r="AK140" i="24"/>
  <c r="AI141" i="24"/>
  <c r="AJ141" i="24"/>
  <c r="AK141" i="24"/>
  <c r="AI142" i="24"/>
  <c r="AJ142" i="24"/>
  <c r="AK142" i="24"/>
  <c r="AI143" i="24"/>
  <c r="AJ143" i="24"/>
  <c r="AK143" i="24"/>
  <c r="AI144" i="24"/>
  <c r="AJ144" i="24"/>
  <c r="AK144" i="24"/>
  <c r="AI145" i="24"/>
  <c r="AJ145" i="24"/>
  <c r="AK145" i="24"/>
  <c r="AI146" i="24"/>
  <c r="AJ146" i="24"/>
  <c r="AK146" i="24"/>
  <c r="AI147" i="24"/>
  <c r="AJ147" i="24"/>
  <c r="AK147" i="24"/>
  <c r="AI148" i="24"/>
  <c r="AJ148" i="24"/>
  <c r="AK148" i="24"/>
  <c r="AI149" i="24"/>
  <c r="AJ149" i="24"/>
  <c r="AK149" i="24"/>
  <c r="AI150" i="24"/>
  <c r="AJ150" i="24"/>
  <c r="AK150" i="24"/>
  <c r="AI151" i="24"/>
  <c r="AJ151" i="24"/>
  <c r="AK151" i="24"/>
  <c r="AI152" i="24"/>
  <c r="AJ152" i="24"/>
  <c r="AK152" i="24"/>
  <c r="AI153" i="24"/>
  <c r="AJ153" i="24"/>
  <c r="AK153" i="24"/>
  <c r="AI154" i="24"/>
  <c r="AJ154" i="24"/>
  <c r="AK154" i="24"/>
  <c r="AI155" i="24"/>
  <c r="AJ155" i="24"/>
  <c r="AK155" i="24"/>
  <c r="AI156" i="24"/>
  <c r="AJ156" i="24"/>
  <c r="AK156" i="24"/>
  <c r="AI157" i="24"/>
  <c r="AJ157" i="24"/>
  <c r="AK157" i="24"/>
  <c r="AI158" i="24"/>
  <c r="AJ158" i="24"/>
  <c r="AK158" i="24"/>
  <c r="AI159" i="24"/>
  <c r="AJ159" i="24"/>
  <c r="AK159" i="24"/>
  <c r="AI160" i="24"/>
  <c r="AJ160" i="24"/>
  <c r="AK160" i="24"/>
  <c r="AI161" i="24"/>
  <c r="AJ161" i="24"/>
  <c r="AK161" i="24"/>
  <c r="AI162" i="24"/>
  <c r="AJ162" i="24"/>
  <c r="AK162" i="24"/>
  <c r="AI163" i="24"/>
  <c r="AJ163" i="24"/>
  <c r="AK163" i="24"/>
  <c r="AI164" i="24"/>
  <c r="AJ164" i="24"/>
  <c r="AK164" i="24"/>
  <c r="AI165" i="24"/>
  <c r="AJ165" i="24"/>
  <c r="AK165" i="24"/>
  <c r="AI166" i="24"/>
  <c r="AJ166" i="24"/>
  <c r="AK166" i="24"/>
  <c r="AI167" i="24"/>
  <c r="AJ167" i="24"/>
  <c r="AK167" i="24"/>
  <c r="AI168" i="24"/>
  <c r="AJ168" i="24"/>
  <c r="AK168" i="24"/>
  <c r="AI169" i="24"/>
  <c r="AJ169" i="24"/>
  <c r="AK169" i="24"/>
  <c r="AI170" i="24"/>
  <c r="AJ170" i="24"/>
  <c r="AK170" i="24"/>
  <c r="AI171" i="24"/>
  <c r="AJ171" i="24"/>
  <c r="AK171" i="24"/>
  <c r="AI172" i="24"/>
  <c r="AJ172" i="24"/>
  <c r="AK172" i="24"/>
  <c r="AI173" i="24"/>
  <c r="AJ173" i="24"/>
  <c r="AK173" i="24"/>
  <c r="AI174" i="24"/>
  <c r="AJ174" i="24"/>
  <c r="AK174" i="24"/>
  <c r="AI175" i="24"/>
  <c r="AJ175" i="24"/>
  <c r="AK175" i="24"/>
  <c r="AI176" i="24"/>
  <c r="AJ176" i="24"/>
  <c r="AK176" i="24"/>
  <c r="AI177" i="24"/>
  <c r="AJ177" i="24"/>
  <c r="AK177" i="24"/>
  <c r="AI178" i="24"/>
  <c r="AJ178" i="24"/>
  <c r="AK178" i="24"/>
  <c r="AI179" i="24"/>
  <c r="AJ179" i="24"/>
  <c r="AK179" i="24"/>
  <c r="AI180" i="24"/>
  <c r="AJ180" i="24"/>
  <c r="AK180" i="24"/>
  <c r="AI181" i="24"/>
  <c r="AJ181" i="24"/>
  <c r="AK181" i="24"/>
  <c r="AI182" i="24"/>
  <c r="AJ182" i="24"/>
  <c r="AK182" i="24"/>
  <c r="AI183" i="24"/>
  <c r="AJ183" i="24"/>
  <c r="AK183" i="24"/>
  <c r="AI184" i="24"/>
  <c r="AJ184" i="24"/>
  <c r="AK184" i="24"/>
  <c r="AI185" i="24"/>
  <c r="AJ185" i="24"/>
  <c r="AK185" i="24"/>
  <c r="AI186" i="24"/>
  <c r="AJ186" i="24"/>
  <c r="AK186" i="24"/>
  <c r="AI187" i="24"/>
  <c r="AJ187" i="24"/>
  <c r="AK187" i="24"/>
  <c r="AI188" i="24"/>
  <c r="AJ188" i="24"/>
  <c r="AK188" i="24"/>
  <c r="AI189" i="24"/>
  <c r="AJ189" i="24"/>
  <c r="AK189" i="24"/>
  <c r="AI190" i="24"/>
  <c r="AJ190" i="24"/>
  <c r="AK190" i="24"/>
  <c r="AI191" i="24"/>
  <c r="AJ191" i="24"/>
  <c r="AK191" i="24"/>
  <c r="AI192" i="24"/>
  <c r="AJ192" i="24"/>
  <c r="AK192" i="24"/>
  <c r="AI193" i="24"/>
  <c r="AJ193" i="24"/>
  <c r="AK193" i="24"/>
  <c r="AI194" i="24"/>
  <c r="AJ194" i="24"/>
  <c r="AK194" i="24"/>
  <c r="AI195" i="24"/>
  <c r="AJ195" i="24"/>
  <c r="AK195" i="24"/>
  <c r="AI196" i="24"/>
  <c r="AJ196" i="24"/>
  <c r="AK196" i="24"/>
  <c r="AI197" i="24"/>
  <c r="AJ197" i="24"/>
  <c r="AK197" i="24"/>
  <c r="AI198" i="24"/>
  <c r="AJ198" i="24"/>
  <c r="AK198" i="24"/>
  <c r="AI199" i="24"/>
  <c r="AJ199" i="24"/>
  <c r="AK199" i="24"/>
  <c r="AI200" i="24"/>
  <c r="AJ200" i="24"/>
  <c r="AK200" i="24"/>
  <c r="AI201" i="24"/>
  <c r="AJ201" i="24"/>
  <c r="AK201" i="24"/>
  <c r="AI202" i="24"/>
  <c r="AJ202" i="24"/>
  <c r="AK202" i="24"/>
  <c r="AI203" i="24"/>
  <c r="AJ203" i="24"/>
  <c r="AK203" i="24"/>
  <c r="AI204" i="24"/>
  <c r="AJ204" i="24"/>
  <c r="AK204" i="24"/>
  <c r="AI205" i="24"/>
  <c r="AJ205" i="24"/>
  <c r="AK205" i="24"/>
  <c r="AI206" i="24"/>
  <c r="AJ206" i="24"/>
  <c r="AK206" i="24"/>
  <c r="AI207" i="24"/>
  <c r="AJ207" i="24"/>
  <c r="AK207" i="24"/>
  <c r="AI208" i="24"/>
  <c r="AJ208" i="24"/>
  <c r="AK208" i="24"/>
  <c r="AI209" i="24"/>
  <c r="AJ209" i="24"/>
  <c r="AK209" i="24"/>
  <c r="AI210" i="24"/>
  <c r="AJ210" i="24"/>
  <c r="AK210" i="24"/>
  <c r="AI211" i="24"/>
  <c r="AJ211" i="24"/>
  <c r="AK211" i="24"/>
  <c r="AI212" i="24"/>
  <c r="AJ212" i="24"/>
  <c r="AK212" i="24"/>
  <c r="AI213" i="24"/>
  <c r="AJ213" i="24"/>
  <c r="AK213" i="24"/>
  <c r="AI214" i="24"/>
  <c r="AJ214" i="24"/>
  <c r="AK214" i="24"/>
  <c r="AI215" i="24"/>
  <c r="AJ215" i="24"/>
  <c r="AK215" i="24"/>
  <c r="AI216" i="24"/>
  <c r="AJ216" i="24"/>
  <c r="AK216" i="24"/>
  <c r="AI217" i="24"/>
  <c r="AJ217" i="24"/>
  <c r="AK217" i="24"/>
  <c r="AI218" i="24"/>
  <c r="AJ218" i="24"/>
  <c r="AK218" i="24"/>
  <c r="AI219" i="24"/>
  <c r="AJ219" i="24"/>
  <c r="AK219" i="24"/>
  <c r="AI220" i="24"/>
  <c r="AJ220" i="24"/>
  <c r="AK220" i="24"/>
  <c r="AI221" i="24"/>
  <c r="AJ221" i="24"/>
  <c r="AK221" i="24"/>
  <c r="AI222" i="24"/>
  <c r="AJ222" i="24"/>
  <c r="AK222" i="24"/>
  <c r="AI223" i="24"/>
  <c r="AJ223" i="24"/>
  <c r="AK223" i="24"/>
  <c r="AI224" i="24"/>
  <c r="AJ224" i="24"/>
  <c r="AK224" i="24"/>
  <c r="AI225" i="24"/>
  <c r="AJ225" i="24"/>
  <c r="AK225" i="24"/>
  <c r="AI226" i="24"/>
  <c r="AJ226" i="24"/>
  <c r="AK226" i="24"/>
  <c r="AI227" i="24"/>
  <c r="AJ227" i="24"/>
  <c r="AK227" i="24"/>
  <c r="AI228" i="24"/>
  <c r="AJ228" i="24"/>
  <c r="AK228" i="24"/>
  <c r="AI229" i="24"/>
  <c r="AJ229" i="24"/>
  <c r="AK229" i="24"/>
  <c r="AI230" i="24"/>
  <c r="AJ230" i="24"/>
  <c r="AK230" i="24"/>
  <c r="AI231" i="24"/>
  <c r="AJ231" i="24"/>
  <c r="AK231" i="24"/>
  <c r="AI232" i="24"/>
  <c r="AJ232" i="24"/>
  <c r="AK232" i="24"/>
  <c r="AI233" i="24"/>
  <c r="AJ233" i="24"/>
  <c r="AK233" i="24"/>
  <c r="AI234" i="24"/>
  <c r="AJ234" i="24"/>
  <c r="AK234" i="24"/>
  <c r="AI235" i="24"/>
  <c r="AJ235" i="24"/>
  <c r="AK235" i="24"/>
  <c r="AI236" i="24"/>
  <c r="AJ236" i="24"/>
  <c r="AK236" i="24"/>
  <c r="AI237" i="24"/>
  <c r="AJ237" i="24"/>
  <c r="AK237" i="24"/>
  <c r="AI238" i="24"/>
  <c r="AJ238" i="24"/>
  <c r="AK238" i="24"/>
  <c r="AI239" i="24"/>
  <c r="AJ239" i="24"/>
  <c r="AK239" i="24"/>
  <c r="AI240" i="24"/>
  <c r="AJ240" i="24"/>
  <c r="AK240" i="24"/>
  <c r="AI241" i="24"/>
  <c r="AJ241" i="24"/>
  <c r="AK241" i="24"/>
  <c r="AI242" i="24"/>
  <c r="AJ242" i="24"/>
  <c r="AK242" i="24"/>
  <c r="AI243" i="24"/>
  <c r="AJ243" i="24"/>
  <c r="AK243" i="24"/>
  <c r="AI244" i="24"/>
  <c r="AJ244" i="24"/>
  <c r="AK244" i="24"/>
  <c r="AI245" i="24"/>
  <c r="AJ245" i="24"/>
  <c r="AK245" i="24"/>
  <c r="AI246" i="24"/>
  <c r="AJ246" i="24"/>
  <c r="AK246" i="24"/>
  <c r="AI247" i="24"/>
  <c r="AJ247" i="24"/>
  <c r="AK247" i="24"/>
  <c r="AI248" i="24"/>
  <c r="AJ248" i="24"/>
  <c r="AK248" i="24"/>
  <c r="AI249" i="24"/>
  <c r="AJ249" i="24"/>
  <c r="AK249" i="24"/>
  <c r="AI250" i="24"/>
  <c r="AJ250" i="24"/>
  <c r="AK250" i="24"/>
  <c r="AI251" i="24"/>
  <c r="AJ251" i="24"/>
  <c r="AK251" i="24"/>
  <c r="AJ3" i="24"/>
  <c r="AK3" i="24"/>
  <c r="AI3" i="24"/>
  <c r="V3" i="24"/>
  <c r="W3" i="24"/>
  <c r="X3" i="24"/>
  <c r="V4" i="24"/>
  <c r="W4" i="24"/>
  <c r="X4" i="24"/>
  <c r="V5" i="24"/>
  <c r="W5" i="24"/>
  <c r="X5" i="24"/>
  <c r="V6" i="24"/>
  <c r="W6" i="24"/>
  <c r="X6" i="24"/>
  <c r="V7" i="24"/>
  <c r="W7" i="24"/>
  <c r="X7" i="24"/>
  <c r="V8" i="24"/>
  <c r="W8" i="24"/>
  <c r="X8" i="24"/>
  <c r="V9" i="24"/>
  <c r="W9" i="24"/>
  <c r="X9" i="24"/>
  <c r="V10" i="24"/>
  <c r="W10" i="24"/>
  <c r="X10" i="24"/>
  <c r="V11" i="24"/>
  <c r="W11" i="24"/>
  <c r="X11" i="24"/>
  <c r="V12" i="24"/>
  <c r="W12" i="24"/>
  <c r="X12" i="24"/>
  <c r="V13" i="24"/>
  <c r="W13" i="24"/>
  <c r="X13" i="24"/>
  <c r="V14" i="24"/>
  <c r="W14" i="24"/>
  <c r="X14" i="24"/>
  <c r="V15" i="24"/>
  <c r="W15" i="24"/>
  <c r="X15" i="24"/>
  <c r="V16" i="24"/>
  <c r="W16" i="24"/>
  <c r="X16" i="24"/>
  <c r="V17" i="24"/>
  <c r="W17" i="24"/>
  <c r="X17" i="24"/>
  <c r="V18" i="24"/>
  <c r="W18" i="24"/>
  <c r="X18" i="24"/>
  <c r="V19" i="24"/>
  <c r="W19" i="24"/>
  <c r="X19" i="24"/>
  <c r="V20" i="24"/>
  <c r="W20" i="24"/>
  <c r="X20" i="24"/>
  <c r="V21" i="24"/>
  <c r="W21" i="24"/>
  <c r="X21" i="24"/>
  <c r="V22" i="24"/>
  <c r="W22" i="24"/>
  <c r="X22" i="24"/>
  <c r="V23" i="24"/>
  <c r="W23" i="24"/>
  <c r="X23" i="24"/>
  <c r="V24" i="24"/>
  <c r="W24" i="24"/>
  <c r="X24" i="24"/>
  <c r="V25" i="24"/>
  <c r="W25" i="24"/>
  <c r="X25" i="24"/>
  <c r="V26" i="24"/>
  <c r="W26" i="24"/>
  <c r="X26" i="24"/>
  <c r="V27" i="24"/>
  <c r="W27" i="24"/>
  <c r="X27" i="24"/>
  <c r="V28" i="24"/>
  <c r="W28" i="24"/>
  <c r="X28" i="24"/>
  <c r="V29" i="24"/>
  <c r="W29" i="24"/>
  <c r="X29" i="24"/>
  <c r="V30" i="24"/>
  <c r="W30" i="24"/>
  <c r="X30" i="24"/>
  <c r="V31" i="24"/>
  <c r="W31" i="24"/>
  <c r="X31" i="24"/>
  <c r="V32" i="24"/>
  <c r="W32" i="24"/>
  <c r="X32" i="24"/>
  <c r="V33" i="24"/>
  <c r="W33" i="24"/>
  <c r="X33" i="24"/>
  <c r="V34" i="24"/>
  <c r="W34" i="24"/>
  <c r="X34" i="24"/>
  <c r="V35" i="24"/>
  <c r="W35" i="24"/>
  <c r="X35" i="24"/>
  <c r="V36" i="24"/>
  <c r="W36" i="24"/>
  <c r="X36" i="24"/>
  <c r="V37" i="24"/>
  <c r="W37" i="24"/>
  <c r="X37" i="24"/>
  <c r="V38" i="24"/>
  <c r="W38" i="24"/>
  <c r="X38" i="24"/>
  <c r="V39" i="24"/>
  <c r="W39" i="24"/>
  <c r="X39" i="24"/>
  <c r="V40" i="24"/>
  <c r="W40" i="24"/>
  <c r="X40" i="24"/>
  <c r="V41" i="24"/>
  <c r="W41" i="24"/>
  <c r="X41" i="24"/>
  <c r="V42" i="24"/>
  <c r="W42" i="24"/>
  <c r="X42" i="24"/>
  <c r="V43" i="24"/>
  <c r="W43" i="24"/>
  <c r="X43" i="24"/>
  <c r="V44" i="24"/>
  <c r="W44" i="24"/>
  <c r="X44" i="24"/>
  <c r="V45" i="24"/>
  <c r="W45" i="24"/>
  <c r="X45" i="24"/>
  <c r="V46" i="24"/>
  <c r="W46" i="24"/>
  <c r="X46" i="24"/>
  <c r="V47" i="24"/>
  <c r="W47" i="24"/>
  <c r="X47" i="24"/>
  <c r="V48" i="24"/>
  <c r="W48" i="24"/>
  <c r="X48" i="24"/>
  <c r="V49" i="24"/>
  <c r="W49" i="24"/>
  <c r="X49" i="24"/>
  <c r="V50" i="24"/>
  <c r="W50" i="24"/>
  <c r="X50" i="24"/>
  <c r="V51" i="24"/>
  <c r="W51" i="24"/>
  <c r="X51" i="24"/>
  <c r="V52" i="24"/>
  <c r="W52" i="24"/>
  <c r="X52" i="24"/>
  <c r="V53" i="24"/>
  <c r="W53" i="24"/>
  <c r="X53" i="24"/>
  <c r="V54" i="24"/>
  <c r="W54" i="24"/>
  <c r="X54" i="24"/>
  <c r="V55" i="24"/>
  <c r="W55" i="24"/>
  <c r="X55" i="24"/>
  <c r="V56" i="24"/>
  <c r="W56" i="24"/>
  <c r="X56" i="24"/>
  <c r="V57" i="24"/>
  <c r="W57" i="24"/>
  <c r="X57" i="24"/>
  <c r="V58" i="24"/>
  <c r="W58" i="24"/>
  <c r="X58" i="24"/>
  <c r="V59" i="24"/>
  <c r="W59" i="24"/>
  <c r="X59" i="24"/>
  <c r="V60" i="24"/>
  <c r="W60" i="24"/>
  <c r="X60" i="24"/>
  <c r="V61" i="24"/>
  <c r="W61" i="24"/>
  <c r="X61" i="24"/>
  <c r="V62" i="24"/>
  <c r="W62" i="24"/>
  <c r="X62" i="24"/>
  <c r="V63" i="24"/>
  <c r="W63" i="24"/>
  <c r="X63" i="24"/>
  <c r="V64" i="24"/>
  <c r="W64" i="24"/>
  <c r="X64" i="24"/>
  <c r="V65" i="24"/>
  <c r="W65" i="24"/>
  <c r="X65" i="24"/>
  <c r="V66" i="24"/>
  <c r="W66" i="24"/>
  <c r="X66" i="24"/>
  <c r="V67" i="24"/>
  <c r="W67" i="24"/>
  <c r="X67" i="24"/>
  <c r="V68" i="24"/>
  <c r="W68" i="24"/>
  <c r="X68" i="24"/>
  <c r="V69" i="24"/>
  <c r="W69" i="24"/>
  <c r="X69" i="24"/>
  <c r="V70" i="24"/>
  <c r="W70" i="24"/>
  <c r="X70" i="24"/>
  <c r="V71" i="24"/>
  <c r="W71" i="24"/>
  <c r="X71" i="24"/>
  <c r="V72" i="24"/>
  <c r="W72" i="24"/>
  <c r="X72" i="24"/>
  <c r="V73" i="24"/>
  <c r="W73" i="24"/>
  <c r="X73" i="24"/>
  <c r="V74" i="24"/>
  <c r="W74" i="24"/>
  <c r="X74" i="24"/>
  <c r="V75" i="24"/>
  <c r="W75" i="24"/>
  <c r="X75" i="24"/>
  <c r="V76" i="24"/>
  <c r="W76" i="24"/>
  <c r="X76" i="24"/>
  <c r="V77" i="24"/>
  <c r="W77" i="24"/>
  <c r="X77" i="24"/>
  <c r="V78" i="24"/>
  <c r="W78" i="24"/>
  <c r="X78" i="24"/>
  <c r="V79" i="24"/>
  <c r="W79" i="24"/>
  <c r="X79" i="24"/>
  <c r="V80" i="24"/>
  <c r="W80" i="24"/>
  <c r="X80" i="24"/>
  <c r="V81" i="24"/>
  <c r="W81" i="24"/>
  <c r="X81" i="24"/>
  <c r="V82" i="24"/>
  <c r="W82" i="24"/>
  <c r="X82" i="24"/>
  <c r="V83" i="24"/>
  <c r="W83" i="24"/>
  <c r="X83" i="24"/>
  <c r="V84" i="24"/>
  <c r="W84" i="24"/>
  <c r="X84" i="24"/>
  <c r="V85" i="24"/>
  <c r="W85" i="24"/>
  <c r="X85" i="24"/>
  <c r="V86" i="24"/>
  <c r="W86" i="24"/>
  <c r="X86" i="24"/>
  <c r="V87" i="24"/>
  <c r="W87" i="24"/>
  <c r="X87" i="24"/>
  <c r="V88" i="24"/>
  <c r="W88" i="24"/>
  <c r="X88" i="24"/>
  <c r="V89" i="24"/>
  <c r="W89" i="24"/>
  <c r="X89" i="24"/>
  <c r="V90" i="24"/>
  <c r="W90" i="24"/>
  <c r="X90" i="24"/>
  <c r="V91" i="24"/>
  <c r="W91" i="24"/>
  <c r="X91" i="24"/>
  <c r="V92" i="24"/>
  <c r="W92" i="24"/>
  <c r="X92" i="24"/>
  <c r="V93" i="24"/>
  <c r="W93" i="24"/>
  <c r="X93" i="24"/>
  <c r="V94" i="24"/>
  <c r="W94" i="24"/>
  <c r="X94" i="24"/>
  <c r="V95" i="24"/>
  <c r="W95" i="24"/>
  <c r="X95" i="24"/>
  <c r="V96" i="24"/>
  <c r="W96" i="24"/>
  <c r="X96" i="24"/>
  <c r="V97" i="24"/>
  <c r="W97" i="24"/>
  <c r="X97" i="24"/>
  <c r="V98" i="24"/>
  <c r="W98" i="24"/>
  <c r="X98" i="24"/>
  <c r="V99" i="24"/>
  <c r="W99" i="24"/>
  <c r="X99" i="24"/>
  <c r="V100" i="24"/>
  <c r="W100" i="24"/>
  <c r="X100" i="24"/>
  <c r="V101" i="24"/>
  <c r="W101" i="24"/>
  <c r="X101" i="24"/>
  <c r="V102" i="24"/>
  <c r="W102" i="24"/>
  <c r="X102" i="24"/>
  <c r="V103" i="24"/>
  <c r="W103" i="24"/>
  <c r="X103" i="24"/>
  <c r="V104" i="24"/>
  <c r="W104" i="24"/>
  <c r="X104" i="24"/>
  <c r="V105" i="24"/>
  <c r="W105" i="24"/>
  <c r="X105" i="24"/>
  <c r="V106" i="24"/>
  <c r="W106" i="24"/>
  <c r="X106" i="24"/>
  <c r="V107" i="24"/>
  <c r="W107" i="24"/>
  <c r="X107" i="24"/>
  <c r="V108" i="24"/>
  <c r="W108" i="24"/>
  <c r="X108" i="24"/>
  <c r="V109" i="24"/>
  <c r="W109" i="24"/>
  <c r="X109" i="24"/>
  <c r="V110" i="24"/>
  <c r="W110" i="24"/>
  <c r="X110" i="24"/>
  <c r="V111" i="24"/>
  <c r="W111" i="24"/>
  <c r="X111" i="24"/>
  <c r="V112" i="24"/>
  <c r="W112" i="24"/>
  <c r="X112" i="24"/>
  <c r="V113" i="24"/>
  <c r="W113" i="24"/>
  <c r="X113" i="24"/>
  <c r="V114" i="24"/>
  <c r="W114" i="24"/>
  <c r="X114" i="24"/>
  <c r="V115" i="24"/>
  <c r="W115" i="24"/>
  <c r="X115" i="24"/>
  <c r="V116" i="24"/>
  <c r="W116" i="24"/>
  <c r="X116" i="24"/>
  <c r="V117" i="24"/>
  <c r="W117" i="24"/>
  <c r="X117" i="24"/>
  <c r="V118" i="24"/>
  <c r="W118" i="24"/>
  <c r="X118" i="24"/>
  <c r="V119" i="24"/>
  <c r="W119" i="24"/>
  <c r="X119" i="24"/>
  <c r="V120" i="24"/>
  <c r="W120" i="24"/>
  <c r="X120" i="24"/>
  <c r="V121" i="24"/>
  <c r="W121" i="24"/>
  <c r="X121" i="24"/>
  <c r="V122" i="24"/>
  <c r="W122" i="24"/>
  <c r="X122" i="24"/>
  <c r="V123" i="24"/>
  <c r="W123" i="24"/>
  <c r="X123" i="24"/>
  <c r="V124" i="24"/>
  <c r="W124" i="24"/>
  <c r="X124" i="24"/>
  <c r="V125" i="24"/>
  <c r="W125" i="24"/>
  <c r="X125" i="24"/>
  <c r="V126" i="24"/>
  <c r="W126" i="24"/>
  <c r="X126" i="24"/>
  <c r="V127" i="24"/>
  <c r="W127" i="24"/>
  <c r="X127" i="24"/>
  <c r="V128" i="24"/>
  <c r="W128" i="24"/>
  <c r="X128" i="24"/>
  <c r="V129" i="24"/>
  <c r="W129" i="24"/>
  <c r="X129" i="24"/>
  <c r="V130" i="24"/>
  <c r="W130" i="24"/>
  <c r="X130" i="24"/>
  <c r="V131" i="24"/>
  <c r="W131" i="24"/>
  <c r="X131" i="24"/>
  <c r="V132" i="24"/>
  <c r="W132" i="24"/>
  <c r="X132" i="24"/>
  <c r="V133" i="24"/>
  <c r="W133" i="24"/>
  <c r="X133" i="24"/>
  <c r="V134" i="24"/>
  <c r="W134" i="24"/>
  <c r="X134" i="24"/>
  <c r="V135" i="24"/>
  <c r="W135" i="24"/>
  <c r="X135" i="24"/>
  <c r="V136" i="24"/>
  <c r="W136" i="24"/>
  <c r="X136" i="24"/>
  <c r="V137" i="24"/>
  <c r="W137" i="24"/>
  <c r="X137" i="24"/>
  <c r="V138" i="24"/>
  <c r="W138" i="24"/>
  <c r="X138" i="24"/>
  <c r="V139" i="24"/>
  <c r="W139" i="24"/>
  <c r="X139" i="24"/>
  <c r="V140" i="24"/>
  <c r="W140" i="24"/>
  <c r="X140" i="24"/>
  <c r="V141" i="24"/>
  <c r="W141" i="24"/>
  <c r="X141" i="24"/>
  <c r="V142" i="24"/>
  <c r="W142" i="24"/>
  <c r="X142" i="24"/>
  <c r="V143" i="24"/>
  <c r="W143" i="24"/>
  <c r="X143" i="24"/>
  <c r="V144" i="24"/>
  <c r="W144" i="24"/>
  <c r="X144" i="24"/>
  <c r="V145" i="24"/>
  <c r="W145" i="24"/>
  <c r="X145" i="24"/>
  <c r="V146" i="24"/>
  <c r="W146" i="24"/>
  <c r="X146" i="24"/>
  <c r="V147" i="24"/>
  <c r="W147" i="24"/>
  <c r="X147" i="24"/>
  <c r="V148" i="24"/>
  <c r="W148" i="24"/>
  <c r="X148" i="24"/>
  <c r="V149" i="24"/>
  <c r="W149" i="24"/>
  <c r="X149" i="24"/>
  <c r="V150" i="24"/>
  <c r="W150" i="24"/>
  <c r="X150" i="24"/>
  <c r="V151" i="24"/>
  <c r="W151" i="24"/>
  <c r="X151" i="24"/>
  <c r="V152" i="24"/>
  <c r="W152" i="24"/>
  <c r="X152" i="24"/>
  <c r="V153" i="24"/>
  <c r="W153" i="24"/>
  <c r="X153" i="24"/>
  <c r="V154" i="24"/>
  <c r="W154" i="24"/>
  <c r="X154" i="24"/>
  <c r="V155" i="24"/>
  <c r="W155" i="24"/>
  <c r="X155" i="24"/>
  <c r="V156" i="24"/>
  <c r="W156" i="24"/>
  <c r="X156" i="24"/>
  <c r="V157" i="24"/>
  <c r="W157" i="24"/>
  <c r="X157" i="24"/>
  <c r="V158" i="24"/>
  <c r="W158" i="24"/>
  <c r="X158" i="24"/>
  <c r="V159" i="24"/>
  <c r="W159" i="24"/>
  <c r="X159" i="24"/>
  <c r="V160" i="24"/>
  <c r="W160" i="24"/>
  <c r="X160" i="24"/>
  <c r="V161" i="24"/>
  <c r="W161" i="24"/>
  <c r="X161" i="24"/>
  <c r="V162" i="24"/>
  <c r="W162" i="24"/>
  <c r="X162" i="24"/>
  <c r="V163" i="24"/>
  <c r="W163" i="24"/>
  <c r="X163" i="24"/>
  <c r="V164" i="24"/>
  <c r="W164" i="24"/>
  <c r="X164" i="24"/>
  <c r="V165" i="24"/>
  <c r="W165" i="24"/>
  <c r="X165" i="24"/>
  <c r="V166" i="24"/>
  <c r="W166" i="24"/>
  <c r="X166" i="24"/>
  <c r="V167" i="24"/>
  <c r="W167" i="24"/>
  <c r="X167" i="24"/>
  <c r="V168" i="24"/>
  <c r="W168" i="24"/>
  <c r="X168" i="24"/>
  <c r="V169" i="24"/>
  <c r="W169" i="24"/>
  <c r="X169" i="24"/>
  <c r="V170" i="24"/>
  <c r="W170" i="24"/>
  <c r="X170" i="24"/>
  <c r="V171" i="24"/>
  <c r="W171" i="24"/>
  <c r="X171" i="24"/>
  <c r="V172" i="24"/>
  <c r="W172" i="24"/>
  <c r="X172" i="24"/>
  <c r="V173" i="24"/>
  <c r="W173" i="24"/>
  <c r="X173" i="24"/>
  <c r="V174" i="24"/>
  <c r="W174" i="24"/>
  <c r="X174" i="24"/>
  <c r="V175" i="24"/>
  <c r="W175" i="24"/>
  <c r="X175" i="24"/>
  <c r="V176" i="24"/>
  <c r="W176" i="24"/>
  <c r="X176" i="24"/>
  <c r="V177" i="24"/>
  <c r="W177" i="24"/>
  <c r="X177" i="24"/>
  <c r="V178" i="24"/>
  <c r="W178" i="24"/>
  <c r="X178" i="24"/>
  <c r="V179" i="24"/>
  <c r="W179" i="24"/>
  <c r="X179" i="24"/>
  <c r="V180" i="24"/>
  <c r="W180" i="24"/>
  <c r="X180" i="24"/>
  <c r="V181" i="24"/>
  <c r="W181" i="24"/>
  <c r="X181" i="24"/>
  <c r="V182" i="24"/>
  <c r="W182" i="24"/>
  <c r="X182" i="24"/>
  <c r="V183" i="24"/>
  <c r="W183" i="24"/>
  <c r="X183" i="24"/>
  <c r="V184" i="24"/>
  <c r="W184" i="24"/>
  <c r="X184" i="24"/>
  <c r="V185" i="24"/>
  <c r="W185" i="24"/>
  <c r="X185" i="24"/>
  <c r="V186" i="24"/>
  <c r="W186" i="24"/>
  <c r="X186" i="24"/>
  <c r="V187" i="24"/>
  <c r="W187" i="24"/>
  <c r="X187" i="24"/>
  <c r="V188" i="24"/>
  <c r="W188" i="24"/>
  <c r="X188" i="24"/>
  <c r="V189" i="24"/>
  <c r="W189" i="24"/>
  <c r="X189" i="24"/>
  <c r="V190" i="24"/>
  <c r="W190" i="24"/>
  <c r="X190" i="24"/>
  <c r="V191" i="24"/>
  <c r="W191" i="24"/>
  <c r="X191" i="24"/>
  <c r="V192" i="24"/>
  <c r="W192" i="24"/>
  <c r="X192" i="24"/>
  <c r="V193" i="24"/>
  <c r="W193" i="24"/>
  <c r="X193" i="24"/>
  <c r="V194" i="24"/>
  <c r="W194" i="24"/>
  <c r="X194" i="24"/>
  <c r="V195" i="24"/>
  <c r="W195" i="24"/>
  <c r="X195" i="24"/>
  <c r="V196" i="24"/>
  <c r="W196" i="24"/>
  <c r="X196" i="24"/>
  <c r="V197" i="24"/>
  <c r="W197" i="24"/>
  <c r="X197" i="24"/>
  <c r="V198" i="24"/>
  <c r="W198" i="24"/>
  <c r="X198" i="24"/>
  <c r="V199" i="24"/>
  <c r="W199" i="24"/>
  <c r="X199" i="24"/>
  <c r="V200" i="24"/>
  <c r="W200" i="24"/>
  <c r="X200" i="24"/>
  <c r="V201" i="24"/>
  <c r="W201" i="24"/>
  <c r="X201" i="24"/>
  <c r="V202" i="24"/>
  <c r="W202" i="24"/>
  <c r="X202" i="24"/>
  <c r="V203" i="24"/>
  <c r="W203" i="24"/>
  <c r="X203" i="24"/>
  <c r="V204" i="24"/>
  <c r="W204" i="24"/>
  <c r="X204" i="24"/>
  <c r="V205" i="24"/>
  <c r="W205" i="24"/>
  <c r="X205" i="24"/>
  <c r="V206" i="24"/>
  <c r="W206" i="24"/>
  <c r="X206" i="24"/>
  <c r="V207" i="24"/>
  <c r="W207" i="24"/>
  <c r="X207" i="24"/>
  <c r="V208" i="24"/>
  <c r="W208" i="24"/>
  <c r="X208" i="24"/>
  <c r="V209" i="24"/>
  <c r="W209" i="24"/>
  <c r="X209" i="24"/>
  <c r="V210" i="24"/>
  <c r="W210" i="24"/>
  <c r="X210" i="24"/>
  <c r="V211" i="24"/>
  <c r="W211" i="24"/>
  <c r="X211" i="24"/>
  <c r="V212" i="24"/>
  <c r="W212" i="24"/>
  <c r="X212" i="24"/>
  <c r="V213" i="24"/>
  <c r="W213" i="24"/>
  <c r="X213" i="24"/>
  <c r="V214" i="24"/>
  <c r="W214" i="24"/>
  <c r="X214" i="24"/>
  <c r="V215" i="24"/>
  <c r="W215" i="24"/>
  <c r="X215" i="24"/>
  <c r="V216" i="24"/>
  <c r="W216" i="24"/>
  <c r="X216" i="24"/>
  <c r="V217" i="24"/>
  <c r="W217" i="24"/>
  <c r="X217" i="24"/>
  <c r="V218" i="24"/>
  <c r="W218" i="24"/>
  <c r="X218" i="24"/>
  <c r="V219" i="24"/>
  <c r="W219" i="24"/>
  <c r="X219" i="24"/>
  <c r="V220" i="24"/>
  <c r="W220" i="24"/>
  <c r="X220" i="24"/>
  <c r="V221" i="24"/>
  <c r="W221" i="24"/>
  <c r="X221" i="24"/>
  <c r="V222" i="24"/>
  <c r="W222" i="24"/>
  <c r="X222" i="24"/>
  <c r="V223" i="24"/>
  <c r="W223" i="24"/>
  <c r="X223" i="24"/>
  <c r="V224" i="24"/>
  <c r="W224" i="24"/>
  <c r="X224" i="24"/>
  <c r="V225" i="24"/>
  <c r="W225" i="24"/>
  <c r="X225" i="24"/>
  <c r="V226" i="24"/>
  <c r="W226" i="24"/>
  <c r="X226" i="24"/>
  <c r="V227" i="24"/>
  <c r="W227" i="24"/>
  <c r="X227" i="24"/>
  <c r="V228" i="24"/>
  <c r="W228" i="24"/>
  <c r="X228" i="24"/>
  <c r="V229" i="24"/>
  <c r="W229" i="24"/>
  <c r="X229" i="24"/>
  <c r="V230" i="24"/>
  <c r="W230" i="24"/>
  <c r="X230" i="24"/>
  <c r="V231" i="24"/>
  <c r="W231" i="24"/>
  <c r="X231" i="24"/>
  <c r="V232" i="24"/>
  <c r="W232" i="24"/>
  <c r="X232" i="24"/>
  <c r="V233" i="24"/>
  <c r="W233" i="24"/>
  <c r="X233" i="24"/>
  <c r="V234" i="24"/>
  <c r="W234" i="24"/>
  <c r="X234" i="24"/>
  <c r="V235" i="24"/>
  <c r="W235" i="24"/>
  <c r="X235" i="24"/>
  <c r="V236" i="24"/>
  <c r="W236" i="24"/>
  <c r="X236" i="24"/>
  <c r="V237" i="24"/>
  <c r="W237" i="24"/>
  <c r="X237" i="24"/>
  <c r="V238" i="24"/>
  <c r="W238" i="24"/>
  <c r="X238" i="24"/>
  <c r="V239" i="24"/>
  <c r="W239" i="24"/>
  <c r="X239" i="24"/>
  <c r="V240" i="24"/>
  <c r="W240" i="24"/>
  <c r="X240" i="24"/>
  <c r="V241" i="24"/>
  <c r="W241" i="24"/>
  <c r="X241" i="24"/>
  <c r="V242" i="24"/>
  <c r="W242" i="24"/>
  <c r="X242" i="24"/>
  <c r="V243" i="24"/>
  <c r="W243" i="24"/>
  <c r="X243" i="24"/>
  <c r="V244" i="24"/>
  <c r="W244" i="24"/>
  <c r="X244" i="24"/>
  <c r="V245" i="24"/>
  <c r="W245" i="24"/>
  <c r="X245" i="24"/>
  <c r="V246" i="24"/>
  <c r="W246" i="24"/>
  <c r="X246" i="24"/>
  <c r="V247" i="24"/>
  <c r="W247" i="24"/>
  <c r="X247" i="24"/>
  <c r="V248" i="24"/>
  <c r="W248" i="24"/>
  <c r="X248" i="24"/>
  <c r="V249" i="24"/>
  <c r="W249" i="24"/>
  <c r="X249" i="24"/>
  <c r="V250" i="24"/>
  <c r="W250" i="24"/>
  <c r="X250" i="24"/>
  <c r="X2" i="24"/>
  <c r="W2" i="24"/>
  <c r="V2" i="24"/>
  <c r="Q2" i="24" l="1"/>
  <c r="Q1" i="24"/>
  <c r="F8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12" i="24"/>
  <c r="L213" i="24"/>
  <c r="L214" i="24"/>
  <c r="L215" i="24"/>
  <c r="L216" i="24"/>
  <c r="L217" i="24"/>
  <c r="L218" i="24"/>
  <c r="L219" i="24"/>
  <c r="L220" i="24"/>
  <c r="L221" i="24"/>
  <c r="L222" i="24"/>
  <c r="L223" i="24"/>
  <c r="L224" i="24"/>
  <c r="L225" i="24"/>
  <c r="L226" i="24"/>
  <c r="L227" i="24"/>
  <c r="L228" i="24"/>
  <c r="L229" i="24"/>
  <c r="L230" i="24"/>
  <c r="L231" i="24"/>
  <c r="L232" i="24"/>
  <c r="L233" i="24"/>
  <c r="L234" i="24"/>
  <c r="L235" i="24"/>
  <c r="L236" i="24"/>
  <c r="L237" i="24"/>
  <c r="L238" i="24"/>
  <c r="L239" i="24"/>
  <c r="L240" i="24"/>
  <c r="L241" i="24"/>
  <c r="L242" i="24"/>
  <c r="L243" i="24"/>
  <c r="L244" i="24"/>
  <c r="L245" i="24"/>
  <c r="L246" i="24"/>
  <c r="L247" i="24"/>
  <c r="L248" i="24"/>
  <c r="L249" i="24"/>
  <c r="L250" i="24"/>
  <c r="L2" i="24"/>
  <c r="F11" i="24"/>
  <c r="F10" i="24"/>
  <c r="F9" i="24"/>
  <c r="F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D166" i="24"/>
  <c r="D167" i="24"/>
  <c r="D168" i="24"/>
  <c r="D169" i="24"/>
  <c r="D170" i="24"/>
  <c r="D171" i="24"/>
  <c r="D172" i="24"/>
  <c r="D173" i="24"/>
  <c r="D174" i="24"/>
  <c r="D175" i="24"/>
  <c r="D176" i="24"/>
  <c r="D177" i="24"/>
  <c r="D178" i="24"/>
  <c r="D179" i="24"/>
  <c r="D180" i="24"/>
  <c r="D181" i="24"/>
  <c r="D182" i="24"/>
  <c r="D183" i="24"/>
  <c r="D184" i="24"/>
  <c r="D185" i="24"/>
  <c r="D186" i="24"/>
  <c r="D187" i="24"/>
  <c r="D188" i="24"/>
  <c r="D189" i="24"/>
  <c r="D190" i="24"/>
  <c r="D191" i="24"/>
  <c r="D192" i="24"/>
  <c r="D193" i="24"/>
  <c r="D194" i="24"/>
  <c r="D195" i="24"/>
  <c r="D196" i="24"/>
  <c r="D197" i="24"/>
  <c r="D198" i="24"/>
  <c r="D199" i="24"/>
  <c r="D200" i="24"/>
  <c r="D201" i="24"/>
  <c r="D202" i="24"/>
  <c r="D203" i="24"/>
  <c r="D204" i="24"/>
  <c r="D205" i="24"/>
  <c r="D206" i="24"/>
  <c r="D207" i="24"/>
  <c r="D208" i="24"/>
  <c r="D209" i="24"/>
  <c r="D210" i="24"/>
  <c r="D211" i="24"/>
  <c r="D212" i="24"/>
  <c r="D213" i="24"/>
  <c r="D214" i="24"/>
  <c r="D215" i="24"/>
  <c r="D216" i="24"/>
  <c r="D217" i="24"/>
  <c r="D218" i="24"/>
  <c r="D219" i="24"/>
  <c r="D220" i="24"/>
  <c r="D221" i="24"/>
  <c r="D222" i="24"/>
  <c r="D223" i="24"/>
  <c r="D224" i="24"/>
  <c r="D225" i="24"/>
  <c r="D226" i="24"/>
  <c r="D227" i="24"/>
  <c r="D228" i="24"/>
  <c r="D229" i="24"/>
  <c r="D230" i="24"/>
  <c r="D231" i="24"/>
  <c r="D232" i="24"/>
  <c r="D233" i="24"/>
  <c r="D234" i="24"/>
  <c r="D235" i="24"/>
  <c r="D236" i="24"/>
  <c r="D237" i="24"/>
  <c r="D238" i="24"/>
  <c r="D239" i="24"/>
  <c r="D240" i="24"/>
  <c r="D241" i="24"/>
  <c r="D242" i="24"/>
  <c r="D243" i="24"/>
  <c r="D244" i="24"/>
  <c r="D245" i="24"/>
  <c r="D246" i="24"/>
  <c r="D247" i="24"/>
  <c r="D248" i="24"/>
  <c r="D249" i="24"/>
  <c r="D250" i="24"/>
  <c r="D127" i="24"/>
  <c r="F6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2" i="24"/>
  <c r="F5" i="24"/>
  <c r="F4" i="24"/>
  <c r="J2" i="24" l="1"/>
  <c r="H4" i="24" l="1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H201" i="24"/>
  <c r="H202" i="24"/>
  <c r="H203" i="24"/>
  <c r="H204" i="24"/>
  <c r="H205" i="24"/>
  <c r="H206" i="24"/>
  <c r="H207" i="24"/>
  <c r="H208" i="24"/>
  <c r="H209" i="24"/>
  <c r="H210" i="24"/>
  <c r="H211" i="24"/>
  <c r="H212" i="24"/>
  <c r="H213" i="24"/>
  <c r="H214" i="24"/>
  <c r="H215" i="24"/>
  <c r="H216" i="24"/>
  <c r="H217" i="24"/>
  <c r="H218" i="24"/>
  <c r="H219" i="24"/>
  <c r="H220" i="24"/>
  <c r="H221" i="24"/>
  <c r="H222" i="24"/>
  <c r="H223" i="24"/>
  <c r="H224" i="24"/>
  <c r="H225" i="24"/>
  <c r="H226" i="24"/>
  <c r="H227" i="24"/>
  <c r="H228" i="24"/>
  <c r="H229" i="24"/>
  <c r="H230" i="24"/>
  <c r="H231" i="24"/>
  <c r="H232" i="24"/>
  <c r="H233" i="24"/>
  <c r="H234" i="24"/>
  <c r="H235" i="24"/>
  <c r="H236" i="24"/>
  <c r="H237" i="24"/>
  <c r="H238" i="24"/>
  <c r="H239" i="24"/>
  <c r="H240" i="24"/>
  <c r="H241" i="24"/>
  <c r="H242" i="24"/>
  <c r="H243" i="24"/>
  <c r="H244" i="24"/>
  <c r="H245" i="24"/>
  <c r="H246" i="24"/>
  <c r="H247" i="24"/>
  <c r="H248" i="24"/>
  <c r="H249" i="24"/>
  <c r="H250" i="24"/>
  <c r="H3" i="24"/>
  <c r="F1" i="24"/>
  <c r="C249" i="24" l="1"/>
  <c r="C247" i="24"/>
  <c r="C245" i="24"/>
  <c r="C243" i="24"/>
  <c r="C241" i="24"/>
  <c r="C239" i="24"/>
  <c r="C237" i="24"/>
  <c r="C235" i="24"/>
  <c r="C233" i="24"/>
  <c r="C231" i="24"/>
  <c r="C229" i="24"/>
  <c r="C227" i="24"/>
  <c r="C225" i="24"/>
  <c r="C223" i="24"/>
  <c r="C221" i="24"/>
  <c r="C219" i="24"/>
  <c r="C217" i="24"/>
  <c r="C250" i="24"/>
  <c r="C246" i="24"/>
  <c r="C242" i="24"/>
  <c r="C238" i="24"/>
  <c r="C234" i="24"/>
  <c r="C230" i="24"/>
  <c r="C226" i="24"/>
  <c r="C222" i="24"/>
  <c r="C218" i="24"/>
  <c r="C215" i="24"/>
  <c r="C213" i="24"/>
  <c r="C211" i="24"/>
  <c r="C209" i="24"/>
  <c r="C207" i="24"/>
  <c r="C205" i="24"/>
  <c r="C203" i="24"/>
  <c r="C201" i="24"/>
  <c r="C248" i="24"/>
  <c r="C240" i="24"/>
  <c r="C232" i="24"/>
  <c r="C224" i="24"/>
  <c r="C216" i="24"/>
  <c r="C212" i="24"/>
  <c r="C208" i="24"/>
  <c r="C204" i="24"/>
  <c r="C200" i="24"/>
  <c r="C198" i="24"/>
  <c r="C196" i="24"/>
  <c r="C194" i="24"/>
  <c r="C192" i="24"/>
  <c r="C190" i="24"/>
  <c r="C188" i="24"/>
  <c r="C186" i="24"/>
  <c r="C184" i="24"/>
  <c r="C182" i="24"/>
  <c r="C180" i="24"/>
  <c r="C178" i="24"/>
  <c r="C176" i="24"/>
  <c r="C174" i="24"/>
  <c r="C172" i="24"/>
  <c r="C170" i="24"/>
  <c r="C168" i="24"/>
  <c r="C166" i="24"/>
  <c r="C164" i="24"/>
  <c r="C162" i="24"/>
  <c r="C160" i="24"/>
  <c r="C158" i="24"/>
  <c r="C156" i="24"/>
  <c r="C154" i="24"/>
  <c r="C152" i="24"/>
  <c r="C150" i="24"/>
  <c r="C236" i="24"/>
  <c r="C220" i="24"/>
  <c r="C210" i="24"/>
  <c r="C202" i="24"/>
  <c r="C199" i="24"/>
  <c r="C195" i="24"/>
  <c r="C191" i="24"/>
  <c r="C187" i="24"/>
  <c r="C183" i="24"/>
  <c r="C179" i="24"/>
  <c r="C175" i="24"/>
  <c r="C171" i="24"/>
  <c r="C167" i="24"/>
  <c r="C163" i="24"/>
  <c r="C159" i="24"/>
  <c r="C155" i="24"/>
  <c r="C151" i="24"/>
  <c r="C148" i="24"/>
  <c r="C146" i="24"/>
  <c r="C144" i="24"/>
  <c r="C142" i="24"/>
  <c r="C140" i="24"/>
  <c r="C138" i="24"/>
  <c r="C136" i="24"/>
  <c r="C134" i="24"/>
  <c r="C132" i="24"/>
  <c r="C130" i="24"/>
  <c r="C128" i="24"/>
  <c r="C126" i="24"/>
  <c r="C124" i="24"/>
  <c r="C122" i="24"/>
  <c r="C120" i="24"/>
  <c r="C118" i="24"/>
  <c r="C116" i="24"/>
  <c r="C114" i="24"/>
  <c r="C112" i="24"/>
  <c r="C110" i="24"/>
  <c r="C108" i="24"/>
  <c r="C106" i="24"/>
  <c r="C104" i="24"/>
  <c r="C102" i="24"/>
  <c r="C100" i="24"/>
  <c r="C98" i="24"/>
  <c r="C96" i="24"/>
  <c r="C94" i="24"/>
  <c r="C92" i="24"/>
  <c r="C90" i="24"/>
  <c r="C88" i="24"/>
  <c r="C86" i="24"/>
  <c r="C84" i="24"/>
  <c r="C82" i="24"/>
  <c r="C80" i="24"/>
  <c r="C78" i="24"/>
  <c r="C76" i="24"/>
  <c r="C74" i="24"/>
  <c r="C72" i="24"/>
  <c r="C70" i="24"/>
  <c r="C68" i="24"/>
  <c r="C66" i="24"/>
  <c r="C64" i="24"/>
  <c r="C62" i="24"/>
  <c r="C60" i="24"/>
  <c r="C58" i="24"/>
  <c r="C56" i="24"/>
  <c r="C54" i="24"/>
  <c r="C52" i="24"/>
  <c r="C50" i="24"/>
  <c r="C48" i="24"/>
  <c r="C46" i="24"/>
  <c r="C22" i="24"/>
  <c r="C25" i="24"/>
  <c r="C26" i="24"/>
  <c r="C28" i="24"/>
  <c r="C30" i="24"/>
  <c r="C32" i="24"/>
  <c r="C34" i="24"/>
  <c r="C36" i="24"/>
  <c r="C38" i="24"/>
  <c r="C40" i="24"/>
  <c r="C42" i="24"/>
  <c r="C44" i="24"/>
  <c r="C47" i="24"/>
  <c r="C51" i="24"/>
  <c r="C55" i="24"/>
  <c r="C59" i="24"/>
  <c r="C63" i="24"/>
  <c r="C67" i="24"/>
  <c r="C71" i="24"/>
  <c r="C75" i="24"/>
  <c r="C79" i="24"/>
  <c r="C83" i="24"/>
  <c r="C87" i="24"/>
  <c r="C91" i="24"/>
  <c r="C95" i="24"/>
  <c r="C99" i="24"/>
  <c r="C103" i="24"/>
  <c r="C107" i="24"/>
  <c r="C111" i="24"/>
  <c r="C115" i="24"/>
  <c r="C119" i="24"/>
  <c r="C123" i="24"/>
  <c r="C127" i="24"/>
  <c r="C131" i="24"/>
  <c r="C135" i="24"/>
  <c r="C139" i="24"/>
  <c r="C143" i="24"/>
  <c r="C147" i="24"/>
  <c r="C149" i="24"/>
  <c r="C157" i="24"/>
  <c r="C165" i="24"/>
  <c r="C173" i="24"/>
  <c r="C181" i="24"/>
  <c r="C189" i="24"/>
  <c r="C197" i="24"/>
  <c r="C214" i="24"/>
  <c r="C244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3" i="24"/>
  <c r="C24" i="24"/>
  <c r="C27" i="24"/>
  <c r="C29" i="24"/>
  <c r="C31" i="24"/>
  <c r="C33" i="24"/>
  <c r="C35" i="24"/>
  <c r="C37" i="24"/>
  <c r="C39" i="24"/>
  <c r="C41" i="24"/>
  <c r="C43" i="24"/>
  <c r="C45" i="24"/>
  <c r="C49" i="24"/>
  <c r="C53" i="24"/>
  <c r="C57" i="24"/>
  <c r="C61" i="24"/>
  <c r="C65" i="24"/>
  <c r="C69" i="24"/>
  <c r="C73" i="24"/>
  <c r="C77" i="24"/>
  <c r="C81" i="24"/>
  <c r="C85" i="24"/>
  <c r="C89" i="24"/>
  <c r="C93" i="24"/>
  <c r="C97" i="24"/>
  <c r="C101" i="24"/>
  <c r="C105" i="24"/>
  <c r="C109" i="24"/>
  <c r="C113" i="24"/>
  <c r="C117" i="24"/>
  <c r="C121" i="24"/>
  <c r="C125" i="24"/>
  <c r="C129" i="24"/>
  <c r="C133" i="24"/>
  <c r="C137" i="24"/>
  <c r="C141" i="24"/>
  <c r="C145" i="24"/>
  <c r="C153" i="24"/>
  <c r="C161" i="24"/>
  <c r="C169" i="24"/>
  <c r="C177" i="24"/>
  <c r="C185" i="24"/>
  <c r="C193" i="24"/>
  <c r="C206" i="24"/>
  <c r="C228" i="24"/>
  <c r="K58" i="11"/>
  <c r="Y4" i="11"/>
  <c r="I29" i="11"/>
  <c r="H30" i="11"/>
  <c r="E5" i="13" a="1"/>
  <c r="E5" i="13" s="1"/>
  <c r="F7" i="13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Y221" i="11"/>
  <c r="Y222" i="11"/>
  <c r="Y223" i="11"/>
  <c r="Y224" i="11"/>
  <c r="Y225" i="11"/>
  <c r="Y226" i="11"/>
  <c r="Y227" i="11"/>
  <c r="Y228" i="11"/>
  <c r="Y229" i="11"/>
  <c r="Y230" i="11"/>
  <c r="Y231" i="11"/>
  <c r="Y232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6" i="11"/>
  <c r="Y247" i="11"/>
  <c r="Y248" i="11"/>
  <c r="Y249" i="11"/>
  <c r="Y250" i="11"/>
  <c r="Y251" i="11"/>
  <c r="P31" i="11"/>
  <c r="P33" i="11"/>
  <c r="P35" i="11"/>
  <c r="P37" i="11"/>
  <c r="P39" i="11"/>
  <c r="P41" i="11"/>
  <c r="P43" i="11"/>
  <c r="P45" i="11"/>
  <c r="P47" i="11"/>
  <c r="P49" i="11"/>
  <c r="P51" i="11"/>
  <c r="P53" i="11"/>
  <c r="P55" i="11"/>
  <c r="P57" i="11"/>
  <c r="P59" i="11"/>
  <c r="P61" i="11"/>
  <c r="P63" i="11"/>
  <c r="P65" i="11"/>
  <c r="P67" i="11"/>
  <c r="P69" i="11"/>
  <c r="P71" i="11"/>
  <c r="P73" i="11"/>
  <c r="P75" i="11"/>
  <c r="P77" i="11"/>
  <c r="P79" i="11"/>
  <c r="P81" i="11"/>
  <c r="P83" i="11"/>
  <c r="P85" i="11"/>
  <c r="P87" i="11"/>
  <c r="P89" i="11"/>
  <c r="P91" i="11"/>
  <c r="P93" i="11"/>
  <c r="P95" i="11"/>
  <c r="P97" i="11"/>
  <c r="P99" i="11"/>
  <c r="P101" i="11"/>
  <c r="P103" i="11"/>
  <c r="P105" i="11"/>
  <c r="P107" i="11"/>
  <c r="P109" i="11"/>
  <c r="P111" i="11"/>
  <c r="P113" i="11"/>
  <c r="P115" i="11"/>
  <c r="P117" i="11"/>
  <c r="P119" i="11"/>
  <c r="P121" i="11"/>
  <c r="P123" i="11"/>
  <c r="P125" i="11"/>
  <c r="P127" i="11"/>
  <c r="P129" i="11"/>
  <c r="P131" i="11"/>
  <c r="P133" i="11"/>
  <c r="P135" i="11"/>
  <c r="P137" i="11"/>
  <c r="P139" i="11"/>
  <c r="P141" i="11"/>
  <c r="P143" i="11"/>
  <c r="P145" i="11"/>
  <c r="P147" i="11"/>
  <c r="P149" i="11"/>
  <c r="P151" i="11"/>
  <c r="P153" i="11"/>
  <c r="P155" i="11"/>
  <c r="P157" i="11"/>
  <c r="P159" i="11"/>
  <c r="P161" i="11"/>
  <c r="P163" i="11"/>
  <c r="P165" i="11"/>
  <c r="P167" i="11"/>
  <c r="P169" i="11"/>
  <c r="P171" i="11"/>
  <c r="P173" i="11"/>
  <c r="P175" i="11"/>
  <c r="P177" i="11"/>
  <c r="P179" i="11"/>
  <c r="P181" i="11"/>
  <c r="P183" i="11"/>
  <c r="P185" i="11"/>
  <c r="P187" i="11"/>
  <c r="P189" i="11"/>
  <c r="P191" i="11"/>
  <c r="P193" i="11"/>
  <c r="P195" i="11"/>
  <c r="P197" i="11"/>
  <c r="P199" i="11"/>
  <c r="P201" i="11"/>
  <c r="P203" i="11"/>
  <c r="P205" i="11"/>
  <c r="P207" i="11"/>
  <c r="P209" i="11"/>
  <c r="P211" i="11"/>
  <c r="P213" i="11"/>
  <c r="P215" i="11"/>
  <c r="P217" i="11"/>
  <c r="P219" i="11"/>
  <c r="P221" i="11"/>
  <c r="P223" i="11"/>
  <c r="P225" i="11"/>
  <c r="P227" i="11"/>
  <c r="P229" i="11"/>
  <c r="P231" i="11"/>
  <c r="P233" i="11"/>
  <c r="P235" i="11"/>
  <c r="P237" i="11"/>
  <c r="P239" i="11"/>
  <c r="P241" i="11"/>
  <c r="P243" i="11"/>
  <c r="P245" i="11"/>
  <c r="P247" i="11"/>
  <c r="P249" i="11"/>
  <c r="P251" i="11"/>
  <c r="H5" i="11"/>
  <c r="Q3" i="11" s="1"/>
  <c r="H4" i="11"/>
  <c r="P4" i="11" s="1"/>
  <c r="H3" i="11"/>
  <c r="R161" i="11" s="1"/>
  <c r="B3" i="12"/>
  <c r="C3" i="12"/>
  <c r="B4" i="12"/>
  <c r="C4" i="12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C86" i="12"/>
  <c r="B87" i="12"/>
  <c r="C87" i="12"/>
  <c r="B88" i="12"/>
  <c r="C88" i="12"/>
  <c r="B89" i="12"/>
  <c r="C89" i="12"/>
  <c r="B90" i="12"/>
  <c r="C90" i="12"/>
  <c r="B91" i="12"/>
  <c r="C91" i="12"/>
  <c r="B92" i="12"/>
  <c r="C92" i="12"/>
  <c r="B93" i="12"/>
  <c r="C93" i="12"/>
  <c r="B94" i="12"/>
  <c r="C94" i="12"/>
  <c r="B95" i="12"/>
  <c r="C95" i="12"/>
  <c r="B96" i="12"/>
  <c r="C96" i="12"/>
  <c r="B97" i="12"/>
  <c r="C97" i="12"/>
  <c r="B98" i="12"/>
  <c r="C98" i="12"/>
  <c r="B99" i="12"/>
  <c r="C99" i="12"/>
  <c r="B100" i="12"/>
  <c r="C100" i="12"/>
  <c r="B101" i="12"/>
  <c r="C101" i="12"/>
  <c r="B102" i="12"/>
  <c r="C102" i="12"/>
  <c r="B103" i="12"/>
  <c r="C103" i="12"/>
  <c r="B104" i="12"/>
  <c r="C104" i="12"/>
  <c r="B105" i="12"/>
  <c r="C105" i="12"/>
  <c r="B106" i="12"/>
  <c r="C106" i="12"/>
  <c r="B107" i="12"/>
  <c r="C107" i="12"/>
  <c r="B108" i="12"/>
  <c r="C108" i="12"/>
  <c r="B109" i="12"/>
  <c r="C109" i="12"/>
  <c r="B110" i="12"/>
  <c r="C110" i="12"/>
  <c r="B111" i="12"/>
  <c r="C111" i="12"/>
  <c r="B112" i="12"/>
  <c r="C112" i="12"/>
  <c r="B113" i="12"/>
  <c r="C113" i="12"/>
  <c r="B114" i="12"/>
  <c r="C114" i="12"/>
  <c r="B115" i="12"/>
  <c r="C115" i="12"/>
  <c r="B116" i="12"/>
  <c r="C116" i="12"/>
  <c r="B117" i="12"/>
  <c r="C117" i="12"/>
  <c r="B118" i="12"/>
  <c r="C118" i="12"/>
  <c r="B119" i="12"/>
  <c r="C119" i="12"/>
  <c r="B120" i="12"/>
  <c r="C120" i="12"/>
  <c r="B121" i="12"/>
  <c r="C121" i="12"/>
  <c r="B122" i="12"/>
  <c r="C122" i="12"/>
  <c r="B123" i="12"/>
  <c r="C123" i="12"/>
  <c r="B124" i="12"/>
  <c r="C124" i="12"/>
  <c r="B125" i="12"/>
  <c r="C125" i="12"/>
  <c r="B126" i="12"/>
  <c r="C126" i="12"/>
  <c r="B127" i="12"/>
  <c r="C127" i="12"/>
  <c r="B128" i="12"/>
  <c r="C128" i="12"/>
  <c r="B129" i="12"/>
  <c r="C129" i="12"/>
  <c r="B130" i="12"/>
  <c r="C130" i="12"/>
  <c r="B131" i="12"/>
  <c r="C131" i="12"/>
  <c r="B132" i="12"/>
  <c r="C132" i="12"/>
  <c r="B133" i="12"/>
  <c r="C133" i="12"/>
  <c r="B134" i="12"/>
  <c r="C134" i="12"/>
  <c r="B135" i="12"/>
  <c r="C135" i="12"/>
  <c r="B136" i="12"/>
  <c r="C136" i="12"/>
  <c r="B137" i="12"/>
  <c r="C137" i="12"/>
  <c r="B138" i="12"/>
  <c r="C138" i="12"/>
  <c r="B139" i="12"/>
  <c r="C139" i="12"/>
  <c r="B140" i="12"/>
  <c r="C140" i="12"/>
  <c r="B141" i="12"/>
  <c r="C141" i="12"/>
  <c r="B142" i="12"/>
  <c r="C142" i="12"/>
  <c r="B143" i="12"/>
  <c r="C143" i="12"/>
  <c r="B144" i="12"/>
  <c r="C144" i="12"/>
  <c r="B145" i="12"/>
  <c r="C145" i="12"/>
  <c r="B146" i="12"/>
  <c r="C146" i="12"/>
  <c r="B147" i="12"/>
  <c r="C147" i="12"/>
  <c r="B148" i="12"/>
  <c r="C148" i="12"/>
  <c r="B149" i="12"/>
  <c r="C149" i="12"/>
  <c r="B150" i="12"/>
  <c r="C150" i="12"/>
  <c r="B151" i="12"/>
  <c r="C151" i="12"/>
  <c r="B152" i="12"/>
  <c r="C152" i="12"/>
  <c r="B153" i="12"/>
  <c r="C153" i="12"/>
  <c r="B154" i="12"/>
  <c r="C154" i="12"/>
  <c r="B155" i="12"/>
  <c r="C155" i="12"/>
  <c r="B156" i="12"/>
  <c r="C156" i="12"/>
  <c r="B157" i="12"/>
  <c r="C157" i="12"/>
  <c r="B158" i="12"/>
  <c r="C158" i="12"/>
  <c r="B159" i="12"/>
  <c r="C159" i="12"/>
  <c r="B160" i="12"/>
  <c r="C160" i="12"/>
  <c r="B161" i="12"/>
  <c r="C161" i="12"/>
  <c r="B162" i="12"/>
  <c r="C162" i="12"/>
  <c r="B163" i="12"/>
  <c r="C163" i="12"/>
  <c r="B164" i="12"/>
  <c r="C164" i="12"/>
  <c r="B165" i="12"/>
  <c r="C165" i="12"/>
  <c r="B166" i="12"/>
  <c r="C166" i="12"/>
  <c r="B167" i="12"/>
  <c r="C167" i="12"/>
  <c r="B168" i="12"/>
  <c r="C168" i="12"/>
  <c r="B169" i="12"/>
  <c r="C169" i="12"/>
  <c r="B170" i="12"/>
  <c r="C170" i="12"/>
  <c r="B171" i="12"/>
  <c r="C171" i="12"/>
  <c r="B172" i="12"/>
  <c r="C172" i="12"/>
  <c r="B173" i="12"/>
  <c r="C173" i="12"/>
  <c r="B174" i="12"/>
  <c r="C174" i="12"/>
  <c r="B175" i="12"/>
  <c r="C175" i="12"/>
  <c r="B176" i="12"/>
  <c r="C176" i="12"/>
  <c r="B177" i="12"/>
  <c r="C177" i="12"/>
  <c r="B178" i="12"/>
  <c r="C178" i="12"/>
  <c r="B179" i="12"/>
  <c r="C179" i="12"/>
  <c r="B180" i="12"/>
  <c r="C180" i="12"/>
  <c r="B181" i="12"/>
  <c r="C181" i="12"/>
  <c r="B182" i="12"/>
  <c r="C182" i="12"/>
  <c r="B183" i="12"/>
  <c r="C183" i="12"/>
  <c r="B184" i="12"/>
  <c r="C184" i="12"/>
  <c r="B185" i="12"/>
  <c r="C185" i="12"/>
  <c r="B186" i="12"/>
  <c r="C186" i="12"/>
  <c r="B187" i="12"/>
  <c r="C187" i="12"/>
  <c r="B188" i="12"/>
  <c r="C188" i="12"/>
  <c r="B189" i="12"/>
  <c r="C189" i="12"/>
  <c r="B190" i="12"/>
  <c r="C190" i="12"/>
  <c r="B191" i="12"/>
  <c r="C191" i="12"/>
  <c r="B192" i="12"/>
  <c r="C192" i="12"/>
  <c r="B193" i="12"/>
  <c r="C193" i="12"/>
  <c r="B194" i="12"/>
  <c r="C194" i="12"/>
  <c r="B195" i="12"/>
  <c r="C195" i="12"/>
  <c r="B196" i="12"/>
  <c r="C196" i="12"/>
  <c r="B197" i="12"/>
  <c r="C197" i="12"/>
  <c r="B198" i="12"/>
  <c r="C198" i="12"/>
  <c r="B199" i="12"/>
  <c r="C199" i="12"/>
  <c r="B200" i="12"/>
  <c r="C200" i="12"/>
  <c r="B201" i="12"/>
  <c r="C201" i="12"/>
  <c r="B202" i="12"/>
  <c r="C202" i="12"/>
  <c r="B203" i="12"/>
  <c r="C203" i="12"/>
  <c r="B204" i="12"/>
  <c r="C204" i="12"/>
  <c r="B205" i="12"/>
  <c r="C205" i="12"/>
  <c r="B206" i="12"/>
  <c r="C206" i="12"/>
  <c r="B207" i="12"/>
  <c r="C207" i="12"/>
  <c r="B208" i="12"/>
  <c r="C208" i="12"/>
  <c r="B209" i="12"/>
  <c r="C209" i="12"/>
  <c r="B210" i="12"/>
  <c r="C210" i="12"/>
  <c r="B211" i="12"/>
  <c r="C211" i="12"/>
  <c r="B212" i="12"/>
  <c r="C212" i="12"/>
  <c r="B213" i="12"/>
  <c r="C213" i="12"/>
  <c r="B214" i="12"/>
  <c r="C214" i="12"/>
  <c r="B215" i="12"/>
  <c r="C215" i="12"/>
  <c r="B216" i="12"/>
  <c r="C216" i="12"/>
  <c r="B217" i="12"/>
  <c r="C217" i="12"/>
  <c r="B218" i="12"/>
  <c r="C218" i="12"/>
  <c r="B219" i="12"/>
  <c r="C219" i="12"/>
  <c r="B220" i="12"/>
  <c r="C220" i="12"/>
  <c r="B221" i="12"/>
  <c r="C221" i="12"/>
  <c r="B222" i="12"/>
  <c r="C222" i="12"/>
  <c r="B223" i="12"/>
  <c r="C223" i="12"/>
  <c r="B224" i="12"/>
  <c r="C224" i="12"/>
  <c r="B225" i="12"/>
  <c r="C225" i="12"/>
  <c r="B226" i="12"/>
  <c r="C226" i="12"/>
  <c r="B227" i="12"/>
  <c r="C227" i="12"/>
  <c r="B228" i="12"/>
  <c r="C228" i="12"/>
  <c r="B229" i="12"/>
  <c r="C229" i="12"/>
  <c r="B230" i="12"/>
  <c r="C230" i="12"/>
  <c r="B231" i="12"/>
  <c r="C231" i="12"/>
  <c r="B232" i="12"/>
  <c r="C232" i="12"/>
  <c r="B233" i="12"/>
  <c r="C233" i="12"/>
  <c r="B234" i="12"/>
  <c r="C234" i="12"/>
  <c r="B235" i="12"/>
  <c r="C235" i="12"/>
  <c r="B236" i="12"/>
  <c r="C236" i="12"/>
  <c r="B237" i="12"/>
  <c r="C237" i="12"/>
  <c r="B238" i="12"/>
  <c r="C238" i="12"/>
  <c r="B239" i="12"/>
  <c r="C239" i="12"/>
  <c r="B240" i="12"/>
  <c r="C240" i="12"/>
  <c r="B241" i="12"/>
  <c r="C241" i="12"/>
  <c r="B242" i="12"/>
  <c r="C242" i="12"/>
  <c r="B243" i="12"/>
  <c r="C243" i="12"/>
  <c r="B244" i="12"/>
  <c r="C244" i="12"/>
  <c r="B245" i="12"/>
  <c r="C245" i="12"/>
  <c r="B246" i="12"/>
  <c r="C246" i="12"/>
  <c r="B247" i="12"/>
  <c r="C247" i="12"/>
  <c r="B248" i="12"/>
  <c r="C248" i="12"/>
  <c r="B249" i="12"/>
  <c r="C249" i="12"/>
  <c r="B250" i="12"/>
  <c r="C250" i="12"/>
  <c r="C2" i="12"/>
  <c r="M18" i="12" s="1"/>
  <c r="B2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R249" i="10" s="1"/>
  <c r="C250" i="10"/>
  <c r="C3" i="10"/>
  <c r="C2" i="10"/>
  <c r="R250" i="12"/>
  <c r="F250" i="12"/>
  <c r="E250" i="12"/>
  <c r="R249" i="12"/>
  <c r="F249" i="12"/>
  <c r="E249" i="12"/>
  <c r="R248" i="12"/>
  <c r="F248" i="12"/>
  <c r="E248" i="12"/>
  <c r="R247" i="12"/>
  <c r="F247" i="12"/>
  <c r="E247" i="12"/>
  <c r="R246" i="12"/>
  <c r="F246" i="12"/>
  <c r="E246" i="12"/>
  <c r="R245" i="12"/>
  <c r="F245" i="12"/>
  <c r="E245" i="12"/>
  <c r="R244" i="12"/>
  <c r="F244" i="12"/>
  <c r="E244" i="12"/>
  <c r="R243" i="12"/>
  <c r="F243" i="12"/>
  <c r="E243" i="12"/>
  <c r="R242" i="12"/>
  <c r="F242" i="12"/>
  <c r="E242" i="12"/>
  <c r="R241" i="12"/>
  <c r="F241" i="12"/>
  <c r="E241" i="12"/>
  <c r="R240" i="12"/>
  <c r="F240" i="12"/>
  <c r="E240" i="12"/>
  <c r="R239" i="12"/>
  <c r="F239" i="12"/>
  <c r="E239" i="12"/>
  <c r="R238" i="12"/>
  <c r="F238" i="12"/>
  <c r="E238" i="12"/>
  <c r="R237" i="12"/>
  <c r="F237" i="12"/>
  <c r="E237" i="12"/>
  <c r="R236" i="12"/>
  <c r="F236" i="12"/>
  <c r="E236" i="12"/>
  <c r="R235" i="12"/>
  <c r="F235" i="12"/>
  <c r="E235" i="12"/>
  <c r="R234" i="12"/>
  <c r="F234" i="12"/>
  <c r="E234" i="12"/>
  <c r="R233" i="12"/>
  <c r="F233" i="12"/>
  <c r="E233" i="12"/>
  <c r="R232" i="12"/>
  <c r="F232" i="12"/>
  <c r="E232" i="12"/>
  <c r="R231" i="12"/>
  <c r="F231" i="12"/>
  <c r="E231" i="12"/>
  <c r="R230" i="12"/>
  <c r="F230" i="12"/>
  <c r="E230" i="12"/>
  <c r="R229" i="12"/>
  <c r="F229" i="12"/>
  <c r="E229" i="12"/>
  <c r="R228" i="12"/>
  <c r="F228" i="12"/>
  <c r="E228" i="12"/>
  <c r="R227" i="12"/>
  <c r="F227" i="12"/>
  <c r="E227" i="12"/>
  <c r="R226" i="12"/>
  <c r="F226" i="12"/>
  <c r="E226" i="12"/>
  <c r="R225" i="12"/>
  <c r="F225" i="12"/>
  <c r="E225" i="12"/>
  <c r="R224" i="12"/>
  <c r="F224" i="12"/>
  <c r="E224" i="12"/>
  <c r="R223" i="12"/>
  <c r="F223" i="12"/>
  <c r="E223" i="12"/>
  <c r="R222" i="12"/>
  <c r="F222" i="12"/>
  <c r="E222" i="12"/>
  <c r="R221" i="12"/>
  <c r="F221" i="12"/>
  <c r="E221" i="12"/>
  <c r="R220" i="12"/>
  <c r="F220" i="12"/>
  <c r="E220" i="12"/>
  <c r="R219" i="12"/>
  <c r="F219" i="12"/>
  <c r="E219" i="12"/>
  <c r="R218" i="12"/>
  <c r="F218" i="12"/>
  <c r="E218" i="12"/>
  <c r="R217" i="12"/>
  <c r="F217" i="12"/>
  <c r="E217" i="12"/>
  <c r="R216" i="12"/>
  <c r="F216" i="12"/>
  <c r="E216" i="12"/>
  <c r="R215" i="12"/>
  <c r="F215" i="12"/>
  <c r="E215" i="12"/>
  <c r="R214" i="12"/>
  <c r="F214" i="12"/>
  <c r="E214" i="12"/>
  <c r="R213" i="12"/>
  <c r="F213" i="12"/>
  <c r="E213" i="12"/>
  <c r="R212" i="12"/>
  <c r="F212" i="12"/>
  <c r="E212" i="12"/>
  <c r="R211" i="12"/>
  <c r="F211" i="12"/>
  <c r="E211" i="12"/>
  <c r="R210" i="12"/>
  <c r="F210" i="12"/>
  <c r="E210" i="12"/>
  <c r="R209" i="12"/>
  <c r="F209" i="12"/>
  <c r="E209" i="12"/>
  <c r="R208" i="12"/>
  <c r="F208" i="12"/>
  <c r="E208" i="12"/>
  <c r="R207" i="12"/>
  <c r="F207" i="12"/>
  <c r="E207" i="12"/>
  <c r="R206" i="12"/>
  <c r="F206" i="12"/>
  <c r="E206" i="12"/>
  <c r="R205" i="12"/>
  <c r="F205" i="12"/>
  <c r="E205" i="12"/>
  <c r="R204" i="12"/>
  <c r="F204" i="12"/>
  <c r="E204" i="12"/>
  <c r="R203" i="12"/>
  <c r="F203" i="12"/>
  <c r="E203" i="12"/>
  <c r="R202" i="12"/>
  <c r="F202" i="12"/>
  <c r="E202" i="12"/>
  <c r="R201" i="12"/>
  <c r="F201" i="12"/>
  <c r="E201" i="12"/>
  <c r="R200" i="12"/>
  <c r="F200" i="12"/>
  <c r="E200" i="12"/>
  <c r="R199" i="12"/>
  <c r="F199" i="12"/>
  <c r="E199" i="12"/>
  <c r="R198" i="12"/>
  <c r="F198" i="12"/>
  <c r="E198" i="12"/>
  <c r="R197" i="12"/>
  <c r="F197" i="12"/>
  <c r="E197" i="12"/>
  <c r="R196" i="12"/>
  <c r="F196" i="12"/>
  <c r="E196" i="12"/>
  <c r="R195" i="12"/>
  <c r="F195" i="12"/>
  <c r="E195" i="12"/>
  <c r="R194" i="12"/>
  <c r="F194" i="12"/>
  <c r="E194" i="12"/>
  <c r="R193" i="12"/>
  <c r="F193" i="12"/>
  <c r="E193" i="12"/>
  <c r="R192" i="12"/>
  <c r="F192" i="12"/>
  <c r="E192" i="12"/>
  <c r="R191" i="12"/>
  <c r="F191" i="12"/>
  <c r="E191" i="12"/>
  <c r="R190" i="12"/>
  <c r="F190" i="12"/>
  <c r="E190" i="12"/>
  <c r="R189" i="12"/>
  <c r="F189" i="12"/>
  <c r="E189" i="12"/>
  <c r="R188" i="12"/>
  <c r="F188" i="12"/>
  <c r="E188" i="12"/>
  <c r="R187" i="12"/>
  <c r="F187" i="12"/>
  <c r="E187" i="12"/>
  <c r="R186" i="12"/>
  <c r="F186" i="12"/>
  <c r="E186" i="12"/>
  <c r="R185" i="12"/>
  <c r="F185" i="12"/>
  <c r="E185" i="12"/>
  <c r="R184" i="12"/>
  <c r="F184" i="12"/>
  <c r="E184" i="12"/>
  <c r="R183" i="12"/>
  <c r="F183" i="12"/>
  <c r="E183" i="12"/>
  <c r="R182" i="12"/>
  <c r="F182" i="12"/>
  <c r="E182" i="12"/>
  <c r="R181" i="12"/>
  <c r="F181" i="12"/>
  <c r="E181" i="12"/>
  <c r="R180" i="12"/>
  <c r="F180" i="12"/>
  <c r="E180" i="12"/>
  <c r="R179" i="12"/>
  <c r="F179" i="12"/>
  <c r="E179" i="12"/>
  <c r="R178" i="12"/>
  <c r="F178" i="12"/>
  <c r="E178" i="12"/>
  <c r="R177" i="12"/>
  <c r="F177" i="12"/>
  <c r="E177" i="12"/>
  <c r="R176" i="12"/>
  <c r="F176" i="12"/>
  <c r="E176" i="12"/>
  <c r="R175" i="12"/>
  <c r="F175" i="12"/>
  <c r="E175" i="12"/>
  <c r="R174" i="12"/>
  <c r="F174" i="12"/>
  <c r="E174" i="12"/>
  <c r="R173" i="12"/>
  <c r="F173" i="12"/>
  <c r="E173" i="12"/>
  <c r="R172" i="12"/>
  <c r="F172" i="12"/>
  <c r="E172" i="12"/>
  <c r="R171" i="12"/>
  <c r="F171" i="12"/>
  <c r="E171" i="12"/>
  <c r="R170" i="12"/>
  <c r="F170" i="12"/>
  <c r="E170" i="12"/>
  <c r="R169" i="12"/>
  <c r="F169" i="12"/>
  <c r="E169" i="12"/>
  <c r="R168" i="12"/>
  <c r="F168" i="12"/>
  <c r="E168" i="12"/>
  <c r="R167" i="12"/>
  <c r="F167" i="12"/>
  <c r="E167" i="12"/>
  <c r="R166" i="12"/>
  <c r="F166" i="12"/>
  <c r="E166" i="12"/>
  <c r="R165" i="12"/>
  <c r="F165" i="12"/>
  <c r="E165" i="12"/>
  <c r="R164" i="12"/>
  <c r="F164" i="12"/>
  <c r="E164" i="12"/>
  <c r="R163" i="12"/>
  <c r="F163" i="12"/>
  <c r="E163" i="12"/>
  <c r="R162" i="12"/>
  <c r="F162" i="12"/>
  <c r="E162" i="12"/>
  <c r="R161" i="12"/>
  <c r="F161" i="12"/>
  <c r="E161" i="12"/>
  <c r="R160" i="12"/>
  <c r="F160" i="12"/>
  <c r="E160" i="12"/>
  <c r="R159" i="12"/>
  <c r="F159" i="12"/>
  <c r="E159" i="12"/>
  <c r="R158" i="12"/>
  <c r="F158" i="12"/>
  <c r="E158" i="12"/>
  <c r="R157" i="12"/>
  <c r="F157" i="12"/>
  <c r="E157" i="12"/>
  <c r="R156" i="12"/>
  <c r="F156" i="12"/>
  <c r="E156" i="12"/>
  <c r="R155" i="12"/>
  <c r="F155" i="12"/>
  <c r="E155" i="12"/>
  <c r="R154" i="12"/>
  <c r="F154" i="12"/>
  <c r="E154" i="12"/>
  <c r="R153" i="12"/>
  <c r="F153" i="12"/>
  <c r="E153" i="12"/>
  <c r="R152" i="12"/>
  <c r="F152" i="12"/>
  <c r="E152" i="12"/>
  <c r="R151" i="12"/>
  <c r="F151" i="12"/>
  <c r="E151" i="12"/>
  <c r="R150" i="12"/>
  <c r="F150" i="12"/>
  <c r="E150" i="12"/>
  <c r="R149" i="12"/>
  <c r="F149" i="12"/>
  <c r="E149" i="12"/>
  <c r="R148" i="12"/>
  <c r="F148" i="12"/>
  <c r="E148" i="12"/>
  <c r="R147" i="12"/>
  <c r="F147" i="12"/>
  <c r="E147" i="12"/>
  <c r="R146" i="12"/>
  <c r="F146" i="12"/>
  <c r="E146" i="12"/>
  <c r="R145" i="12"/>
  <c r="F145" i="12"/>
  <c r="E145" i="12"/>
  <c r="R144" i="12"/>
  <c r="F144" i="12"/>
  <c r="E144" i="12"/>
  <c r="R143" i="12"/>
  <c r="F143" i="12"/>
  <c r="E143" i="12"/>
  <c r="R142" i="12"/>
  <c r="F142" i="12"/>
  <c r="E142" i="12"/>
  <c r="R141" i="12"/>
  <c r="F141" i="12"/>
  <c r="E141" i="12"/>
  <c r="R140" i="12"/>
  <c r="F140" i="12"/>
  <c r="E140" i="12"/>
  <c r="R139" i="12"/>
  <c r="F139" i="12"/>
  <c r="E139" i="12"/>
  <c r="R138" i="12"/>
  <c r="F138" i="12"/>
  <c r="E138" i="12"/>
  <c r="R137" i="12"/>
  <c r="F137" i="12"/>
  <c r="E137" i="12"/>
  <c r="R136" i="12"/>
  <c r="F136" i="12"/>
  <c r="E136" i="12"/>
  <c r="R135" i="12"/>
  <c r="F135" i="12"/>
  <c r="E135" i="12"/>
  <c r="R134" i="12"/>
  <c r="F134" i="12"/>
  <c r="E134" i="12"/>
  <c r="R133" i="12"/>
  <c r="F133" i="12"/>
  <c r="E133" i="12"/>
  <c r="R132" i="12"/>
  <c r="F132" i="12"/>
  <c r="E132" i="12"/>
  <c r="R131" i="12"/>
  <c r="F131" i="12"/>
  <c r="E131" i="12"/>
  <c r="R130" i="12"/>
  <c r="F130" i="12"/>
  <c r="E130" i="12"/>
  <c r="R129" i="12"/>
  <c r="F129" i="12"/>
  <c r="E129" i="12"/>
  <c r="R128" i="12"/>
  <c r="F128" i="12"/>
  <c r="E128" i="12"/>
  <c r="R127" i="12"/>
  <c r="F127" i="12"/>
  <c r="E127" i="12"/>
  <c r="R126" i="12"/>
  <c r="F126" i="12"/>
  <c r="E126" i="12"/>
  <c r="R125" i="12"/>
  <c r="F125" i="12"/>
  <c r="E125" i="12"/>
  <c r="R124" i="12"/>
  <c r="F124" i="12"/>
  <c r="E124" i="12"/>
  <c r="R123" i="12"/>
  <c r="F123" i="12"/>
  <c r="E123" i="12"/>
  <c r="R122" i="12"/>
  <c r="F122" i="12"/>
  <c r="E122" i="12"/>
  <c r="R121" i="12"/>
  <c r="F121" i="12"/>
  <c r="E121" i="12"/>
  <c r="R120" i="12"/>
  <c r="F120" i="12"/>
  <c r="E120" i="12"/>
  <c r="R119" i="12"/>
  <c r="F119" i="12"/>
  <c r="E119" i="12"/>
  <c r="R118" i="12"/>
  <c r="F118" i="12"/>
  <c r="E118" i="12"/>
  <c r="R117" i="12"/>
  <c r="F117" i="12"/>
  <c r="E117" i="12"/>
  <c r="R116" i="12"/>
  <c r="F116" i="12"/>
  <c r="E116" i="12"/>
  <c r="R115" i="12"/>
  <c r="F115" i="12"/>
  <c r="E115" i="12"/>
  <c r="R114" i="12"/>
  <c r="F114" i="12"/>
  <c r="E114" i="12"/>
  <c r="R113" i="12"/>
  <c r="F113" i="12"/>
  <c r="E113" i="12"/>
  <c r="R112" i="12"/>
  <c r="F112" i="12"/>
  <c r="E112" i="12"/>
  <c r="R111" i="12"/>
  <c r="F111" i="12"/>
  <c r="E111" i="12"/>
  <c r="R110" i="12"/>
  <c r="F110" i="12"/>
  <c r="E110" i="12"/>
  <c r="R109" i="12"/>
  <c r="F109" i="12"/>
  <c r="E109" i="12"/>
  <c r="R108" i="12"/>
  <c r="F108" i="12"/>
  <c r="E108" i="12"/>
  <c r="R107" i="12"/>
  <c r="F107" i="12"/>
  <c r="E107" i="12"/>
  <c r="R106" i="12"/>
  <c r="F106" i="12"/>
  <c r="E106" i="12"/>
  <c r="R105" i="12"/>
  <c r="F105" i="12"/>
  <c r="E105" i="12"/>
  <c r="R104" i="12"/>
  <c r="F104" i="12"/>
  <c r="E104" i="12"/>
  <c r="R103" i="12"/>
  <c r="F103" i="12"/>
  <c r="E103" i="12"/>
  <c r="R102" i="12"/>
  <c r="F102" i="12"/>
  <c r="E102" i="12"/>
  <c r="R101" i="12"/>
  <c r="F101" i="12"/>
  <c r="E101" i="12"/>
  <c r="R100" i="12"/>
  <c r="F100" i="12"/>
  <c r="E100" i="12"/>
  <c r="R99" i="12"/>
  <c r="F99" i="12"/>
  <c r="E99" i="12"/>
  <c r="R98" i="12"/>
  <c r="F98" i="12"/>
  <c r="E98" i="12"/>
  <c r="R97" i="12"/>
  <c r="F97" i="12"/>
  <c r="E97" i="12"/>
  <c r="R96" i="12"/>
  <c r="F96" i="12"/>
  <c r="E96" i="12"/>
  <c r="R95" i="12"/>
  <c r="F95" i="12"/>
  <c r="E95" i="12"/>
  <c r="R94" i="12"/>
  <c r="F94" i="12"/>
  <c r="E94" i="12"/>
  <c r="R93" i="12"/>
  <c r="F93" i="12"/>
  <c r="E93" i="12"/>
  <c r="R92" i="12"/>
  <c r="F92" i="12"/>
  <c r="E92" i="12"/>
  <c r="R91" i="12"/>
  <c r="F91" i="12"/>
  <c r="E91" i="12"/>
  <c r="R90" i="12"/>
  <c r="F90" i="12"/>
  <c r="E90" i="12"/>
  <c r="R89" i="12"/>
  <c r="F89" i="12"/>
  <c r="E89" i="12"/>
  <c r="R88" i="12"/>
  <c r="F88" i="12"/>
  <c r="E88" i="12"/>
  <c r="R87" i="12"/>
  <c r="F87" i="12"/>
  <c r="E87" i="12"/>
  <c r="R86" i="12"/>
  <c r="F86" i="12"/>
  <c r="E86" i="12"/>
  <c r="R85" i="12"/>
  <c r="F85" i="12"/>
  <c r="E85" i="12"/>
  <c r="R84" i="12"/>
  <c r="F84" i="12"/>
  <c r="E84" i="12"/>
  <c r="R83" i="12"/>
  <c r="F83" i="12"/>
  <c r="E83" i="12"/>
  <c r="R82" i="12"/>
  <c r="F82" i="12"/>
  <c r="E82" i="12"/>
  <c r="R81" i="12"/>
  <c r="F81" i="12"/>
  <c r="E81" i="12"/>
  <c r="R80" i="12"/>
  <c r="F80" i="12"/>
  <c r="E80" i="12"/>
  <c r="R79" i="12"/>
  <c r="F79" i="12"/>
  <c r="E79" i="12"/>
  <c r="R78" i="12"/>
  <c r="F78" i="12"/>
  <c r="E78" i="12"/>
  <c r="R77" i="12"/>
  <c r="F77" i="12"/>
  <c r="E77" i="12"/>
  <c r="R76" i="12"/>
  <c r="F76" i="12"/>
  <c r="E76" i="12"/>
  <c r="R75" i="12"/>
  <c r="F75" i="12"/>
  <c r="E75" i="12"/>
  <c r="R74" i="12"/>
  <c r="F74" i="12"/>
  <c r="E74" i="12"/>
  <c r="R73" i="12"/>
  <c r="F73" i="12"/>
  <c r="E73" i="12"/>
  <c r="R72" i="12"/>
  <c r="F72" i="12"/>
  <c r="E72" i="12"/>
  <c r="R71" i="12"/>
  <c r="F71" i="12"/>
  <c r="E71" i="12"/>
  <c r="R70" i="12"/>
  <c r="F70" i="12"/>
  <c r="E70" i="12"/>
  <c r="R69" i="12"/>
  <c r="F69" i="12"/>
  <c r="E69" i="12"/>
  <c r="R68" i="12"/>
  <c r="F68" i="12"/>
  <c r="E68" i="12"/>
  <c r="R67" i="12"/>
  <c r="F67" i="12"/>
  <c r="E67" i="12"/>
  <c r="R66" i="12"/>
  <c r="F66" i="12"/>
  <c r="E66" i="12"/>
  <c r="R65" i="12"/>
  <c r="F65" i="12"/>
  <c r="E65" i="12"/>
  <c r="R64" i="12"/>
  <c r="F64" i="12"/>
  <c r="E64" i="12"/>
  <c r="R63" i="12"/>
  <c r="F63" i="12"/>
  <c r="E63" i="12"/>
  <c r="R62" i="12"/>
  <c r="F62" i="12"/>
  <c r="E62" i="12"/>
  <c r="R61" i="12"/>
  <c r="F61" i="12"/>
  <c r="E61" i="12"/>
  <c r="R60" i="12"/>
  <c r="F60" i="12"/>
  <c r="E60" i="12"/>
  <c r="R59" i="12"/>
  <c r="F59" i="12"/>
  <c r="E59" i="12"/>
  <c r="R58" i="12"/>
  <c r="F58" i="12"/>
  <c r="E58" i="12"/>
  <c r="R57" i="12"/>
  <c r="F57" i="12"/>
  <c r="E57" i="12"/>
  <c r="R56" i="12"/>
  <c r="F56" i="12"/>
  <c r="E56" i="12"/>
  <c r="R55" i="12"/>
  <c r="F55" i="12"/>
  <c r="E55" i="12"/>
  <c r="R54" i="12"/>
  <c r="F54" i="12"/>
  <c r="E54" i="12"/>
  <c r="R53" i="12"/>
  <c r="F53" i="12"/>
  <c r="E53" i="12"/>
  <c r="R52" i="12"/>
  <c r="F52" i="12"/>
  <c r="E52" i="12"/>
  <c r="R51" i="12"/>
  <c r="F51" i="12"/>
  <c r="E51" i="12"/>
  <c r="R50" i="12"/>
  <c r="F50" i="12"/>
  <c r="E50" i="12"/>
  <c r="R49" i="12"/>
  <c r="F49" i="12"/>
  <c r="E49" i="12"/>
  <c r="R48" i="12"/>
  <c r="F48" i="12"/>
  <c r="E48" i="12"/>
  <c r="R47" i="12"/>
  <c r="F47" i="12"/>
  <c r="E47" i="12"/>
  <c r="R46" i="12"/>
  <c r="F46" i="12"/>
  <c r="E46" i="12"/>
  <c r="R45" i="12"/>
  <c r="F45" i="12"/>
  <c r="E45" i="12"/>
  <c r="R44" i="12"/>
  <c r="F44" i="12"/>
  <c r="E44" i="12"/>
  <c r="R43" i="12"/>
  <c r="F43" i="12"/>
  <c r="E43" i="12"/>
  <c r="R42" i="12"/>
  <c r="F42" i="12"/>
  <c r="E42" i="12"/>
  <c r="R41" i="12"/>
  <c r="F41" i="12"/>
  <c r="E41" i="12"/>
  <c r="R40" i="12"/>
  <c r="F40" i="12"/>
  <c r="E40" i="12"/>
  <c r="R39" i="12"/>
  <c r="F39" i="12"/>
  <c r="E39" i="12"/>
  <c r="R38" i="12"/>
  <c r="F38" i="12"/>
  <c r="E38" i="12"/>
  <c r="R37" i="12"/>
  <c r="F37" i="12"/>
  <c r="E37" i="12"/>
  <c r="R36" i="12"/>
  <c r="F36" i="12"/>
  <c r="E36" i="12"/>
  <c r="R35" i="12"/>
  <c r="F35" i="12"/>
  <c r="E35" i="12"/>
  <c r="R34" i="12"/>
  <c r="F34" i="12"/>
  <c r="E34" i="12"/>
  <c r="R33" i="12"/>
  <c r="F33" i="12"/>
  <c r="E33" i="12"/>
  <c r="R32" i="12"/>
  <c r="F32" i="12"/>
  <c r="E32" i="12"/>
  <c r="R31" i="12"/>
  <c r="F31" i="12"/>
  <c r="E31" i="12"/>
  <c r="R30" i="12"/>
  <c r="F30" i="12"/>
  <c r="E30" i="12"/>
  <c r="R29" i="12"/>
  <c r="F29" i="12"/>
  <c r="E29" i="12"/>
  <c r="R28" i="12"/>
  <c r="F28" i="12"/>
  <c r="E28" i="12"/>
  <c r="R27" i="12"/>
  <c r="F27" i="12"/>
  <c r="E27" i="12"/>
  <c r="R26" i="12"/>
  <c r="F26" i="12"/>
  <c r="E26" i="12"/>
  <c r="R25" i="12"/>
  <c r="F25" i="12"/>
  <c r="E25" i="12"/>
  <c r="R24" i="12"/>
  <c r="F24" i="12"/>
  <c r="E24" i="12"/>
  <c r="R23" i="12"/>
  <c r="F23" i="12"/>
  <c r="E23" i="12"/>
  <c r="R22" i="12"/>
  <c r="F22" i="12"/>
  <c r="E22" i="12"/>
  <c r="R21" i="12"/>
  <c r="F21" i="12"/>
  <c r="E21" i="12"/>
  <c r="R20" i="12"/>
  <c r="F20" i="12"/>
  <c r="E20" i="12"/>
  <c r="R19" i="12"/>
  <c r="F19" i="12"/>
  <c r="E19" i="12"/>
  <c r="R18" i="12"/>
  <c r="F18" i="12"/>
  <c r="E18" i="12"/>
  <c r="R17" i="12"/>
  <c r="F17" i="12"/>
  <c r="E17" i="12"/>
  <c r="R16" i="12"/>
  <c r="F16" i="12"/>
  <c r="E16" i="12"/>
  <c r="R15" i="12"/>
  <c r="M15" i="12"/>
  <c r="F15" i="12"/>
  <c r="E15" i="12"/>
  <c r="R14" i="12"/>
  <c r="F14" i="12"/>
  <c r="E14" i="12"/>
  <c r="R13" i="12"/>
  <c r="F13" i="12"/>
  <c r="E13" i="12"/>
  <c r="R12" i="12"/>
  <c r="F12" i="12"/>
  <c r="E12" i="12"/>
  <c r="R11" i="12"/>
  <c r="F11" i="12"/>
  <c r="E11" i="12"/>
  <c r="R10" i="12"/>
  <c r="F10" i="12"/>
  <c r="E10" i="12"/>
  <c r="R9" i="12"/>
  <c r="F9" i="12"/>
  <c r="E9" i="12"/>
  <c r="R8" i="12"/>
  <c r="F8" i="12"/>
  <c r="E8" i="12"/>
  <c r="R7" i="12"/>
  <c r="F7" i="12"/>
  <c r="E7" i="12"/>
  <c r="R6" i="12"/>
  <c r="F6" i="12"/>
  <c r="E6" i="12"/>
  <c r="R5" i="12"/>
  <c r="F5" i="12"/>
  <c r="E5" i="12"/>
  <c r="R4" i="12"/>
  <c r="F4" i="12"/>
  <c r="E4" i="12"/>
  <c r="R3" i="12"/>
  <c r="M3" i="12"/>
  <c r="F3" i="12"/>
  <c r="E3" i="12"/>
  <c r="F2" i="12"/>
  <c r="E2" i="12"/>
  <c r="R250" i="10"/>
  <c r="F250" i="10"/>
  <c r="E250" i="10"/>
  <c r="F249" i="10"/>
  <c r="E249" i="10"/>
  <c r="R248" i="10"/>
  <c r="F248" i="10"/>
  <c r="E248" i="10"/>
  <c r="R247" i="10"/>
  <c r="F247" i="10"/>
  <c r="E247" i="10"/>
  <c r="R246" i="10"/>
  <c r="F246" i="10"/>
  <c r="E246" i="10"/>
  <c r="R245" i="10"/>
  <c r="F245" i="10"/>
  <c r="E245" i="10"/>
  <c r="R244" i="10"/>
  <c r="F244" i="10"/>
  <c r="E244" i="10"/>
  <c r="R243" i="10"/>
  <c r="F243" i="10"/>
  <c r="E243" i="10"/>
  <c r="R242" i="10"/>
  <c r="F242" i="10"/>
  <c r="E242" i="10"/>
  <c r="R241" i="10"/>
  <c r="F241" i="10"/>
  <c r="E241" i="10"/>
  <c r="R240" i="10"/>
  <c r="F240" i="10"/>
  <c r="E240" i="10"/>
  <c r="R239" i="10"/>
  <c r="F239" i="10"/>
  <c r="E239" i="10"/>
  <c r="R238" i="10"/>
  <c r="F238" i="10"/>
  <c r="E238" i="10"/>
  <c r="R237" i="10"/>
  <c r="F237" i="10"/>
  <c r="E237" i="10"/>
  <c r="R236" i="10"/>
  <c r="F236" i="10"/>
  <c r="E236" i="10"/>
  <c r="R235" i="10"/>
  <c r="F235" i="10"/>
  <c r="E235" i="10"/>
  <c r="R234" i="10"/>
  <c r="F234" i="10"/>
  <c r="E234" i="10"/>
  <c r="R233" i="10"/>
  <c r="F233" i="10"/>
  <c r="E233" i="10"/>
  <c r="R232" i="10"/>
  <c r="F232" i="10"/>
  <c r="E232" i="10"/>
  <c r="R231" i="10"/>
  <c r="F231" i="10"/>
  <c r="E231" i="10"/>
  <c r="R230" i="10"/>
  <c r="F230" i="10"/>
  <c r="E230" i="10"/>
  <c r="R229" i="10"/>
  <c r="F229" i="10"/>
  <c r="E229" i="10"/>
  <c r="R228" i="10"/>
  <c r="F228" i="10"/>
  <c r="E228" i="10"/>
  <c r="R227" i="10"/>
  <c r="F227" i="10"/>
  <c r="E227" i="10"/>
  <c r="R226" i="10"/>
  <c r="F226" i="10"/>
  <c r="E226" i="10"/>
  <c r="R225" i="10"/>
  <c r="F225" i="10"/>
  <c r="E225" i="10"/>
  <c r="R224" i="10"/>
  <c r="F224" i="10"/>
  <c r="E224" i="10"/>
  <c r="R223" i="10"/>
  <c r="F223" i="10"/>
  <c r="E223" i="10"/>
  <c r="R222" i="10"/>
  <c r="F222" i="10"/>
  <c r="E222" i="10"/>
  <c r="R221" i="10"/>
  <c r="F221" i="10"/>
  <c r="E221" i="10"/>
  <c r="R220" i="10"/>
  <c r="F220" i="10"/>
  <c r="E220" i="10"/>
  <c r="R219" i="10"/>
  <c r="F219" i="10"/>
  <c r="E219" i="10"/>
  <c r="R218" i="10"/>
  <c r="F218" i="10"/>
  <c r="E218" i="10"/>
  <c r="R217" i="10"/>
  <c r="F217" i="10"/>
  <c r="E217" i="10"/>
  <c r="R216" i="10"/>
  <c r="F216" i="10"/>
  <c r="E216" i="10"/>
  <c r="R215" i="10"/>
  <c r="F215" i="10"/>
  <c r="E215" i="10"/>
  <c r="R214" i="10"/>
  <c r="F214" i="10"/>
  <c r="E214" i="10"/>
  <c r="R213" i="10"/>
  <c r="F213" i="10"/>
  <c r="E213" i="10"/>
  <c r="R212" i="10"/>
  <c r="F212" i="10"/>
  <c r="E212" i="10"/>
  <c r="R211" i="10"/>
  <c r="F211" i="10"/>
  <c r="E211" i="10"/>
  <c r="R210" i="10"/>
  <c r="F210" i="10"/>
  <c r="E210" i="10"/>
  <c r="R209" i="10"/>
  <c r="F209" i="10"/>
  <c r="E209" i="10"/>
  <c r="R208" i="10"/>
  <c r="F208" i="10"/>
  <c r="E208" i="10"/>
  <c r="R207" i="10"/>
  <c r="F207" i="10"/>
  <c r="E207" i="10"/>
  <c r="R206" i="10"/>
  <c r="F206" i="10"/>
  <c r="E206" i="10"/>
  <c r="R205" i="10"/>
  <c r="F205" i="10"/>
  <c r="E205" i="10"/>
  <c r="R204" i="10"/>
  <c r="F204" i="10"/>
  <c r="E204" i="10"/>
  <c r="R203" i="10"/>
  <c r="F203" i="10"/>
  <c r="E203" i="10"/>
  <c r="R202" i="10"/>
  <c r="F202" i="10"/>
  <c r="E202" i="10"/>
  <c r="R201" i="10"/>
  <c r="F201" i="10"/>
  <c r="E201" i="10"/>
  <c r="R200" i="10"/>
  <c r="F200" i="10"/>
  <c r="E200" i="10"/>
  <c r="R199" i="10"/>
  <c r="F199" i="10"/>
  <c r="E199" i="10"/>
  <c r="R198" i="10"/>
  <c r="F198" i="10"/>
  <c r="E198" i="10"/>
  <c r="R197" i="10"/>
  <c r="F197" i="10"/>
  <c r="E197" i="10"/>
  <c r="R196" i="10"/>
  <c r="F196" i="10"/>
  <c r="E196" i="10"/>
  <c r="R195" i="10"/>
  <c r="F195" i="10"/>
  <c r="E195" i="10"/>
  <c r="R194" i="10"/>
  <c r="F194" i="10"/>
  <c r="E194" i="10"/>
  <c r="R193" i="10"/>
  <c r="F193" i="10"/>
  <c r="E193" i="10"/>
  <c r="R192" i="10"/>
  <c r="F192" i="10"/>
  <c r="E192" i="10"/>
  <c r="R191" i="10"/>
  <c r="F191" i="10"/>
  <c r="E191" i="10"/>
  <c r="R190" i="10"/>
  <c r="F190" i="10"/>
  <c r="E190" i="10"/>
  <c r="R189" i="10"/>
  <c r="F189" i="10"/>
  <c r="E189" i="10"/>
  <c r="R188" i="10"/>
  <c r="F188" i="10"/>
  <c r="E188" i="10"/>
  <c r="R187" i="10"/>
  <c r="F187" i="10"/>
  <c r="E187" i="10"/>
  <c r="R186" i="10"/>
  <c r="F186" i="10"/>
  <c r="E186" i="10"/>
  <c r="R185" i="10"/>
  <c r="F185" i="10"/>
  <c r="E185" i="10"/>
  <c r="R184" i="10"/>
  <c r="F184" i="10"/>
  <c r="E184" i="10"/>
  <c r="R183" i="10"/>
  <c r="F183" i="10"/>
  <c r="E183" i="10"/>
  <c r="R182" i="10"/>
  <c r="F182" i="10"/>
  <c r="E182" i="10"/>
  <c r="R181" i="10"/>
  <c r="F181" i="10"/>
  <c r="E181" i="10"/>
  <c r="R180" i="10"/>
  <c r="F180" i="10"/>
  <c r="E180" i="10"/>
  <c r="R179" i="10"/>
  <c r="F179" i="10"/>
  <c r="E179" i="10"/>
  <c r="R178" i="10"/>
  <c r="F178" i="10"/>
  <c r="E178" i="10"/>
  <c r="R177" i="10"/>
  <c r="F177" i="10"/>
  <c r="E177" i="10"/>
  <c r="R176" i="10"/>
  <c r="F176" i="10"/>
  <c r="E176" i="10"/>
  <c r="R175" i="10"/>
  <c r="F175" i="10"/>
  <c r="E175" i="10"/>
  <c r="R174" i="10"/>
  <c r="F174" i="10"/>
  <c r="E174" i="10"/>
  <c r="R173" i="10"/>
  <c r="F173" i="10"/>
  <c r="E173" i="10"/>
  <c r="R172" i="10"/>
  <c r="F172" i="10"/>
  <c r="E172" i="10"/>
  <c r="R171" i="10"/>
  <c r="F171" i="10"/>
  <c r="E171" i="10"/>
  <c r="R170" i="10"/>
  <c r="F170" i="10"/>
  <c r="E170" i="10"/>
  <c r="R169" i="10"/>
  <c r="F169" i="10"/>
  <c r="E169" i="10"/>
  <c r="R168" i="10"/>
  <c r="F168" i="10"/>
  <c r="E168" i="10"/>
  <c r="R167" i="10"/>
  <c r="F167" i="10"/>
  <c r="E167" i="10"/>
  <c r="R166" i="10"/>
  <c r="F166" i="10"/>
  <c r="E166" i="10"/>
  <c r="R165" i="10"/>
  <c r="F165" i="10"/>
  <c r="E165" i="10"/>
  <c r="R164" i="10"/>
  <c r="F164" i="10"/>
  <c r="E164" i="10"/>
  <c r="R163" i="10"/>
  <c r="F163" i="10"/>
  <c r="E163" i="10"/>
  <c r="R162" i="10"/>
  <c r="F162" i="10"/>
  <c r="E162" i="10"/>
  <c r="R161" i="10"/>
  <c r="F161" i="10"/>
  <c r="E161" i="10"/>
  <c r="R160" i="10"/>
  <c r="F160" i="10"/>
  <c r="E160" i="10"/>
  <c r="R159" i="10"/>
  <c r="F159" i="10"/>
  <c r="E159" i="10"/>
  <c r="R158" i="10"/>
  <c r="F158" i="10"/>
  <c r="E158" i="10"/>
  <c r="R157" i="10"/>
  <c r="F157" i="10"/>
  <c r="E157" i="10"/>
  <c r="R156" i="10"/>
  <c r="F156" i="10"/>
  <c r="E156" i="10"/>
  <c r="R155" i="10"/>
  <c r="F155" i="10"/>
  <c r="E155" i="10"/>
  <c r="R154" i="10"/>
  <c r="F154" i="10"/>
  <c r="E154" i="10"/>
  <c r="R153" i="10"/>
  <c r="F153" i="10"/>
  <c r="E153" i="10"/>
  <c r="R152" i="10"/>
  <c r="F152" i="10"/>
  <c r="E152" i="10"/>
  <c r="R151" i="10"/>
  <c r="F151" i="10"/>
  <c r="E151" i="10"/>
  <c r="R150" i="10"/>
  <c r="F150" i="10"/>
  <c r="E150" i="10"/>
  <c r="R149" i="10"/>
  <c r="F149" i="10"/>
  <c r="E149" i="10"/>
  <c r="R148" i="10"/>
  <c r="F148" i="10"/>
  <c r="E148" i="10"/>
  <c r="R147" i="10"/>
  <c r="F147" i="10"/>
  <c r="E147" i="10"/>
  <c r="R146" i="10"/>
  <c r="F146" i="10"/>
  <c r="E146" i="10"/>
  <c r="R145" i="10"/>
  <c r="F145" i="10"/>
  <c r="E145" i="10"/>
  <c r="R144" i="10"/>
  <c r="F144" i="10"/>
  <c r="E144" i="10"/>
  <c r="R143" i="10"/>
  <c r="F143" i="10"/>
  <c r="E143" i="10"/>
  <c r="R142" i="10"/>
  <c r="F142" i="10"/>
  <c r="E142" i="10"/>
  <c r="R141" i="10"/>
  <c r="F141" i="10"/>
  <c r="E141" i="10"/>
  <c r="R140" i="10"/>
  <c r="F140" i="10"/>
  <c r="E140" i="10"/>
  <c r="R139" i="10"/>
  <c r="F139" i="10"/>
  <c r="E139" i="10"/>
  <c r="R138" i="10"/>
  <c r="F138" i="10"/>
  <c r="E138" i="10"/>
  <c r="R137" i="10"/>
  <c r="F137" i="10"/>
  <c r="E137" i="10"/>
  <c r="R136" i="10"/>
  <c r="F136" i="10"/>
  <c r="E136" i="10"/>
  <c r="R135" i="10"/>
  <c r="F135" i="10"/>
  <c r="E135" i="10"/>
  <c r="R134" i="10"/>
  <c r="F134" i="10"/>
  <c r="E134" i="10"/>
  <c r="R133" i="10"/>
  <c r="F133" i="10"/>
  <c r="E133" i="10"/>
  <c r="R132" i="10"/>
  <c r="F132" i="10"/>
  <c r="E132" i="10"/>
  <c r="R131" i="10"/>
  <c r="F131" i="10"/>
  <c r="E131" i="10"/>
  <c r="R130" i="10"/>
  <c r="F130" i="10"/>
  <c r="E130" i="10"/>
  <c r="R129" i="10"/>
  <c r="F129" i="10"/>
  <c r="E129" i="10"/>
  <c r="R128" i="10"/>
  <c r="F128" i="10"/>
  <c r="E128" i="10"/>
  <c r="R127" i="10"/>
  <c r="F127" i="10"/>
  <c r="E127" i="10"/>
  <c r="R126" i="10"/>
  <c r="F126" i="10"/>
  <c r="E126" i="10"/>
  <c r="R125" i="10"/>
  <c r="F125" i="10"/>
  <c r="E125" i="10"/>
  <c r="R124" i="10"/>
  <c r="F124" i="10"/>
  <c r="E124" i="10"/>
  <c r="R123" i="10"/>
  <c r="F123" i="10"/>
  <c r="E123" i="10"/>
  <c r="R122" i="10"/>
  <c r="F122" i="10"/>
  <c r="E122" i="10"/>
  <c r="R121" i="10"/>
  <c r="F121" i="10"/>
  <c r="E121" i="10"/>
  <c r="R120" i="10"/>
  <c r="F120" i="10"/>
  <c r="E120" i="10"/>
  <c r="R119" i="10"/>
  <c r="F119" i="10"/>
  <c r="E119" i="10"/>
  <c r="R118" i="10"/>
  <c r="F118" i="10"/>
  <c r="E118" i="10"/>
  <c r="R117" i="10"/>
  <c r="F117" i="10"/>
  <c r="E117" i="10"/>
  <c r="R116" i="10"/>
  <c r="F116" i="10"/>
  <c r="E116" i="10"/>
  <c r="R115" i="10"/>
  <c r="F115" i="10"/>
  <c r="E115" i="10"/>
  <c r="R114" i="10"/>
  <c r="F114" i="10"/>
  <c r="E114" i="10"/>
  <c r="R113" i="10"/>
  <c r="F113" i="10"/>
  <c r="E113" i="10"/>
  <c r="R112" i="10"/>
  <c r="F112" i="10"/>
  <c r="E112" i="10"/>
  <c r="R111" i="10"/>
  <c r="F111" i="10"/>
  <c r="E111" i="10"/>
  <c r="R110" i="10"/>
  <c r="F110" i="10"/>
  <c r="E110" i="10"/>
  <c r="R109" i="10"/>
  <c r="F109" i="10"/>
  <c r="E109" i="10"/>
  <c r="R108" i="10"/>
  <c r="F108" i="10"/>
  <c r="E108" i="10"/>
  <c r="R107" i="10"/>
  <c r="F107" i="10"/>
  <c r="E107" i="10"/>
  <c r="R106" i="10"/>
  <c r="F106" i="10"/>
  <c r="E106" i="10"/>
  <c r="R105" i="10"/>
  <c r="F105" i="10"/>
  <c r="E105" i="10"/>
  <c r="R104" i="10"/>
  <c r="F104" i="10"/>
  <c r="E104" i="10"/>
  <c r="R103" i="10"/>
  <c r="F103" i="10"/>
  <c r="E103" i="10"/>
  <c r="R102" i="10"/>
  <c r="F102" i="10"/>
  <c r="E102" i="10"/>
  <c r="R101" i="10"/>
  <c r="F101" i="10"/>
  <c r="E101" i="10"/>
  <c r="R100" i="10"/>
  <c r="F100" i="10"/>
  <c r="E100" i="10"/>
  <c r="R99" i="10"/>
  <c r="F99" i="10"/>
  <c r="E99" i="10"/>
  <c r="R98" i="10"/>
  <c r="F98" i="10"/>
  <c r="E98" i="10"/>
  <c r="R97" i="10"/>
  <c r="F97" i="10"/>
  <c r="E97" i="10"/>
  <c r="R96" i="10"/>
  <c r="F96" i="10"/>
  <c r="E96" i="10"/>
  <c r="R95" i="10"/>
  <c r="F95" i="10"/>
  <c r="E95" i="10"/>
  <c r="R94" i="10"/>
  <c r="F94" i="10"/>
  <c r="E94" i="10"/>
  <c r="R93" i="10"/>
  <c r="F93" i="10"/>
  <c r="E93" i="10"/>
  <c r="R92" i="10"/>
  <c r="F92" i="10"/>
  <c r="E92" i="10"/>
  <c r="R91" i="10"/>
  <c r="F91" i="10"/>
  <c r="E91" i="10"/>
  <c r="R90" i="10"/>
  <c r="F90" i="10"/>
  <c r="E90" i="10"/>
  <c r="R89" i="10"/>
  <c r="F89" i="10"/>
  <c r="E89" i="10"/>
  <c r="R88" i="10"/>
  <c r="F88" i="10"/>
  <c r="E88" i="10"/>
  <c r="R87" i="10"/>
  <c r="F87" i="10"/>
  <c r="E87" i="10"/>
  <c r="R86" i="10"/>
  <c r="F86" i="10"/>
  <c r="E86" i="10"/>
  <c r="R85" i="10"/>
  <c r="F85" i="10"/>
  <c r="E85" i="10"/>
  <c r="R84" i="10"/>
  <c r="F84" i="10"/>
  <c r="E84" i="10"/>
  <c r="R83" i="10"/>
  <c r="F83" i="10"/>
  <c r="E83" i="10"/>
  <c r="R82" i="10"/>
  <c r="F82" i="10"/>
  <c r="E82" i="10"/>
  <c r="R81" i="10"/>
  <c r="F81" i="10"/>
  <c r="E81" i="10"/>
  <c r="R80" i="10"/>
  <c r="F80" i="10"/>
  <c r="E80" i="10"/>
  <c r="R79" i="10"/>
  <c r="F79" i="10"/>
  <c r="E79" i="10"/>
  <c r="R78" i="10"/>
  <c r="F78" i="10"/>
  <c r="E78" i="10"/>
  <c r="R77" i="10"/>
  <c r="F77" i="10"/>
  <c r="E77" i="10"/>
  <c r="R76" i="10"/>
  <c r="F76" i="10"/>
  <c r="E76" i="10"/>
  <c r="R75" i="10"/>
  <c r="F75" i="10"/>
  <c r="E75" i="10"/>
  <c r="R74" i="10"/>
  <c r="F74" i="10"/>
  <c r="E74" i="10"/>
  <c r="R73" i="10"/>
  <c r="F73" i="10"/>
  <c r="E73" i="10"/>
  <c r="R72" i="10"/>
  <c r="F72" i="10"/>
  <c r="E72" i="10"/>
  <c r="R71" i="10"/>
  <c r="F71" i="10"/>
  <c r="E71" i="10"/>
  <c r="R70" i="10"/>
  <c r="F70" i="10"/>
  <c r="E70" i="10"/>
  <c r="R69" i="10"/>
  <c r="F69" i="10"/>
  <c r="E69" i="10"/>
  <c r="R68" i="10"/>
  <c r="F68" i="10"/>
  <c r="E68" i="10"/>
  <c r="R67" i="10"/>
  <c r="F67" i="10"/>
  <c r="E67" i="10"/>
  <c r="R66" i="10"/>
  <c r="F66" i="10"/>
  <c r="E66" i="10"/>
  <c r="R65" i="10"/>
  <c r="F65" i="10"/>
  <c r="E65" i="10"/>
  <c r="R64" i="10"/>
  <c r="F64" i="10"/>
  <c r="E64" i="10"/>
  <c r="R63" i="10"/>
  <c r="F63" i="10"/>
  <c r="E63" i="10"/>
  <c r="R62" i="10"/>
  <c r="F62" i="10"/>
  <c r="E62" i="10"/>
  <c r="R61" i="10"/>
  <c r="F61" i="10"/>
  <c r="E61" i="10"/>
  <c r="R60" i="10"/>
  <c r="F60" i="10"/>
  <c r="E60" i="10"/>
  <c r="R59" i="10"/>
  <c r="F59" i="10"/>
  <c r="E59" i="10"/>
  <c r="R58" i="10"/>
  <c r="F58" i="10"/>
  <c r="E58" i="10"/>
  <c r="R57" i="10"/>
  <c r="F57" i="10"/>
  <c r="E57" i="10"/>
  <c r="R56" i="10"/>
  <c r="F56" i="10"/>
  <c r="E56" i="10"/>
  <c r="R55" i="10"/>
  <c r="F55" i="10"/>
  <c r="E55" i="10"/>
  <c r="R54" i="10"/>
  <c r="F54" i="10"/>
  <c r="E54" i="10"/>
  <c r="R53" i="10"/>
  <c r="F53" i="10"/>
  <c r="E53" i="10"/>
  <c r="R52" i="10"/>
  <c r="F52" i="10"/>
  <c r="E52" i="10"/>
  <c r="R51" i="10"/>
  <c r="F51" i="10"/>
  <c r="E51" i="10"/>
  <c r="R50" i="10"/>
  <c r="F50" i="10"/>
  <c r="E50" i="10"/>
  <c r="R49" i="10"/>
  <c r="F49" i="10"/>
  <c r="E49" i="10"/>
  <c r="R48" i="10"/>
  <c r="F48" i="10"/>
  <c r="E48" i="10"/>
  <c r="R47" i="10"/>
  <c r="F47" i="10"/>
  <c r="E47" i="10"/>
  <c r="R46" i="10"/>
  <c r="F46" i="10"/>
  <c r="E46" i="10"/>
  <c r="R45" i="10"/>
  <c r="F45" i="10"/>
  <c r="E45" i="10"/>
  <c r="R44" i="10"/>
  <c r="F44" i="10"/>
  <c r="E44" i="10"/>
  <c r="R43" i="10"/>
  <c r="F43" i="10"/>
  <c r="E43" i="10"/>
  <c r="R42" i="10"/>
  <c r="F42" i="10"/>
  <c r="E42" i="10"/>
  <c r="R41" i="10"/>
  <c r="F41" i="10"/>
  <c r="E41" i="10"/>
  <c r="R40" i="10"/>
  <c r="F40" i="10"/>
  <c r="E40" i="10"/>
  <c r="R39" i="10"/>
  <c r="F39" i="10"/>
  <c r="E39" i="10"/>
  <c r="R38" i="10"/>
  <c r="F38" i="10"/>
  <c r="E38" i="10"/>
  <c r="R37" i="10"/>
  <c r="F37" i="10"/>
  <c r="E37" i="10"/>
  <c r="R36" i="10"/>
  <c r="F36" i="10"/>
  <c r="E36" i="10"/>
  <c r="R35" i="10"/>
  <c r="F35" i="10"/>
  <c r="E35" i="10"/>
  <c r="R34" i="10"/>
  <c r="F34" i="10"/>
  <c r="E34" i="10"/>
  <c r="R33" i="10"/>
  <c r="F33" i="10"/>
  <c r="E33" i="10"/>
  <c r="R32" i="10"/>
  <c r="F32" i="10"/>
  <c r="E32" i="10"/>
  <c r="R31" i="10"/>
  <c r="F31" i="10"/>
  <c r="E31" i="10"/>
  <c r="R30" i="10"/>
  <c r="F30" i="10"/>
  <c r="E30" i="10"/>
  <c r="R29" i="10"/>
  <c r="F29" i="10"/>
  <c r="E29" i="10"/>
  <c r="R28" i="10"/>
  <c r="F28" i="10"/>
  <c r="E28" i="10"/>
  <c r="R27" i="10"/>
  <c r="F27" i="10"/>
  <c r="E27" i="10"/>
  <c r="R26" i="10"/>
  <c r="F26" i="10"/>
  <c r="E26" i="10"/>
  <c r="R25" i="10"/>
  <c r="F25" i="10"/>
  <c r="E25" i="10"/>
  <c r="R24" i="10"/>
  <c r="F24" i="10"/>
  <c r="E24" i="10"/>
  <c r="R23" i="10"/>
  <c r="F23" i="10"/>
  <c r="E23" i="10"/>
  <c r="R22" i="10"/>
  <c r="F22" i="10"/>
  <c r="E22" i="10"/>
  <c r="R21" i="10"/>
  <c r="F21" i="10"/>
  <c r="E21" i="10"/>
  <c r="R20" i="10"/>
  <c r="F20" i="10"/>
  <c r="E20" i="10"/>
  <c r="R19" i="10"/>
  <c r="F19" i="10"/>
  <c r="E19" i="10"/>
  <c r="R18" i="10"/>
  <c r="M18" i="10"/>
  <c r="F18" i="10"/>
  <c r="E18" i="10"/>
  <c r="R17" i="10"/>
  <c r="F17" i="10"/>
  <c r="E17" i="10"/>
  <c r="R16" i="10"/>
  <c r="F16" i="10"/>
  <c r="E16" i="10"/>
  <c r="R15" i="10"/>
  <c r="M15" i="10"/>
  <c r="F15" i="10"/>
  <c r="E15" i="10"/>
  <c r="R14" i="10"/>
  <c r="F14" i="10"/>
  <c r="E14" i="10"/>
  <c r="R13" i="10"/>
  <c r="F13" i="10"/>
  <c r="E13" i="10"/>
  <c r="R12" i="10"/>
  <c r="F12" i="10"/>
  <c r="E12" i="10"/>
  <c r="R11" i="10"/>
  <c r="F11" i="10"/>
  <c r="E11" i="10"/>
  <c r="R10" i="10"/>
  <c r="F10" i="10"/>
  <c r="E10" i="10"/>
  <c r="R9" i="10"/>
  <c r="F9" i="10"/>
  <c r="E9" i="10"/>
  <c r="R8" i="10"/>
  <c r="F8" i="10"/>
  <c r="E8" i="10"/>
  <c r="R7" i="10"/>
  <c r="F7" i="10"/>
  <c r="E7" i="10"/>
  <c r="R6" i="10"/>
  <c r="F6" i="10"/>
  <c r="E6" i="10"/>
  <c r="R5" i="10"/>
  <c r="F5" i="10"/>
  <c r="E5" i="10"/>
  <c r="R4" i="10"/>
  <c r="M4" i="10"/>
  <c r="F4" i="10"/>
  <c r="E4" i="10"/>
  <c r="R3" i="10"/>
  <c r="M3" i="10"/>
  <c r="J42" i="10" s="1"/>
  <c r="F3" i="10"/>
  <c r="M6" i="10" s="1"/>
  <c r="E3" i="10"/>
  <c r="R2" i="10"/>
  <c r="F2" i="10"/>
  <c r="E2" i="10"/>
  <c r="B3" i="9"/>
  <c r="B4" i="9"/>
  <c r="F4" i="9" s="1"/>
  <c r="B5" i="9"/>
  <c r="B6" i="9"/>
  <c r="F6" i="9" s="1"/>
  <c r="B7" i="9"/>
  <c r="B8" i="9"/>
  <c r="F8" i="9" s="1"/>
  <c r="B9" i="9"/>
  <c r="B10" i="9"/>
  <c r="B11" i="9"/>
  <c r="B12" i="9"/>
  <c r="E12" i="9" s="1"/>
  <c r="B13" i="9"/>
  <c r="B14" i="9"/>
  <c r="F14" i="9" s="1"/>
  <c r="B15" i="9"/>
  <c r="B16" i="9"/>
  <c r="E16" i="9" s="1"/>
  <c r="B17" i="9"/>
  <c r="B18" i="9"/>
  <c r="B19" i="9"/>
  <c r="B20" i="9"/>
  <c r="E20" i="9" s="1"/>
  <c r="B21" i="9"/>
  <c r="B22" i="9"/>
  <c r="F22" i="9" s="1"/>
  <c r="B23" i="9"/>
  <c r="B24" i="9"/>
  <c r="F24" i="9" s="1"/>
  <c r="B25" i="9"/>
  <c r="B26" i="9"/>
  <c r="F26" i="9" s="1"/>
  <c r="B27" i="9"/>
  <c r="B28" i="9"/>
  <c r="F28" i="9" s="1"/>
  <c r="B29" i="9"/>
  <c r="B30" i="9"/>
  <c r="B31" i="9"/>
  <c r="B32" i="9"/>
  <c r="F32" i="9" s="1"/>
  <c r="B33" i="9"/>
  <c r="B34" i="9"/>
  <c r="F34" i="9" s="1"/>
  <c r="B35" i="9"/>
  <c r="B36" i="9"/>
  <c r="E36" i="9" s="1"/>
  <c r="B37" i="9"/>
  <c r="B38" i="9"/>
  <c r="B39" i="9"/>
  <c r="B40" i="9"/>
  <c r="F40" i="9" s="1"/>
  <c r="B41" i="9"/>
  <c r="B42" i="9"/>
  <c r="F42" i="9" s="1"/>
  <c r="B43" i="9"/>
  <c r="B44" i="9"/>
  <c r="E44" i="9" s="1"/>
  <c r="B45" i="9"/>
  <c r="B46" i="9"/>
  <c r="B47" i="9"/>
  <c r="B48" i="9"/>
  <c r="F48" i="9" s="1"/>
  <c r="B49" i="9"/>
  <c r="B50" i="9"/>
  <c r="F50" i="9" s="1"/>
  <c r="B51" i="9"/>
  <c r="B52" i="9"/>
  <c r="F52" i="9" s="1"/>
  <c r="B53" i="9"/>
  <c r="B54" i="9"/>
  <c r="F54" i="9" s="1"/>
  <c r="B55" i="9"/>
  <c r="B56" i="9"/>
  <c r="E56" i="9" s="1"/>
  <c r="B57" i="9"/>
  <c r="B58" i="9"/>
  <c r="B59" i="9"/>
  <c r="B60" i="9"/>
  <c r="E60" i="9" s="1"/>
  <c r="B61" i="9"/>
  <c r="B62" i="9"/>
  <c r="F62" i="9" s="1"/>
  <c r="B63" i="9"/>
  <c r="B64" i="9"/>
  <c r="E64" i="9" s="1"/>
  <c r="B65" i="9"/>
  <c r="B66" i="9"/>
  <c r="F66" i="9" s="1"/>
  <c r="B67" i="9"/>
  <c r="B68" i="9"/>
  <c r="E68" i="9" s="1"/>
  <c r="B69" i="9"/>
  <c r="B70" i="9"/>
  <c r="F70" i="9" s="1"/>
  <c r="B71" i="9"/>
  <c r="B72" i="9"/>
  <c r="E72" i="9" s="1"/>
  <c r="B73" i="9"/>
  <c r="B74" i="9"/>
  <c r="F74" i="9" s="1"/>
  <c r="B75" i="9"/>
  <c r="B76" i="9"/>
  <c r="E76" i="9" s="1"/>
  <c r="B77" i="9"/>
  <c r="B78" i="9"/>
  <c r="F78" i="9" s="1"/>
  <c r="B79" i="9"/>
  <c r="B80" i="9"/>
  <c r="E80" i="9" s="1"/>
  <c r="B81" i="9"/>
  <c r="B82" i="9"/>
  <c r="F82" i="9" s="1"/>
  <c r="B83" i="9"/>
  <c r="B84" i="9"/>
  <c r="E84" i="9" s="1"/>
  <c r="B85" i="9"/>
  <c r="B86" i="9"/>
  <c r="F86" i="9" s="1"/>
  <c r="B87" i="9"/>
  <c r="B88" i="9"/>
  <c r="E88" i="9" s="1"/>
  <c r="B89" i="9"/>
  <c r="B90" i="9"/>
  <c r="F90" i="9" s="1"/>
  <c r="B91" i="9"/>
  <c r="B92" i="9"/>
  <c r="F92" i="9" s="1"/>
  <c r="B93" i="9"/>
  <c r="B94" i="9"/>
  <c r="F94" i="9" s="1"/>
  <c r="B95" i="9"/>
  <c r="B96" i="9"/>
  <c r="F96" i="9" s="1"/>
  <c r="B97" i="9"/>
  <c r="B98" i="9"/>
  <c r="F98" i="9" s="1"/>
  <c r="B99" i="9"/>
  <c r="B100" i="9"/>
  <c r="E100" i="9" s="1"/>
  <c r="B101" i="9"/>
  <c r="B102" i="9"/>
  <c r="F102" i="9" s="1"/>
  <c r="B103" i="9"/>
  <c r="B104" i="9"/>
  <c r="E104" i="9" s="1"/>
  <c r="B105" i="9"/>
  <c r="B106" i="9"/>
  <c r="F106" i="9" s="1"/>
  <c r="B107" i="9"/>
  <c r="B108" i="9"/>
  <c r="E108" i="9" s="1"/>
  <c r="B109" i="9"/>
  <c r="B110" i="9"/>
  <c r="F110" i="9" s="1"/>
  <c r="B111" i="9"/>
  <c r="B112" i="9"/>
  <c r="E112" i="9" s="1"/>
  <c r="B113" i="9"/>
  <c r="B114" i="9"/>
  <c r="F114" i="9" s="1"/>
  <c r="B115" i="9"/>
  <c r="B116" i="9"/>
  <c r="E116" i="9" s="1"/>
  <c r="B117" i="9"/>
  <c r="B118" i="9"/>
  <c r="F118" i="9" s="1"/>
  <c r="B119" i="9"/>
  <c r="B120" i="9"/>
  <c r="E120" i="9" s="1"/>
  <c r="B121" i="9"/>
  <c r="B122" i="9"/>
  <c r="F122" i="9" s="1"/>
  <c r="B123" i="9"/>
  <c r="B124" i="9"/>
  <c r="E124" i="9" s="1"/>
  <c r="B125" i="9"/>
  <c r="B126" i="9"/>
  <c r="F126" i="9" s="1"/>
  <c r="B127" i="9"/>
  <c r="B128" i="9"/>
  <c r="E128" i="9" s="1"/>
  <c r="B129" i="9"/>
  <c r="B130" i="9"/>
  <c r="F130" i="9" s="1"/>
  <c r="B131" i="9"/>
  <c r="B132" i="9"/>
  <c r="E132" i="9" s="1"/>
  <c r="B133" i="9"/>
  <c r="B134" i="9"/>
  <c r="F134" i="9" s="1"/>
  <c r="B135" i="9"/>
  <c r="B136" i="9"/>
  <c r="E136" i="9" s="1"/>
  <c r="B137" i="9"/>
  <c r="B138" i="9"/>
  <c r="F138" i="9" s="1"/>
  <c r="B139" i="9"/>
  <c r="B140" i="9"/>
  <c r="E140" i="9" s="1"/>
  <c r="B141" i="9"/>
  <c r="B142" i="9"/>
  <c r="F142" i="9" s="1"/>
  <c r="B143" i="9"/>
  <c r="B144" i="9"/>
  <c r="E144" i="9" s="1"/>
  <c r="B145" i="9"/>
  <c r="B146" i="9"/>
  <c r="F146" i="9" s="1"/>
  <c r="B147" i="9"/>
  <c r="B148" i="9"/>
  <c r="E148" i="9" s="1"/>
  <c r="B149" i="9"/>
  <c r="B150" i="9"/>
  <c r="F150" i="9" s="1"/>
  <c r="B151" i="9"/>
  <c r="B152" i="9"/>
  <c r="B153" i="9"/>
  <c r="B154" i="9"/>
  <c r="F154" i="9" s="1"/>
  <c r="B155" i="9"/>
  <c r="E155" i="9" s="1"/>
  <c r="B156" i="9"/>
  <c r="E156" i="9" s="1"/>
  <c r="B157" i="9"/>
  <c r="B158" i="9"/>
  <c r="F158" i="9" s="1"/>
  <c r="B159" i="9"/>
  <c r="B160" i="9"/>
  <c r="B161" i="9"/>
  <c r="B162" i="9"/>
  <c r="B163" i="9"/>
  <c r="B164" i="9"/>
  <c r="E164" i="9" s="1"/>
  <c r="B165" i="9"/>
  <c r="B166" i="9"/>
  <c r="F166" i="9" s="1"/>
  <c r="B167" i="9"/>
  <c r="F167" i="9" s="1"/>
  <c r="B168" i="9"/>
  <c r="F168" i="9" s="1"/>
  <c r="B169" i="9"/>
  <c r="B170" i="9"/>
  <c r="F170" i="9" s="1"/>
  <c r="B171" i="9"/>
  <c r="F171" i="9" s="1"/>
  <c r="B172" i="9"/>
  <c r="E172" i="9" s="1"/>
  <c r="B173" i="9"/>
  <c r="B174" i="9"/>
  <c r="F174" i="9" s="1"/>
  <c r="B175" i="9"/>
  <c r="F175" i="9" s="1"/>
  <c r="B176" i="9"/>
  <c r="F176" i="9" s="1"/>
  <c r="B177" i="9"/>
  <c r="B178" i="9"/>
  <c r="F178" i="9" s="1"/>
  <c r="B179" i="9"/>
  <c r="F179" i="9" s="1"/>
  <c r="B180" i="9"/>
  <c r="E180" i="9" s="1"/>
  <c r="B181" i="9"/>
  <c r="B182" i="9"/>
  <c r="F182" i="9" s="1"/>
  <c r="B183" i="9"/>
  <c r="F183" i="9" s="1"/>
  <c r="B184" i="9"/>
  <c r="F184" i="9" s="1"/>
  <c r="B185" i="9"/>
  <c r="B186" i="9"/>
  <c r="F186" i="9" s="1"/>
  <c r="B187" i="9"/>
  <c r="F187" i="9" s="1"/>
  <c r="B188" i="9"/>
  <c r="E188" i="9" s="1"/>
  <c r="B189" i="9"/>
  <c r="B190" i="9"/>
  <c r="F190" i="9" s="1"/>
  <c r="B191" i="9"/>
  <c r="F191" i="9" s="1"/>
  <c r="B192" i="9"/>
  <c r="F192" i="9" s="1"/>
  <c r="B193" i="9"/>
  <c r="B194" i="9"/>
  <c r="F194" i="9" s="1"/>
  <c r="B195" i="9"/>
  <c r="F195" i="9" s="1"/>
  <c r="B196" i="9"/>
  <c r="F196" i="9" s="1"/>
  <c r="B197" i="9"/>
  <c r="B198" i="9"/>
  <c r="B199" i="9"/>
  <c r="B200" i="9"/>
  <c r="E200" i="9" s="1"/>
  <c r="B201" i="9"/>
  <c r="B202" i="9"/>
  <c r="F202" i="9" s="1"/>
  <c r="B203" i="9"/>
  <c r="B204" i="9"/>
  <c r="F204" i="9" s="1"/>
  <c r="B205" i="9"/>
  <c r="B206" i="9"/>
  <c r="F206" i="9" s="1"/>
  <c r="B207" i="9"/>
  <c r="B208" i="9"/>
  <c r="F208" i="9" s="1"/>
  <c r="B209" i="9"/>
  <c r="B210" i="9"/>
  <c r="F210" i="9" s="1"/>
  <c r="B211" i="9"/>
  <c r="F211" i="9" s="1"/>
  <c r="B212" i="9"/>
  <c r="F212" i="9" s="1"/>
  <c r="B213" i="9"/>
  <c r="B214" i="9"/>
  <c r="B215" i="9"/>
  <c r="B216" i="9"/>
  <c r="B217" i="9"/>
  <c r="B218" i="9"/>
  <c r="F218" i="9" s="1"/>
  <c r="B219" i="9"/>
  <c r="B220" i="9"/>
  <c r="E220" i="9" s="1"/>
  <c r="B221" i="9"/>
  <c r="B222" i="9"/>
  <c r="F222" i="9" s="1"/>
  <c r="B223" i="9"/>
  <c r="F223" i="9" s="1"/>
  <c r="B224" i="9"/>
  <c r="E224" i="9" s="1"/>
  <c r="B225" i="9"/>
  <c r="B226" i="9"/>
  <c r="F226" i="9" s="1"/>
  <c r="B227" i="9"/>
  <c r="B228" i="9"/>
  <c r="B229" i="9"/>
  <c r="B230" i="9"/>
  <c r="F230" i="9" s="1"/>
  <c r="B231" i="9"/>
  <c r="F231" i="9" s="1"/>
  <c r="B232" i="9"/>
  <c r="B233" i="9"/>
  <c r="B234" i="9"/>
  <c r="F234" i="9" s="1"/>
  <c r="B235" i="9"/>
  <c r="E235" i="9" s="1"/>
  <c r="B236" i="9"/>
  <c r="F236" i="9" s="1"/>
  <c r="B237" i="9"/>
  <c r="B238" i="9"/>
  <c r="F238" i="9" s="1"/>
  <c r="B239" i="9"/>
  <c r="B240" i="9"/>
  <c r="F240" i="9" s="1"/>
  <c r="B241" i="9"/>
  <c r="B242" i="9"/>
  <c r="B243" i="9"/>
  <c r="B244" i="9"/>
  <c r="F244" i="9" s="1"/>
  <c r="B245" i="9"/>
  <c r="B246" i="9"/>
  <c r="F246" i="9" s="1"/>
  <c r="B247" i="9"/>
  <c r="F247" i="9" s="1"/>
  <c r="B248" i="9"/>
  <c r="F248" i="9" s="1"/>
  <c r="B249" i="9"/>
  <c r="B250" i="9"/>
  <c r="F250" i="9" s="1"/>
  <c r="B2" i="9"/>
  <c r="E2" i="9" s="1"/>
  <c r="F249" i="9"/>
  <c r="E247" i="9"/>
  <c r="F245" i="9"/>
  <c r="F243" i="9"/>
  <c r="E243" i="9"/>
  <c r="F241" i="9"/>
  <c r="F239" i="9"/>
  <c r="E239" i="9"/>
  <c r="F237" i="9"/>
  <c r="F235" i="9"/>
  <c r="F233" i="9"/>
  <c r="F232" i="9"/>
  <c r="E231" i="9"/>
  <c r="F229" i="9"/>
  <c r="F227" i="9"/>
  <c r="E227" i="9"/>
  <c r="F225" i="9"/>
  <c r="E223" i="9"/>
  <c r="F221" i="9"/>
  <c r="F220" i="9"/>
  <c r="F219" i="9"/>
  <c r="F217" i="9"/>
  <c r="F215" i="9"/>
  <c r="F213" i="9"/>
  <c r="F209" i="9"/>
  <c r="F207" i="9"/>
  <c r="F205" i="9"/>
  <c r="E204" i="9"/>
  <c r="F203" i="9"/>
  <c r="E202" i="9"/>
  <c r="F201" i="9"/>
  <c r="F200" i="9"/>
  <c r="F199" i="9"/>
  <c r="F197" i="9"/>
  <c r="E195" i="9"/>
  <c r="F193" i="9"/>
  <c r="E193" i="9"/>
  <c r="E192" i="9"/>
  <c r="E191" i="9"/>
  <c r="F189" i="9"/>
  <c r="E189" i="9"/>
  <c r="F188" i="9"/>
  <c r="E187" i="9"/>
  <c r="F185" i="9"/>
  <c r="E185" i="9"/>
  <c r="E184" i="9"/>
  <c r="E183" i="9"/>
  <c r="F181" i="9"/>
  <c r="E181" i="9"/>
  <c r="F180" i="9"/>
  <c r="E179" i="9"/>
  <c r="F177" i="9"/>
  <c r="E177" i="9"/>
  <c r="E176" i="9"/>
  <c r="E175" i="9"/>
  <c r="F173" i="9"/>
  <c r="E173" i="9"/>
  <c r="F172" i="9"/>
  <c r="E171" i="9"/>
  <c r="F169" i="9"/>
  <c r="E169" i="9"/>
  <c r="E168" i="9"/>
  <c r="E167" i="9"/>
  <c r="F165" i="9"/>
  <c r="E165" i="9"/>
  <c r="F164" i="9"/>
  <c r="F163" i="9"/>
  <c r="F161" i="9"/>
  <c r="E161" i="9"/>
  <c r="F160" i="9"/>
  <c r="F159" i="9"/>
  <c r="F157" i="9"/>
  <c r="E157" i="9"/>
  <c r="F156" i="9"/>
  <c r="F155" i="9"/>
  <c r="F153" i="9"/>
  <c r="E153" i="9"/>
  <c r="F151" i="9"/>
  <c r="E151" i="9"/>
  <c r="F149" i="9"/>
  <c r="E149" i="9"/>
  <c r="F148" i="9"/>
  <c r="F147" i="9"/>
  <c r="E147" i="9"/>
  <c r="F145" i="9"/>
  <c r="E145" i="9"/>
  <c r="F143" i="9"/>
  <c r="E143" i="9"/>
  <c r="F141" i="9"/>
  <c r="E141" i="9"/>
  <c r="F140" i="9"/>
  <c r="F139" i="9"/>
  <c r="E139" i="9"/>
  <c r="F137" i="9"/>
  <c r="E137" i="9"/>
  <c r="F135" i="9"/>
  <c r="E135" i="9"/>
  <c r="F133" i="9"/>
  <c r="E133" i="9"/>
  <c r="F132" i="9"/>
  <c r="F131" i="9"/>
  <c r="E131" i="9"/>
  <c r="F129" i="9"/>
  <c r="E129" i="9"/>
  <c r="F127" i="9"/>
  <c r="E127" i="9"/>
  <c r="F125" i="9"/>
  <c r="E125" i="9"/>
  <c r="F124" i="9"/>
  <c r="F123" i="9"/>
  <c r="E123" i="9"/>
  <c r="F121" i="9"/>
  <c r="E121" i="9"/>
  <c r="F119" i="9"/>
  <c r="E119" i="9"/>
  <c r="F117" i="9"/>
  <c r="E117" i="9"/>
  <c r="F116" i="9"/>
  <c r="F115" i="9"/>
  <c r="E115" i="9"/>
  <c r="F113" i="9"/>
  <c r="E113" i="9"/>
  <c r="F111" i="9"/>
  <c r="E111" i="9"/>
  <c r="F109" i="9"/>
  <c r="E109" i="9"/>
  <c r="F108" i="9"/>
  <c r="F107" i="9"/>
  <c r="E107" i="9"/>
  <c r="F105" i="9"/>
  <c r="E105" i="9"/>
  <c r="F103" i="9"/>
  <c r="E103" i="9"/>
  <c r="F101" i="9"/>
  <c r="E101" i="9"/>
  <c r="F100" i="9"/>
  <c r="F99" i="9"/>
  <c r="E99" i="9"/>
  <c r="F97" i="9"/>
  <c r="E97" i="9"/>
  <c r="E96" i="9"/>
  <c r="F95" i="9"/>
  <c r="E95" i="9"/>
  <c r="F93" i="9"/>
  <c r="E93" i="9"/>
  <c r="F91" i="9"/>
  <c r="E91" i="9"/>
  <c r="F89" i="9"/>
  <c r="E89" i="9"/>
  <c r="F88" i="9"/>
  <c r="F87" i="9"/>
  <c r="E87" i="9"/>
  <c r="F85" i="9"/>
  <c r="E85" i="9"/>
  <c r="F83" i="9"/>
  <c r="E83" i="9"/>
  <c r="F81" i="9"/>
  <c r="E81" i="9"/>
  <c r="F80" i="9"/>
  <c r="F79" i="9"/>
  <c r="E79" i="9"/>
  <c r="F77" i="9"/>
  <c r="E77" i="9"/>
  <c r="F75" i="9"/>
  <c r="E75" i="9"/>
  <c r="F73" i="9"/>
  <c r="E73" i="9"/>
  <c r="F72" i="9"/>
  <c r="F71" i="9"/>
  <c r="E71" i="9"/>
  <c r="F69" i="9"/>
  <c r="E69" i="9"/>
  <c r="F67" i="9"/>
  <c r="E67" i="9"/>
  <c r="F65" i="9"/>
  <c r="E65" i="9"/>
  <c r="F64" i="9"/>
  <c r="F63" i="9"/>
  <c r="E63" i="9"/>
  <c r="F61" i="9"/>
  <c r="E61" i="9"/>
  <c r="F59" i="9"/>
  <c r="F57" i="9"/>
  <c r="E57" i="9"/>
  <c r="F55" i="9"/>
  <c r="F53" i="9"/>
  <c r="E53" i="9"/>
  <c r="F51" i="9"/>
  <c r="F49" i="9"/>
  <c r="E49" i="9"/>
  <c r="E48" i="9"/>
  <c r="F47" i="9"/>
  <c r="E47" i="9"/>
  <c r="F45" i="9"/>
  <c r="E45" i="9"/>
  <c r="F43" i="9"/>
  <c r="E43" i="9"/>
  <c r="E42" i="9"/>
  <c r="F41" i="9"/>
  <c r="E41" i="9"/>
  <c r="F39" i="9"/>
  <c r="E39" i="9"/>
  <c r="F37" i="9"/>
  <c r="E37" i="9"/>
  <c r="F36" i="9"/>
  <c r="F35" i="9"/>
  <c r="E35" i="9"/>
  <c r="F33" i="9"/>
  <c r="E33" i="9"/>
  <c r="E32" i="9"/>
  <c r="F31" i="9"/>
  <c r="E31" i="9"/>
  <c r="F29" i="9"/>
  <c r="E29" i="9"/>
  <c r="R27" i="9"/>
  <c r="F27" i="9"/>
  <c r="E27" i="9"/>
  <c r="F25" i="9"/>
  <c r="R23" i="9"/>
  <c r="F23" i="9"/>
  <c r="R22" i="9"/>
  <c r="R21" i="9"/>
  <c r="F21" i="9"/>
  <c r="F19" i="9"/>
  <c r="E19" i="9"/>
  <c r="F18" i="9"/>
  <c r="F17" i="9"/>
  <c r="E17" i="9"/>
  <c r="R17" i="9"/>
  <c r="F16" i="9"/>
  <c r="F15" i="9"/>
  <c r="F13" i="9"/>
  <c r="E13" i="9"/>
  <c r="R13" i="9"/>
  <c r="F11" i="9"/>
  <c r="F9" i="9"/>
  <c r="E9" i="9"/>
  <c r="R9" i="9"/>
  <c r="E8" i="9"/>
  <c r="F7" i="9"/>
  <c r="F5" i="9"/>
  <c r="E5" i="9"/>
  <c r="R5" i="9"/>
  <c r="E4" i="9"/>
  <c r="F3" i="9"/>
  <c r="F2" i="9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R17" i="8"/>
  <c r="F17" i="8"/>
  <c r="E17" i="8"/>
  <c r="F16" i="8"/>
  <c r="R15" i="8"/>
  <c r="F15" i="8"/>
  <c r="F14" i="8"/>
  <c r="F13" i="8"/>
  <c r="F12" i="8"/>
  <c r="F11" i="8"/>
  <c r="E11" i="8"/>
  <c r="F10" i="8"/>
  <c r="R9" i="8"/>
  <c r="F9" i="8"/>
  <c r="F8" i="8"/>
  <c r="F7" i="8"/>
  <c r="F6" i="8"/>
  <c r="F5" i="8"/>
  <c r="E5" i="8"/>
  <c r="F4" i="8"/>
  <c r="M3" i="8"/>
  <c r="O12" i="8" s="1"/>
  <c r="F3" i="8"/>
  <c r="O2" i="8"/>
  <c r="F2" i="8"/>
  <c r="C250" i="8"/>
  <c r="C249" i="8"/>
  <c r="R249" i="8" s="1"/>
  <c r="C248" i="8"/>
  <c r="C247" i="8"/>
  <c r="R247" i="8" s="1"/>
  <c r="C246" i="8"/>
  <c r="C245" i="8"/>
  <c r="R245" i="8" s="1"/>
  <c r="C244" i="8"/>
  <c r="C243" i="8"/>
  <c r="R243" i="8" s="1"/>
  <c r="C242" i="8"/>
  <c r="C241" i="8"/>
  <c r="R241" i="8" s="1"/>
  <c r="C240" i="8"/>
  <c r="C239" i="8"/>
  <c r="R239" i="8" s="1"/>
  <c r="C238" i="8"/>
  <c r="C237" i="8"/>
  <c r="R237" i="8" s="1"/>
  <c r="C236" i="8"/>
  <c r="R236" i="8" s="1"/>
  <c r="C235" i="8"/>
  <c r="R235" i="8" s="1"/>
  <c r="C234" i="8"/>
  <c r="R234" i="8" s="1"/>
  <c r="C233" i="8"/>
  <c r="R233" i="8" s="1"/>
  <c r="C232" i="8"/>
  <c r="R232" i="8" s="1"/>
  <c r="C231" i="8"/>
  <c r="R231" i="8" s="1"/>
  <c r="C230" i="8"/>
  <c r="R230" i="8" s="1"/>
  <c r="C229" i="8"/>
  <c r="R229" i="8" s="1"/>
  <c r="C228" i="8"/>
  <c r="R228" i="8" s="1"/>
  <c r="C227" i="8"/>
  <c r="R227" i="8" s="1"/>
  <c r="C226" i="8"/>
  <c r="R226" i="8" s="1"/>
  <c r="C225" i="8"/>
  <c r="R225" i="8" s="1"/>
  <c r="C224" i="8"/>
  <c r="R224" i="8" s="1"/>
  <c r="C223" i="8"/>
  <c r="R223" i="8" s="1"/>
  <c r="C222" i="8"/>
  <c r="R222" i="8" s="1"/>
  <c r="C221" i="8"/>
  <c r="R221" i="8" s="1"/>
  <c r="C220" i="8"/>
  <c r="R220" i="8" s="1"/>
  <c r="C219" i="8"/>
  <c r="R219" i="8" s="1"/>
  <c r="C218" i="8"/>
  <c r="R218" i="8" s="1"/>
  <c r="C217" i="8"/>
  <c r="R217" i="8" s="1"/>
  <c r="C216" i="8"/>
  <c r="R216" i="8" s="1"/>
  <c r="C215" i="8"/>
  <c r="R215" i="8" s="1"/>
  <c r="C214" i="8"/>
  <c r="R214" i="8" s="1"/>
  <c r="C213" i="8"/>
  <c r="R213" i="8" s="1"/>
  <c r="C212" i="8"/>
  <c r="R212" i="8" s="1"/>
  <c r="C211" i="8"/>
  <c r="R211" i="8" s="1"/>
  <c r="C210" i="8"/>
  <c r="R210" i="8" s="1"/>
  <c r="C209" i="8"/>
  <c r="R209" i="8" s="1"/>
  <c r="C208" i="8"/>
  <c r="R208" i="8" s="1"/>
  <c r="C207" i="8"/>
  <c r="R207" i="8" s="1"/>
  <c r="C206" i="8"/>
  <c r="R206" i="8" s="1"/>
  <c r="C205" i="8"/>
  <c r="R205" i="8" s="1"/>
  <c r="C204" i="8"/>
  <c r="R204" i="8" s="1"/>
  <c r="C203" i="8"/>
  <c r="R203" i="8" s="1"/>
  <c r="C202" i="8"/>
  <c r="R202" i="8" s="1"/>
  <c r="C201" i="8"/>
  <c r="R201" i="8" s="1"/>
  <c r="C200" i="8"/>
  <c r="R200" i="8" s="1"/>
  <c r="C199" i="8"/>
  <c r="R199" i="8" s="1"/>
  <c r="C198" i="8"/>
  <c r="R198" i="8" s="1"/>
  <c r="C197" i="8"/>
  <c r="R197" i="8" s="1"/>
  <c r="C196" i="8"/>
  <c r="R196" i="8" s="1"/>
  <c r="C195" i="8"/>
  <c r="R195" i="8" s="1"/>
  <c r="C194" i="8"/>
  <c r="R194" i="8" s="1"/>
  <c r="C193" i="8"/>
  <c r="R193" i="8" s="1"/>
  <c r="C192" i="8"/>
  <c r="R192" i="8" s="1"/>
  <c r="C191" i="8"/>
  <c r="R191" i="8" s="1"/>
  <c r="C190" i="8"/>
  <c r="R190" i="8" s="1"/>
  <c r="C189" i="8"/>
  <c r="R189" i="8" s="1"/>
  <c r="C188" i="8"/>
  <c r="R188" i="8" s="1"/>
  <c r="C187" i="8"/>
  <c r="R187" i="8" s="1"/>
  <c r="C186" i="8"/>
  <c r="R186" i="8" s="1"/>
  <c r="C185" i="8"/>
  <c r="R185" i="8" s="1"/>
  <c r="C184" i="8"/>
  <c r="R184" i="8" s="1"/>
  <c r="C183" i="8"/>
  <c r="R183" i="8" s="1"/>
  <c r="C182" i="8"/>
  <c r="R182" i="8" s="1"/>
  <c r="C181" i="8"/>
  <c r="R181" i="8" s="1"/>
  <c r="C180" i="8"/>
  <c r="R180" i="8" s="1"/>
  <c r="C179" i="8"/>
  <c r="R179" i="8" s="1"/>
  <c r="C178" i="8"/>
  <c r="R178" i="8" s="1"/>
  <c r="C177" i="8"/>
  <c r="R177" i="8" s="1"/>
  <c r="C176" i="8"/>
  <c r="R176" i="8" s="1"/>
  <c r="C175" i="8"/>
  <c r="R175" i="8" s="1"/>
  <c r="C174" i="8"/>
  <c r="R174" i="8" s="1"/>
  <c r="C173" i="8"/>
  <c r="R173" i="8" s="1"/>
  <c r="C172" i="8"/>
  <c r="R172" i="8" s="1"/>
  <c r="C171" i="8"/>
  <c r="R171" i="8" s="1"/>
  <c r="C170" i="8"/>
  <c r="R170" i="8" s="1"/>
  <c r="C169" i="8"/>
  <c r="R169" i="8" s="1"/>
  <c r="C168" i="8"/>
  <c r="R168" i="8" s="1"/>
  <c r="C167" i="8"/>
  <c r="R167" i="8" s="1"/>
  <c r="C166" i="8"/>
  <c r="R166" i="8" s="1"/>
  <c r="C165" i="8"/>
  <c r="R165" i="8" s="1"/>
  <c r="C164" i="8"/>
  <c r="R164" i="8" s="1"/>
  <c r="C163" i="8"/>
  <c r="R163" i="8" s="1"/>
  <c r="C162" i="8"/>
  <c r="R162" i="8" s="1"/>
  <c r="C161" i="8"/>
  <c r="R161" i="8" s="1"/>
  <c r="C160" i="8"/>
  <c r="R160" i="8" s="1"/>
  <c r="C159" i="8"/>
  <c r="R159" i="8" s="1"/>
  <c r="C158" i="8"/>
  <c r="R158" i="8" s="1"/>
  <c r="C157" i="8"/>
  <c r="R157" i="8" s="1"/>
  <c r="C156" i="8"/>
  <c r="R156" i="8" s="1"/>
  <c r="C155" i="8"/>
  <c r="R155" i="8" s="1"/>
  <c r="C154" i="8"/>
  <c r="R154" i="8" s="1"/>
  <c r="C153" i="8"/>
  <c r="R153" i="8" s="1"/>
  <c r="C152" i="8"/>
  <c r="R152" i="8" s="1"/>
  <c r="C151" i="8"/>
  <c r="R151" i="8" s="1"/>
  <c r="C150" i="8"/>
  <c r="R150" i="8" s="1"/>
  <c r="C149" i="8"/>
  <c r="R149" i="8" s="1"/>
  <c r="C148" i="8"/>
  <c r="R148" i="8" s="1"/>
  <c r="C147" i="8"/>
  <c r="R147" i="8" s="1"/>
  <c r="C146" i="8"/>
  <c r="R146" i="8" s="1"/>
  <c r="C145" i="8"/>
  <c r="R145" i="8" s="1"/>
  <c r="C144" i="8"/>
  <c r="R144" i="8" s="1"/>
  <c r="C143" i="8"/>
  <c r="R143" i="8" s="1"/>
  <c r="C142" i="8"/>
  <c r="R142" i="8" s="1"/>
  <c r="C141" i="8"/>
  <c r="R141" i="8" s="1"/>
  <c r="C140" i="8"/>
  <c r="R140" i="8" s="1"/>
  <c r="C139" i="8"/>
  <c r="R139" i="8" s="1"/>
  <c r="C138" i="8"/>
  <c r="R138" i="8" s="1"/>
  <c r="C137" i="8"/>
  <c r="R137" i="8" s="1"/>
  <c r="C136" i="8"/>
  <c r="R136" i="8" s="1"/>
  <c r="C135" i="8"/>
  <c r="R135" i="8" s="1"/>
  <c r="C134" i="8"/>
  <c r="R134" i="8" s="1"/>
  <c r="C133" i="8"/>
  <c r="R133" i="8" s="1"/>
  <c r="C132" i="8"/>
  <c r="R132" i="8" s="1"/>
  <c r="C131" i="8"/>
  <c r="R131" i="8" s="1"/>
  <c r="C130" i="8"/>
  <c r="R130" i="8" s="1"/>
  <c r="C129" i="8"/>
  <c r="R129" i="8" s="1"/>
  <c r="C128" i="8"/>
  <c r="R128" i="8" s="1"/>
  <c r="C127" i="8"/>
  <c r="R127" i="8" s="1"/>
  <c r="C126" i="8"/>
  <c r="R126" i="8" s="1"/>
  <c r="C125" i="8"/>
  <c r="R125" i="8" s="1"/>
  <c r="C124" i="8"/>
  <c r="R124" i="8" s="1"/>
  <c r="C123" i="8"/>
  <c r="R123" i="8" s="1"/>
  <c r="C122" i="8"/>
  <c r="R122" i="8" s="1"/>
  <c r="C121" i="8"/>
  <c r="R121" i="8" s="1"/>
  <c r="C120" i="8"/>
  <c r="R120" i="8" s="1"/>
  <c r="C119" i="8"/>
  <c r="R119" i="8" s="1"/>
  <c r="C118" i="8"/>
  <c r="R118" i="8" s="1"/>
  <c r="C117" i="8"/>
  <c r="R117" i="8" s="1"/>
  <c r="C116" i="8"/>
  <c r="R116" i="8" s="1"/>
  <c r="C115" i="8"/>
  <c r="R115" i="8" s="1"/>
  <c r="C114" i="8"/>
  <c r="R114" i="8" s="1"/>
  <c r="C113" i="8"/>
  <c r="R113" i="8" s="1"/>
  <c r="C112" i="8"/>
  <c r="R112" i="8" s="1"/>
  <c r="C111" i="8"/>
  <c r="R111" i="8" s="1"/>
  <c r="C110" i="8"/>
  <c r="R110" i="8" s="1"/>
  <c r="C109" i="8"/>
  <c r="R109" i="8" s="1"/>
  <c r="C108" i="8"/>
  <c r="R108" i="8" s="1"/>
  <c r="C107" i="8"/>
  <c r="R107" i="8" s="1"/>
  <c r="C106" i="8"/>
  <c r="R106" i="8" s="1"/>
  <c r="C105" i="8"/>
  <c r="R105" i="8" s="1"/>
  <c r="C104" i="8"/>
  <c r="R104" i="8" s="1"/>
  <c r="C103" i="8"/>
  <c r="R103" i="8" s="1"/>
  <c r="C102" i="8"/>
  <c r="R102" i="8" s="1"/>
  <c r="C101" i="8"/>
  <c r="R101" i="8" s="1"/>
  <c r="C100" i="8"/>
  <c r="R100" i="8" s="1"/>
  <c r="C99" i="8"/>
  <c r="R99" i="8" s="1"/>
  <c r="C98" i="8"/>
  <c r="R98" i="8" s="1"/>
  <c r="C97" i="8"/>
  <c r="R97" i="8" s="1"/>
  <c r="C96" i="8"/>
  <c r="R96" i="8" s="1"/>
  <c r="C95" i="8"/>
  <c r="R95" i="8" s="1"/>
  <c r="C94" i="8"/>
  <c r="R94" i="8" s="1"/>
  <c r="C93" i="8"/>
  <c r="R93" i="8" s="1"/>
  <c r="C92" i="8"/>
  <c r="R92" i="8" s="1"/>
  <c r="C91" i="8"/>
  <c r="R91" i="8" s="1"/>
  <c r="C90" i="8"/>
  <c r="R90" i="8" s="1"/>
  <c r="C89" i="8"/>
  <c r="R89" i="8" s="1"/>
  <c r="C88" i="8"/>
  <c r="R88" i="8" s="1"/>
  <c r="C87" i="8"/>
  <c r="R87" i="8" s="1"/>
  <c r="C86" i="8"/>
  <c r="R86" i="8" s="1"/>
  <c r="C85" i="8"/>
  <c r="R85" i="8" s="1"/>
  <c r="C84" i="8"/>
  <c r="R84" i="8" s="1"/>
  <c r="C83" i="8"/>
  <c r="R83" i="8" s="1"/>
  <c r="C82" i="8"/>
  <c r="R82" i="8" s="1"/>
  <c r="C81" i="8"/>
  <c r="R81" i="8" s="1"/>
  <c r="C80" i="8"/>
  <c r="R80" i="8" s="1"/>
  <c r="C79" i="8"/>
  <c r="R79" i="8" s="1"/>
  <c r="C78" i="8"/>
  <c r="R78" i="8" s="1"/>
  <c r="C77" i="8"/>
  <c r="R77" i="8" s="1"/>
  <c r="C76" i="8"/>
  <c r="R76" i="8" s="1"/>
  <c r="C75" i="8"/>
  <c r="R75" i="8" s="1"/>
  <c r="C74" i="8"/>
  <c r="R74" i="8" s="1"/>
  <c r="C73" i="8"/>
  <c r="R73" i="8" s="1"/>
  <c r="C72" i="8"/>
  <c r="R72" i="8" s="1"/>
  <c r="C71" i="8"/>
  <c r="R71" i="8" s="1"/>
  <c r="C70" i="8"/>
  <c r="R70" i="8" s="1"/>
  <c r="C69" i="8"/>
  <c r="R69" i="8" s="1"/>
  <c r="C68" i="8"/>
  <c r="R68" i="8" s="1"/>
  <c r="C67" i="8"/>
  <c r="R67" i="8" s="1"/>
  <c r="C66" i="8"/>
  <c r="R66" i="8" s="1"/>
  <c r="C65" i="8"/>
  <c r="R65" i="8" s="1"/>
  <c r="C64" i="8"/>
  <c r="R64" i="8" s="1"/>
  <c r="C63" i="8"/>
  <c r="R63" i="8" s="1"/>
  <c r="C62" i="8"/>
  <c r="R62" i="8" s="1"/>
  <c r="C61" i="8"/>
  <c r="R61" i="8" s="1"/>
  <c r="C60" i="8"/>
  <c r="R60" i="8" s="1"/>
  <c r="C59" i="8"/>
  <c r="R59" i="8" s="1"/>
  <c r="C58" i="8"/>
  <c r="R58" i="8" s="1"/>
  <c r="C57" i="8"/>
  <c r="R57" i="8" s="1"/>
  <c r="C56" i="8"/>
  <c r="R56" i="8" s="1"/>
  <c r="C55" i="8"/>
  <c r="R55" i="8" s="1"/>
  <c r="C54" i="8"/>
  <c r="R54" i="8" s="1"/>
  <c r="C53" i="8"/>
  <c r="R53" i="8" s="1"/>
  <c r="C52" i="8"/>
  <c r="R52" i="8" s="1"/>
  <c r="C51" i="8"/>
  <c r="R51" i="8" s="1"/>
  <c r="C50" i="8"/>
  <c r="R50" i="8" s="1"/>
  <c r="C49" i="8"/>
  <c r="R49" i="8" s="1"/>
  <c r="C48" i="8"/>
  <c r="R48" i="8" s="1"/>
  <c r="C47" i="8"/>
  <c r="R47" i="8" s="1"/>
  <c r="C46" i="8"/>
  <c r="R46" i="8" s="1"/>
  <c r="C45" i="8"/>
  <c r="R45" i="8" s="1"/>
  <c r="C44" i="8"/>
  <c r="R44" i="8" s="1"/>
  <c r="C43" i="8"/>
  <c r="R43" i="8" s="1"/>
  <c r="C42" i="8"/>
  <c r="R42" i="8" s="1"/>
  <c r="C41" i="8"/>
  <c r="R41" i="8" s="1"/>
  <c r="C40" i="8"/>
  <c r="R40" i="8" s="1"/>
  <c r="C39" i="8"/>
  <c r="R39" i="8" s="1"/>
  <c r="C38" i="8"/>
  <c r="R38" i="8" s="1"/>
  <c r="C37" i="8"/>
  <c r="R37" i="8" s="1"/>
  <c r="C36" i="8"/>
  <c r="R36" i="8" s="1"/>
  <c r="C35" i="8"/>
  <c r="R35" i="8" s="1"/>
  <c r="C34" i="8"/>
  <c r="R34" i="8" s="1"/>
  <c r="C33" i="8"/>
  <c r="R33" i="8" s="1"/>
  <c r="C32" i="8"/>
  <c r="R32" i="8" s="1"/>
  <c r="C31" i="8"/>
  <c r="R31" i="8" s="1"/>
  <c r="C30" i="8"/>
  <c r="R30" i="8" s="1"/>
  <c r="C29" i="8"/>
  <c r="R29" i="8" s="1"/>
  <c r="C28" i="8"/>
  <c r="R28" i="8" s="1"/>
  <c r="C27" i="8"/>
  <c r="R27" i="8" s="1"/>
  <c r="C26" i="8"/>
  <c r="R26" i="8" s="1"/>
  <c r="C25" i="8"/>
  <c r="R25" i="8" s="1"/>
  <c r="C24" i="8"/>
  <c r="R24" i="8" s="1"/>
  <c r="C23" i="8"/>
  <c r="R23" i="8" s="1"/>
  <c r="C22" i="8"/>
  <c r="R22" i="8" s="1"/>
  <c r="C21" i="8"/>
  <c r="R21" i="8" s="1"/>
  <c r="C20" i="8"/>
  <c r="R20" i="8" s="1"/>
  <c r="C19" i="8"/>
  <c r="R19" i="8" s="1"/>
  <c r="C18" i="8"/>
  <c r="E18" i="8" s="1"/>
  <c r="C17" i="8"/>
  <c r="C16" i="8"/>
  <c r="R16" i="8" s="1"/>
  <c r="C15" i="8"/>
  <c r="E15" i="8" s="1"/>
  <c r="C14" i="8"/>
  <c r="R14" i="8" s="1"/>
  <c r="C13" i="8"/>
  <c r="R13" i="8" s="1"/>
  <c r="C12" i="8"/>
  <c r="R12" i="8" s="1"/>
  <c r="C11" i="8"/>
  <c r="R11" i="8" s="1"/>
  <c r="C10" i="8"/>
  <c r="R10" i="8" s="1"/>
  <c r="C9" i="8"/>
  <c r="E9" i="8" s="1"/>
  <c r="C8" i="8"/>
  <c r="R8" i="8" s="1"/>
  <c r="C7" i="8"/>
  <c r="R7" i="8" s="1"/>
  <c r="C6" i="8"/>
  <c r="R6" i="8" s="1"/>
  <c r="C5" i="8"/>
  <c r="R5" i="8" s="1"/>
  <c r="C4" i="8"/>
  <c r="R4" i="8" s="1"/>
  <c r="C3" i="8"/>
  <c r="R3" i="8" s="1"/>
  <c r="C2" i="8"/>
  <c r="M18" i="8" s="1"/>
  <c r="F2" i="24" l="1"/>
  <c r="F3" i="24" s="1"/>
  <c r="R238" i="8"/>
  <c r="E238" i="8"/>
  <c r="R240" i="8"/>
  <c r="E240" i="8"/>
  <c r="R242" i="8"/>
  <c r="E242" i="8"/>
  <c r="R244" i="8"/>
  <c r="E244" i="8"/>
  <c r="R246" i="8"/>
  <c r="E246" i="8"/>
  <c r="R248" i="8"/>
  <c r="E248" i="8"/>
  <c r="R250" i="8"/>
  <c r="E250" i="8"/>
  <c r="M6" i="8"/>
  <c r="R2" i="8"/>
  <c r="E4" i="8"/>
  <c r="J4" i="8"/>
  <c r="O4" i="8"/>
  <c r="J5" i="8"/>
  <c r="E6" i="8"/>
  <c r="J6" i="8"/>
  <c r="O7" i="8"/>
  <c r="E8" i="8"/>
  <c r="J8" i="8"/>
  <c r="O10" i="8"/>
  <c r="O11" i="8"/>
  <c r="E12" i="8"/>
  <c r="J12" i="8"/>
  <c r="E14" i="8"/>
  <c r="R18" i="8"/>
  <c r="E20" i="8"/>
  <c r="E22" i="8"/>
  <c r="E24" i="8"/>
  <c r="E26" i="8"/>
  <c r="E28" i="8"/>
  <c r="E30" i="8"/>
  <c r="E32" i="8"/>
  <c r="E34" i="8"/>
  <c r="E36" i="8"/>
  <c r="E38" i="8"/>
  <c r="E40" i="8"/>
  <c r="E42" i="8"/>
  <c r="E44" i="8"/>
  <c r="E46" i="8"/>
  <c r="E48" i="8"/>
  <c r="E50" i="8"/>
  <c r="E52" i="8"/>
  <c r="E54" i="8"/>
  <c r="E56" i="8"/>
  <c r="E58" i="8"/>
  <c r="E60" i="8"/>
  <c r="E62" i="8"/>
  <c r="E64" i="8"/>
  <c r="E66" i="8"/>
  <c r="E68" i="8"/>
  <c r="E70" i="8"/>
  <c r="E72" i="8"/>
  <c r="E74" i="8"/>
  <c r="E76" i="8"/>
  <c r="E78" i="8"/>
  <c r="E80" i="8"/>
  <c r="E82" i="8"/>
  <c r="E84" i="8"/>
  <c r="E86" i="8"/>
  <c r="E88" i="8"/>
  <c r="E90" i="8"/>
  <c r="E92" i="8"/>
  <c r="E94" i="8"/>
  <c r="E96" i="8"/>
  <c r="E98" i="8"/>
  <c r="E100" i="8"/>
  <c r="E102" i="8"/>
  <c r="E104" i="8"/>
  <c r="E106" i="8"/>
  <c r="E108" i="8"/>
  <c r="E110" i="8"/>
  <c r="E112" i="8"/>
  <c r="E114" i="8"/>
  <c r="E116" i="8"/>
  <c r="E118" i="8"/>
  <c r="E120" i="8"/>
  <c r="E122" i="8"/>
  <c r="E124" i="8"/>
  <c r="E126" i="8"/>
  <c r="E128" i="8"/>
  <c r="E130" i="8"/>
  <c r="E132" i="8"/>
  <c r="E134" i="8"/>
  <c r="E136" i="8"/>
  <c r="E138" i="8"/>
  <c r="E140" i="8"/>
  <c r="E142" i="8"/>
  <c r="E144" i="8"/>
  <c r="E146" i="8"/>
  <c r="E148" i="8"/>
  <c r="E150" i="8"/>
  <c r="E152" i="8"/>
  <c r="E154" i="8"/>
  <c r="E156" i="8"/>
  <c r="E158" i="8"/>
  <c r="E160" i="8"/>
  <c r="E162" i="8"/>
  <c r="E164" i="8"/>
  <c r="E166" i="8"/>
  <c r="E168" i="8"/>
  <c r="E2" i="8"/>
  <c r="J2" i="8"/>
  <c r="E3" i="8"/>
  <c r="J3" i="8"/>
  <c r="O3" i="8"/>
  <c r="M4" i="8"/>
  <c r="O6" i="8"/>
  <c r="E7" i="8"/>
  <c r="M7" i="8"/>
  <c r="O8" i="8"/>
  <c r="J9" i="8"/>
  <c r="E10" i="8"/>
  <c r="J10" i="8"/>
  <c r="E13" i="8"/>
  <c r="M15" i="8"/>
  <c r="E16" i="8"/>
  <c r="E19" i="8"/>
  <c r="E21" i="8"/>
  <c r="E23" i="8"/>
  <c r="E25" i="8"/>
  <c r="E27" i="8"/>
  <c r="E29" i="8"/>
  <c r="E31" i="8"/>
  <c r="E33" i="8"/>
  <c r="E35" i="8"/>
  <c r="E37" i="8"/>
  <c r="E39" i="8"/>
  <c r="E41" i="8"/>
  <c r="E43" i="8"/>
  <c r="E45" i="8"/>
  <c r="E47" i="8"/>
  <c r="E49" i="8"/>
  <c r="E51" i="8"/>
  <c r="E53" i="8"/>
  <c r="E55" i="8"/>
  <c r="E57" i="8"/>
  <c r="E59" i="8"/>
  <c r="E61" i="8"/>
  <c r="E63" i="8"/>
  <c r="E65" i="8"/>
  <c r="E67" i="8"/>
  <c r="E69" i="8"/>
  <c r="E71" i="8"/>
  <c r="E73" i="8"/>
  <c r="E75" i="8"/>
  <c r="E77" i="8"/>
  <c r="E79" i="8"/>
  <c r="E81" i="8"/>
  <c r="E83" i="8"/>
  <c r="E85" i="8"/>
  <c r="E87" i="8"/>
  <c r="E89" i="8"/>
  <c r="E91" i="8"/>
  <c r="E93" i="8"/>
  <c r="E95" i="8"/>
  <c r="E97" i="8"/>
  <c r="E99" i="8"/>
  <c r="E101" i="8"/>
  <c r="E103" i="8"/>
  <c r="E105" i="8"/>
  <c r="E107" i="8"/>
  <c r="E109" i="8"/>
  <c r="E111" i="8"/>
  <c r="E113" i="8"/>
  <c r="E115" i="8"/>
  <c r="E117" i="8"/>
  <c r="E119" i="8"/>
  <c r="E121" i="8"/>
  <c r="E123" i="8"/>
  <c r="E125" i="8"/>
  <c r="E127" i="8"/>
  <c r="E129" i="8"/>
  <c r="E131" i="8"/>
  <c r="E133" i="8"/>
  <c r="E135" i="8"/>
  <c r="E137" i="8"/>
  <c r="E139" i="8"/>
  <c r="E141" i="8"/>
  <c r="E143" i="8"/>
  <c r="E145" i="8"/>
  <c r="E147" i="8"/>
  <c r="E149" i="8"/>
  <c r="E151" i="8"/>
  <c r="E153" i="8"/>
  <c r="E155" i="8"/>
  <c r="E157" i="8"/>
  <c r="E159" i="8"/>
  <c r="E161" i="8"/>
  <c r="E163" i="8"/>
  <c r="E165" i="8"/>
  <c r="E167" i="8"/>
  <c r="E169" i="8"/>
  <c r="E171" i="8"/>
  <c r="E173" i="8"/>
  <c r="E175" i="8"/>
  <c r="E177" i="8"/>
  <c r="E179" i="8"/>
  <c r="E181" i="8"/>
  <c r="E183" i="8"/>
  <c r="E185" i="8"/>
  <c r="E187" i="8"/>
  <c r="E189" i="8"/>
  <c r="E191" i="8"/>
  <c r="E193" i="8"/>
  <c r="E195" i="8"/>
  <c r="E197" i="8"/>
  <c r="E199" i="8"/>
  <c r="E201" i="8"/>
  <c r="E203" i="8"/>
  <c r="E205" i="8"/>
  <c r="E207" i="8"/>
  <c r="E209" i="8"/>
  <c r="E211" i="8"/>
  <c r="E213" i="8"/>
  <c r="E215" i="8"/>
  <c r="E217" i="8"/>
  <c r="E219" i="8"/>
  <c r="E221" i="8"/>
  <c r="E223" i="8"/>
  <c r="E225" i="8"/>
  <c r="E227" i="8"/>
  <c r="E229" i="8"/>
  <c r="E231" i="8"/>
  <c r="E233" i="8"/>
  <c r="E235" i="8"/>
  <c r="F242" i="9"/>
  <c r="E242" i="9"/>
  <c r="E228" i="9"/>
  <c r="F228" i="9"/>
  <c r="F216" i="9"/>
  <c r="E216" i="9"/>
  <c r="E214" i="9"/>
  <c r="F214" i="9"/>
  <c r="E198" i="9"/>
  <c r="F198" i="9"/>
  <c r="E162" i="9"/>
  <c r="F162" i="9"/>
  <c r="F152" i="9"/>
  <c r="E152" i="9"/>
  <c r="F58" i="9"/>
  <c r="E58" i="9"/>
  <c r="F46" i="9"/>
  <c r="E46" i="9"/>
  <c r="F38" i="9"/>
  <c r="E38" i="9"/>
  <c r="F30" i="9"/>
  <c r="E30" i="9"/>
  <c r="F10" i="9"/>
  <c r="E10" i="9"/>
  <c r="E170" i="8"/>
  <c r="E172" i="8"/>
  <c r="E174" i="8"/>
  <c r="E176" i="8"/>
  <c r="E178" i="8"/>
  <c r="E180" i="8"/>
  <c r="E182" i="8"/>
  <c r="E184" i="8"/>
  <c r="E186" i="8"/>
  <c r="E188" i="8"/>
  <c r="E190" i="8"/>
  <c r="E192" i="8"/>
  <c r="E194" i="8"/>
  <c r="E196" i="8"/>
  <c r="E198" i="8"/>
  <c r="E200" i="8"/>
  <c r="E202" i="8"/>
  <c r="E204" i="8"/>
  <c r="E206" i="8"/>
  <c r="E208" i="8"/>
  <c r="E210" i="8"/>
  <c r="E212" i="8"/>
  <c r="E214" i="8"/>
  <c r="E216" i="8"/>
  <c r="E218" i="8"/>
  <c r="E220" i="8"/>
  <c r="E222" i="8"/>
  <c r="E224" i="8"/>
  <c r="E226" i="8"/>
  <c r="E228" i="8"/>
  <c r="E230" i="8"/>
  <c r="E232" i="8"/>
  <c r="E234" i="8"/>
  <c r="E236" i="8"/>
  <c r="E237" i="8"/>
  <c r="E239" i="8"/>
  <c r="E241" i="8"/>
  <c r="E243" i="8"/>
  <c r="E245" i="8"/>
  <c r="E247" i="8"/>
  <c r="E249" i="8"/>
  <c r="F12" i="9"/>
  <c r="F20" i="9"/>
  <c r="E26" i="9"/>
  <c r="E34" i="9"/>
  <c r="E40" i="9"/>
  <c r="F44" i="9"/>
  <c r="E50" i="9"/>
  <c r="E52" i="9"/>
  <c r="F56" i="9"/>
  <c r="F60" i="9"/>
  <c r="F68" i="9"/>
  <c r="F76" i="9"/>
  <c r="F84" i="9"/>
  <c r="E92" i="9"/>
  <c r="F104" i="9"/>
  <c r="F112" i="9"/>
  <c r="F120" i="9"/>
  <c r="F128" i="9"/>
  <c r="F136" i="9"/>
  <c r="F144" i="9"/>
  <c r="F224" i="9"/>
  <c r="M5" i="12"/>
  <c r="P3" i="11"/>
  <c r="P250" i="11"/>
  <c r="P248" i="11"/>
  <c r="P246" i="11"/>
  <c r="P244" i="11"/>
  <c r="P242" i="11"/>
  <c r="P240" i="11"/>
  <c r="P238" i="11"/>
  <c r="P236" i="11"/>
  <c r="P234" i="11"/>
  <c r="P232" i="11"/>
  <c r="P230" i="11"/>
  <c r="P228" i="11"/>
  <c r="P226" i="11"/>
  <c r="P224" i="11"/>
  <c r="P222" i="11"/>
  <c r="P220" i="11"/>
  <c r="P218" i="11"/>
  <c r="P216" i="11"/>
  <c r="P214" i="11"/>
  <c r="P212" i="11"/>
  <c r="P210" i="11"/>
  <c r="P208" i="11"/>
  <c r="P206" i="11"/>
  <c r="P204" i="11"/>
  <c r="P202" i="11"/>
  <c r="P200" i="11"/>
  <c r="P198" i="11"/>
  <c r="P196" i="11"/>
  <c r="P194" i="11"/>
  <c r="P192" i="11"/>
  <c r="P190" i="11"/>
  <c r="P188" i="11"/>
  <c r="P186" i="11"/>
  <c r="P184" i="11"/>
  <c r="P182" i="11"/>
  <c r="P180" i="11"/>
  <c r="P178" i="11"/>
  <c r="P176" i="11"/>
  <c r="P174" i="11"/>
  <c r="P172" i="11"/>
  <c r="P170" i="11"/>
  <c r="P168" i="11"/>
  <c r="P166" i="11"/>
  <c r="P164" i="11"/>
  <c r="P162" i="11"/>
  <c r="P160" i="11"/>
  <c r="P158" i="11"/>
  <c r="P156" i="11"/>
  <c r="P154" i="11"/>
  <c r="P152" i="11"/>
  <c r="P150" i="11"/>
  <c r="P148" i="11"/>
  <c r="P146" i="11"/>
  <c r="P144" i="11"/>
  <c r="P142" i="11"/>
  <c r="P140" i="11"/>
  <c r="P138" i="11"/>
  <c r="P136" i="11"/>
  <c r="P134" i="11"/>
  <c r="P132" i="11"/>
  <c r="P130" i="11"/>
  <c r="P128" i="11"/>
  <c r="P126" i="11"/>
  <c r="P124" i="11"/>
  <c r="P122" i="11"/>
  <c r="P120" i="11"/>
  <c r="P118" i="11"/>
  <c r="P116" i="11"/>
  <c r="P114" i="11"/>
  <c r="P112" i="11"/>
  <c r="P110" i="11"/>
  <c r="P108" i="11"/>
  <c r="P106" i="11"/>
  <c r="P104" i="11"/>
  <c r="P102" i="11"/>
  <c r="P100" i="11"/>
  <c r="P98" i="11"/>
  <c r="P96" i="11"/>
  <c r="P94" i="11"/>
  <c r="P92" i="11"/>
  <c r="P90" i="11"/>
  <c r="P88" i="11"/>
  <c r="P86" i="11"/>
  <c r="P84" i="11"/>
  <c r="P82" i="11"/>
  <c r="P80" i="11"/>
  <c r="P78" i="11"/>
  <c r="P76" i="11"/>
  <c r="P74" i="11"/>
  <c r="P72" i="11"/>
  <c r="P70" i="11"/>
  <c r="P68" i="11"/>
  <c r="P66" i="11"/>
  <c r="P64" i="11"/>
  <c r="P62" i="11"/>
  <c r="P60" i="11"/>
  <c r="P58" i="11"/>
  <c r="P56" i="11"/>
  <c r="P54" i="11"/>
  <c r="P52" i="11"/>
  <c r="P50" i="11"/>
  <c r="P48" i="11"/>
  <c r="P46" i="11"/>
  <c r="P44" i="11"/>
  <c r="P42" i="11"/>
  <c r="P40" i="11"/>
  <c r="P38" i="11"/>
  <c r="P36" i="11"/>
  <c r="P34" i="11"/>
  <c r="P32" i="11"/>
  <c r="P30" i="11"/>
  <c r="P28" i="11"/>
  <c r="P26" i="11"/>
  <c r="P24" i="11"/>
  <c r="P22" i="11"/>
  <c r="P20" i="11"/>
  <c r="P18" i="11"/>
  <c r="P16" i="11"/>
  <c r="P14" i="11"/>
  <c r="P12" i="11"/>
  <c r="P10" i="11"/>
  <c r="P7" i="11"/>
  <c r="R231" i="11"/>
  <c r="R223" i="11"/>
  <c r="R199" i="11"/>
  <c r="R183" i="11"/>
  <c r="R167" i="11"/>
  <c r="R159" i="11"/>
  <c r="P29" i="11"/>
  <c r="P27" i="11"/>
  <c r="P25" i="11"/>
  <c r="P23" i="11"/>
  <c r="P21" i="11"/>
  <c r="P19" i="11"/>
  <c r="P17" i="11"/>
  <c r="P15" i="11"/>
  <c r="P13" i="11"/>
  <c r="P11" i="11"/>
  <c r="P9" i="11"/>
  <c r="P5" i="11"/>
  <c r="R247" i="11"/>
  <c r="R239" i="11"/>
  <c r="R215" i="11"/>
  <c r="R207" i="11"/>
  <c r="R191" i="11"/>
  <c r="R175" i="11"/>
  <c r="E6" i="13"/>
  <c r="I32" i="11"/>
  <c r="E7" i="13"/>
  <c r="G5" i="13"/>
  <c r="G6" i="13"/>
  <c r="F5" i="13"/>
  <c r="J5" i="13" s="1" a="1"/>
  <c r="G7" i="13"/>
  <c r="F6" i="13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R3" i="11"/>
  <c r="R4" i="11"/>
  <c r="R245" i="11"/>
  <c r="R237" i="11"/>
  <c r="R229" i="11"/>
  <c r="R221" i="11"/>
  <c r="R213" i="11"/>
  <c r="R205" i="11"/>
  <c r="R197" i="11"/>
  <c r="R189" i="11"/>
  <c r="R181" i="11"/>
  <c r="R173" i="11"/>
  <c r="R165" i="11"/>
  <c r="R157" i="11"/>
  <c r="Q250" i="11"/>
  <c r="Q248" i="11"/>
  <c r="Q246" i="11"/>
  <c r="Q244" i="11"/>
  <c r="Q242" i="11"/>
  <c r="Q240" i="11"/>
  <c r="Q238" i="11"/>
  <c r="Q236" i="11"/>
  <c r="Q234" i="11"/>
  <c r="Q232" i="11"/>
  <c r="Q230" i="11"/>
  <c r="Q228" i="11"/>
  <c r="Q226" i="11"/>
  <c r="Q224" i="11"/>
  <c r="Q222" i="11"/>
  <c r="Q220" i="11"/>
  <c r="Q218" i="11"/>
  <c r="Q216" i="11"/>
  <c r="Q214" i="11"/>
  <c r="Q212" i="11"/>
  <c r="Q210" i="11"/>
  <c r="Q208" i="11"/>
  <c r="Q206" i="11"/>
  <c r="Q204" i="11"/>
  <c r="Q202" i="11"/>
  <c r="Q200" i="11"/>
  <c r="Q198" i="11"/>
  <c r="Q196" i="11"/>
  <c r="Q194" i="11"/>
  <c r="Q192" i="11"/>
  <c r="Q190" i="11"/>
  <c r="Q188" i="11"/>
  <c r="Q186" i="11"/>
  <c r="Q184" i="11"/>
  <c r="Q182" i="11"/>
  <c r="Q180" i="11"/>
  <c r="Q178" i="11"/>
  <c r="Q176" i="11"/>
  <c r="Q174" i="11"/>
  <c r="Q172" i="11"/>
  <c r="Q170" i="11"/>
  <c r="Q168" i="11"/>
  <c r="Q166" i="11"/>
  <c r="Q164" i="11"/>
  <c r="Q162" i="11"/>
  <c r="Q160" i="11"/>
  <c r="Q158" i="11"/>
  <c r="Q156" i="11"/>
  <c r="Q154" i="11"/>
  <c r="Q152" i="11"/>
  <c r="Q150" i="11"/>
  <c r="Q148" i="11"/>
  <c r="Q146" i="11"/>
  <c r="Q144" i="11"/>
  <c r="Q142" i="11"/>
  <c r="Q140" i="11"/>
  <c r="Q138" i="11"/>
  <c r="Q136" i="11"/>
  <c r="Q134" i="11"/>
  <c r="Q132" i="11"/>
  <c r="Q130" i="11"/>
  <c r="Q128" i="11"/>
  <c r="Q126" i="11"/>
  <c r="Q124" i="11"/>
  <c r="Q122" i="11"/>
  <c r="Q120" i="11"/>
  <c r="Q118" i="11"/>
  <c r="Q116" i="11"/>
  <c r="Q114" i="11"/>
  <c r="Q112" i="11"/>
  <c r="Q110" i="11"/>
  <c r="Q108" i="11"/>
  <c r="Q106" i="11"/>
  <c r="Q104" i="11"/>
  <c r="Q102" i="11"/>
  <c r="Q100" i="11"/>
  <c r="Q98" i="11"/>
  <c r="Q96" i="11"/>
  <c r="Q94" i="11"/>
  <c r="Q92" i="11"/>
  <c r="Q90" i="11"/>
  <c r="Q88" i="11"/>
  <c r="Q86" i="11"/>
  <c r="Q84" i="11"/>
  <c r="Q82" i="11"/>
  <c r="Q80" i="11"/>
  <c r="Q78" i="11"/>
  <c r="Q76" i="11"/>
  <c r="Q74" i="11"/>
  <c r="Q72" i="11"/>
  <c r="Q70" i="11"/>
  <c r="Q68" i="11"/>
  <c r="Q66" i="11"/>
  <c r="Q64" i="11"/>
  <c r="Q62" i="11"/>
  <c r="Q60" i="11"/>
  <c r="Q58" i="11"/>
  <c r="Q56" i="11"/>
  <c r="Q54" i="11"/>
  <c r="Q52" i="11"/>
  <c r="Q50" i="11"/>
  <c r="Q48" i="11"/>
  <c r="Q46" i="11"/>
  <c r="Q44" i="11"/>
  <c r="Q42" i="11"/>
  <c r="Q40" i="11"/>
  <c r="Q38" i="11"/>
  <c r="Q36" i="11"/>
  <c r="Q34" i="11"/>
  <c r="Q32" i="11"/>
  <c r="Q30" i="11"/>
  <c r="Q28" i="11"/>
  <c r="Q26" i="11"/>
  <c r="Q24" i="11"/>
  <c r="Q22" i="11"/>
  <c r="Q20" i="11"/>
  <c r="Q18" i="11"/>
  <c r="Q16" i="11"/>
  <c r="Q14" i="11"/>
  <c r="Q12" i="11"/>
  <c r="Q10" i="11"/>
  <c r="Q8" i="11"/>
  <c r="Q6" i="11"/>
  <c r="Q4" i="11"/>
  <c r="R249" i="11"/>
  <c r="R241" i="11"/>
  <c r="R233" i="11"/>
  <c r="R225" i="11"/>
  <c r="R217" i="11"/>
  <c r="R209" i="11"/>
  <c r="R201" i="11"/>
  <c r="R193" i="11"/>
  <c r="R185" i="11"/>
  <c r="R177" i="11"/>
  <c r="R169" i="11"/>
  <c r="R6" i="11"/>
  <c r="R8" i="11"/>
  <c r="R10" i="11"/>
  <c r="R12" i="11"/>
  <c r="R14" i="11"/>
  <c r="R16" i="11"/>
  <c r="R18" i="11"/>
  <c r="R20" i="11"/>
  <c r="R22" i="11"/>
  <c r="R24" i="11"/>
  <c r="R26" i="11"/>
  <c r="R28" i="11"/>
  <c r="R30" i="11"/>
  <c r="R32" i="11"/>
  <c r="R34" i="11"/>
  <c r="R36" i="11"/>
  <c r="R38" i="11"/>
  <c r="R40" i="11"/>
  <c r="R42" i="11"/>
  <c r="R44" i="11"/>
  <c r="R46" i="11"/>
  <c r="R48" i="11"/>
  <c r="R50" i="11"/>
  <c r="R52" i="11"/>
  <c r="R54" i="11"/>
  <c r="R56" i="11"/>
  <c r="R58" i="11"/>
  <c r="R5" i="11"/>
  <c r="R13" i="11"/>
  <c r="R21" i="11"/>
  <c r="R29" i="11"/>
  <c r="R37" i="11"/>
  <c r="R45" i="11"/>
  <c r="R53" i="11"/>
  <c r="R11" i="11"/>
  <c r="R19" i="11"/>
  <c r="R27" i="11"/>
  <c r="R35" i="11"/>
  <c r="R43" i="11"/>
  <c r="R51" i="11"/>
  <c r="R59" i="11"/>
  <c r="R61" i="11"/>
  <c r="R63" i="11"/>
  <c r="R65" i="11"/>
  <c r="R67" i="11"/>
  <c r="R69" i="11"/>
  <c r="R71" i="11"/>
  <c r="R73" i="11"/>
  <c r="R75" i="11"/>
  <c r="R77" i="11"/>
  <c r="R79" i="11"/>
  <c r="R81" i="11"/>
  <c r="R83" i="11"/>
  <c r="R85" i="11"/>
  <c r="R87" i="11"/>
  <c r="R89" i="11"/>
  <c r="R91" i="11"/>
  <c r="R93" i="11"/>
  <c r="R95" i="11"/>
  <c r="R97" i="11"/>
  <c r="R99" i="11"/>
  <c r="R101" i="11"/>
  <c r="R103" i="11"/>
  <c r="R105" i="11"/>
  <c r="R107" i="11"/>
  <c r="R109" i="11"/>
  <c r="R111" i="11"/>
  <c r="R113" i="11"/>
  <c r="R115" i="11"/>
  <c r="R117" i="11"/>
  <c r="R119" i="11"/>
  <c r="R121" i="11"/>
  <c r="R123" i="11"/>
  <c r="R125" i="11"/>
  <c r="R127" i="11"/>
  <c r="R129" i="11"/>
  <c r="R131" i="11"/>
  <c r="R133" i="11"/>
  <c r="R135" i="11"/>
  <c r="R137" i="11"/>
  <c r="R139" i="11"/>
  <c r="R141" i="11"/>
  <c r="R143" i="11"/>
  <c r="R145" i="11"/>
  <c r="R147" i="11"/>
  <c r="R149" i="11"/>
  <c r="R151" i="11"/>
  <c r="R153" i="11"/>
  <c r="R9" i="11"/>
  <c r="R17" i="11"/>
  <c r="R25" i="11"/>
  <c r="R33" i="11"/>
  <c r="R41" i="11"/>
  <c r="R49" i="11"/>
  <c r="R57" i="11"/>
  <c r="R7" i="11"/>
  <c r="R15" i="11"/>
  <c r="R23" i="11"/>
  <c r="R31" i="11"/>
  <c r="R39" i="11"/>
  <c r="R47" i="11"/>
  <c r="R55" i="11"/>
  <c r="R60" i="11"/>
  <c r="R62" i="11"/>
  <c r="R64" i="11"/>
  <c r="R66" i="11"/>
  <c r="R68" i="11"/>
  <c r="R70" i="11"/>
  <c r="R72" i="11"/>
  <c r="R74" i="11"/>
  <c r="R76" i="11"/>
  <c r="R78" i="11"/>
  <c r="R80" i="11"/>
  <c r="R82" i="11"/>
  <c r="R84" i="11"/>
  <c r="R86" i="11"/>
  <c r="R88" i="11"/>
  <c r="R90" i="11"/>
  <c r="R92" i="11"/>
  <c r="R94" i="11"/>
  <c r="R96" i="11"/>
  <c r="R98" i="11"/>
  <c r="R100" i="11"/>
  <c r="R102" i="11"/>
  <c r="R104" i="11"/>
  <c r="R106" i="11"/>
  <c r="R108" i="11"/>
  <c r="R110" i="11"/>
  <c r="R112" i="11"/>
  <c r="R114" i="11"/>
  <c r="R116" i="11"/>
  <c r="R118" i="11"/>
  <c r="R120" i="11"/>
  <c r="R122" i="11"/>
  <c r="R124" i="11"/>
  <c r="R126" i="11"/>
  <c r="R128" i="11"/>
  <c r="R130" i="11"/>
  <c r="R132" i="11"/>
  <c r="R134" i="11"/>
  <c r="R136" i="11"/>
  <c r="R138" i="11"/>
  <c r="R140" i="11"/>
  <c r="R142" i="11"/>
  <c r="R144" i="11"/>
  <c r="R146" i="11"/>
  <c r="R148" i="11"/>
  <c r="R150" i="11"/>
  <c r="R152" i="11"/>
  <c r="R154" i="11"/>
  <c r="R156" i="11"/>
  <c r="R158" i="11"/>
  <c r="R160" i="11"/>
  <c r="R162" i="11"/>
  <c r="R164" i="11"/>
  <c r="R166" i="11"/>
  <c r="R168" i="11"/>
  <c r="R170" i="11"/>
  <c r="R172" i="11"/>
  <c r="R174" i="11"/>
  <c r="R176" i="11"/>
  <c r="R178" i="11"/>
  <c r="R180" i="11"/>
  <c r="R182" i="11"/>
  <c r="R184" i="11"/>
  <c r="R186" i="11"/>
  <c r="R188" i="11"/>
  <c r="R190" i="11"/>
  <c r="R192" i="11"/>
  <c r="R194" i="11"/>
  <c r="R196" i="11"/>
  <c r="R198" i="11"/>
  <c r="R200" i="11"/>
  <c r="R202" i="11"/>
  <c r="R204" i="11"/>
  <c r="R206" i="11"/>
  <c r="R208" i="11"/>
  <c r="R210" i="11"/>
  <c r="R212" i="11"/>
  <c r="R214" i="11"/>
  <c r="R216" i="11"/>
  <c r="R218" i="11"/>
  <c r="R220" i="11"/>
  <c r="R222" i="11"/>
  <c r="R224" i="11"/>
  <c r="R226" i="11"/>
  <c r="R228" i="11"/>
  <c r="R230" i="11"/>
  <c r="R232" i="11"/>
  <c r="R234" i="11"/>
  <c r="R236" i="11"/>
  <c r="R238" i="11"/>
  <c r="R240" i="11"/>
  <c r="R242" i="11"/>
  <c r="R244" i="11"/>
  <c r="R246" i="11"/>
  <c r="R248" i="11"/>
  <c r="R250" i="11"/>
  <c r="P8" i="11"/>
  <c r="P6" i="11"/>
  <c r="R251" i="11"/>
  <c r="R243" i="11"/>
  <c r="R235" i="11"/>
  <c r="R227" i="11"/>
  <c r="R219" i="11"/>
  <c r="R211" i="11"/>
  <c r="R203" i="11"/>
  <c r="R195" i="11"/>
  <c r="R187" i="11"/>
  <c r="R179" i="11"/>
  <c r="R171" i="11"/>
  <c r="R163" i="11"/>
  <c r="R155" i="11"/>
  <c r="M6" i="12"/>
  <c r="M4" i="12"/>
  <c r="K46" i="12" s="1"/>
  <c r="R2" i="12"/>
  <c r="M5" i="10"/>
  <c r="J249" i="12"/>
  <c r="O247" i="12"/>
  <c r="J245" i="12"/>
  <c r="O243" i="12"/>
  <c r="J241" i="12"/>
  <c r="O239" i="12"/>
  <c r="J237" i="12"/>
  <c r="O235" i="12"/>
  <c r="J233" i="12"/>
  <c r="O231" i="12"/>
  <c r="J229" i="12"/>
  <c r="O227" i="12"/>
  <c r="J225" i="12"/>
  <c r="O223" i="12"/>
  <c r="J221" i="12"/>
  <c r="O219" i="12"/>
  <c r="J217" i="12"/>
  <c r="O215" i="12"/>
  <c r="J213" i="12"/>
  <c r="O211" i="12"/>
  <c r="J209" i="12"/>
  <c r="J250" i="12"/>
  <c r="O248" i="12"/>
  <c r="J246" i="12"/>
  <c r="O244" i="12"/>
  <c r="J242" i="12"/>
  <c r="O240" i="12"/>
  <c r="J238" i="12"/>
  <c r="O236" i="12"/>
  <c r="J234" i="12"/>
  <c r="O232" i="12"/>
  <c r="J230" i="12"/>
  <c r="O228" i="12"/>
  <c r="J226" i="12"/>
  <c r="O224" i="12"/>
  <c r="J222" i="12"/>
  <c r="O220" i="12"/>
  <c r="J218" i="12"/>
  <c r="O216" i="12"/>
  <c r="J214" i="12"/>
  <c r="O212" i="12"/>
  <c r="J210" i="12"/>
  <c r="O249" i="12"/>
  <c r="J247" i="12"/>
  <c r="O245" i="12"/>
  <c r="J243" i="12"/>
  <c r="O241" i="12"/>
  <c r="J239" i="12"/>
  <c r="O237" i="12"/>
  <c r="J235" i="12"/>
  <c r="O233" i="12"/>
  <c r="J231" i="12"/>
  <c r="O229" i="12"/>
  <c r="J227" i="12"/>
  <c r="O250" i="12"/>
  <c r="J248" i="12"/>
  <c r="O246" i="12"/>
  <c r="O207" i="12"/>
  <c r="J205" i="12"/>
  <c r="O203" i="12"/>
  <c r="J201" i="12"/>
  <c r="O199" i="12"/>
  <c r="J197" i="12"/>
  <c r="O195" i="12"/>
  <c r="J193" i="12"/>
  <c r="O191" i="12"/>
  <c r="J189" i="12"/>
  <c r="O187" i="12"/>
  <c r="J185" i="12"/>
  <c r="O183" i="12"/>
  <c r="J181" i="12"/>
  <c r="J244" i="12"/>
  <c r="J240" i="12"/>
  <c r="J236" i="12"/>
  <c r="J232" i="12"/>
  <c r="J228" i="12"/>
  <c r="J224" i="12"/>
  <c r="J220" i="12"/>
  <c r="J216" i="12"/>
  <c r="J212" i="12"/>
  <c r="J207" i="12"/>
  <c r="O205" i="12"/>
  <c r="J203" i="12"/>
  <c r="O201" i="12"/>
  <c r="J199" i="12"/>
  <c r="O197" i="12"/>
  <c r="J195" i="12"/>
  <c r="O193" i="12"/>
  <c r="J191" i="12"/>
  <c r="O189" i="12"/>
  <c r="J187" i="12"/>
  <c r="O185" i="12"/>
  <c r="J183" i="12"/>
  <c r="O181" i="12"/>
  <c r="O242" i="12"/>
  <c r="O238" i="12"/>
  <c r="O234" i="12"/>
  <c r="O230" i="12"/>
  <c r="O226" i="12"/>
  <c r="O222" i="12"/>
  <c r="O218" i="12"/>
  <c r="O214" i="12"/>
  <c r="O210" i="12"/>
  <c r="J208" i="12"/>
  <c r="O206" i="12"/>
  <c r="J204" i="12"/>
  <c r="O202" i="12"/>
  <c r="J200" i="12"/>
  <c r="O198" i="12"/>
  <c r="J196" i="12"/>
  <c r="O194" i="12"/>
  <c r="J192" i="12"/>
  <c r="O190" i="12"/>
  <c r="J188" i="12"/>
  <c r="O184" i="12"/>
  <c r="O180" i="12"/>
  <c r="O179" i="12"/>
  <c r="J184" i="12"/>
  <c r="J180" i="12"/>
  <c r="J178" i="12"/>
  <c r="O176" i="12"/>
  <c r="J174" i="12"/>
  <c r="O172" i="12"/>
  <c r="J170" i="12"/>
  <c r="O168" i="12"/>
  <c r="J166" i="12"/>
  <c r="O164" i="12"/>
  <c r="J162" i="12"/>
  <c r="O160" i="12"/>
  <c r="J158" i="12"/>
  <c r="O156" i="12"/>
  <c r="J154" i="12"/>
  <c r="O152" i="12"/>
  <c r="J150" i="12"/>
  <c r="J206" i="12"/>
  <c r="J202" i="12"/>
  <c r="J198" i="12"/>
  <c r="J194" i="12"/>
  <c r="J190" i="12"/>
  <c r="O186" i="12"/>
  <c r="O182" i="12"/>
  <c r="J179" i="12"/>
  <c r="O177" i="12"/>
  <c r="J175" i="12"/>
  <c r="O173" i="12"/>
  <c r="J171" i="12"/>
  <c r="O169" i="12"/>
  <c r="J167" i="12"/>
  <c r="O165" i="12"/>
  <c r="J163" i="12"/>
  <c r="O161" i="12"/>
  <c r="J159" i="12"/>
  <c r="O157" i="12"/>
  <c r="J155" i="12"/>
  <c r="O153" i="12"/>
  <c r="J151" i="12"/>
  <c r="O149" i="12"/>
  <c r="O225" i="12"/>
  <c r="J223" i="12"/>
  <c r="O221" i="12"/>
  <c r="J219" i="12"/>
  <c r="O217" i="12"/>
  <c r="J215" i="12"/>
  <c r="O213" i="12"/>
  <c r="J211" i="12"/>
  <c r="O209" i="12"/>
  <c r="O208" i="12"/>
  <c r="O204" i="12"/>
  <c r="O200" i="12"/>
  <c r="O196" i="12"/>
  <c r="O192" i="12"/>
  <c r="O188" i="12"/>
  <c r="J186" i="12"/>
  <c r="J182" i="12"/>
  <c r="O178" i="12"/>
  <c r="J176" i="12"/>
  <c r="O174" i="12"/>
  <c r="J172" i="12"/>
  <c r="O170" i="12"/>
  <c r="J168" i="12"/>
  <c r="O166" i="12"/>
  <c r="J164" i="12"/>
  <c r="O162" i="12"/>
  <c r="J160" i="12"/>
  <c r="O158" i="12"/>
  <c r="J156" i="12"/>
  <c r="O175" i="12"/>
  <c r="O171" i="12"/>
  <c r="O167" i="12"/>
  <c r="O163" i="12"/>
  <c r="O159" i="12"/>
  <c r="O155" i="12"/>
  <c r="O151" i="12"/>
  <c r="J149" i="12"/>
  <c r="O148" i="12"/>
  <c r="J146" i="12"/>
  <c r="O144" i="12"/>
  <c r="J142" i="12"/>
  <c r="O140" i="12"/>
  <c r="J138" i="12"/>
  <c r="O136" i="12"/>
  <c r="J134" i="12"/>
  <c r="O132" i="12"/>
  <c r="J130" i="12"/>
  <c r="O128" i="12"/>
  <c r="J126" i="12"/>
  <c r="O124" i="12"/>
  <c r="J122" i="12"/>
  <c r="O120" i="12"/>
  <c r="J118" i="12"/>
  <c r="O116" i="12"/>
  <c r="J114" i="12"/>
  <c r="O112" i="12"/>
  <c r="J147" i="12"/>
  <c r="O145" i="12"/>
  <c r="J143" i="12"/>
  <c r="O141" i="12"/>
  <c r="J139" i="12"/>
  <c r="O137" i="12"/>
  <c r="J135" i="12"/>
  <c r="O133" i="12"/>
  <c r="J131" i="12"/>
  <c r="O129" i="12"/>
  <c r="J127" i="12"/>
  <c r="O125" i="12"/>
  <c r="J123" i="12"/>
  <c r="O121" i="12"/>
  <c r="J119" i="12"/>
  <c r="O117" i="12"/>
  <c r="O154" i="12"/>
  <c r="J152" i="12"/>
  <c r="O150" i="12"/>
  <c r="J148" i="12"/>
  <c r="O146" i="12"/>
  <c r="J144" i="12"/>
  <c r="O142" i="12"/>
  <c r="J140" i="12"/>
  <c r="O138" i="12"/>
  <c r="J136" i="12"/>
  <c r="O134" i="12"/>
  <c r="J132" i="12"/>
  <c r="O130" i="12"/>
  <c r="J128" i="12"/>
  <c r="O126" i="12"/>
  <c r="J124" i="12"/>
  <c r="O122" i="12"/>
  <c r="J120" i="12"/>
  <c r="O118" i="12"/>
  <c r="J177" i="12"/>
  <c r="J173" i="12"/>
  <c r="J169" i="12"/>
  <c r="J165" i="12"/>
  <c r="J161" i="12"/>
  <c r="J157" i="12"/>
  <c r="J153" i="12"/>
  <c r="O147" i="12"/>
  <c r="J145" i="12"/>
  <c r="O143" i="12"/>
  <c r="J141" i="12"/>
  <c r="O139" i="12"/>
  <c r="J137" i="12"/>
  <c r="O135" i="12"/>
  <c r="J133" i="12"/>
  <c r="O131" i="12"/>
  <c r="J129" i="12"/>
  <c r="O127" i="12"/>
  <c r="J125" i="12"/>
  <c r="O123" i="12"/>
  <c r="J121" i="12"/>
  <c r="O119" i="12"/>
  <c r="J117" i="12"/>
  <c r="J116" i="12"/>
  <c r="J111" i="12"/>
  <c r="O109" i="12"/>
  <c r="J107" i="12"/>
  <c r="O105" i="12"/>
  <c r="J103" i="12"/>
  <c r="O101" i="12"/>
  <c r="J99" i="12"/>
  <c r="O97" i="12"/>
  <c r="J95" i="12"/>
  <c r="O93" i="12"/>
  <c r="J91" i="12"/>
  <c r="O89" i="12"/>
  <c r="J87" i="12"/>
  <c r="O85" i="12"/>
  <c r="J83" i="12"/>
  <c r="O81" i="12"/>
  <c r="J79" i="12"/>
  <c r="O77" i="12"/>
  <c r="J75" i="12"/>
  <c r="O73" i="12"/>
  <c r="J71" i="12"/>
  <c r="O69" i="12"/>
  <c r="J67" i="12"/>
  <c r="O65" i="12"/>
  <c r="J63" i="12"/>
  <c r="O61" i="12"/>
  <c r="J59" i="12"/>
  <c r="O57" i="12"/>
  <c r="J55" i="12"/>
  <c r="O53" i="12"/>
  <c r="J51" i="12"/>
  <c r="O49" i="12"/>
  <c r="J47" i="12"/>
  <c r="O45" i="12"/>
  <c r="J43" i="12"/>
  <c r="O41" i="12"/>
  <c r="J39" i="12"/>
  <c r="O37" i="12"/>
  <c r="J35" i="12"/>
  <c r="O33" i="12"/>
  <c r="J31" i="12"/>
  <c r="J113" i="12"/>
  <c r="O110" i="12"/>
  <c r="J108" i="12"/>
  <c r="O106" i="12"/>
  <c r="J104" i="12"/>
  <c r="O102" i="12"/>
  <c r="J100" i="12"/>
  <c r="O98" i="12"/>
  <c r="J96" i="12"/>
  <c r="O94" i="12"/>
  <c r="J92" i="12"/>
  <c r="O90" i="12"/>
  <c r="J88" i="12"/>
  <c r="O86" i="12"/>
  <c r="J84" i="12"/>
  <c r="O82" i="12"/>
  <c r="J80" i="12"/>
  <c r="O78" i="12"/>
  <c r="J76" i="12"/>
  <c r="O74" i="12"/>
  <c r="J72" i="12"/>
  <c r="O70" i="12"/>
  <c r="J68" i="12"/>
  <c r="O66" i="12"/>
  <c r="J64" i="12"/>
  <c r="O62" i="12"/>
  <c r="J60" i="12"/>
  <c r="O58" i="12"/>
  <c r="J56" i="12"/>
  <c r="O54" i="12"/>
  <c r="J52" i="12"/>
  <c r="O50" i="12"/>
  <c r="J48" i="12"/>
  <c r="O46" i="12"/>
  <c r="J44" i="12"/>
  <c r="O42" i="12"/>
  <c r="O115" i="12"/>
  <c r="O114" i="12"/>
  <c r="J112" i="12"/>
  <c r="O111" i="12"/>
  <c r="J109" i="12"/>
  <c r="O107" i="12"/>
  <c r="J105" i="12"/>
  <c r="O103" i="12"/>
  <c r="J101" i="12"/>
  <c r="O99" i="12"/>
  <c r="J97" i="12"/>
  <c r="O95" i="12"/>
  <c r="J93" i="12"/>
  <c r="O91" i="12"/>
  <c r="J89" i="12"/>
  <c r="O87" i="12"/>
  <c r="J85" i="12"/>
  <c r="O83" i="12"/>
  <c r="J81" i="12"/>
  <c r="O79" i="12"/>
  <c r="J77" i="12"/>
  <c r="O75" i="12"/>
  <c r="J73" i="12"/>
  <c r="O71" i="12"/>
  <c r="J69" i="12"/>
  <c r="O67" i="12"/>
  <c r="J65" i="12"/>
  <c r="O63" i="12"/>
  <c r="J61" i="12"/>
  <c r="O59" i="12"/>
  <c r="J57" i="12"/>
  <c r="O55" i="12"/>
  <c r="J53" i="12"/>
  <c r="O51" i="12"/>
  <c r="J49" i="12"/>
  <c r="J115" i="12"/>
  <c r="O113" i="12"/>
  <c r="J110" i="12"/>
  <c r="O108" i="12"/>
  <c r="J106" i="12"/>
  <c r="O104" i="12"/>
  <c r="J102" i="12"/>
  <c r="O100" i="12"/>
  <c r="J98" i="12"/>
  <c r="O96" i="12"/>
  <c r="J94" i="12"/>
  <c r="O92" i="12"/>
  <c r="J90" i="12"/>
  <c r="O88" i="12"/>
  <c r="J86" i="12"/>
  <c r="O84" i="12"/>
  <c r="J82" i="12"/>
  <c r="O80" i="12"/>
  <c r="J78" i="12"/>
  <c r="O76" i="12"/>
  <c r="J74" i="12"/>
  <c r="O72" i="12"/>
  <c r="J70" i="12"/>
  <c r="O68" i="12"/>
  <c r="J66" i="12"/>
  <c r="O64" i="12"/>
  <c r="J62" i="12"/>
  <c r="O60" i="12"/>
  <c r="J58" i="12"/>
  <c r="O56" i="12"/>
  <c r="J54" i="12"/>
  <c r="O52" i="12"/>
  <c r="J50" i="12"/>
  <c r="O48" i="12"/>
  <c r="J46" i="12"/>
  <c r="O21" i="12"/>
  <c r="J23" i="12"/>
  <c r="O24" i="12"/>
  <c r="K26" i="12"/>
  <c r="P28" i="12"/>
  <c r="J29" i="12"/>
  <c r="K30" i="12"/>
  <c r="K34" i="12"/>
  <c r="P37" i="12"/>
  <c r="K38" i="12"/>
  <c r="K250" i="12"/>
  <c r="P248" i="12"/>
  <c r="K246" i="12"/>
  <c r="K242" i="12"/>
  <c r="P240" i="12"/>
  <c r="K238" i="12"/>
  <c r="K234" i="12"/>
  <c r="P232" i="12"/>
  <c r="K230" i="12"/>
  <c r="K226" i="12"/>
  <c r="P224" i="12"/>
  <c r="K222" i="12"/>
  <c r="K218" i="12"/>
  <c r="P216" i="12"/>
  <c r="K214" i="12"/>
  <c r="K210" i="12"/>
  <c r="P208" i="12"/>
  <c r="P249" i="12"/>
  <c r="P245" i="12"/>
  <c r="K243" i="12"/>
  <c r="P241" i="12"/>
  <c r="P237" i="12"/>
  <c r="K235" i="12"/>
  <c r="P233" i="12"/>
  <c r="P229" i="12"/>
  <c r="K227" i="12"/>
  <c r="P225" i="12"/>
  <c r="P221" i="12"/>
  <c r="K219" i="12"/>
  <c r="P217" i="12"/>
  <c r="P213" i="12"/>
  <c r="K211" i="12"/>
  <c r="P209" i="12"/>
  <c r="K248" i="12"/>
  <c r="P246" i="12"/>
  <c r="K244" i="12"/>
  <c r="K240" i="12"/>
  <c r="P238" i="12"/>
  <c r="K236" i="12"/>
  <c r="K232" i="12"/>
  <c r="P230" i="12"/>
  <c r="K228" i="12"/>
  <c r="K249" i="12"/>
  <c r="P247" i="12"/>
  <c r="K245" i="12"/>
  <c r="K237" i="12"/>
  <c r="K233" i="12"/>
  <c r="K229" i="12"/>
  <c r="P219" i="12"/>
  <c r="P215" i="12"/>
  <c r="P211" i="12"/>
  <c r="P204" i="12"/>
  <c r="K202" i="12"/>
  <c r="P200" i="12"/>
  <c r="P196" i="12"/>
  <c r="K194" i="12"/>
  <c r="P192" i="12"/>
  <c r="P188" i="12"/>
  <c r="K186" i="12"/>
  <c r="P184" i="12"/>
  <c r="P180" i="12"/>
  <c r="P243" i="12"/>
  <c r="P239" i="12"/>
  <c r="P231" i="12"/>
  <c r="P227" i="12"/>
  <c r="K225" i="12"/>
  <c r="K221" i="12"/>
  <c r="P218" i="12"/>
  <c r="K217" i="12"/>
  <c r="K213" i="12"/>
  <c r="P210" i="12"/>
  <c r="K209" i="12"/>
  <c r="P206" i="12"/>
  <c r="K204" i="12"/>
  <c r="P202" i="12"/>
  <c r="P198" i="12"/>
  <c r="K196" i="12"/>
  <c r="P194" i="12"/>
  <c r="P190" i="12"/>
  <c r="K188" i="12"/>
  <c r="P186" i="12"/>
  <c r="P182" i="12"/>
  <c r="K180" i="12"/>
  <c r="P207" i="12"/>
  <c r="P203" i="12"/>
  <c r="K201" i="12"/>
  <c r="P199" i="12"/>
  <c r="P195" i="12"/>
  <c r="K193" i="12"/>
  <c r="P191" i="12"/>
  <c r="P187" i="12"/>
  <c r="K207" i="12"/>
  <c r="K203" i="12"/>
  <c r="K195" i="12"/>
  <c r="K191" i="12"/>
  <c r="K187" i="12"/>
  <c r="P181" i="12"/>
  <c r="K185" i="12"/>
  <c r="K181" i="12"/>
  <c r="P177" i="12"/>
  <c r="K175" i="12"/>
  <c r="P173" i="12"/>
  <c r="P169" i="12"/>
  <c r="K167" i="12"/>
  <c r="P165" i="12"/>
  <c r="P161" i="12"/>
  <c r="K159" i="12"/>
  <c r="P157" i="12"/>
  <c r="P153" i="12"/>
  <c r="K151" i="12"/>
  <c r="P205" i="12"/>
  <c r="P197" i="12"/>
  <c r="P193" i="12"/>
  <c r="P189" i="12"/>
  <c r="P178" i="12"/>
  <c r="K176" i="12"/>
  <c r="P174" i="12"/>
  <c r="P170" i="12"/>
  <c r="K168" i="12"/>
  <c r="P166" i="12"/>
  <c r="P162" i="12"/>
  <c r="K160" i="12"/>
  <c r="P158" i="12"/>
  <c r="P154" i="12"/>
  <c r="K152" i="12"/>
  <c r="P150" i="12"/>
  <c r="K220" i="12"/>
  <c r="K216" i="12"/>
  <c r="K212" i="12"/>
  <c r="P179" i="12"/>
  <c r="K177" i="12"/>
  <c r="P175" i="12"/>
  <c r="P171" i="12"/>
  <c r="K169" i="12"/>
  <c r="P167" i="12"/>
  <c r="P163" i="12"/>
  <c r="K161" i="12"/>
  <c r="P159" i="12"/>
  <c r="P155" i="12"/>
  <c r="K147" i="12"/>
  <c r="P145" i="12"/>
  <c r="P141" i="12"/>
  <c r="K139" i="12"/>
  <c r="P137" i="12"/>
  <c r="P133" i="12"/>
  <c r="K131" i="12"/>
  <c r="P129" i="12"/>
  <c r="P125" i="12"/>
  <c r="K123" i="12"/>
  <c r="P121" i="12"/>
  <c r="P117" i="12"/>
  <c r="K115" i="12"/>
  <c r="P113" i="12"/>
  <c r="K174" i="12"/>
  <c r="K170" i="12"/>
  <c r="K166" i="12"/>
  <c r="K158" i="12"/>
  <c r="P152" i="12"/>
  <c r="K148" i="12"/>
  <c r="K144" i="12"/>
  <c r="P142" i="12"/>
  <c r="K140" i="12"/>
  <c r="K136" i="12"/>
  <c r="P134" i="12"/>
  <c r="K132" i="12"/>
  <c r="K128" i="12"/>
  <c r="P126" i="12"/>
  <c r="K124" i="12"/>
  <c r="K120" i="12"/>
  <c r="P118" i="12"/>
  <c r="K116" i="12"/>
  <c r="P149" i="12"/>
  <c r="P147" i="12"/>
  <c r="K145" i="12"/>
  <c r="K141" i="12"/>
  <c r="P139" i="12"/>
  <c r="K137" i="12"/>
  <c r="K133" i="12"/>
  <c r="P131" i="12"/>
  <c r="K129" i="12"/>
  <c r="K125" i="12"/>
  <c r="P123" i="12"/>
  <c r="K121" i="12"/>
  <c r="K117" i="12"/>
  <c r="P176" i="12"/>
  <c r="P172" i="12"/>
  <c r="P164" i="12"/>
  <c r="P160" i="12"/>
  <c r="P156" i="12"/>
  <c r="P151" i="12"/>
  <c r="K150" i="12"/>
  <c r="K149" i="12"/>
  <c r="K146" i="12"/>
  <c r="P144" i="12"/>
  <c r="K142" i="12"/>
  <c r="K138" i="12"/>
  <c r="P136" i="12"/>
  <c r="K134" i="12"/>
  <c r="K130" i="12"/>
  <c r="P128" i="12"/>
  <c r="K126" i="12"/>
  <c r="K122" i="12"/>
  <c r="P120" i="12"/>
  <c r="K118" i="12"/>
  <c r="K113" i="12"/>
  <c r="P112" i="12"/>
  <c r="P110" i="12"/>
  <c r="P106" i="12"/>
  <c r="K104" i="12"/>
  <c r="P102" i="12"/>
  <c r="P98" i="12"/>
  <c r="K96" i="12"/>
  <c r="P94" i="12"/>
  <c r="K92" i="12"/>
  <c r="P90" i="12"/>
  <c r="K88" i="12"/>
  <c r="P86" i="12"/>
  <c r="K84" i="12"/>
  <c r="P82" i="12"/>
  <c r="K80" i="12"/>
  <c r="P78" i="12"/>
  <c r="K76" i="12"/>
  <c r="P74" i="12"/>
  <c r="K72" i="12"/>
  <c r="P70" i="12"/>
  <c r="K68" i="12"/>
  <c r="P66" i="12"/>
  <c r="K64" i="12"/>
  <c r="P62" i="12"/>
  <c r="K60" i="12"/>
  <c r="P58" i="12"/>
  <c r="K56" i="12"/>
  <c r="P54" i="12"/>
  <c r="K52" i="12"/>
  <c r="P50" i="12"/>
  <c r="K48" i="12"/>
  <c r="P46" i="12"/>
  <c r="K44" i="12"/>
  <c r="P42" i="12"/>
  <c r="K40" i="12"/>
  <c r="P38" i="12"/>
  <c r="K36" i="12"/>
  <c r="P34" i="12"/>
  <c r="K32" i="12"/>
  <c r="P30" i="12"/>
  <c r="P115" i="12"/>
  <c r="P114" i="12"/>
  <c r="K112" i="12"/>
  <c r="P111" i="12"/>
  <c r="K109" i="12"/>
  <c r="P107" i="12"/>
  <c r="K105" i="12"/>
  <c r="P103" i="12"/>
  <c r="K101" i="12"/>
  <c r="P99" i="12"/>
  <c r="K97" i="12"/>
  <c r="P95" i="12"/>
  <c r="K93" i="12"/>
  <c r="P91" i="12"/>
  <c r="K89" i="12"/>
  <c r="P87" i="12"/>
  <c r="K85" i="12"/>
  <c r="P83" i="12"/>
  <c r="K81" i="12"/>
  <c r="P79" i="12"/>
  <c r="K77" i="12"/>
  <c r="P75" i="12"/>
  <c r="K73" i="12"/>
  <c r="P71" i="12"/>
  <c r="K69" i="12"/>
  <c r="P67" i="12"/>
  <c r="K65" i="12"/>
  <c r="P63" i="12"/>
  <c r="K61" i="12"/>
  <c r="P59" i="12"/>
  <c r="K57" i="12"/>
  <c r="P55" i="12"/>
  <c r="K53" i="12"/>
  <c r="P51" i="12"/>
  <c r="K49" i="12"/>
  <c r="P47" i="12"/>
  <c r="K45" i="12"/>
  <c r="P43" i="12"/>
  <c r="K110" i="12"/>
  <c r="P108" i="12"/>
  <c r="K106" i="12"/>
  <c r="P104" i="12"/>
  <c r="K102" i="12"/>
  <c r="P100" i="12"/>
  <c r="K98" i="12"/>
  <c r="P96" i="12"/>
  <c r="K94" i="12"/>
  <c r="P92" i="12"/>
  <c r="K90" i="12"/>
  <c r="P88" i="12"/>
  <c r="K86" i="12"/>
  <c r="P84" i="12"/>
  <c r="K82" i="12"/>
  <c r="P80" i="12"/>
  <c r="K78" i="12"/>
  <c r="P76" i="12"/>
  <c r="K74" i="12"/>
  <c r="P72" i="12"/>
  <c r="K70" i="12"/>
  <c r="P68" i="12"/>
  <c r="K66" i="12"/>
  <c r="P64" i="12"/>
  <c r="K62" i="12"/>
  <c r="P60" i="12"/>
  <c r="K58" i="12"/>
  <c r="P56" i="12"/>
  <c r="K54" i="12"/>
  <c r="P52" i="12"/>
  <c r="K50" i="12"/>
  <c r="P48" i="12"/>
  <c r="K114" i="12"/>
  <c r="K111" i="12"/>
  <c r="P109" i="12"/>
  <c r="K107" i="12"/>
  <c r="P105" i="12"/>
  <c r="K103" i="12"/>
  <c r="P101" i="12"/>
  <c r="K99" i="12"/>
  <c r="P97" i="12"/>
  <c r="K95" i="12"/>
  <c r="P93" i="12"/>
  <c r="K91" i="12"/>
  <c r="P89" i="12"/>
  <c r="K87" i="12"/>
  <c r="P85" i="12"/>
  <c r="K83" i="12"/>
  <c r="P81" i="12"/>
  <c r="K79" i="12"/>
  <c r="P77" i="12"/>
  <c r="K75" i="12"/>
  <c r="P73" i="12"/>
  <c r="K71" i="12"/>
  <c r="P69" i="12"/>
  <c r="K67" i="12"/>
  <c r="P65" i="12"/>
  <c r="K63" i="12"/>
  <c r="P61" i="12"/>
  <c r="K59" i="12"/>
  <c r="P57" i="12"/>
  <c r="K55" i="12"/>
  <c r="P53" i="12"/>
  <c r="K51" i="12"/>
  <c r="P49" i="12"/>
  <c r="K47" i="12"/>
  <c r="P45" i="12"/>
  <c r="M7" i="12"/>
  <c r="O2" i="12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P21" i="12"/>
  <c r="J22" i="12"/>
  <c r="K23" i="12"/>
  <c r="O23" i="12"/>
  <c r="P24" i="12"/>
  <c r="J25" i="12"/>
  <c r="O26" i="12"/>
  <c r="K29" i="12"/>
  <c r="O30" i="12"/>
  <c r="K31" i="12"/>
  <c r="J32" i="12"/>
  <c r="O34" i="12"/>
  <c r="K35" i="12"/>
  <c r="J36" i="12"/>
  <c r="O38" i="12"/>
  <c r="K39" i="12"/>
  <c r="J40" i="12"/>
  <c r="O44" i="12"/>
  <c r="O47" i="12"/>
  <c r="J2" i="12"/>
  <c r="P2" i="12"/>
  <c r="J3" i="12"/>
  <c r="P3" i="12"/>
  <c r="J4" i="12"/>
  <c r="P4" i="12"/>
  <c r="J5" i="12"/>
  <c r="P5" i="12"/>
  <c r="J6" i="12"/>
  <c r="P6" i="12"/>
  <c r="J7" i="12"/>
  <c r="P7" i="12"/>
  <c r="J8" i="12"/>
  <c r="P8" i="12"/>
  <c r="J9" i="12"/>
  <c r="P9" i="12"/>
  <c r="J10" i="12"/>
  <c r="P10" i="12"/>
  <c r="J11" i="12"/>
  <c r="P11" i="12"/>
  <c r="J12" i="12"/>
  <c r="P12" i="12"/>
  <c r="J13" i="12"/>
  <c r="P13" i="12"/>
  <c r="J14" i="12"/>
  <c r="P14" i="12"/>
  <c r="J15" i="12"/>
  <c r="P15" i="12"/>
  <c r="J16" i="12"/>
  <c r="P16" i="12"/>
  <c r="J17" i="12"/>
  <c r="P17" i="12"/>
  <c r="J18" i="12"/>
  <c r="P18" i="12"/>
  <c r="J19" i="12"/>
  <c r="P19" i="12"/>
  <c r="J20" i="12"/>
  <c r="P20" i="12"/>
  <c r="J21" i="12"/>
  <c r="K22" i="12"/>
  <c r="P23" i="12"/>
  <c r="J24" i="12"/>
  <c r="K25" i="12"/>
  <c r="O25" i="12"/>
  <c r="P26" i="12"/>
  <c r="J27" i="12"/>
  <c r="O27" i="12"/>
  <c r="O29" i="12"/>
  <c r="O31" i="12"/>
  <c r="O32" i="12"/>
  <c r="J33" i="12"/>
  <c r="O35" i="12"/>
  <c r="O36" i="12"/>
  <c r="J37" i="12"/>
  <c r="O39" i="12"/>
  <c r="O40" i="12"/>
  <c r="J41" i="12"/>
  <c r="J42" i="12"/>
  <c r="K43" i="12"/>
  <c r="P44" i="12"/>
  <c r="J45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O22" i="12"/>
  <c r="K24" i="12"/>
  <c r="P25" i="12"/>
  <c r="J26" i="12"/>
  <c r="K27" i="12"/>
  <c r="P27" i="12"/>
  <c r="J28" i="12"/>
  <c r="O28" i="12"/>
  <c r="P29" i="12"/>
  <c r="J30" i="12"/>
  <c r="P31" i="12"/>
  <c r="P32" i="12"/>
  <c r="K33" i="12"/>
  <c r="J34" i="12"/>
  <c r="P35" i="12"/>
  <c r="P36" i="12"/>
  <c r="K37" i="12"/>
  <c r="J38" i="12"/>
  <c r="P39" i="12"/>
  <c r="P40" i="12"/>
  <c r="K41" i="12"/>
  <c r="K42" i="12"/>
  <c r="O43" i="12"/>
  <c r="K250" i="10"/>
  <c r="P248" i="10"/>
  <c r="K246" i="10"/>
  <c r="P244" i="10"/>
  <c r="K242" i="10"/>
  <c r="P240" i="10"/>
  <c r="K238" i="10"/>
  <c r="P236" i="10"/>
  <c r="K234" i="10"/>
  <c r="P232" i="10"/>
  <c r="K230" i="10"/>
  <c r="P228" i="10"/>
  <c r="K226" i="10"/>
  <c r="P224" i="10"/>
  <c r="K222" i="10"/>
  <c r="P220" i="10"/>
  <c r="P249" i="10"/>
  <c r="K247" i="10"/>
  <c r="P245" i="10"/>
  <c r="K243" i="10"/>
  <c r="P241" i="10"/>
  <c r="K239" i="10"/>
  <c r="P237" i="10"/>
  <c r="K235" i="10"/>
  <c r="P233" i="10"/>
  <c r="K231" i="10"/>
  <c r="P229" i="10"/>
  <c r="K227" i="10"/>
  <c r="P225" i="10"/>
  <c r="P250" i="10"/>
  <c r="K248" i="10"/>
  <c r="P246" i="10"/>
  <c r="K244" i="10"/>
  <c r="P242" i="10"/>
  <c r="K240" i="10"/>
  <c r="P238" i="10"/>
  <c r="K236" i="10"/>
  <c r="P234" i="10"/>
  <c r="K232" i="10"/>
  <c r="P230" i="10"/>
  <c r="K228" i="10"/>
  <c r="P226" i="10"/>
  <c r="K224" i="10"/>
  <c r="P222" i="10"/>
  <c r="K220" i="10"/>
  <c r="P218" i="10"/>
  <c r="K216" i="10"/>
  <c r="P214" i="10"/>
  <c r="K212" i="10"/>
  <c r="P210" i="10"/>
  <c r="K208" i="10"/>
  <c r="K249" i="10"/>
  <c r="P247" i="10"/>
  <c r="K245" i="10"/>
  <c r="P243" i="10"/>
  <c r="K241" i="10"/>
  <c r="P239" i="10"/>
  <c r="K237" i="10"/>
  <c r="P235" i="10"/>
  <c r="K233" i="10"/>
  <c r="P231" i="10"/>
  <c r="K229" i="10"/>
  <c r="P227" i="10"/>
  <c r="K225" i="10"/>
  <c r="P223" i="10"/>
  <c r="K221" i="10"/>
  <c r="P219" i="10"/>
  <c r="K217" i="10"/>
  <c r="P215" i="10"/>
  <c r="K213" i="10"/>
  <c r="P211" i="10"/>
  <c r="K209" i="10"/>
  <c r="K223" i="10"/>
  <c r="K218" i="10"/>
  <c r="K214" i="10"/>
  <c r="K210" i="10"/>
  <c r="K206" i="10"/>
  <c r="P204" i="10"/>
  <c r="K202" i="10"/>
  <c r="P200" i="10"/>
  <c r="K198" i="10"/>
  <c r="P196" i="10"/>
  <c r="K194" i="10"/>
  <c r="P192" i="10"/>
  <c r="K190" i="10"/>
  <c r="P188" i="10"/>
  <c r="K186" i="10"/>
  <c r="P184" i="10"/>
  <c r="K182" i="10"/>
  <c r="P180" i="10"/>
  <c r="K178" i="10"/>
  <c r="P176" i="10"/>
  <c r="K174" i="10"/>
  <c r="P172" i="10"/>
  <c r="K219" i="10"/>
  <c r="P216" i="10"/>
  <c r="K215" i="10"/>
  <c r="P212" i="10"/>
  <c r="K211" i="10"/>
  <c r="P208" i="10"/>
  <c r="K207" i="10"/>
  <c r="P205" i="10"/>
  <c r="K203" i="10"/>
  <c r="P201" i="10"/>
  <c r="K199" i="10"/>
  <c r="P197" i="10"/>
  <c r="K195" i="10"/>
  <c r="P193" i="10"/>
  <c r="K191" i="10"/>
  <c r="P189" i="10"/>
  <c r="K187" i="10"/>
  <c r="P185" i="10"/>
  <c r="K183" i="10"/>
  <c r="P181" i="10"/>
  <c r="K179" i="10"/>
  <c r="P177" i="10"/>
  <c r="K175" i="10"/>
  <c r="P173" i="10"/>
  <c r="P221" i="10"/>
  <c r="P217" i="10"/>
  <c r="P213" i="10"/>
  <c r="P209" i="10"/>
  <c r="K204" i="10"/>
  <c r="K200" i="10"/>
  <c r="K196" i="10"/>
  <c r="K192" i="10"/>
  <c r="K188" i="10"/>
  <c r="K184" i="10"/>
  <c r="K180" i="10"/>
  <c r="K176" i="10"/>
  <c r="K172" i="10"/>
  <c r="P170" i="10"/>
  <c r="K168" i="10"/>
  <c r="P166" i="10"/>
  <c r="K164" i="10"/>
  <c r="P162" i="10"/>
  <c r="P206" i="10"/>
  <c r="K205" i="10"/>
  <c r="P202" i="10"/>
  <c r="K201" i="10"/>
  <c r="P198" i="10"/>
  <c r="K197" i="10"/>
  <c r="P194" i="10"/>
  <c r="K193" i="10"/>
  <c r="P190" i="10"/>
  <c r="K189" i="10"/>
  <c r="P207" i="10"/>
  <c r="P203" i="10"/>
  <c r="P199" i="10"/>
  <c r="P195" i="10"/>
  <c r="P191" i="10"/>
  <c r="P187" i="10"/>
  <c r="P183" i="10"/>
  <c r="P179" i="10"/>
  <c r="P175" i="10"/>
  <c r="K171" i="10"/>
  <c r="P169" i="10"/>
  <c r="K167" i="10"/>
  <c r="P165" i="10"/>
  <c r="K163" i="10"/>
  <c r="P161" i="10"/>
  <c r="K159" i="10"/>
  <c r="P157" i="10"/>
  <c r="K155" i="10"/>
  <c r="P153" i="10"/>
  <c r="K151" i="10"/>
  <c r="P149" i="10"/>
  <c r="K147" i="10"/>
  <c r="P145" i="10"/>
  <c r="K143" i="10"/>
  <c r="P141" i="10"/>
  <c r="K139" i="10"/>
  <c r="P137" i="10"/>
  <c r="K135" i="10"/>
  <c r="P133" i="10"/>
  <c r="K131" i="10"/>
  <c r="P129" i="10"/>
  <c r="K127" i="10"/>
  <c r="P125" i="10"/>
  <c r="K123" i="10"/>
  <c r="P121" i="10"/>
  <c r="K119" i="10"/>
  <c r="P117" i="10"/>
  <c r="K115" i="10"/>
  <c r="P113" i="10"/>
  <c r="K111" i="10"/>
  <c r="P109" i="10"/>
  <c r="K170" i="10"/>
  <c r="P167" i="10"/>
  <c r="K166" i="10"/>
  <c r="P163" i="10"/>
  <c r="K162" i="10"/>
  <c r="K161" i="10"/>
  <c r="P160" i="10"/>
  <c r="K157" i="10"/>
  <c r="P156" i="10"/>
  <c r="K153" i="10"/>
  <c r="P152" i="10"/>
  <c r="K149" i="10"/>
  <c r="P148" i="10"/>
  <c r="K145" i="10"/>
  <c r="P144" i="10"/>
  <c r="K141" i="10"/>
  <c r="P140" i="10"/>
  <c r="K137" i="10"/>
  <c r="P136" i="10"/>
  <c r="K133" i="10"/>
  <c r="P132" i="10"/>
  <c r="K129" i="10"/>
  <c r="P128" i="10"/>
  <c r="K125" i="10"/>
  <c r="P124" i="10"/>
  <c r="K121" i="10"/>
  <c r="P120" i="10"/>
  <c r="K117" i="10"/>
  <c r="P116" i="10"/>
  <c r="K113" i="10"/>
  <c r="P112" i="10"/>
  <c r="K160" i="10"/>
  <c r="P159" i="10"/>
  <c r="P158" i="10"/>
  <c r="K156" i="10"/>
  <c r="P155" i="10"/>
  <c r="P154" i="10"/>
  <c r="K152" i="10"/>
  <c r="P151" i="10"/>
  <c r="P150" i="10"/>
  <c r="K148" i="10"/>
  <c r="P147" i="10"/>
  <c r="P146" i="10"/>
  <c r="K144" i="10"/>
  <c r="P143" i="10"/>
  <c r="P142" i="10"/>
  <c r="K140" i="10"/>
  <c r="P139" i="10"/>
  <c r="P138" i="10"/>
  <c r="K136" i="10"/>
  <c r="P135" i="10"/>
  <c r="P134" i="10"/>
  <c r="K132" i="10"/>
  <c r="P131" i="10"/>
  <c r="P130" i="10"/>
  <c r="K128" i="10"/>
  <c r="P127" i="10"/>
  <c r="P126" i="10"/>
  <c r="K124" i="10"/>
  <c r="P123" i="10"/>
  <c r="P122" i="10"/>
  <c r="K120" i="10"/>
  <c r="P119" i="10"/>
  <c r="P118" i="10"/>
  <c r="K116" i="10"/>
  <c r="P186" i="10"/>
  <c r="K185" i="10"/>
  <c r="P182" i="10"/>
  <c r="K181" i="10"/>
  <c r="P178" i="10"/>
  <c r="K177" i="10"/>
  <c r="P174" i="10"/>
  <c r="K173" i="10"/>
  <c r="P171" i="10"/>
  <c r="P168" i="10"/>
  <c r="P164" i="10"/>
  <c r="K169" i="10"/>
  <c r="K165" i="10"/>
  <c r="K158" i="10"/>
  <c r="K154" i="10"/>
  <c r="K150" i="10"/>
  <c r="K146" i="10"/>
  <c r="K142" i="10"/>
  <c r="K138" i="10"/>
  <c r="K134" i="10"/>
  <c r="K130" i="10"/>
  <c r="K126" i="10"/>
  <c r="K122" i="10"/>
  <c r="K118" i="10"/>
  <c r="K114" i="10"/>
  <c r="K110" i="10"/>
  <c r="K106" i="10"/>
  <c r="P104" i="10"/>
  <c r="K102" i="10"/>
  <c r="P100" i="10"/>
  <c r="K98" i="10"/>
  <c r="P96" i="10"/>
  <c r="K94" i="10"/>
  <c r="P92" i="10"/>
  <c r="K90" i="10"/>
  <c r="P88" i="10"/>
  <c r="K86" i="10"/>
  <c r="P84" i="10"/>
  <c r="K82" i="10"/>
  <c r="P80" i="10"/>
  <c r="K78" i="10"/>
  <c r="P76" i="10"/>
  <c r="K74" i="10"/>
  <c r="P72" i="10"/>
  <c r="K70" i="10"/>
  <c r="P68" i="10"/>
  <c r="K66" i="10"/>
  <c r="P64" i="10"/>
  <c r="K62" i="10"/>
  <c r="P60" i="10"/>
  <c r="K58" i="10"/>
  <c r="P56" i="10"/>
  <c r="K54" i="10"/>
  <c r="P52" i="10"/>
  <c r="K50" i="10"/>
  <c r="P48" i="10"/>
  <c r="K46" i="10"/>
  <c r="P44" i="10"/>
  <c r="K42" i="10"/>
  <c r="P40" i="10"/>
  <c r="K38" i="10"/>
  <c r="P36" i="10"/>
  <c r="K34" i="10"/>
  <c r="P32" i="10"/>
  <c r="K30" i="10"/>
  <c r="P28" i="10"/>
  <c r="K28" i="10"/>
  <c r="K26" i="10"/>
  <c r="P114" i="10"/>
  <c r="P108" i="10"/>
  <c r="K105" i="10"/>
  <c r="K101" i="10"/>
  <c r="K97" i="10"/>
  <c r="K93" i="10"/>
  <c r="K89" i="10"/>
  <c r="K85" i="10"/>
  <c r="K81" i="10"/>
  <c r="K77" i="10"/>
  <c r="K73" i="10"/>
  <c r="K69" i="10"/>
  <c r="K65" i="10"/>
  <c r="K61" i="10"/>
  <c r="K57" i="10"/>
  <c r="K53" i="10"/>
  <c r="K49" i="10"/>
  <c r="K45" i="10"/>
  <c r="K112" i="10"/>
  <c r="P110" i="10"/>
  <c r="K108" i="10"/>
  <c r="P107" i="10"/>
  <c r="K104" i="10"/>
  <c r="P103" i="10"/>
  <c r="K100" i="10"/>
  <c r="P99" i="10"/>
  <c r="K96" i="10"/>
  <c r="P95" i="10"/>
  <c r="K92" i="10"/>
  <c r="P91" i="10"/>
  <c r="K88" i="10"/>
  <c r="P87" i="10"/>
  <c r="K84" i="10"/>
  <c r="P83" i="10"/>
  <c r="K80" i="10"/>
  <c r="P79" i="10"/>
  <c r="K76" i="10"/>
  <c r="P75" i="10"/>
  <c r="K72" i="10"/>
  <c r="P71" i="10"/>
  <c r="K68" i="10"/>
  <c r="P67" i="10"/>
  <c r="K64" i="10"/>
  <c r="P63" i="10"/>
  <c r="K60" i="10"/>
  <c r="P59" i="10"/>
  <c r="P115" i="10"/>
  <c r="P111" i="10"/>
  <c r="K109" i="10"/>
  <c r="K107" i="10"/>
  <c r="P106" i="10"/>
  <c r="P105" i="10"/>
  <c r="K103" i="10"/>
  <c r="P102" i="10"/>
  <c r="P101" i="10"/>
  <c r="K99" i="10"/>
  <c r="P98" i="10"/>
  <c r="P97" i="10"/>
  <c r="K95" i="10"/>
  <c r="P94" i="10"/>
  <c r="P93" i="10"/>
  <c r="K91" i="10"/>
  <c r="P90" i="10"/>
  <c r="P89" i="10"/>
  <c r="K87" i="10"/>
  <c r="P86" i="10"/>
  <c r="P85" i="10"/>
  <c r="K83" i="10"/>
  <c r="P82" i="10"/>
  <c r="P81" i="10"/>
  <c r="K79" i="10"/>
  <c r="P78" i="10"/>
  <c r="P77" i="10"/>
  <c r="K75" i="10"/>
  <c r="P74" i="10"/>
  <c r="P73" i="10"/>
  <c r="K71" i="10"/>
  <c r="P70" i="10"/>
  <c r="P69" i="10"/>
  <c r="K67" i="10"/>
  <c r="P66" i="10"/>
  <c r="P65" i="10"/>
  <c r="K63" i="10"/>
  <c r="P62" i="10"/>
  <c r="P61" i="10"/>
  <c r="K59" i="10"/>
  <c r="P58" i="10"/>
  <c r="P57" i="10"/>
  <c r="K55" i="10"/>
  <c r="P2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J19" i="10"/>
  <c r="O20" i="10"/>
  <c r="J21" i="10"/>
  <c r="J25" i="10"/>
  <c r="P25" i="10"/>
  <c r="J27" i="10"/>
  <c r="J30" i="10"/>
  <c r="K31" i="10"/>
  <c r="K32" i="10"/>
  <c r="P33" i="10"/>
  <c r="J38" i="10"/>
  <c r="K39" i="10"/>
  <c r="K40" i="10"/>
  <c r="P41" i="10"/>
  <c r="P45" i="10"/>
  <c r="K47" i="10"/>
  <c r="P49" i="10"/>
  <c r="K51" i="10"/>
  <c r="P53" i="10"/>
  <c r="P55" i="10"/>
  <c r="K56" i="10"/>
  <c r="J2" i="10"/>
  <c r="P2" i="10"/>
  <c r="J3" i="10"/>
  <c r="P3" i="10"/>
  <c r="J4" i="10"/>
  <c r="P4" i="10"/>
  <c r="J5" i="10"/>
  <c r="P5" i="10"/>
  <c r="J6" i="10"/>
  <c r="P6" i="10"/>
  <c r="J7" i="10"/>
  <c r="P7" i="10"/>
  <c r="J8" i="10"/>
  <c r="P8" i="10"/>
  <c r="J9" i="10"/>
  <c r="P9" i="10"/>
  <c r="J10" i="10"/>
  <c r="P10" i="10"/>
  <c r="J11" i="10"/>
  <c r="P11" i="10"/>
  <c r="J12" i="10"/>
  <c r="P12" i="10"/>
  <c r="J13" i="10"/>
  <c r="P13" i="10"/>
  <c r="J14" i="10"/>
  <c r="P14" i="10"/>
  <c r="J15" i="10"/>
  <c r="P15" i="10"/>
  <c r="J16" i="10"/>
  <c r="P16" i="10"/>
  <c r="J17" i="10"/>
  <c r="P17" i="10"/>
  <c r="J18" i="10"/>
  <c r="P18" i="10"/>
  <c r="K19" i="10"/>
  <c r="P20" i="10"/>
  <c r="K21" i="10"/>
  <c r="J22" i="10"/>
  <c r="J24" i="10"/>
  <c r="K25" i="10"/>
  <c r="J26" i="10"/>
  <c r="K27" i="10"/>
  <c r="K29" i="10"/>
  <c r="P30" i="10"/>
  <c r="P31" i="10"/>
  <c r="O32" i="10"/>
  <c r="J36" i="10"/>
  <c r="K37" i="10"/>
  <c r="P38" i="10"/>
  <c r="P39" i="10"/>
  <c r="O40" i="10"/>
  <c r="J44" i="10"/>
  <c r="P47" i="10"/>
  <c r="J48" i="10"/>
  <c r="P51" i="10"/>
  <c r="J5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O19" i="10"/>
  <c r="J20" i="10"/>
  <c r="P21" i="10"/>
  <c r="K22" i="10"/>
  <c r="O23" i="10"/>
  <c r="K24" i="10"/>
  <c r="O26" i="10"/>
  <c r="O27" i="10"/>
  <c r="P29" i="10"/>
  <c r="J34" i="10"/>
  <c r="K35" i="10"/>
  <c r="K36" i="10"/>
  <c r="P37" i="10"/>
  <c r="K43" i="10"/>
  <c r="K44" i="10"/>
  <c r="P46" i="10"/>
  <c r="K48" i="10"/>
  <c r="P50" i="10"/>
  <c r="K52" i="10"/>
  <c r="P54" i="10"/>
  <c r="J249" i="10"/>
  <c r="O247" i="10"/>
  <c r="J245" i="10"/>
  <c r="O243" i="10"/>
  <c r="J241" i="10"/>
  <c r="O239" i="10"/>
  <c r="J237" i="10"/>
  <c r="O235" i="10"/>
  <c r="J233" i="10"/>
  <c r="O231" i="10"/>
  <c r="J229" i="10"/>
  <c r="O227" i="10"/>
  <c r="J225" i="10"/>
  <c r="O223" i="10"/>
  <c r="J221" i="10"/>
  <c r="J250" i="10"/>
  <c r="O248" i="10"/>
  <c r="J246" i="10"/>
  <c r="O244" i="10"/>
  <c r="J242" i="10"/>
  <c r="O240" i="10"/>
  <c r="J238" i="10"/>
  <c r="O236" i="10"/>
  <c r="J234" i="10"/>
  <c r="O232" i="10"/>
  <c r="J230" i="10"/>
  <c r="O228" i="10"/>
  <c r="J226" i="10"/>
  <c r="O224" i="10"/>
  <c r="O249" i="10"/>
  <c r="J247" i="10"/>
  <c r="O245" i="10"/>
  <c r="J243" i="10"/>
  <c r="O241" i="10"/>
  <c r="J239" i="10"/>
  <c r="O237" i="10"/>
  <c r="J235" i="10"/>
  <c r="O233" i="10"/>
  <c r="J231" i="10"/>
  <c r="O229" i="10"/>
  <c r="J227" i="10"/>
  <c r="O225" i="10"/>
  <c r="J223" i="10"/>
  <c r="O221" i="10"/>
  <c r="J219" i="10"/>
  <c r="O217" i="10"/>
  <c r="J215" i="10"/>
  <c r="O213" i="10"/>
  <c r="J211" i="10"/>
  <c r="O209" i="10"/>
  <c r="O250" i="10"/>
  <c r="J248" i="10"/>
  <c r="O246" i="10"/>
  <c r="J244" i="10"/>
  <c r="O242" i="10"/>
  <c r="J240" i="10"/>
  <c r="O238" i="10"/>
  <c r="J236" i="10"/>
  <c r="O234" i="10"/>
  <c r="J232" i="10"/>
  <c r="O230" i="10"/>
  <c r="J228" i="10"/>
  <c r="O226" i="10"/>
  <c r="J224" i="10"/>
  <c r="O222" i="10"/>
  <c r="J220" i="10"/>
  <c r="O218" i="10"/>
  <c r="J216" i="10"/>
  <c r="O214" i="10"/>
  <c r="J212" i="10"/>
  <c r="O210" i="10"/>
  <c r="J222" i="10"/>
  <c r="O219" i="10"/>
  <c r="J217" i="10"/>
  <c r="O215" i="10"/>
  <c r="J213" i="10"/>
  <c r="O211" i="10"/>
  <c r="J209" i="10"/>
  <c r="O207" i="10"/>
  <c r="J205" i="10"/>
  <c r="O203" i="10"/>
  <c r="J201" i="10"/>
  <c r="O199" i="10"/>
  <c r="J197" i="10"/>
  <c r="O195" i="10"/>
  <c r="J193" i="10"/>
  <c r="O191" i="10"/>
  <c r="J189" i="10"/>
  <c r="O187" i="10"/>
  <c r="J185" i="10"/>
  <c r="O183" i="10"/>
  <c r="J181" i="10"/>
  <c r="O179" i="10"/>
  <c r="J177" i="10"/>
  <c r="O175" i="10"/>
  <c r="J173" i="10"/>
  <c r="J218" i="10"/>
  <c r="J214" i="10"/>
  <c r="J210" i="10"/>
  <c r="J206" i="10"/>
  <c r="O204" i="10"/>
  <c r="J202" i="10"/>
  <c r="O200" i="10"/>
  <c r="J198" i="10"/>
  <c r="O196" i="10"/>
  <c r="J194" i="10"/>
  <c r="O192" i="10"/>
  <c r="J190" i="10"/>
  <c r="O188" i="10"/>
  <c r="J186" i="10"/>
  <c r="O184" i="10"/>
  <c r="J182" i="10"/>
  <c r="O180" i="10"/>
  <c r="J178" i="10"/>
  <c r="O176" i="10"/>
  <c r="J174" i="10"/>
  <c r="O172" i="10"/>
  <c r="O216" i="10"/>
  <c r="O212" i="10"/>
  <c r="O208" i="10"/>
  <c r="J207" i="10"/>
  <c r="O205" i="10"/>
  <c r="J203" i="10"/>
  <c r="O201" i="10"/>
  <c r="J199" i="10"/>
  <c r="O197" i="10"/>
  <c r="J195" i="10"/>
  <c r="O193" i="10"/>
  <c r="J191" i="10"/>
  <c r="O189" i="10"/>
  <c r="J187" i="10"/>
  <c r="O185" i="10"/>
  <c r="J183" i="10"/>
  <c r="O181" i="10"/>
  <c r="J179" i="10"/>
  <c r="O177" i="10"/>
  <c r="J175" i="10"/>
  <c r="O173" i="10"/>
  <c r="J171" i="10"/>
  <c r="O169" i="10"/>
  <c r="J167" i="10"/>
  <c r="O165" i="10"/>
  <c r="J163" i="10"/>
  <c r="O220" i="10"/>
  <c r="J208" i="10"/>
  <c r="J204" i="10"/>
  <c r="J200" i="10"/>
  <c r="J196" i="10"/>
  <c r="J192" i="10"/>
  <c r="J188" i="10"/>
  <c r="O206" i="10"/>
  <c r="O202" i="10"/>
  <c r="O198" i="10"/>
  <c r="O194" i="10"/>
  <c r="O190" i="10"/>
  <c r="O186" i="10"/>
  <c r="O182" i="10"/>
  <c r="O178" i="10"/>
  <c r="O174" i="10"/>
  <c r="O171" i="10"/>
  <c r="J170" i="10"/>
  <c r="O168" i="10"/>
  <c r="J166" i="10"/>
  <c r="O164" i="10"/>
  <c r="J162" i="10"/>
  <c r="O160" i="10"/>
  <c r="J158" i="10"/>
  <c r="O156" i="10"/>
  <c r="J154" i="10"/>
  <c r="O152" i="10"/>
  <c r="J150" i="10"/>
  <c r="O148" i="10"/>
  <c r="J146" i="10"/>
  <c r="O144" i="10"/>
  <c r="J142" i="10"/>
  <c r="O140" i="10"/>
  <c r="J138" i="10"/>
  <c r="O136" i="10"/>
  <c r="J134" i="10"/>
  <c r="O132" i="10"/>
  <c r="J130" i="10"/>
  <c r="O128" i="10"/>
  <c r="J126" i="10"/>
  <c r="O124" i="10"/>
  <c r="J122" i="10"/>
  <c r="O120" i="10"/>
  <c r="J118" i="10"/>
  <c r="O116" i="10"/>
  <c r="J114" i="10"/>
  <c r="O112" i="10"/>
  <c r="J110" i="10"/>
  <c r="O108" i="10"/>
  <c r="J169" i="10"/>
  <c r="J165" i="10"/>
  <c r="O167" i="10"/>
  <c r="O163" i="10"/>
  <c r="J161" i="10"/>
  <c r="J157" i="10"/>
  <c r="J153" i="10"/>
  <c r="J149" i="10"/>
  <c r="J145" i="10"/>
  <c r="J141" i="10"/>
  <c r="J137" i="10"/>
  <c r="J133" i="10"/>
  <c r="J129" i="10"/>
  <c r="J125" i="10"/>
  <c r="J121" i="10"/>
  <c r="J117" i="10"/>
  <c r="J184" i="10"/>
  <c r="J180" i="10"/>
  <c r="J176" i="10"/>
  <c r="J172" i="10"/>
  <c r="J160" i="10"/>
  <c r="O159" i="10"/>
  <c r="O158" i="10"/>
  <c r="J156" i="10"/>
  <c r="O155" i="10"/>
  <c r="O154" i="10"/>
  <c r="J152" i="10"/>
  <c r="O151" i="10"/>
  <c r="O150" i="10"/>
  <c r="J148" i="10"/>
  <c r="O147" i="10"/>
  <c r="O146" i="10"/>
  <c r="J144" i="10"/>
  <c r="O143" i="10"/>
  <c r="O142" i="10"/>
  <c r="J140" i="10"/>
  <c r="O139" i="10"/>
  <c r="O138" i="10"/>
  <c r="J136" i="10"/>
  <c r="O135" i="10"/>
  <c r="O134" i="10"/>
  <c r="J132" i="10"/>
  <c r="O131" i="10"/>
  <c r="O130" i="10"/>
  <c r="O170" i="10"/>
  <c r="J168" i="10"/>
  <c r="O166" i="10"/>
  <c r="J164" i="10"/>
  <c r="O162" i="10"/>
  <c r="O161" i="10"/>
  <c r="J159" i="10"/>
  <c r="O157" i="10"/>
  <c r="J155" i="10"/>
  <c r="O153" i="10"/>
  <c r="J151" i="10"/>
  <c r="O149" i="10"/>
  <c r="J147" i="10"/>
  <c r="O145" i="10"/>
  <c r="J143" i="10"/>
  <c r="O141" i="10"/>
  <c r="J139" i="10"/>
  <c r="O137" i="10"/>
  <c r="J135" i="10"/>
  <c r="O133" i="10"/>
  <c r="J131" i="10"/>
  <c r="O129" i="10"/>
  <c r="J127" i="10"/>
  <c r="O125" i="10"/>
  <c r="J123" i="10"/>
  <c r="O121" i="10"/>
  <c r="J119" i="10"/>
  <c r="O117" i="10"/>
  <c r="J115" i="10"/>
  <c r="O113" i="10"/>
  <c r="J111" i="10"/>
  <c r="O109" i="10"/>
  <c r="O107" i="10"/>
  <c r="J105" i="10"/>
  <c r="O103" i="10"/>
  <c r="J101" i="10"/>
  <c r="O99" i="10"/>
  <c r="J97" i="10"/>
  <c r="O95" i="10"/>
  <c r="J93" i="10"/>
  <c r="O91" i="10"/>
  <c r="J89" i="10"/>
  <c r="O87" i="10"/>
  <c r="J85" i="10"/>
  <c r="O83" i="10"/>
  <c r="J81" i="10"/>
  <c r="O79" i="10"/>
  <c r="J77" i="10"/>
  <c r="O75" i="10"/>
  <c r="J73" i="10"/>
  <c r="O71" i="10"/>
  <c r="J69" i="10"/>
  <c r="O67" i="10"/>
  <c r="J65" i="10"/>
  <c r="O63" i="10"/>
  <c r="J61" i="10"/>
  <c r="O59" i="10"/>
  <c r="J57" i="10"/>
  <c r="O55" i="10"/>
  <c r="J53" i="10"/>
  <c r="O51" i="10"/>
  <c r="J49" i="10"/>
  <c r="O47" i="10"/>
  <c r="J45" i="10"/>
  <c r="O43" i="10"/>
  <c r="J41" i="10"/>
  <c r="O39" i="10"/>
  <c r="J37" i="10"/>
  <c r="O35" i="10"/>
  <c r="J33" i="10"/>
  <c r="O31" i="10"/>
  <c r="J29" i="10"/>
  <c r="O24" i="10"/>
  <c r="J128" i="10"/>
  <c r="O127" i="10"/>
  <c r="O126" i="10"/>
  <c r="J120" i="10"/>
  <c r="O119" i="10"/>
  <c r="O118" i="10"/>
  <c r="J113" i="10"/>
  <c r="J106" i="10"/>
  <c r="O104" i="10"/>
  <c r="J102" i="10"/>
  <c r="O100" i="10"/>
  <c r="J98" i="10"/>
  <c r="O96" i="10"/>
  <c r="J94" i="10"/>
  <c r="O92" i="10"/>
  <c r="J90" i="10"/>
  <c r="O88" i="10"/>
  <c r="J86" i="10"/>
  <c r="O84" i="10"/>
  <c r="J82" i="10"/>
  <c r="O80" i="10"/>
  <c r="J78" i="10"/>
  <c r="O76" i="10"/>
  <c r="J74" i="10"/>
  <c r="O72" i="10"/>
  <c r="J70" i="10"/>
  <c r="O68" i="10"/>
  <c r="J66" i="10"/>
  <c r="O64" i="10"/>
  <c r="J62" i="10"/>
  <c r="O60" i="10"/>
  <c r="J58" i="10"/>
  <c r="O56" i="10"/>
  <c r="J54" i="10"/>
  <c r="O52" i="10"/>
  <c r="J50" i="10"/>
  <c r="O48" i="10"/>
  <c r="J46" i="10"/>
  <c r="O44" i="10"/>
  <c r="O114" i="10"/>
  <c r="J124" i="10"/>
  <c r="O123" i="10"/>
  <c r="O122" i="10"/>
  <c r="J116" i="10"/>
  <c r="J112" i="10"/>
  <c r="O110" i="10"/>
  <c r="J108" i="10"/>
  <c r="J104" i="10"/>
  <c r="J100" i="10"/>
  <c r="J96" i="10"/>
  <c r="J92" i="10"/>
  <c r="J88" i="10"/>
  <c r="J84" i="10"/>
  <c r="J80" i="10"/>
  <c r="J76" i="10"/>
  <c r="J72" i="10"/>
  <c r="J68" i="10"/>
  <c r="J64" i="10"/>
  <c r="J60" i="10"/>
  <c r="J56" i="10"/>
  <c r="O115" i="10"/>
  <c r="O111" i="10"/>
  <c r="J109" i="10"/>
  <c r="J107" i="10"/>
  <c r="O106" i="10"/>
  <c r="O105" i="10"/>
  <c r="J103" i="10"/>
  <c r="O102" i="10"/>
  <c r="O101" i="10"/>
  <c r="J99" i="10"/>
  <c r="O98" i="10"/>
  <c r="O97" i="10"/>
  <c r="J95" i="10"/>
  <c r="O94" i="10"/>
  <c r="O93" i="10"/>
  <c r="J91" i="10"/>
  <c r="O90" i="10"/>
  <c r="O89" i="10"/>
  <c r="J87" i="10"/>
  <c r="O86" i="10"/>
  <c r="O85" i="10"/>
  <c r="J83" i="10"/>
  <c r="O82" i="10"/>
  <c r="O81" i="10"/>
  <c r="J79" i="10"/>
  <c r="O78" i="10"/>
  <c r="O77" i="10"/>
  <c r="J75" i="10"/>
  <c r="O74" i="10"/>
  <c r="O73" i="10"/>
  <c r="J71" i="10"/>
  <c r="O70" i="10"/>
  <c r="O69" i="10"/>
  <c r="J67" i="10"/>
  <c r="O66" i="10"/>
  <c r="O65" i="10"/>
  <c r="J63" i="10"/>
  <c r="O62" i="10"/>
  <c r="O61" i="10"/>
  <c r="J59" i="10"/>
  <c r="O58" i="10"/>
  <c r="O57" i="10"/>
  <c r="J55" i="10"/>
  <c r="O54" i="10"/>
  <c r="O53" i="10"/>
  <c r="J51" i="10"/>
  <c r="O50" i="10"/>
  <c r="O49" i="10"/>
  <c r="J47" i="10"/>
  <c r="O46" i="10"/>
  <c r="O45" i="10"/>
  <c r="J43" i="10"/>
  <c r="O42" i="10"/>
  <c r="O41" i="10"/>
  <c r="J39" i="10"/>
  <c r="O38" i="10"/>
  <c r="O37" i="10"/>
  <c r="J35" i="10"/>
  <c r="O34" i="10"/>
  <c r="O33" i="10"/>
  <c r="J31" i="10"/>
  <c r="O30" i="10"/>
  <c r="O29" i="10"/>
  <c r="J28" i="10"/>
  <c r="J23" i="10"/>
  <c r="O21" i="10"/>
  <c r="M7" i="10"/>
  <c r="M1" i="10" s="1"/>
  <c r="P19" i="10"/>
  <c r="K20" i="10"/>
  <c r="O22" i="10"/>
  <c r="K23" i="10"/>
  <c r="P23" i="10"/>
  <c r="P24" i="10"/>
  <c r="O25" i="10"/>
  <c r="P26" i="10"/>
  <c r="P27" i="10"/>
  <c r="O28" i="10"/>
  <c r="J32" i="10"/>
  <c r="K33" i="10"/>
  <c r="P34" i="10"/>
  <c r="P35" i="10"/>
  <c r="O36" i="10"/>
  <c r="J40" i="10"/>
  <c r="K41" i="10"/>
  <c r="P42" i="10"/>
  <c r="P43" i="10"/>
  <c r="E158" i="9"/>
  <c r="E160" i="9"/>
  <c r="E166" i="9"/>
  <c r="E170" i="9"/>
  <c r="E174" i="9"/>
  <c r="E178" i="9"/>
  <c r="E182" i="9"/>
  <c r="E186" i="9"/>
  <c r="E190" i="9"/>
  <c r="E194" i="9"/>
  <c r="E206" i="9"/>
  <c r="E208" i="9"/>
  <c r="E222" i="9"/>
  <c r="E230" i="9"/>
  <c r="E246" i="9"/>
  <c r="E6" i="9"/>
  <c r="E14" i="9"/>
  <c r="E54" i="9"/>
  <c r="E62" i="9"/>
  <c r="E66" i="9"/>
  <c r="E70" i="9"/>
  <c r="E74" i="9"/>
  <c r="E78" i="9"/>
  <c r="E82" i="9"/>
  <c r="E102" i="9"/>
  <c r="E106" i="9"/>
  <c r="E110" i="9"/>
  <c r="E114" i="9"/>
  <c r="E118" i="9"/>
  <c r="E122" i="9"/>
  <c r="E126" i="9"/>
  <c r="E130" i="9"/>
  <c r="E134" i="9"/>
  <c r="E138" i="9"/>
  <c r="E142" i="9"/>
  <c r="E146" i="9"/>
  <c r="E150" i="9"/>
  <c r="E154" i="9"/>
  <c r="E210" i="9"/>
  <c r="E234" i="9"/>
  <c r="E250" i="9"/>
  <c r="M3" i="9"/>
  <c r="O58" i="9" s="1"/>
  <c r="E226" i="9"/>
  <c r="E238" i="9"/>
  <c r="M6" i="9"/>
  <c r="O2" i="9"/>
  <c r="R2" i="9"/>
  <c r="O5" i="9"/>
  <c r="R6" i="9"/>
  <c r="R10" i="9"/>
  <c r="J12" i="9"/>
  <c r="R14" i="9"/>
  <c r="J16" i="9"/>
  <c r="O17" i="9"/>
  <c r="M18" i="9"/>
  <c r="R18" i="9"/>
  <c r="J20" i="9"/>
  <c r="E21" i="9"/>
  <c r="E22" i="9"/>
  <c r="E23" i="9"/>
  <c r="J24" i="9"/>
  <c r="J25" i="9"/>
  <c r="R25" i="9"/>
  <c r="R26" i="9"/>
  <c r="E28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3" i="9"/>
  <c r="O54" i="9"/>
  <c r="R57" i="9"/>
  <c r="R61" i="9"/>
  <c r="J249" i="9"/>
  <c r="O248" i="9"/>
  <c r="J245" i="9"/>
  <c r="J241" i="9"/>
  <c r="O240" i="9"/>
  <c r="J237" i="9"/>
  <c r="J233" i="9"/>
  <c r="O232" i="9"/>
  <c r="J229" i="9"/>
  <c r="J225" i="9"/>
  <c r="O224" i="9"/>
  <c r="J222" i="9"/>
  <c r="J220" i="9"/>
  <c r="J219" i="9"/>
  <c r="J218" i="9"/>
  <c r="J216" i="9"/>
  <c r="J215" i="9"/>
  <c r="J214" i="9"/>
  <c r="J248" i="9"/>
  <c r="O247" i="9"/>
  <c r="J244" i="9"/>
  <c r="J240" i="9"/>
  <c r="O239" i="9"/>
  <c r="J236" i="9"/>
  <c r="J232" i="9"/>
  <c r="O231" i="9"/>
  <c r="O250" i="9"/>
  <c r="O249" i="9"/>
  <c r="J246" i="9"/>
  <c r="O245" i="9"/>
  <c r="O241" i="9"/>
  <c r="J238" i="9"/>
  <c r="O237" i="9"/>
  <c r="O233" i="9"/>
  <c r="J230" i="9"/>
  <c r="O229" i="9"/>
  <c r="O225" i="9"/>
  <c r="J247" i="9"/>
  <c r="O246" i="9"/>
  <c r="J228" i="9"/>
  <c r="J223" i="9"/>
  <c r="O221" i="9"/>
  <c r="O213" i="9"/>
  <c r="J212" i="9"/>
  <c r="O211" i="9"/>
  <c r="O215" i="9"/>
  <c r="J211" i="9"/>
  <c r="O210" i="9"/>
  <c r="O206" i="9"/>
  <c r="J203" i="9"/>
  <c r="O202" i="9"/>
  <c r="O234" i="9"/>
  <c r="O230" i="9"/>
  <c r="O226" i="9"/>
  <c r="O214" i="9"/>
  <c r="O212" i="9"/>
  <c r="J210" i="9"/>
  <c r="J206" i="9"/>
  <c r="O205" i="9"/>
  <c r="J239" i="9"/>
  <c r="J224" i="9"/>
  <c r="O218" i="9"/>
  <c r="O216" i="9"/>
  <c r="J209" i="9"/>
  <c r="O208" i="9"/>
  <c r="J205" i="9"/>
  <c r="O204" i="9"/>
  <c r="J201" i="9"/>
  <c r="O200" i="9"/>
  <c r="J197" i="9"/>
  <c r="O196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J243" i="9"/>
  <c r="O242" i="9"/>
  <c r="O227" i="9"/>
  <c r="O223" i="9"/>
  <c r="O222" i="9"/>
  <c r="O220" i="9"/>
  <c r="J208" i="9"/>
  <c r="O207" i="9"/>
  <c r="J204" i="9"/>
  <c r="O203" i="9"/>
  <c r="J200" i="9"/>
  <c r="O199" i="9"/>
  <c r="J196" i="9"/>
  <c r="O195" i="9"/>
  <c r="O197" i="9"/>
  <c r="O194" i="9"/>
  <c r="J190" i="9"/>
  <c r="J186" i="9"/>
  <c r="J182" i="9"/>
  <c r="J178" i="9"/>
  <c r="J174" i="9"/>
  <c r="J170" i="9"/>
  <c r="J166" i="9"/>
  <c r="J163" i="9"/>
  <c r="O162" i="9"/>
  <c r="J159" i="9"/>
  <c r="O158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202" i="9"/>
  <c r="O201" i="9"/>
  <c r="J199" i="9"/>
  <c r="J194" i="9"/>
  <c r="J191" i="9"/>
  <c r="J187" i="9"/>
  <c r="J183" i="9"/>
  <c r="J179" i="9"/>
  <c r="J175" i="9"/>
  <c r="J171" i="9"/>
  <c r="J167" i="9"/>
  <c r="O198" i="9"/>
  <c r="J192" i="9"/>
  <c r="J188" i="9"/>
  <c r="J184" i="9"/>
  <c r="J180" i="9"/>
  <c r="J176" i="9"/>
  <c r="J172" i="9"/>
  <c r="J168" i="9"/>
  <c r="O164" i="9"/>
  <c r="J161" i="9"/>
  <c r="O160" i="9"/>
  <c r="J157" i="9"/>
  <c r="O156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J198" i="9"/>
  <c r="J195" i="9"/>
  <c r="J193" i="9"/>
  <c r="J189" i="9"/>
  <c r="J185" i="9"/>
  <c r="J181" i="9"/>
  <c r="J177" i="9"/>
  <c r="J173" i="9"/>
  <c r="J169" i="9"/>
  <c r="J165" i="9"/>
  <c r="J164" i="9"/>
  <c r="O163" i="9"/>
  <c r="J160" i="9"/>
  <c r="O159" i="9"/>
  <c r="J156" i="9"/>
  <c r="O155" i="9"/>
  <c r="J162" i="9"/>
  <c r="O161" i="9"/>
  <c r="J158" i="9"/>
  <c r="O157" i="9"/>
  <c r="J109" i="9"/>
  <c r="J105" i="9"/>
  <c r="J101" i="9"/>
  <c r="J98" i="9"/>
  <c r="O97" i="9"/>
  <c r="J94" i="9"/>
  <c r="O93" i="9"/>
  <c r="J90" i="9"/>
  <c r="O89" i="9"/>
  <c r="J86" i="9"/>
  <c r="O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106" i="9"/>
  <c r="J102" i="9"/>
  <c r="J97" i="9"/>
  <c r="O96" i="9"/>
  <c r="J93" i="9"/>
  <c r="O92" i="9"/>
  <c r="J89" i="9"/>
  <c r="O88" i="9"/>
  <c r="J85" i="9"/>
  <c r="J107" i="9"/>
  <c r="J103" i="9"/>
  <c r="O99" i="9"/>
  <c r="J96" i="9"/>
  <c r="O95" i="9"/>
  <c r="J92" i="9"/>
  <c r="O91" i="9"/>
  <c r="J88" i="9"/>
  <c r="O87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J108" i="9"/>
  <c r="J104" i="9"/>
  <c r="J100" i="9"/>
  <c r="J99" i="9"/>
  <c r="O98" i="9"/>
  <c r="J95" i="9"/>
  <c r="O94" i="9"/>
  <c r="J91" i="9"/>
  <c r="O90" i="9"/>
  <c r="J87" i="9"/>
  <c r="O86" i="9"/>
  <c r="R3" i="9"/>
  <c r="J5" i="9"/>
  <c r="O6" i="9"/>
  <c r="M7" i="9"/>
  <c r="R7" i="9"/>
  <c r="J9" i="9"/>
  <c r="O10" i="9"/>
  <c r="R11" i="9"/>
  <c r="J13" i="9"/>
  <c r="O14" i="9"/>
  <c r="M15" i="9"/>
  <c r="R15" i="9"/>
  <c r="J17" i="9"/>
  <c r="E18" i="9"/>
  <c r="O18" i="9"/>
  <c r="R19" i="9"/>
  <c r="J21" i="9"/>
  <c r="J22" i="9"/>
  <c r="J23" i="9"/>
  <c r="R24" i="9"/>
  <c r="O25" i="9"/>
  <c r="O26" i="9"/>
  <c r="J28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R50" i="9"/>
  <c r="R52" i="9"/>
  <c r="O53" i="9"/>
  <c r="R56" i="9"/>
  <c r="O57" i="9"/>
  <c r="R60" i="9"/>
  <c r="O61" i="9"/>
  <c r="J2" i="9"/>
  <c r="E3" i="9"/>
  <c r="O3" i="9"/>
  <c r="M4" i="9"/>
  <c r="K36" i="9" s="1"/>
  <c r="R4" i="9"/>
  <c r="J6" i="9"/>
  <c r="E7" i="9"/>
  <c r="O7" i="9"/>
  <c r="R8" i="9"/>
  <c r="J10" i="9"/>
  <c r="E11" i="9"/>
  <c r="O11" i="9"/>
  <c r="R12" i="9"/>
  <c r="J14" i="9"/>
  <c r="E15" i="9"/>
  <c r="O15" i="9"/>
  <c r="R16" i="9"/>
  <c r="J18" i="9"/>
  <c r="O19" i="9"/>
  <c r="R20" i="9"/>
  <c r="O23" i="9"/>
  <c r="O24" i="9"/>
  <c r="R51" i="9"/>
  <c r="O52" i="9"/>
  <c r="R55" i="9"/>
  <c r="O56" i="9"/>
  <c r="R59" i="9"/>
  <c r="O60" i="9"/>
  <c r="J3" i="9"/>
  <c r="O4" i="9"/>
  <c r="J7" i="9"/>
  <c r="O8" i="9"/>
  <c r="J11" i="9"/>
  <c r="O12" i="9"/>
  <c r="J15" i="9"/>
  <c r="O16" i="9"/>
  <c r="J19" i="9"/>
  <c r="O20" i="9"/>
  <c r="O21" i="9"/>
  <c r="O22" i="9"/>
  <c r="E24" i="9"/>
  <c r="E25" i="9"/>
  <c r="J26" i="9"/>
  <c r="J27" i="9"/>
  <c r="O27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E51" i="9"/>
  <c r="O51" i="9"/>
  <c r="R54" i="9"/>
  <c r="E55" i="9"/>
  <c r="O55" i="9"/>
  <c r="R58" i="9"/>
  <c r="E59" i="9"/>
  <c r="O59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8" i="9"/>
  <c r="R92" i="9"/>
  <c r="R96" i="9"/>
  <c r="R100" i="9"/>
  <c r="R159" i="9"/>
  <c r="E159" i="9"/>
  <c r="R163" i="9"/>
  <c r="E163" i="9"/>
  <c r="R85" i="9"/>
  <c r="R89" i="9"/>
  <c r="R93" i="9"/>
  <c r="R97" i="9"/>
  <c r="R86" i="9"/>
  <c r="R90" i="9"/>
  <c r="R94" i="9"/>
  <c r="R98" i="9"/>
  <c r="E86" i="9"/>
  <c r="R87" i="9"/>
  <c r="E90" i="9"/>
  <c r="R91" i="9"/>
  <c r="E94" i="9"/>
  <c r="R95" i="9"/>
  <c r="E98" i="9"/>
  <c r="R99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7" i="9"/>
  <c r="R161" i="9"/>
  <c r="R195" i="9"/>
  <c r="P195" i="9"/>
  <c r="R155" i="9"/>
  <c r="K155" i="9"/>
  <c r="R158" i="9"/>
  <c r="R162" i="9"/>
  <c r="R196" i="9"/>
  <c r="E196" i="9"/>
  <c r="R199" i="9"/>
  <c r="R156" i="9"/>
  <c r="R160" i="9"/>
  <c r="R164" i="9"/>
  <c r="E199" i="9"/>
  <c r="R203" i="9"/>
  <c r="E203" i="9"/>
  <c r="R165" i="9"/>
  <c r="R166" i="9"/>
  <c r="R167" i="9"/>
  <c r="R168" i="9"/>
  <c r="R169" i="9"/>
  <c r="K170" i="9"/>
  <c r="R170" i="9"/>
  <c r="R171" i="9"/>
  <c r="R172" i="9"/>
  <c r="R173" i="9"/>
  <c r="R174" i="9"/>
  <c r="R175" i="9"/>
  <c r="K176" i="9"/>
  <c r="R176" i="9"/>
  <c r="R177" i="9"/>
  <c r="R178" i="9"/>
  <c r="R179" i="9"/>
  <c r="K180" i="9"/>
  <c r="R180" i="9"/>
  <c r="R181" i="9"/>
  <c r="R182" i="9"/>
  <c r="R183" i="9"/>
  <c r="K184" i="9"/>
  <c r="R184" i="9"/>
  <c r="R185" i="9"/>
  <c r="R186" i="9"/>
  <c r="R187" i="9"/>
  <c r="K188" i="9"/>
  <c r="R188" i="9"/>
  <c r="R189" i="9"/>
  <c r="R190" i="9"/>
  <c r="R191" i="9"/>
  <c r="K192" i="9"/>
  <c r="R192" i="9"/>
  <c r="R193" i="9"/>
  <c r="R197" i="9"/>
  <c r="K197" i="9"/>
  <c r="R201" i="9"/>
  <c r="R205" i="9"/>
  <c r="R209" i="9"/>
  <c r="R213" i="9"/>
  <c r="E213" i="9"/>
  <c r="P213" i="9"/>
  <c r="E215" i="9"/>
  <c r="R218" i="9"/>
  <c r="R248" i="9"/>
  <c r="E248" i="9"/>
  <c r="P248" i="9"/>
  <c r="R194" i="9"/>
  <c r="E197" i="9"/>
  <c r="R198" i="9"/>
  <c r="K198" i="9"/>
  <c r="E201" i="9"/>
  <c r="R202" i="9"/>
  <c r="E205" i="9"/>
  <c r="R206" i="9"/>
  <c r="E209" i="9"/>
  <c r="R210" i="9"/>
  <c r="R214" i="9"/>
  <c r="P214" i="9"/>
  <c r="E218" i="9"/>
  <c r="R224" i="9"/>
  <c r="P224" i="9"/>
  <c r="R244" i="9"/>
  <c r="E244" i="9"/>
  <c r="R207" i="9"/>
  <c r="R211" i="9"/>
  <c r="K211" i="9"/>
  <c r="R212" i="9"/>
  <c r="E212" i="9"/>
  <c r="R219" i="9"/>
  <c r="R221" i="9"/>
  <c r="E221" i="9"/>
  <c r="R229" i="9"/>
  <c r="K229" i="9"/>
  <c r="E229" i="9"/>
  <c r="R232" i="9"/>
  <c r="E232" i="9"/>
  <c r="P232" i="9"/>
  <c r="R240" i="9"/>
  <c r="E240" i="9"/>
  <c r="R200" i="9"/>
  <c r="R204" i="9"/>
  <c r="K204" i="9"/>
  <c r="E207" i="9"/>
  <c r="R208" i="9"/>
  <c r="E211" i="9"/>
  <c r="R215" i="9"/>
  <c r="K215" i="9"/>
  <c r="R217" i="9"/>
  <c r="E217" i="9"/>
  <c r="E219" i="9"/>
  <c r="R222" i="9"/>
  <c r="K222" i="9"/>
  <c r="R216" i="9"/>
  <c r="R220" i="9"/>
  <c r="K220" i="9"/>
  <c r="R225" i="9"/>
  <c r="E225" i="9"/>
  <c r="R228" i="9"/>
  <c r="R236" i="9"/>
  <c r="E236" i="9"/>
  <c r="P236" i="9"/>
  <c r="R223" i="9"/>
  <c r="R227" i="9"/>
  <c r="R231" i="9"/>
  <c r="R235" i="9"/>
  <c r="K235" i="9"/>
  <c r="R239" i="9"/>
  <c r="R243" i="9"/>
  <c r="R247" i="9"/>
  <c r="R233" i="9"/>
  <c r="K233" i="9"/>
  <c r="R237" i="9"/>
  <c r="R241" i="9"/>
  <c r="R245" i="9"/>
  <c r="R249" i="9"/>
  <c r="K249" i="9"/>
  <c r="R226" i="9"/>
  <c r="R230" i="9"/>
  <c r="E233" i="9"/>
  <c r="R234" i="9"/>
  <c r="E237" i="9"/>
  <c r="R238" i="9"/>
  <c r="E241" i="9"/>
  <c r="R242" i="9"/>
  <c r="K242" i="9"/>
  <c r="E245" i="9"/>
  <c r="R246" i="9"/>
  <c r="E249" i="9"/>
  <c r="R250" i="9"/>
  <c r="K2" i="8"/>
  <c r="K3" i="8"/>
  <c r="P7" i="8"/>
  <c r="P11" i="8"/>
  <c r="J249" i="8"/>
  <c r="O247" i="8"/>
  <c r="J245" i="8"/>
  <c r="O243" i="8"/>
  <c r="J241" i="8"/>
  <c r="O239" i="8"/>
  <c r="J237" i="8"/>
  <c r="O235" i="8"/>
  <c r="J233" i="8"/>
  <c r="O231" i="8"/>
  <c r="J250" i="8"/>
  <c r="O248" i="8"/>
  <c r="J246" i="8"/>
  <c r="O244" i="8"/>
  <c r="J242" i="8"/>
  <c r="O240" i="8"/>
  <c r="J238" i="8"/>
  <c r="O236" i="8"/>
  <c r="J234" i="8"/>
  <c r="O232" i="8"/>
  <c r="O249" i="8"/>
  <c r="J247" i="8"/>
  <c r="O245" i="8"/>
  <c r="J243" i="8"/>
  <c r="O250" i="8"/>
  <c r="J248" i="8"/>
  <c r="O246" i="8"/>
  <c r="J244" i="8"/>
  <c r="O242" i="8"/>
  <c r="J240" i="8"/>
  <c r="O238" i="8"/>
  <c r="J236" i="8"/>
  <c r="O234" i="8"/>
  <c r="J232" i="8"/>
  <c r="O230" i="8"/>
  <c r="J228" i="8"/>
  <c r="O226" i="8"/>
  <c r="J224" i="8"/>
  <c r="O222" i="8"/>
  <c r="J220" i="8"/>
  <c r="O218" i="8"/>
  <c r="J216" i="8"/>
  <c r="O214" i="8"/>
  <c r="J212" i="8"/>
  <c r="O210" i="8"/>
  <c r="J230" i="8"/>
  <c r="J208" i="8"/>
  <c r="O206" i="8"/>
  <c r="J204" i="8"/>
  <c r="O202" i="8"/>
  <c r="J200" i="8"/>
  <c r="O198" i="8"/>
  <c r="J196" i="8"/>
  <c r="O194" i="8"/>
  <c r="J192" i="8"/>
  <c r="O190" i="8"/>
  <c r="J188" i="8"/>
  <c r="O186" i="8"/>
  <c r="J239" i="8"/>
  <c r="J235" i="8"/>
  <c r="J231" i="8"/>
  <c r="J227" i="8"/>
  <c r="J223" i="8"/>
  <c r="J219" i="8"/>
  <c r="J215" i="8"/>
  <c r="J211" i="8"/>
  <c r="O207" i="8"/>
  <c r="J205" i="8"/>
  <c r="O203" i="8"/>
  <c r="J201" i="8"/>
  <c r="O199" i="8"/>
  <c r="J197" i="8"/>
  <c r="O195" i="8"/>
  <c r="J193" i="8"/>
  <c r="O191" i="8"/>
  <c r="J189" i="8"/>
  <c r="O241" i="8"/>
  <c r="O237" i="8"/>
  <c r="O233" i="8"/>
  <c r="O229" i="8"/>
  <c r="O228" i="8"/>
  <c r="J226" i="8"/>
  <c r="O225" i="8"/>
  <c r="O224" i="8"/>
  <c r="J222" i="8"/>
  <c r="O221" i="8"/>
  <c r="O220" i="8"/>
  <c r="J218" i="8"/>
  <c r="O217" i="8"/>
  <c r="O216" i="8"/>
  <c r="J214" i="8"/>
  <c r="O213" i="8"/>
  <c r="O212" i="8"/>
  <c r="J210" i="8"/>
  <c r="O209" i="8"/>
  <c r="O208" i="8"/>
  <c r="J229" i="8"/>
  <c r="O227" i="8"/>
  <c r="J225" i="8"/>
  <c r="O223" i="8"/>
  <c r="J221" i="8"/>
  <c r="O219" i="8"/>
  <c r="J217" i="8"/>
  <c r="O215" i="8"/>
  <c r="J213" i="8"/>
  <c r="O211" i="8"/>
  <c r="J209" i="8"/>
  <c r="J207" i="8"/>
  <c r="O205" i="8"/>
  <c r="J203" i="8"/>
  <c r="O201" i="8"/>
  <c r="J199" i="8"/>
  <c r="O197" i="8"/>
  <c r="J195" i="8"/>
  <c r="O193" i="8"/>
  <c r="J191" i="8"/>
  <c r="O189" i="8"/>
  <c r="J187" i="8"/>
  <c r="O185" i="8"/>
  <c r="J183" i="8"/>
  <c r="O181" i="8"/>
  <c r="J179" i="8"/>
  <c r="O177" i="8"/>
  <c r="J175" i="8"/>
  <c r="O173" i="8"/>
  <c r="J171" i="8"/>
  <c r="O169" i="8"/>
  <c r="J167" i="8"/>
  <c r="O165" i="8"/>
  <c r="J163" i="8"/>
  <c r="O161" i="8"/>
  <c r="J159" i="8"/>
  <c r="J206" i="8"/>
  <c r="J202" i="8"/>
  <c r="J198" i="8"/>
  <c r="J194" i="8"/>
  <c r="J190" i="8"/>
  <c r="J182" i="8"/>
  <c r="J178" i="8"/>
  <c r="J174" i="8"/>
  <c r="J170" i="8"/>
  <c r="J166" i="8"/>
  <c r="J162" i="8"/>
  <c r="J158" i="8"/>
  <c r="O156" i="8"/>
  <c r="J154" i="8"/>
  <c r="O152" i="8"/>
  <c r="J150" i="8"/>
  <c r="O148" i="8"/>
  <c r="J146" i="8"/>
  <c r="O144" i="8"/>
  <c r="J142" i="8"/>
  <c r="O140" i="8"/>
  <c r="J138" i="8"/>
  <c r="O136" i="8"/>
  <c r="O204" i="8"/>
  <c r="O200" i="8"/>
  <c r="O196" i="8"/>
  <c r="O192" i="8"/>
  <c r="O188" i="8"/>
  <c r="O184" i="8"/>
  <c r="O183" i="8"/>
  <c r="J181" i="8"/>
  <c r="O180" i="8"/>
  <c r="O179" i="8"/>
  <c r="J177" i="8"/>
  <c r="O176" i="8"/>
  <c r="O175" i="8"/>
  <c r="J173" i="8"/>
  <c r="O172" i="8"/>
  <c r="O171" i="8"/>
  <c r="J169" i="8"/>
  <c r="O168" i="8"/>
  <c r="O167" i="8"/>
  <c r="J165" i="8"/>
  <c r="O164" i="8"/>
  <c r="O163" i="8"/>
  <c r="J161" i="8"/>
  <c r="O160" i="8"/>
  <c r="O159" i="8"/>
  <c r="O157" i="8"/>
  <c r="J155" i="8"/>
  <c r="O153" i="8"/>
  <c r="J151" i="8"/>
  <c r="O149" i="8"/>
  <c r="J147" i="8"/>
  <c r="O145" i="8"/>
  <c r="J143" i="8"/>
  <c r="O187" i="8"/>
  <c r="J185" i="8"/>
  <c r="J184" i="8"/>
  <c r="O182" i="8"/>
  <c r="J180" i="8"/>
  <c r="O178" i="8"/>
  <c r="J176" i="8"/>
  <c r="O174" i="8"/>
  <c r="J172" i="8"/>
  <c r="O170" i="8"/>
  <c r="J168" i="8"/>
  <c r="O166" i="8"/>
  <c r="J164" i="8"/>
  <c r="O162" i="8"/>
  <c r="J160" i="8"/>
  <c r="O158" i="8"/>
  <c r="J156" i="8"/>
  <c r="O154" i="8"/>
  <c r="J186" i="8"/>
  <c r="J157" i="8"/>
  <c r="O155" i="8"/>
  <c r="J153" i="8"/>
  <c r="O151" i="8"/>
  <c r="J149" i="8"/>
  <c r="O147" i="8"/>
  <c r="J145" i="8"/>
  <c r="O143" i="8"/>
  <c r="J141" i="8"/>
  <c r="O139" i="8"/>
  <c r="J137" i="8"/>
  <c r="O135" i="8"/>
  <c r="J133" i="8"/>
  <c r="O131" i="8"/>
  <c r="J129" i="8"/>
  <c r="O127" i="8"/>
  <c r="J125" i="8"/>
  <c r="O123" i="8"/>
  <c r="J121" i="8"/>
  <c r="O119" i="8"/>
  <c r="J117" i="8"/>
  <c r="O115" i="8"/>
  <c r="J113" i="8"/>
  <c r="O111" i="8"/>
  <c r="J109" i="8"/>
  <c r="O107" i="8"/>
  <c r="J105" i="8"/>
  <c r="O103" i="8"/>
  <c r="J101" i="8"/>
  <c r="O99" i="8"/>
  <c r="J97" i="8"/>
  <c r="O95" i="8"/>
  <c r="J93" i="8"/>
  <c r="O91" i="8"/>
  <c r="J89" i="8"/>
  <c r="O87" i="8"/>
  <c r="J85" i="8"/>
  <c r="O83" i="8"/>
  <c r="O141" i="8"/>
  <c r="J139" i="8"/>
  <c r="O137" i="8"/>
  <c r="J132" i="8"/>
  <c r="J128" i="8"/>
  <c r="J124" i="8"/>
  <c r="J120" i="8"/>
  <c r="J116" i="8"/>
  <c r="J112" i="8"/>
  <c r="O108" i="8"/>
  <c r="J106" i="8"/>
  <c r="O104" i="8"/>
  <c r="J102" i="8"/>
  <c r="O100" i="8"/>
  <c r="J98" i="8"/>
  <c r="O96" i="8"/>
  <c r="J94" i="8"/>
  <c r="O92" i="8"/>
  <c r="J90" i="8"/>
  <c r="O88" i="8"/>
  <c r="J86" i="8"/>
  <c r="J152" i="8"/>
  <c r="J148" i="8"/>
  <c r="J144" i="8"/>
  <c r="J140" i="8"/>
  <c r="J136" i="8"/>
  <c r="J135" i="8"/>
  <c r="O134" i="8"/>
  <c r="O133" i="8"/>
  <c r="J131" i="8"/>
  <c r="O130" i="8"/>
  <c r="O129" i="8"/>
  <c r="J127" i="8"/>
  <c r="O126" i="8"/>
  <c r="O125" i="8"/>
  <c r="J123" i="8"/>
  <c r="O122" i="8"/>
  <c r="O121" i="8"/>
  <c r="J119" i="8"/>
  <c r="O118" i="8"/>
  <c r="O117" i="8"/>
  <c r="J115" i="8"/>
  <c r="O114" i="8"/>
  <c r="O113" i="8"/>
  <c r="J111" i="8"/>
  <c r="O110" i="8"/>
  <c r="O109" i="8"/>
  <c r="J107" i="8"/>
  <c r="O105" i="8"/>
  <c r="J103" i="8"/>
  <c r="O101" i="8"/>
  <c r="J99" i="8"/>
  <c r="O97" i="8"/>
  <c r="J95" i="8"/>
  <c r="O93" i="8"/>
  <c r="O150" i="8"/>
  <c r="O146" i="8"/>
  <c r="O142" i="8"/>
  <c r="O138" i="8"/>
  <c r="J134" i="8"/>
  <c r="O132" i="8"/>
  <c r="J130" i="8"/>
  <c r="O128" i="8"/>
  <c r="J126" i="8"/>
  <c r="O124" i="8"/>
  <c r="J122" i="8"/>
  <c r="O120" i="8"/>
  <c r="J118" i="8"/>
  <c r="O116" i="8"/>
  <c r="J114" i="8"/>
  <c r="O112" i="8"/>
  <c r="J110" i="8"/>
  <c r="J108" i="8"/>
  <c r="O106" i="8"/>
  <c r="J104" i="8"/>
  <c r="O102" i="8"/>
  <c r="J100" i="8"/>
  <c r="O98" i="8"/>
  <c r="J96" i="8"/>
  <c r="O94" i="8"/>
  <c r="J92" i="8"/>
  <c r="O90" i="8"/>
  <c r="J88" i="8"/>
  <c r="O86" i="8"/>
  <c r="J84" i="8"/>
  <c r="O82" i="8"/>
  <c r="J80" i="8"/>
  <c r="O78" i="8"/>
  <c r="J76" i="8"/>
  <c r="O74" i="8"/>
  <c r="J72" i="8"/>
  <c r="O70" i="8"/>
  <c r="J68" i="8"/>
  <c r="O66" i="8"/>
  <c r="J64" i="8"/>
  <c r="O62" i="8"/>
  <c r="J60" i="8"/>
  <c r="O58" i="8"/>
  <c r="J56" i="8"/>
  <c r="O54" i="8"/>
  <c r="J52" i="8"/>
  <c r="J91" i="8"/>
  <c r="J87" i="8"/>
  <c r="O84" i="8"/>
  <c r="J79" i="8"/>
  <c r="J75" i="8"/>
  <c r="J71" i="8"/>
  <c r="J67" i="8"/>
  <c r="J63" i="8"/>
  <c r="J59" i="8"/>
  <c r="J55" i="8"/>
  <c r="J50" i="8"/>
  <c r="O48" i="8"/>
  <c r="J46" i="8"/>
  <c r="O44" i="8"/>
  <c r="J42" i="8"/>
  <c r="O40" i="8"/>
  <c r="J38" i="8"/>
  <c r="O36" i="8"/>
  <c r="J34" i="8"/>
  <c r="O32" i="8"/>
  <c r="J30" i="8"/>
  <c r="O28" i="8"/>
  <c r="J28" i="8"/>
  <c r="J26" i="8"/>
  <c r="O22" i="8"/>
  <c r="O89" i="8"/>
  <c r="J83" i="8"/>
  <c r="J82" i="8"/>
  <c r="O81" i="8"/>
  <c r="O80" i="8"/>
  <c r="J78" i="8"/>
  <c r="O77" i="8"/>
  <c r="O76" i="8"/>
  <c r="J74" i="8"/>
  <c r="O73" i="8"/>
  <c r="O72" i="8"/>
  <c r="J70" i="8"/>
  <c r="O69" i="8"/>
  <c r="O68" i="8"/>
  <c r="J66" i="8"/>
  <c r="O65" i="8"/>
  <c r="O64" i="8"/>
  <c r="J62" i="8"/>
  <c r="O61" i="8"/>
  <c r="O60" i="8"/>
  <c r="J58" i="8"/>
  <c r="O57" i="8"/>
  <c r="O56" i="8"/>
  <c r="J54" i="8"/>
  <c r="O53" i="8"/>
  <c r="O52" i="8"/>
  <c r="J51" i="8"/>
  <c r="O49" i="8"/>
  <c r="J47" i="8"/>
  <c r="O45" i="8"/>
  <c r="J43" i="8"/>
  <c r="O41" i="8"/>
  <c r="J39" i="8"/>
  <c r="O37" i="8"/>
  <c r="J35" i="8"/>
  <c r="O33" i="8"/>
  <c r="J31" i="8"/>
  <c r="O29" i="8"/>
  <c r="O27" i="8"/>
  <c r="J27" i="8"/>
  <c r="O25" i="8"/>
  <c r="J24" i="8"/>
  <c r="J21" i="8"/>
  <c r="J20" i="8"/>
  <c r="J19" i="8"/>
  <c r="J18" i="8"/>
  <c r="J17" i="8"/>
  <c r="J16" i="8"/>
  <c r="J15" i="8"/>
  <c r="J14" i="8"/>
  <c r="O85" i="8"/>
  <c r="J81" i="8"/>
  <c r="O79" i="8"/>
  <c r="J77" i="8"/>
  <c r="O75" i="8"/>
  <c r="J73" i="8"/>
  <c r="O71" i="8"/>
  <c r="J69" i="8"/>
  <c r="O67" i="8"/>
  <c r="J65" i="8"/>
  <c r="O63" i="8"/>
  <c r="J61" i="8"/>
  <c r="O59" i="8"/>
  <c r="J57" i="8"/>
  <c r="O55" i="8"/>
  <c r="J53" i="8"/>
  <c r="O50" i="8"/>
  <c r="J48" i="8"/>
  <c r="O46" i="8"/>
  <c r="J44" i="8"/>
  <c r="O42" i="8"/>
  <c r="J40" i="8"/>
  <c r="O38" i="8"/>
  <c r="J36" i="8"/>
  <c r="O34" i="8"/>
  <c r="J32" i="8"/>
  <c r="O30" i="8"/>
  <c r="O26" i="8"/>
  <c r="J25" i="8"/>
  <c r="O23" i="8"/>
  <c r="J22" i="8"/>
  <c r="O20" i="8"/>
  <c r="O19" i="8"/>
  <c r="O18" i="8"/>
  <c r="O17" i="8"/>
  <c r="O16" i="8"/>
  <c r="O15" i="8"/>
  <c r="O14" i="8"/>
  <c r="O51" i="8"/>
  <c r="J49" i="8"/>
  <c r="O47" i="8"/>
  <c r="J45" i="8"/>
  <c r="O43" i="8"/>
  <c r="J41" i="8"/>
  <c r="O39" i="8"/>
  <c r="J37" i="8"/>
  <c r="O35" i="8"/>
  <c r="J33" i="8"/>
  <c r="O31" i="8"/>
  <c r="J29" i="8"/>
  <c r="O24" i="8"/>
  <c r="J23" i="8"/>
  <c r="O21" i="8"/>
  <c r="P4" i="8"/>
  <c r="O5" i="8"/>
  <c r="J7" i="8"/>
  <c r="P8" i="8"/>
  <c r="O9" i="8"/>
  <c r="J11" i="8"/>
  <c r="P12" i="8"/>
  <c r="O13" i="8"/>
  <c r="P5" i="8"/>
  <c r="P9" i="8"/>
  <c r="K250" i="8"/>
  <c r="P248" i="8"/>
  <c r="K246" i="8"/>
  <c r="P244" i="8"/>
  <c r="K242" i="8"/>
  <c r="P240" i="8"/>
  <c r="K238" i="8"/>
  <c r="P236" i="8"/>
  <c r="K234" i="8"/>
  <c r="P232" i="8"/>
  <c r="K230" i="8"/>
  <c r="P249" i="8"/>
  <c r="K247" i="8"/>
  <c r="P245" i="8"/>
  <c r="K243" i="8"/>
  <c r="P241" i="8"/>
  <c r="K239" i="8"/>
  <c r="P237" i="8"/>
  <c r="K235" i="8"/>
  <c r="P233" i="8"/>
  <c r="K231" i="8"/>
  <c r="P250" i="8"/>
  <c r="K248" i="8"/>
  <c r="P246" i="8"/>
  <c r="K244" i="8"/>
  <c r="K249" i="8"/>
  <c r="P247" i="8"/>
  <c r="K245" i="8"/>
  <c r="P243" i="8"/>
  <c r="K241" i="8"/>
  <c r="P239" i="8"/>
  <c r="K237" i="8"/>
  <c r="P235" i="8"/>
  <c r="K233" i="8"/>
  <c r="P231" i="8"/>
  <c r="K229" i="8"/>
  <c r="P227" i="8"/>
  <c r="K225" i="8"/>
  <c r="P223" i="8"/>
  <c r="K221" i="8"/>
  <c r="P219" i="8"/>
  <c r="K217" i="8"/>
  <c r="P215" i="8"/>
  <c r="K213" i="8"/>
  <c r="P211" i="8"/>
  <c r="K209" i="8"/>
  <c r="K227" i="8"/>
  <c r="P226" i="8"/>
  <c r="K223" i="8"/>
  <c r="P222" i="8"/>
  <c r="K219" i="8"/>
  <c r="P218" i="8"/>
  <c r="K215" i="8"/>
  <c r="P214" i="8"/>
  <c r="K211" i="8"/>
  <c r="P210" i="8"/>
  <c r="P207" i="8"/>
  <c r="K205" i="8"/>
  <c r="P203" i="8"/>
  <c r="K201" i="8"/>
  <c r="P199" i="8"/>
  <c r="K197" i="8"/>
  <c r="P195" i="8"/>
  <c r="K193" i="8"/>
  <c r="P191" i="8"/>
  <c r="K189" i="8"/>
  <c r="P187" i="8"/>
  <c r="K185" i="8"/>
  <c r="P242" i="8"/>
  <c r="P238" i="8"/>
  <c r="P234" i="8"/>
  <c r="P229" i="8"/>
  <c r="P228" i="8"/>
  <c r="K226" i="8"/>
  <c r="P225" i="8"/>
  <c r="P224" i="8"/>
  <c r="K222" i="8"/>
  <c r="P221" i="8"/>
  <c r="P220" i="8"/>
  <c r="K218" i="8"/>
  <c r="P217" i="8"/>
  <c r="P216" i="8"/>
  <c r="K214" i="8"/>
  <c r="P213" i="8"/>
  <c r="P212" i="8"/>
  <c r="K210" i="8"/>
  <c r="P209" i="8"/>
  <c r="P208" i="8"/>
  <c r="K206" i="8"/>
  <c r="P204" i="8"/>
  <c r="K202" i="8"/>
  <c r="P200" i="8"/>
  <c r="K198" i="8"/>
  <c r="P196" i="8"/>
  <c r="K194" i="8"/>
  <c r="P192" i="8"/>
  <c r="K190" i="8"/>
  <c r="P188" i="8"/>
  <c r="K240" i="8"/>
  <c r="K236" i="8"/>
  <c r="K232" i="8"/>
  <c r="P230" i="8"/>
  <c r="K228" i="8"/>
  <c r="K224" i="8"/>
  <c r="K220" i="8"/>
  <c r="K216" i="8"/>
  <c r="K212" i="8"/>
  <c r="K208" i="8"/>
  <c r="P206" i="8"/>
  <c r="K204" i="8"/>
  <c r="P202" i="8"/>
  <c r="K200" i="8"/>
  <c r="P198" i="8"/>
  <c r="K196" i="8"/>
  <c r="P194" i="8"/>
  <c r="K192" i="8"/>
  <c r="P190" i="8"/>
  <c r="K188" i="8"/>
  <c r="P186" i="8"/>
  <c r="K184" i="8"/>
  <c r="P182" i="8"/>
  <c r="K180" i="8"/>
  <c r="P178" i="8"/>
  <c r="K176" i="8"/>
  <c r="P174" i="8"/>
  <c r="K172" i="8"/>
  <c r="P170" i="8"/>
  <c r="K168" i="8"/>
  <c r="P166" i="8"/>
  <c r="K164" i="8"/>
  <c r="P162" i="8"/>
  <c r="K160" i="8"/>
  <c r="P158" i="8"/>
  <c r="P205" i="8"/>
  <c r="P201" i="8"/>
  <c r="P197" i="8"/>
  <c r="P193" i="8"/>
  <c r="P189" i="8"/>
  <c r="P184" i="8"/>
  <c r="P183" i="8"/>
  <c r="K181" i="8"/>
  <c r="P180" i="8"/>
  <c r="P179" i="8"/>
  <c r="K177" i="8"/>
  <c r="P176" i="8"/>
  <c r="P175" i="8"/>
  <c r="K173" i="8"/>
  <c r="P172" i="8"/>
  <c r="P171" i="8"/>
  <c r="K169" i="8"/>
  <c r="P168" i="8"/>
  <c r="P167" i="8"/>
  <c r="K165" i="8"/>
  <c r="P164" i="8"/>
  <c r="P163" i="8"/>
  <c r="K161" i="8"/>
  <c r="P160" i="8"/>
  <c r="P159" i="8"/>
  <c r="P157" i="8"/>
  <c r="K155" i="8"/>
  <c r="P153" i="8"/>
  <c r="K151" i="8"/>
  <c r="P149" i="8"/>
  <c r="K147" i="8"/>
  <c r="P145" i="8"/>
  <c r="K143" i="8"/>
  <c r="P141" i="8"/>
  <c r="K139" i="8"/>
  <c r="P137" i="8"/>
  <c r="P185" i="8"/>
  <c r="K156" i="8"/>
  <c r="P154" i="8"/>
  <c r="K152" i="8"/>
  <c r="P150" i="8"/>
  <c r="K148" i="8"/>
  <c r="P146" i="8"/>
  <c r="K144" i="8"/>
  <c r="P142" i="8"/>
  <c r="K207" i="8"/>
  <c r="K203" i="8"/>
  <c r="K199" i="8"/>
  <c r="K195" i="8"/>
  <c r="K191" i="8"/>
  <c r="K186" i="8"/>
  <c r="K183" i="8"/>
  <c r="K179" i="8"/>
  <c r="K175" i="8"/>
  <c r="K171" i="8"/>
  <c r="K167" i="8"/>
  <c r="K163" i="8"/>
  <c r="K159" i="8"/>
  <c r="K157" i="8"/>
  <c r="P155" i="8"/>
  <c r="K187" i="8"/>
  <c r="K182" i="8"/>
  <c r="P181" i="8"/>
  <c r="K178" i="8"/>
  <c r="P177" i="8"/>
  <c r="K174" i="8"/>
  <c r="P173" i="8"/>
  <c r="K170" i="8"/>
  <c r="P169" i="8"/>
  <c r="K166" i="8"/>
  <c r="P165" i="8"/>
  <c r="K162" i="8"/>
  <c r="P161" i="8"/>
  <c r="K158" i="8"/>
  <c r="P156" i="8"/>
  <c r="K154" i="8"/>
  <c r="P152" i="8"/>
  <c r="K150" i="8"/>
  <c r="P148" i="8"/>
  <c r="K146" i="8"/>
  <c r="P144" i="8"/>
  <c r="K142" i="8"/>
  <c r="P140" i="8"/>
  <c r="K138" i="8"/>
  <c r="P136" i="8"/>
  <c r="K134" i="8"/>
  <c r="P132" i="8"/>
  <c r="K130" i="8"/>
  <c r="P128" i="8"/>
  <c r="K126" i="8"/>
  <c r="P124" i="8"/>
  <c r="K122" i="8"/>
  <c r="P120" i="8"/>
  <c r="K118" i="8"/>
  <c r="P116" i="8"/>
  <c r="K114" i="8"/>
  <c r="P112" i="8"/>
  <c r="K110" i="8"/>
  <c r="K153" i="8"/>
  <c r="K149" i="8"/>
  <c r="K145" i="8"/>
  <c r="P139" i="8"/>
  <c r="P135" i="8"/>
  <c r="K132" i="8"/>
  <c r="P131" i="8"/>
  <c r="K128" i="8"/>
  <c r="P127" i="8"/>
  <c r="K124" i="8"/>
  <c r="P123" i="8"/>
  <c r="K120" i="8"/>
  <c r="P119" i="8"/>
  <c r="K116" i="8"/>
  <c r="P115" i="8"/>
  <c r="K112" i="8"/>
  <c r="P111" i="8"/>
  <c r="P108" i="8"/>
  <c r="K106" i="8"/>
  <c r="P104" i="8"/>
  <c r="K102" i="8"/>
  <c r="P100" i="8"/>
  <c r="K98" i="8"/>
  <c r="P96" i="8"/>
  <c r="K94" i="8"/>
  <c r="P92" i="8"/>
  <c r="K90" i="8"/>
  <c r="P88" i="8"/>
  <c r="K86" i="8"/>
  <c r="P84" i="8"/>
  <c r="K140" i="8"/>
  <c r="K136" i="8"/>
  <c r="K135" i="8"/>
  <c r="P134" i="8"/>
  <c r="P133" i="8"/>
  <c r="K131" i="8"/>
  <c r="P130" i="8"/>
  <c r="P129" i="8"/>
  <c r="K127" i="8"/>
  <c r="P126" i="8"/>
  <c r="P125" i="8"/>
  <c r="K123" i="8"/>
  <c r="P122" i="8"/>
  <c r="P121" i="8"/>
  <c r="K119" i="8"/>
  <c r="P118" i="8"/>
  <c r="P117" i="8"/>
  <c r="K115" i="8"/>
  <c r="P114" i="8"/>
  <c r="P113" i="8"/>
  <c r="K111" i="8"/>
  <c r="P110" i="8"/>
  <c r="P109" i="8"/>
  <c r="K107" i="8"/>
  <c r="P105" i="8"/>
  <c r="K103" i="8"/>
  <c r="P101" i="8"/>
  <c r="K99" i="8"/>
  <c r="P97" i="8"/>
  <c r="K95" i="8"/>
  <c r="P93" i="8"/>
  <c r="K91" i="8"/>
  <c r="P89" i="8"/>
  <c r="K87" i="8"/>
  <c r="P151" i="8"/>
  <c r="P147" i="8"/>
  <c r="P143" i="8"/>
  <c r="K141" i="8"/>
  <c r="P138" i="8"/>
  <c r="K137" i="8"/>
  <c r="K108" i="8"/>
  <c r="P106" i="8"/>
  <c r="K104" i="8"/>
  <c r="P102" i="8"/>
  <c r="K100" i="8"/>
  <c r="P98" i="8"/>
  <c r="K96" i="8"/>
  <c r="P94" i="8"/>
  <c r="K92" i="8"/>
  <c r="K133" i="8"/>
  <c r="K129" i="8"/>
  <c r="K125" i="8"/>
  <c r="K121" i="8"/>
  <c r="K117" i="8"/>
  <c r="K113" i="8"/>
  <c r="K109" i="8"/>
  <c r="P107" i="8"/>
  <c r="K105" i="8"/>
  <c r="P103" i="8"/>
  <c r="K101" i="8"/>
  <c r="P99" i="8"/>
  <c r="K97" i="8"/>
  <c r="P95" i="8"/>
  <c r="K93" i="8"/>
  <c r="P91" i="8"/>
  <c r="K89" i="8"/>
  <c r="P87" i="8"/>
  <c r="K85" i="8"/>
  <c r="P83" i="8"/>
  <c r="K81" i="8"/>
  <c r="P79" i="8"/>
  <c r="K77" i="8"/>
  <c r="P75" i="8"/>
  <c r="K73" i="8"/>
  <c r="P71" i="8"/>
  <c r="K69" i="8"/>
  <c r="P67" i="8"/>
  <c r="K65" i="8"/>
  <c r="P63" i="8"/>
  <c r="K61" i="8"/>
  <c r="P59" i="8"/>
  <c r="K57" i="8"/>
  <c r="P55" i="8"/>
  <c r="K53" i="8"/>
  <c r="P90" i="8"/>
  <c r="P86" i="8"/>
  <c r="K83" i="8"/>
  <c r="K82" i="8"/>
  <c r="P81" i="8"/>
  <c r="P80" i="8"/>
  <c r="K78" i="8"/>
  <c r="P77" i="8"/>
  <c r="P76" i="8"/>
  <c r="K74" i="8"/>
  <c r="P73" i="8"/>
  <c r="P72" i="8"/>
  <c r="K70" i="8"/>
  <c r="P69" i="8"/>
  <c r="P68" i="8"/>
  <c r="K66" i="8"/>
  <c r="P65" i="8"/>
  <c r="P64" i="8"/>
  <c r="K62" i="8"/>
  <c r="P61" i="8"/>
  <c r="P60" i="8"/>
  <c r="K58" i="8"/>
  <c r="P57" i="8"/>
  <c r="P56" i="8"/>
  <c r="K54" i="8"/>
  <c r="P53" i="8"/>
  <c r="P52" i="8"/>
  <c r="K51" i="8"/>
  <c r="P49" i="8"/>
  <c r="K47" i="8"/>
  <c r="P45" i="8"/>
  <c r="K43" i="8"/>
  <c r="P41" i="8"/>
  <c r="K39" i="8"/>
  <c r="P37" i="8"/>
  <c r="K35" i="8"/>
  <c r="P33" i="8"/>
  <c r="K31" i="8"/>
  <c r="P29" i="8"/>
  <c r="P27" i="8"/>
  <c r="K27" i="8"/>
  <c r="P25" i="8"/>
  <c r="K24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P85" i="8"/>
  <c r="K84" i="8"/>
  <c r="P50" i="8"/>
  <c r="K48" i="8"/>
  <c r="P46" i="8"/>
  <c r="K44" i="8"/>
  <c r="P42" i="8"/>
  <c r="K40" i="8"/>
  <c r="P38" i="8"/>
  <c r="K36" i="8"/>
  <c r="P34" i="8"/>
  <c r="K32" i="8"/>
  <c r="P30" i="8"/>
  <c r="P26" i="8"/>
  <c r="K25" i="8"/>
  <c r="P23" i="8"/>
  <c r="K22" i="8"/>
  <c r="P20" i="8"/>
  <c r="P19" i="8"/>
  <c r="P18" i="8"/>
  <c r="P17" i="8"/>
  <c r="P16" i="8"/>
  <c r="P15" i="8"/>
  <c r="P14" i="8"/>
  <c r="K88" i="8"/>
  <c r="K80" i="8"/>
  <c r="K76" i="8"/>
  <c r="K72" i="8"/>
  <c r="K68" i="8"/>
  <c r="K64" i="8"/>
  <c r="K60" i="8"/>
  <c r="K56" i="8"/>
  <c r="K52" i="8"/>
  <c r="P51" i="8"/>
  <c r="K49" i="8"/>
  <c r="P47" i="8"/>
  <c r="K45" i="8"/>
  <c r="P43" i="8"/>
  <c r="K41" i="8"/>
  <c r="P39" i="8"/>
  <c r="K37" i="8"/>
  <c r="P35" i="8"/>
  <c r="K33" i="8"/>
  <c r="P31" i="8"/>
  <c r="K29" i="8"/>
  <c r="P24" i="8"/>
  <c r="K23" i="8"/>
  <c r="P21" i="8"/>
  <c r="P82" i="8"/>
  <c r="K79" i="8"/>
  <c r="P78" i="8"/>
  <c r="K75" i="8"/>
  <c r="P74" i="8"/>
  <c r="K71" i="8"/>
  <c r="P70" i="8"/>
  <c r="K67" i="8"/>
  <c r="P66" i="8"/>
  <c r="K63" i="8"/>
  <c r="P62" i="8"/>
  <c r="K59" i="8"/>
  <c r="P58" i="8"/>
  <c r="K55" i="8"/>
  <c r="P54" i="8"/>
  <c r="K50" i="8"/>
  <c r="P48" i="8"/>
  <c r="K46" i="8"/>
  <c r="P44" i="8"/>
  <c r="K42" i="8"/>
  <c r="P40" i="8"/>
  <c r="K38" i="8"/>
  <c r="P36" i="8"/>
  <c r="K34" i="8"/>
  <c r="P32" i="8"/>
  <c r="K30" i="8"/>
  <c r="P28" i="8"/>
  <c r="K28" i="8"/>
  <c r="K26" i="8"/>
  <c r="P22" i="8"/>
  <c r="P6" i="8"/>
  <c r="P10" i="8"/>
  <c r="J13" i="8"/>
  <c r="I101" i="24" l="1"/>
  <c r="I249" i="24"/>
  <c r="I245" i="24"/>
  <c r="I241" i="24"/>
  <c r="I237" i="24"/>
  <c r="I233" i="24"/>
  <c r="I229" i="24"/>
  <c r="I225" i="24"/>
  <c r="I221" i="24"/>
  <c r="I217" i="24"/>
  <c r="I213" i="24"/>
  <c r="I209" i="24"/>
  <c r="I205" i="24"/>
  <c r="I201" i="24"/>
  <c r="I197" i="24"/>
  <c r="I193" i="24"/>
  <c r="I189" i="24"/>
  <c r="I185" i="24"/>
  <c r="I181" i="24"/>
  <c r="I177" i="24"/>
  <c r="I173" i="24"/>
  <c r="I169" i="24"/>
  <c r="I165" i="24"/>
  <c r="I161" i="24"/>
  <c r="I157" i="24"/>
  <c r="I153" i="24"/>
  <c r="I149" i="24"/>
  <c r="I145" i="24"/>
  <c r="I141" i="24"/>
  <c r="I137" i="24"/>
  <c r="I133" i="24"/>
  <c r="I129" i="24"/>
  <c r="I125" i="24"/>
  <c r="I121" i="24"/>
  <c r="I117" i="24"/>
  <c r="I113" i="24"/>
  <c r="I109" i="24"/>
  <c r="I105" i="24"/>
  <c r="I99" i="24"/>
  <c r="I95" i="24"/>
  <c r="I91" i="24"/>
  <c r="I87" i="24"/>
  <c r="I83" i="24"/>
  <c r="I79" i="24"/>
  <c r="I75" i="24"/>
  <c r="I71" i="24"/>
  <c r="I67" i="24"/>
  <c r="I63" i="24"/>
  <c r="I59" i="24"/>
  <c r="I55" i="24"/>
  <c r="I51" i="24"/>
  <c r="I47" i="24"/>
  <c r="I43" i="24"/>
  <c r="I39" i="24"/>
  <c r="I35" i="24"/>
  <c r="I31" i="24"/>
  <c r="I27" i="24"/>
  <c r="I23" i="24"/>
  <c r="I19" i="24"/>
  <c r="I15" i="24"/>
  <c r="I11" i="24"/>
  <c r="I7" i="24"/>
  <c r="I5" i="24"/>
  <c r="I248" i="24"/>
  <c r="I244" i="24"/>
  <c r="I240" i="24"/>
  <c r="I236" i="24"/>
  <c r="I232" i="24"/>
  <c r="I228" i="24"/>
  <c r="I224" i="24"/>
  <c r="I220" i="24"/>
  <c r="I216" i="24"/>
  <c r="I212" i="24"/>
  <c r="I208" i="24"/>
  <c r="I204" i="24"/>
  <c r="I200" i="24"/>
  <c r="I196" i="24"/>
  <c r="I192" i="24"/>
  <c r="I188" i="24"/>
  <c r="I184" i="24"/>
  <c r="I180" i="24"/>
  <c r="I176" i="24"/>
  <c r="I172" i="24"/>
  <c r="I168" i="24"/>
  <c r="I164" i="24"/>
  <c r="I160" i="24"/>
  <c r="I156" i="24"/>
  <c r="I152" i="24"/>
  <c r="I148" i="24"/>
  <c r="I144" i="24"/>
  <c r="I140" i="24"/>
  <c r="I136" i="24"/>
  <c r="I132" i="24"/>
  <c r="I128" i="24"/>
  <c r="I124" i="24"/>
  <c r="I120" i="24"/>
  <c r="I116" i="24"/>
  <c r="I112" i="24"/>
  <c r="I108" i="24"/>
  <c r="I104" i="24"/>
  <c r="I100" i="24"/>
  <c r="I96" i="24"/>
  <c r="I92" i="24"/>
  <c r="I88" i="24"/>
  <c r="I84" i="24"/>
  <c r="I80" i="24"/>
  <c r="I76" i="24"/>
  <c r="I72" i="24"/>
  <c r="I68" i="24"/>
  <c r="I64" i="24"/>
  <c r="I60" i="24"/>
  <c r="I56" i="24"/>
  <c r="I52" i="24"/>
  <c r="I48" i="24"/>
  <c r="I44" i="24"/>
  <c r="I40" i="24"/>
  <c r="I36" i="24"/>
  <c r="I32" i="24"/>
  <c r="I28" i="24"/>
  <c r="I24" i="24"/>
  <c r="I20" i="24"/>
  <c r="I16" i="24"/>
  <c r="I12" i="24"/>
  <c r="I8" i="24"/>
  <c r="I4" i="24"/>
  <c r="I3" i="24"/>
  <c r="I247" i="24"/>
  <c r="I243" i="24"/>
  <c r="I239" i="24"/>
  <c r="I235" i="24"/>
  <c r="I231" i="24"/>
  <c r="I227" i="24"/>
  <c r="I223" i="24"/>
  <c r="I219" i="24"/>
  <c r="I215" i="24"/>
  <c r="I211" i="24"/>
  <c r="I207" i="24"/>
  <c r="I203" i="24"/>
  <c r="I199" i="24"/>
  <c r="I195" i="24"/>
  <c r="I191" i="24"/>
  <c r="I187" i="24"/>
  <c r="I183" i="24"/>
  <c r="I179" i="24"/>
  <c r="I175" i="24"/>
  <c r="I171" i="24"/>
  <c r="I167" i="24"/>
  <c r="I163" i="24"/>
  <c r="I159" i="24"/>
  <c r="I155" i="24"/>
  <c r="I151" i="24"/>
  <c r="I147" i="24"/>
  <c r="I143" i="24"/>
  <c r="I139" i="24"/>
  <c r="I135" i="24"/>
  <c r="I131" i="24"/>
  <c r="I127" i="24"/>
  <c r="I123" i="24"/>
  <c r="I119" i="24"/>
  <c r="I115" i="24"/>
  <c r="I111" i="24"/>
  <c r="I107" i="24"/>
  <c r="I103" i="24"/>
  <c r="I97" i="24"/>
  <c r="I93" i="24"/>
  <c r="I89" i="24"/>
  <c r="I85" i="24"/>
  <c r="I81" i="24"/>
  <c r="I77" i="24"/>
  <c r="I73" i="24"/>
  <c r="I69" i="24"/>
  <c r="I65" i="24"/>
  <c r="I61" i="24"/>
  <c r="I57" i="24"/>
  <c r="I53" i="24"/>
  <c r="I49" i="24"/>
  <c r="I45" i="24"/>
  <c r="I41" i="24"/>
  <c r="I37" i="24"/>
  <c r="I33" i="24"/>
  <c r="I29" i="24"/>
  <c r="I25" i="24"/>
  <c r="I21" i="24"/>
  <c r="I17" i="24"/>
  <c r="I13" i="24"/>
  <c r="I9" i="24"/>
  <c r="I250" i="24"/>
  <c r="I246" i="24"/>
  <c r="I242" i="24"/>
  <c r="I238" i="24"/>
  <c r="I234" i="24"/>
  <c r="I230" i="24"/>
  <c r="I226" i="24"/>
  <c r="I222" i="24"/>
  <c r="I218" i="24"/>
  <c r="I214" i="24"/>
  <c r="I210" i="24"/>
  <c r="I206" i="24"/>
  <c r="I202" i="24"/>
  <c r="I198" i="24"/>
  <c r="I194" i="24"/>
  <c r="I190" i="24"/>
  <c r="I186" i="24"/>
  <c r="I182" i="24"/>
  <c r="I178" i="24"/>
  <c r="I174" i="24"/>
  <c r="I170" i="24"/>
  <c r="I166" i="24"/>
  <c r="I162" i="24"/>
  <c r="I158" i="24"/>
  <c r="I154" i="24"/>
  <c r="I150" i="24"/>
  <c r="I146" i="24"/>
  <c r="I142" i="24"/>
  <c r="I138" i="24"/>
  <c r="I134" i="24"/>
  <c r="I130" i="24"/>
  <c r="I126" i="24"/>
  <c r="I122" i="24"/>
  <c r="I118" i="24"/>
  <c r="I114" i="24"/>
  <c r="I110" i="24"/>
  <c r="I106" i="24"/>
  <c r="I102" i="24"/>
  <c r="I98" i="24"/>
  <c r="I94" i="24"/>
  <c r="I90" i="24"/>
  <c r="I86" i="24"/>
  <c r="I82" i="24"/>
  <c r="I78" i="24"/>
  <c r="I74" i="24"/>
  <c r="I70" i="24"/>
  <c r="I66" i="24"/>
  <c r="I62" i="24"/>
  <c r="I58" i="24"/>
  <c r="I54" i="24"/>
  <c r="I50" i="24"/>
  <c r="I46" i="24"/>
  <c r="I42" i="24"/>
  <c r="I38" i="24"/>
  <c r="I34" i="24"/>
  <c r="I30" i="24"/>
  <c r="I26" i="24"/>
  <c r="I22" i="24"/>
  <c r="I18" i="24"/>
  <c r="I14" i="24"/>
  <c r="I10" i="24"/>
  <c r="I6" i="24"/>
  <c r="J5" i="13"/>
  <c r="J6" i="13"/>
  <c r="K7" i="13"/>
  <c r="L5" i="13"/>
  <c r="J7" i="13"/>
  <c r="K5" i="13"/>
  <c r="K6" i="13"/>
  <c r="L6" i="13"/>
  <c r="L7" i="13"/>
  <c r="M10" i="8"/>
  <c r="M16" i="8"/>
  <c r="K246" i="9"/>
  <c r="K230" i="9"/>
  <c r="K241" i="9"/>
  <c r="K243" i="9"/>
  <c r="K227" i="9"/>
  <c r="P228" i="9"/>
  <c r="P225" i="9"/>
  <c r="P222" i="9"/>
  <c r="P217" i="9"/>
  <c r="K208" i="9"/>
  <c r="P240" i="9"/>
  <c r="K221" i="9"/>
  <c r="P244" i="9"/>
  <c r="K224" i="9"/>
  <c r="K214" i="9"/>
  <c r="K202" i="9"/>
  <c r="P218" i="9"/>
  <c r="P211" i="9"/>
  <c r="K205" i="9"/>
  <c r="K190" i="9"/>
  <c r="K186" i="9"/>
  <c r="K182" i="9"/>
  <c r="K178" i="9"/>
  <c r="K172" i="9"/>
  <c r="K168" i="9"/>
  <c r="P229" i="9"/>
  <c r="P194" i="9"/>
  <c r="K196" i="9"/>
  <c r="K162" i="9"/>
  <c r="K157" i="9"/>
  <c r="M1" i="12"/>
  <c r="P13" i="8"/>
  <c r="P3" i="8"/>
  <c r="P2" i="8"/>
  <c r="M17" i="8" s="1"/>
  <c r="M5" i="8"/>
  <c r="M1" i="8" s="1"/>
  <c r="M2" i="8" s="1"/>
  <c r="K100" i="12"/>
  <c r="K108" i="12"/>
  <c r="P116" i="12"/>
  <c r="P124" i="12"/>
  <c r="P132" i="12"/>
  <c r="P140" i="12"/>
  <c r="P148" i="12"/>
  <c r="K154" i="12"/>
  <c r="P168" i="12"/>
  <c r="P119" i="12"/>
  <c r="P127" i="12"/>
  <c r="P135" i="12"/>
  <c r="P143" i="12"/>
  <c r="K153" i="12"/>
  <c r="P122" i="12"/>
  <c r="P130" i="12"/>
  <c r="P138" i="12"/>
  <c r="P146" i="12"/>
  <c r="K162" i="12"/>
  <c r="K178" i="12"/>
  <c r="K119" i="12"/>
  <c r="K127" i="12"/>
  <c r="K135" i="12"/>
  <c r="K143" i="12"/>
  <c r="K157" i="12"/>
  <c r="K165" i="12"/>
  <c r="K173" i="12"/>
  <c r="K183" i="12"/>
  <c r="K224" i="12"/>
  <c r="K156" i="12"/>
  <c r="K164" i="12"/>
  <c r="K172" i="12"/>
  <c r="P183" i="12"/>
  <c r="P201" i="12"/>
  <c r="K155" i="12"/>
  <c r="K163" i="12"/>
  <c r="K171" i="12"/>
  <c r="K179" i="12"/>
  <c r="P185" i="12"/>
  <c r="K199" i="12"/>
  <c r="K189" i="12"/>
  <c r="K197" i="12"/>
  <c r="K205" i="12"/>
  <c r="K184" i="12"/>
  <c r="K192" i="12"/>
  <c r="K200" i="12"/>
  <c r="K208" i="12"/>
  <c r="P214" i="12"/>
  <c r="P222" i="12"/>
  <c r="P235" i="12"/>
  <c r="K182" i="12"/>
  <c r="K190" i="12"/>
  <c r="K198" i="12"/>
  <c r="K206" i="12"/>
  <c r="P223" i="12"/>
  <c r="K241" i="12"/>
  <c r="P226" i="12"/>
  <c r="P234" i="12"/>
  <c r="P242" i="12"/>
  <c r="P250" i="12"/>
  <c r="K215" i="12"/>
  <c r="K223" i="12"/>
  <c r="K231" i="12"/>
  <c r="K239" i="12"/>
  <c r="K247" i="12"/>
  <c r="P212" i="12"/>
  <c r="P220" i="12"/>
  <c r="P228" i="12"/>
  <c r="P236" i="12"/>
  <c r="P244" i="12"/>
  <c r="P41" i="12"/>
  <c r="P33" i="12"/>
  <c r="K28" i="12"/>
  <c r="M11" i="12" s="1"/>
  <c r="P22" i="12"/>
  <c r="M14" i="12"/>
  <c r="AE28" i="5" s="1"/>
  <c r="M2" i="12"/>
  <c r="M16" i="12"/>
  <c r="M17" i="12"/>
  <c r="M10" i="12"/>
  <c r="M14" i="10"/>
  <c r="AE27" i="5" s="1"/>
  <c r="M2" i="10"/>
  <c r="M16" i="10"/>
  <c r="M11" i="10"/>
  <c r="M17" i="10"/>
  <c r="M10" i="10"/>
  <c r="K174" i="9"/>
  <c r="K166" i="9"/>
  <c r="K203" i="9"/>
  <c r="K164" i="9"/>
  <c r="K199" i="9"/>
  <c r="P155" i="9"/>
  <c r="K195" i="9"/>
  <c r="K94" i="9"/>
  <c r="M5" i="9"/>
  <c r="O238" i="9"/>
  <c r="O209" i="9"/>
  <c r="O219" i="9"/>
  <c r="J235" i="9"/>
  <c r="J207" i="9"/>
  <c r="J227" i="9"/>
  <c r="O217" i="9"/>
  <c r="J231" i="9"/>
  <c r="J226" i="9"/>
  <c r="J234" i="9"/>
  <c r="J242" i="9"/>
  <c r="J250" i="9"/>
  <c r="O235" i="9"/>
  <c r="O243" i="9"/>
  <c r="J213" i="9"/>
  <c r="J217" i="9"/>
  <c r="J221" i="9"/>
  <c r="O228" i="9"/>
  <c r="O236" i="9"/>
  <c r="O244" i="9"/>
  <c r="O50" i="9"/>
  <c r="O9" i="9"/>
  <c r="J4" i="9"/>
  <c r="O13" i="9"/>
  <c r="J8" i="9"/>
  <c r="P207" i="9"/>
  <c r="K156" i="9"/>
  <c r="K91" i="9"/>
  <c r="K86" i="9"/>
  <c r="K93" i="9"/>
  <c r="K163" i="9"/>
  <c r="K100" i="9"/>
  <c r="K92" i="9"/>
  <c r="P98" i="9"/>
  <c r="K58" i="9"/>
  <c r="K14" i="9"/>
  <c r="K55" i="9"/>
  <c r="P10" i="9"/>
  <c r="K250" i="9"/>
  <c r="K234" i="9"/>
  <c r="K228" i="9"/>
  <c r="K225" i="9"/>
  <c r="K216" i="9"/>
  <c r="K200" i="9"/>
  <c r="K240" i="9"/>
  <c r="K232" i="9"/>
  <c r="K212" i="9"/>
  <c r="K207" i="9"/>
  <c r="K244" i="9"/>
  <c r="K206" i="9"/>
  <c r="K218" i="9"/>
  <c r="K209" i="9"/>
  <c r="K201" i="9"/>
  <c r="P203" i="9"/>
  <c r="P202" i="9"/>
  <c r="P196" i="9"/>
  <c r="P215" i="9"/>
  <c r="K158" i="9"/>
  <c r="K153" i="9"/>
  <c r="K151" i="9"/>
  <c r="K149" i="9"/>
  <c r="K147" i="9"/>
  <c r="K145" i="9"/>
  <c r="K143" i="9"/>
  <c r="K141" i="9"/>
  <c r="K139" i="9"/>
  <c r="K137" i="9"/>
  <c r="K135" i="9"/>
  <c r="K133" i="9"/>
  <c r="K131" i="9"/>
  <c r="K129" i="9"/>
  <c r="K127" i="9"/>
  <c r="K125" i="9"/>
  <c r="K123" i="9"/>
  <c r="K121" i="9"/>
  <c r="K119" i="9"/>
  <c r="K117" i="9"/>
  <c r="K115" i="9"/>
  <c r="K113" i="9"/>
  <c r="K111" i="9"/>
  <c r="K109" i="9"/>
  <c r="K107" i="9"/>
  <c r="K105" i="9"/>
  <c r="K103" i="9"/>
  <c r="K101" i="9"/>
  <c r="K95" i="9"/>
  <c r="K159" i="9"/>
  <c r="K84" i="9"/>
  <c r="K82" i="9"/>
  <c r="K80" i="9"/>
  <c r="K78" i="9"/>
  <c r="K76" i="9"/>
  <c r="K74" i="9"/>
  <c r="K72" i="9"/>
  <c r="K70" i="9"/>
  <c r="K68" i="9"/>
  <c r="K66" i="9"/>
  <c r="K64" i="9"/>
  <c r="P90" i="9"/>
  <c r="P60" i="9"/>
  <c r="K54" i="9"/>
  <c r="K18" i="9"/>
  <c r="K2" i="9"/>
  <c r="K59" i="9"/>
  <c r="P25" i="9"/>
  <c r="P6" i="9"/>
  <c r="P86" i="9"/>
  <c r="K52" i="9"/>
  <c r="P89" i="9"/>
  <c r="K53" i="9"/>
  <c r="K46" i="9"/>
  <c r="K38" i="9"/>
  <c r="K30" i="9"/>
  <c r="K85" i="9"/>
  <c r="K238" i="9"/>
  <c r="K226" i="9"/>
  <c r="K245" i="9"/>
  <c r="K237" i="9"/>
  <c r="K247" i="9"/>
  <c r="K239" i="9"/>
  <c r="K231" i="9"/>
  <c r="K223" i="9"/>
  <c r="K236" i="9"/>
  <c r="P219" i="9"/>
  <c r="K217" i="9"/>
  <c r="P212" i="9"/>
  <c r="P221" i="9"/>
  <c r="K219" i="9"/>
  <c r="K210" i="9"/>
  <c r="K194" i="9"/>
  <c r="K248" i="9"/>
  <c r="K213" i="9"/>
  <c r="K193" i="9"/>
  <c r="K191" i="9"/>
  <c r="K189" i="9"/>
  <c r="K187" i="9"/>
  <c r="K185" i="9"/>
  <c r="K183" i="9"/>
  <c r="K181" i="9"/>
  <c r="K179" i="9"/>
  <c r="K177" i="9"/>
  <c r="K175" i="9"/>
  <c r="K173" i="9"/>
  <c r="K171" i="9"/>
  <c r="K169" i="9"/>
  <c r="K167" i="9"/>
  <c r="K165" i="9"/>
  <c r="K160" i="9"/>
  <c r="P199" i="9"/>
  <c r="P198" i="9"/>
  <c r="P206" i="9"/>
  <c r="K161" i="9"/>
  <c r="K99" i="9"/>
  <c r="K98" i="9"/>
  <c r="K90" i="9"/>
  <c r="K97" i="9"/>
  <c r="K89" i="9"/>
  <c r="P163" i="9"/>
  <c r="P162" i="9"/>
  <c r="K96" i="9"/>
  <c r="K88" i="9"/>
  <c r="P62" i="9"/>
  <c r="P56" i="9"/>
  <c r="K50" i="9"/>
  <c r="K6" i="9"/>
  <c r="P93" i="9"/>
  <c r="P18" i="9"/>
  <c r="M1" i="9"/>
  <c r="M2" i="9" s="1"/>
  <c r="K56" i="9"/>
  <c r="K25" i="9"/>
  <c r="K48" i="9"/>
  <c r="K40" i="9"/>
  <c r="K32" i="9"/>
  <c r="K26" i="9"/>
  <c r="K154" i="9"/>
  <c r="K152" i="9"/>
  <c r="K150" i="9"/>
  <c r="K148" i="9"/>
  <c r="K146" i="9"/>
  <c r="K144" i="9"/>
  <c r="K142" i="9"/>
  <c r="K140" i="9"/>
  <c r="K138" i="9"/>
  <c r="K136" i="9"/>
  <c r="K134" i="9"/>
  <c r="K132" i="9"/>
  <c r="K130" i="9"/>
  <c r="K128" i="9"/>
  <c r="K126" i="9"/>
  <c r="K124" i="9"/>
  <c r="K122" i="9"/>
  <c r="K120" i="9"/>
  <c r="K118" i="9"/>
  <c r="K116" i="9"/>
  <c r="K114" i="9"/>
  <c r="K112" i="9"/>
  <c r="K110" i="9"/>
  <c r="K108" i="9"/>
  <c r="K106" i="9"/>
  <c r="K104" i="9"/>
  <c r="K102" i="9"/>
  <c r="K87" i="9"/>
  <c r="P159" i="9"/>
  <c r="P158" i="9"/>
  <c r="K83" i="9"/>
  <c r="K81" i="9"/>
  <c r="K79" i="9"/>
  <c r="K77" i="9"/>
  <c r="K75" i="9"/>
  <c r="K73" i="9"/>
  <c r="K71" i="9"/>
  <c r="K69" i="9"/>
  <c r="K67" i="9"/>
  <c r="K65" i="9"/>
  <c r="K63" i="9"/>
  <c r="K62" i="9"/>
  <c r="P52" i="9"/>
  <c r="K10" i="9"/>
  <c r="P85" i="9"/>
  <c r="K51" i="9"/>
  <c r="P14" i="9"/>
  <c r="K60" i="9"/>
  <c r="P50" i="9"/>
  <c r="K42" i="9"/>
  <c r="K34" i="9"/>
  <c r="P94" i="9"/>
  <c r="K44" i="9"/>
  <c r="M14" i="9"/>
  <c r="AE26" i="5" s="1"/>
  <c r="P247" i="9"/>
  <c r="P243" i="9"/>
  <c r="P239" i="9"/>
  <c r="P235" i="9"/>
  <c r="P231" i="9"/>
  <c r="P227" i="9"/>
  <c r="P223" i="9"/>
  <c r="P250" i="9"/>
  <c r="P246" i="9"/>
  <c r="P242" i="9"/>
  <c r="P238" i="9"/>
  <c r="P234" i="9"/>
  <c r="P249" i="9"/>
  <c r="P233" i="9"/>
  <c r="P230" i="9"/>
  <c r="P226" i="9"/>
  <c r="P209" i="9"/>
  <c r="P205" i="9"/>
  <c r="P201" i="9"/>
  <c r="P245" i="9"/>
  <c r="P237" i="9"/>
  <c r="P216" i="9"/>
  <c r="P208" i="9"/>
  <c r="P204" i="9"/>
  <c r="P241" i="9"/>
  <c r="P220" i="9"/>
  <c r="P210" i="9"/>
  <c r="P200" i="9"/>
  <c r="P191" i="9"/>
  <c r="P187" i="9"/>
  <c r="P183" i="9"/>
  <c r="P179" i="9"/>
  <c r="P175" i="9"/>
  <c r="P171" i="9"/>
  <c r="P167" i="9"/>
  <c r="P161" i="9"/>
  <c r="P157" i="9"/>
  <c r="P192" i="9"/>
  <c r="P188" i="9"/>
  <c r="P184" i="9"/>
  <c r="P180" i="9"/>
  <c r="P176" i="9"/>
  <c r="P172" i="9"/>
  <c r="P168" i="9"/>
  <c r="P164" i="9"/>
  <c r="P193" i="9"/>
  <c r="P189" i="9"/>
  <c r="P185" i="9"/>
  <c r="P181" i="9"/>
  <c r="P177" i="9"/>
  <c r="P173" i="9"/>
  <c r="P169" i="9"/>
  <c r="P165" i="9"/>
  <c r="P197" i="9"/>
  <c r="P190" i="9"/>
  <c r="P186" i="9"/>
  <c r="P182" i="9"/>
  <c r="P178" i="9"/>
  <c r="P174" i="9"/>
  <c r="P170" i="9"/>
  <c r="P166" i="9"/>
  <c r="P160" i="9"/>
  <c r="P156" i="9"/>
  <c r="P151" i="9"/>
  <c r="P147" i="9"/>
  <c r="P143" i="9"/>
  <c r="P139" i="9"/>
  <c r="P135" i="9"/>
  <c r="P131" i="9"/>
  <c r="P127" i="9"/>
  <c r="P123" i="9"/>
  <c r="P119" i="9"/>
  <c r="P115" i="9"/>
  <c r="P111" i="9"/>
  <c r="P106" i="9"/>
  <c r="P102" i="9"/>
  <c r="P96" i="9"/>
  <c r="P92" i="9"/>
  <c r="P88" i="9"/>
  <c r="P154" i="9"/>
  <c r="P150" i="9"/>
  <c r="P146" i="9"/>
  <c r="P142" i="9"/>
  <c r="P138" i="9"/>
  <c r="P134" i="9"/>
  <c r="P130" i="9"/>
  <c r="P126" i="9"/>
  <c r="P122" i="9"/>
  <c r="P118" i="9"/>
  <c r="P114" i="9"/>
  <c r="P110" i="9"/>
  <c r="P107" i="9"/>
  <c r="P103" i="9"/>
  <c r="P99" i="9"/>
  <c r="P95" i="9"/>
  <c r="P91" i="9"/>
  <c r="P87" i="9"/>
  <c r="P84" i="9"/>
  <c r="P83" i="9"/>
  <c r="P82" i="9"/>
  <c r="P81" i="9"/>
  <c r="P153" i="9"/>
  <c r="P149" i="9"/>
  <c r="P145" i="9"/>
  <c r="P141" i="9"/>
  <c r="P137" i="9"/>
  <c r="P133" i="9"/>
  <c r="P129" i="9"/>
  <c r="P125" i="9"/>
  <c r="P121" i="9"/>
  <c r="P117" i="9"/>
  <c r="P113" i="9"/>
  <c r="P108" i="9"/>
  <c r="P104" i="9"/>
  <c r="P100" i="9"/>
  <c r="P152" i="9"/>
  <c r="P148" i="9"/>
  <c r="P144" i="9"/>
  <c r="P140" i="9"/>
  <c r="P136" i="9"/>
  <c r="P132" i="9"/>
  <c r="P128" i="9"/>
  <c r="P124" i="9"/>
  <c r="P120" i="9"/>
  <c r="P116" i="9"/>
  <c r="P112" i="9"/>
  <c r="P109" i="9"/>
  <c r="P105" i="9"/>
  <c r="P101" i="9"/>
  <c r="P78" i="9"/>
  <c r="P74" i="9"/>
  <c r="P70" i="9"/>
  <c r="P66" i="9"/>
  <c r="P77" i="9"/>
  <c r="P73" i="9"/>
  <c r="P69" i="9"/>
  <c r="P65" i="9"/>
  <c r="P61" i="9"/>
  <c r="P57" i="9"/>
  <c r="P53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K28" i="9"/>
  <c r="P26" i="9"/>
  <c r="K23" i="9"/>
  <c r="K22" i="9"/>
  <c r="K21" i="9"/>
  <c r="K17" i="9"/>
  <c r="K13" i="9"/>
  <c r="K9" i="9"/>
  <c r="K5" i="9"/>
  <c r="P80" i="9"/>
  <c r="P76" i="9"/>
  <c r="P72" i="9"/>
  <c r="P68" i="9"/>
  <c r="P64" i="9"/>
  <c r="P58" i="9"/>
  <c r="P54" i="9"/>
  <c r="P17" i="9"/>
  <c r="P13" i="9"/>
  <c r="K12" i="9"/>
  <c r="P9" i="9"/>
  <c r="K8" i="9"/>
  <c r="P5" i="9"/>
  <c r="K4" i="9"/>
  <c r="P79" i="9"/>
  <c r="P75" i="9"/>
  <c r="P71" i="9"/>
  <c r="P67" i="9"/>
  <c r="P63" i="9"/>
  <c r="P16" i="9"/>
  <c r="P12" i="9"/>
  <c r="P8" i="9"/>
  <c r="P4" i="9"/>
  <c r="P2" i="9"/>
  <c r="K24" i="9"/>
  <c r="K16" i="9"/>
  <c r="P27" i="9"/>
  <c r="P21" i="9"/>
  <c r="K15" i="9"/>
  <c r="K7" i="9"/>
  <c r="P19" i="9"/>
  <c r="M10" i="9"/>
  <c r="K20" i="9"/>
  <c r="P59" i="9"/>
  <c r="P55" i="9"/>
  <c r="K49" i="9"/>
  <c r="K47" i="9"/>
  <c r="K45" i="9"/>
  <c r="K43" i="9"/>
  <c r="K41" i="9"/>
  <c r="K39" i="9"/>
  <c r="K37" i="9"/>
  <c r="K35" i="9"/>
  <c r="K33" i="9"/>
  <c r="K31" i="9"/>
  <c r="K29" i="9"/>
  <c r="K27" i="9"/>
  <c r="K19" i="9"/>
  <c r="P23" i="9"/>
  <c r="P97" i="9"/>
  <c r="K61" i="9"/>
  <c r="K57" i="9"/>
  <c r="P51" i="9"/>
  <c r="P22" i="9"/>
  <c r="P20" i="9"/>
  <c r="K11" i="9"/>
  <c r="K3" i="9"/>
  <c r="P15" i="9"/>
  <c r="P24" i="9"/>
  <c r="P11" i="9"/>
  <c r="P3" i="9"/>
  <c r="P7" i="9"/>
  <c r="M14" i="8"/>
  <c r="AE25" i="5" s="1"/>
  <c r="G250" i="8"/>
  <c r="G246" i="8"/>
  <c r="G242" i="8"/>
  <c r="G238" i="8"/>
  <c r="G234" i="8"/>
  <c r="G230" i="8"/>
  <c r="G247" i="8"/>
  <c r="G243" i="8"/>
  <c r="G239" i="8"/>
  <c r="G235" i="8"/>
  <c r="G248" i="8"/>
  <c r="G244" i="8"/>
  <c r="G249" i="8"/>
  <c r="G245" i="8"/>
  <c r="G241" i="8"/>
  <c r="G237" i="8"/>
  <c r="G233" i="8"/>
  <c r="G229" i="8"/>
  <c r="G225" i="8"/>
  <c r="G221" i="8"/>
  <c r="G217" i="8"/>
  <c r="G213" i="8"/>
  <c r="G209" i="8"/>
  <c r="G240" i="8"/>
  <c r="G236" i="8"/>
  <c r="G232" i="8"/>
  <c r="G226" i="8"/>
  <c r="G222" i="8"/>
  <c r="G218" i="8"/>
  <c r="G214" i="8"/>
  <c r="G210" i="8"/>
  <c r="G205" i="8"/>
  <c r="G201" i="8"/>
  <c r="G197" i="8"/>
  <c r="G193" i="8"/>
  <c r="G189" i="8"/>
  <c r="G185" i="8"/>
  <c r="G206" i="8"/>
  <c r="G202" i="8"/>
  <c r="G198" i="8"/>
  <c r="G194" i="8"/>
  <c r="G190" i="8"/>
  <c r="G231" i="8"/>
  <c r="G228" i="8"/>
  <c r="G224" i="8"/>
  <c r="G220" i="8"/>
  <c r="G216" i="8"/>
  <c r="G212" i="8"/>
  <c r="G227" i="8"/>
  <c r="G223" i="8"/>
  <c r="G219" i="8"/>
  <c r="G215" i="8"/>
  <c r="G211" i="8"/>
  <c r="G208" i="8"/>
  <c r="G204" i="8"/>
  <c r="G200" i="8"/>
  <c r="G196" i="8"/>
  <c r="G192" i="8"/>
  <c r="G188" i="8"/>
  <c r="G184" i="8"/>
  <c r="G180" i="8"/>
  <c r="G176" i="8"/>
  <c r="G172" i="8"/>
  <c r="G168" i="8"/>
  <c r="G164" i="8"/>
  <c r="G160" i="8"/>
  <c r="G186" i="8"/>
  <c r="G155" i="8"/>
  <c r="G151" i="8"/>
  <c r="G147" i="8"/>
  <c r="G143" i="8"/>
  <c r="G139" i="8"/>
  <c r="G187" i="8"/>
  <c r="G183" i="8"/>
  <c r="G179" i="8"/>
  <c r="G175" i="8"/>
  <c r="G171" i="8"/>
  <c r="G167" i="8"/>
  <c r="G163" i="8"/>
  <c r="G159" i="8"/>
  <c r="G156" i="8"/>
  <c r="G152" i="8"/>
  <c r="G148" i="8"/>
  <c r="G144" i="8"/>
  <c r="G182" i="8"/>
  <c r="G178" i="8"/>
  <c r="G174" i="8"/>
  <c r="G170" i="8"/>
  <c r="G166" i="8"/>
  <c r="G162" i="8"/>
  <c r="G157" i="8"/>
  <c r="G207" i="8"/>
  <c r="G203" i="8"/>
  <c r="G199" i="8"/>
  <c r="G195" i="8"/>
  <c r="G191" i="8"/>
  <c r="G181" i="8"/>
  <c r="G177" i="8"/>
  <c r="G173" i="8"/>
  <c r="G169" i="8"/>
  <c r="G165" i="8"/>
  <c r="G161" i="8"/>
  <c r="G158" i="8"/>
  <c r="G154" i="8"/>
  <c r="G150" i="8"/>
  <c r="G146" i="8"/>
  <c r="G142" i="8"/>
  <c r="G138" i="8"/>
  <c r="G134" i="8"/>
  <c r="G130" i="8"/>
  <c r="G126" i="8"/>
  <c r="G122" i="8"/>
  <c r="G118" i="8"/>
  <c r="G114" i="8"/>
  <c r="G110" i="8"/>
  <c r="G141" i="8"/>
  <c r="G137" i="8"/>
  <c r="G135" i="8"/>
  <c r="G131" i="8"/>
  <c r="G127" i="8"/>
  <c r="G123" i="8"/>
  <c r="G119" i="8"/>
  <c r="G115" i="8"/>
  <c r="G111" i="8"/>
  <c r="G106" i="8"/>
  <c r="G102" i="8"/>
  <c r="G98" i="8"/>
  <c r="G94" i="8"/>
  <c r="G90" i="8"/>
  <c r="G86" i="8"/>
  <c r="G153" i="8"/>
  <c r="G149" i="8"/>
  <c r="G145" i="8"/>
  <c r="G107" i="8"/>
  <c r="G103" i="8"/>
  <c r="G99" i="8"/>
  <c r="G95" i="8"/>
  <c r="G91" i="8"/>
  <c r="G87" i="8"/>
  <c r="G133" i="8"/>
  <c r="G129" i="8"/>
  <c r="G125" i="8"/>
  <c r="G121" i="8"/>
  <c r="G117" i="8"/>
  <c r="G113" i="8"/>
  <c r="G108" i="8"/>
  <c r="G104" i="8"/>
  <c r="G100" i="8"/>
  <c r="G96" i="8"/>
  <c r="G140" i="8"/>
  <c r="G136" i="8"/>
  <c r="G132" i="8"/>
  <c r="G128" i="8"/>
  <c r="G124" i="8"/>
  <c r="G120" i="8"/>
  <c r="G116" i="8"/>
  <c r="G112" i="8"/>
  <c r="G109" i="8"/>
  <c r="G105" i="8"/>
  <c r="G101" i="8"/>
  <c r="G97" i="8"/>
  <c r="G93" i="8"/>
  <c r="G89" i="8"/>
  <c r="G85" i="8"/>
  <c r="G81" i="8"/>
  <c r="G77" i="8"/>
  <c r="G73" i="8"/>
  <c r="G69" i="8"/>
  <c r="G65" i="8"/>
  <c r="G61" i="8"/>
  <c r="G57" i="8"/>
  <c r="G53" i="8"/>
  <c r="G51" i="8"/>
  <c r="G47" i="8"/>
  <c r="G43" i="8"/>
  <c r="G39" i="8"/>
  <c r="G35" i="8"/>
  <c r="G31" i="8"/>
  <c r="G27" i="8"/>
  <c r="G24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80" i="8"/>
  <c r="G76" i="8"/>
  <c r="G72" i="8"/>
  <c r="G68" i="8"/>
  <c r="G64" i="8"/>
  <c r="G60" i="8"/>
  <c r="G56" i="8"/>
  <c r="G52" i="8"/>
  <c r="G48" i="8"/>
  <c r="G44" i="8"/>
  <c r="G40" i="8"/>
  <c r="G36" i="8"/>
  <c r="G32" i="8"/>
  <c r="G25" i="8"/>
  <c r="G22" i="8"/>
  <c r="G83" i="8"/>
  <c r="G79" i="8"/>
  <c r="G75" i="8"/>
  <c r="G71" i="8"/>
  <c r="G67" i="8"/>
  <c r="G63" i="8"/>
  <c r="G59" i="8"/>
  <c r="G55" i="8"/>
  <c r="G49" i="8"/>
  <c r="G45" i="8"/>
  <c r="G41" i="8"/>
  <c r="G37" i="8"/>
  <c r="G33" i="8"/>
  <c r="G29" i="8"/>
  <c r="G23" i="8"/>
  <c r="G92" i="8"/>
  <c r="G88" i="8"/>
  <c r="G84" i="8"/>
  <c r="G82" i="8"/>
  <c r="G78" i="8"/>
  <c r="G74" i="8"/>
  <c r="G70" i="8"/>
  <c r="G66" i="8"/>
  <c r="G62" i="8"/>
  <c r="G58" i="8"/>
  <c r="G54" i="8"/>
  <c r="G50" i="8"/>
  <c r="G46" i="8"/>
  <c r="G42" i="8"/>
  <c r="G38" i="8"/>
  <c r="G34" i="8"/>
  <c r="G30" i="8"/>
  <c r="G28" i="8"/>
  <c r="G26" i="8"/>
  <c r="G3" i="8"/>
  <c r="G2" i="8"/>
  <c r="M11" i="8"/>
  <c r="M15" i="5"/>
  <c r="M18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P140" i="5"/>
  <c r="R140" i="5"/>
  <c r="P141" i="5"/>
  <c r="R141" i="5"/>
  <c r="P142" i="5"/>
  <c r="R142" i="5"/>
  <c r="P143" i="5"/>
  <c r="R143" i="5"/>
  <c r="P144" i="5"/>
  <c r="R144" i="5"/>
  <c r="P145" i="5"/>
  <c r="R145" i="5"/>
  <c r="P146" i="5"/>
  <c r="R146" i="5"/>
  <c r="P147" i="5"/>
  <c r="R147" i="5"/>
  <c r="P148" i="5"/>
  <c r="R148" i="5"/>
  <c r="P149" i="5"/>
  <c r="R149" i="5"/>
  <c r="P150" i="5"/>
  <c r="R150" i="5"/>
  <c r="P151" i="5"/>
  <c r="R151" i="5"/>
  <c r="P152" i="5"/>
  <c r="R152" i="5"/>
  <c r="P153" i="5"/>
  <c r="R153" i="5"/>
  <c r="P154" i="5"/>
  <c r="R154" i="5"/>
  <c r="P155" i="5"/>
  <c r="R155" i="5"/>
  <c r="P156" i="5"/>
  <c r="R156" i="5"/>
  <c r="P157" i="5"/>
  <c r="R157" i="5"/>
  <c r="P158" i="5"/>
  <c r="R158" i="5"/>
  <c r="P159" i="5"/>
  <c r="R159" i="5"/>
  <c r="P160" i="5"/>
  <c r="R160" i="5"/>
  <c r="P161" i="5"/>
  <c r="R161" i="5"/>
  <c r="P162" i="5"/>
  <c r="R162" i="5"/>
  <c r="P163" i="5"/>
  <c r="R163" i="5"/>
  <c r="P164" i="5"/>
  <c r="R164" i="5"/>
  <c r="P165" i="5"/>
  <c r="R165" i="5"/>
  <c r="P166" i="5"/>
  <c r="R166" i="5"/>
  <c r="P167" i="5"/>
  <c r="R167" i="5"/>
  <c r="P168" i="5"/>
  <c r="R168" i="5"/>
  <c r="P169" i="5"/>
  <c r="R169" i="5"/>
  <c r="P170" i="5"/>
  <c r="R170" i="5"/>
  <c r="P171" i="5"/>
  <c r="R171" i="5"/>
  <c r="P172" i="5"/>
  <c r="R172" i="5"/>
  <c r="P173" i="5"/>
  <c r="R173" i="5"/>
  <c r="P174" i="5"/>
  <c r="R174" i="5"/>
  <c r="P175" i="5"/>
  <c r="R175" i="5"/>
  <c r="P176" i="5"/>
  <c r="R176" i="5"/>
  <c r="P177" i="5"/>
  <c r="R177" i="5"/>
  <c r="P178" i="5"/>
  <c r="R178" i="5"/>
  <c r="P179" i="5"/>
  <c r="R179" i="5"/>
  <c r="P180" i="5"/>
  <c r="R180" i="5"/>
  <c r="P181" i="5"/>
  <c r="R181" i="5"/>
  <c r="P182" i="5"/>
  <c r="R182" i="5"/>
  <c r="P183" i="5"/>
  <c r="R183" i="5"/>
  <c r="P184" i="5"/>
  <c r="R184" i="5"/>
  <c r="P185" i="5"/>
  <c r="R185" i="5"/>
  <c r="P186" i="5"/>
  <c r="R186" i="5"/>
  <c r="P187" i="5"/>
  <c r="R187" i="5"/>
  <c r="P188" i="5"/>
  <c r="R188" i="5"/>
  <c r="P189" i="5"/>
  <c r="R189" i="5"/>
  <c r="P190" i="5"/>
  <c r="R190" i="5"/>
  <c r="P191" i="5"/>
  <c r="R191" i="5"/>
  <c r="P192" i="5"/>
  <c r="R192" i="5"/>
  <c r="P193" i="5"/>
  <c r="R193" i="5"/>
  <c r="P194" i="5"/>
  <c r="R194" i="5"/>
  <c r="P195" i="5"/>
  <c r="R195" i="5"/>
  <c r="P196" i="5"/>
  <c r="R196" i="5"/>
  <c r="P197" i="5"/>
  <c r="R197" i="5"/>
  <c r="P198" i="5"/>
  <c r="R198" i="5"/>
  <c r="P199" i="5"/>
  <c r="R199" i="5"/>
  <c r="P200" i="5"/>
  <c r="R200" i="5"/>
  <c r="P201" i="5"/>
  <c r="R201" i="5"/>
  <c r="P202" i="5"/>
  <c r="R202" i="5"/>
  <c r="P203" i="5"/>
  <c r="R203" i="5"/>
  <c r="P204" i="5"/>
  <c r="R204" i="5"/>
  <c r="P205" i="5"/>
  <c r="R205" i="5"/>
  <c r="P206" i="5"/>
  <c r="R206" i="5"/>
  <c r="P207" i="5"/>
  <c r="R207" i="5"/>
  <c r="P208" i="5"/>
  <c r="R208" i="5"/>
  <c r="P209" i="5"/>
  <c r="R209" i="5"/>
  <c r="P210" i="5"/>
  <c r="R210" i="5"/>
  <c r="P211" i="5"/>
  <c r="R211" i="5"/>
  <c r="P212" i="5"/>
  <c r="R212" i="5"/>
  <c r="P213" i="5"/>
  <c r="R213" i="5"/>
  <c r="P214" i="5"/>
  <c r="R214" i="5"/>
  <c r="P215" i="5"/>
  <c r="R215" i="5"/>
  <c r="P216" i="5"/>
  <c r="R216" i="5"/>
  <c r="P217" i="5"/>
  <c r="R217" i="5"/>
  <c r="P218" i="5"/>
  <c r="R218" i="5"/>
  <c r="P219" i="5"/>
  <c r="R219" i="5"/>
  <c r="P220" i="5"/>
  <c r="R220" i="5"/>
  <c r="P221" i="5"/>
  <c r="R221" i="5"/>
  <c r="P222" i="5"/>
  <c r="R222" i="5"/>
  <c r="P223" i="5"/>
  <c r="R223" i="5"/>
  <c r="P224" i="5"/>
  <c r="R224" i="5"/>
  <c r="P225" i="5"/>
  <c r="R225" i="5"/>
  <c r="P226" i="5"/>
  <c r="R226" i="5"/>
  <c r="P227" i="5"/>
  <c r="R227" i="5"/>
  <c r="P228" i="5"/>
  <c r="R228" i="5"/>
  <c r="P229" i="5"/>
  <c r="R229" i="5"/>
  <c r="P230" i="5"/>
  <c r="R230" i="5"/>
  <c r="P231" i="5"/>
  <c r="R231" i="5"/>
  <c r="P232" i="5"/>
  <c r="R232" i="5"/>
  <c r="P233" i="5"/>
  <c r="R233" i="5"/>
  <c r="P234" i="5"/>
  <c r="R234" i="5"/>
  <c r="P235" i="5"/>
  <c r="R235" i="5"/>
  <c r="P236" i="5"/>
  <c r="R236" i="5"/>
  <c r="P237" i="5"/>
  <c r="R237" i="5"/>
  <c r="P238" i="5"/>
  <c r="R238" i="5"/>
  <c r="P239" i="5"/>
  <c r="R239" i="5"/>
  <c r="P240" i="5"/>
  <c r="R240" i="5"/>
  <c r="P241" i="5"/>
  <c r="R241" i="5"/>
  <c r="P242" i="5"/>
  <c r="R242" i="5"/>
  <c r="P243" i="5"/>
  <c r="R243" i="5"/>
  <c r="P244" i="5"/>
  <c r="R244" i="5"/>
  <c r="P245" i="5"/>
  <c r="R245" i="5"/>
  <c r="P246" i="5"/>
  <c r="R246" i="5"/>
  <c r="P247" i="5"/>
  <c r="R247" i="5"/>
  <c r="P248" i="5"/>
  <c r="R248" i="5"/>
  <c r="P249" i="5"/>
  <c r="R249" i="5"/>
  <c r="P250" i="5"/>
  <c r="R250" i="5"/>
  <c r="R2" i="5"/>
  <c r="K8" i="5"/>
  <c r="K16" i="5"/>
  <c r="K24" i="5"/>
  <c r="K32" i="5"/>
  <c r="K40" i="5"/>
  <c r="K48" i="5"/>
  <c r="K56" i="5"/>
  <c r="K64" i="5"/>
  <c r="K72" i="5"/>
  <c r="K80" i="5"/>
  <c r="K88" i="5"/>
  <c r="K96" i="5"/>
  <c r="K104" i="5"/>
  <c r="K112" i="5"/>
  <c r="K120" i="5"/>
  <c r="K128" i="5"/>
  <c r="K136" i="5"/>
  <c r="K144" i="5"/>
  <c r="K152" i="5"/>
  <c r="K160" i="5"/>
  <c r="K168" i="5"/>
  <c r="K176" i="5"/>
  <c r="K184" i="5"/>
  <c r="K192" i="5"/>
  <c r="K200" i="5"/>
  <c r="K208" i="5"/>
  <c r="K216" i="5"/>
  <c r="K224" i="5"/>
  <c r="K231" i="5"/>
  <c r="K235" i="5"/>
  <c r="K239" i="5"/>
  <c r="K243" i="5"/>
  <c r="K247" i="5"/>
  <c r="K2" i="5"/>
  <c r="M4" i="5"/>
  <c r="M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" i="5"/>
  <c r="M5" i="5" s="1"/>
  <c r="M7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123" i="5"/>
  <c r="J125" i="5"/>
  <c r="J127" i="5"/>
  <c r="J129" i="5"/>
  <c r="J131" i="5"/>
  <c r="J133" i="5"/>
  <c r="J135" i="5"/>
  <c r="J137" i="5"/>
  <c r="J139" i="5"/>
  <c r="J141" i="5"/>
  <c r="J143" i="5"/>
  <c r="J145" i="5"/>
  <c r="J147" i="5"/>
  <c r="J149" i="5"/>
  <c r="J151" i="5"/>
  <c r="J153" i="5"/>
  <c r="J155" i="5"/>
  <c r="J157" i="5"/>
  <c r="J159" i="5"/>
  <c r="J161" i="5"/>
  <c r="J163" i="5"/>
  <c r="J165" i="5"/>
  <c r="J167" i="5"/>
  <c r="J169" i="5"/>
  <c r="J171" i="5"/>
  <c r="J173" i="5"/>
  <c r="J175" i="5"/>
  <c r="J177" i="5"/>
  <c r="J179" i="5"/>
  <c r="J181" i="5"/>
  <c r="J183" i="5"/>
  <c r="J185" i="5"/>
  <c r="J187" i="5"/>
  <c r="J189" i="5"/>
  <c r="J191" i="5"/>
  <c r="J193" i="5"/>
  <c r="J195" i="5"/>
  <c r="J197" i="5"/>
  <c r="J199" i="5"/>
  <c r="J201" i="5"/>
  <c r="J203" i="5"/>
  <c r="J205" i="5"/>
  <c r="J207" i="5"/>
  <c r="J209" i="5"/>
  <c r="J211" i="5"/>
  <c r="J213" i="5"/>
  <c r="J215" i="5"/>
  <c r="J217" i="5"/>
  <c r="J219" i="5"/>
  <c r="J221" i="5"/>
  <c r="J223" i="5"/>
  <c r="J225" i="5"/>
  <c r="J227" i="5"/>
  <c r="J229" i="5"/>
  <c r="J231" i="5"/>
  <c r="J233" i="5"/>
  <c r="J235" i="5"/>
  <c r="J237" i="5"/>
  <c r="J239" i="5"/>
  <c r="J241" i="5"/>
  <c r="J243" i="5"/>
  <c r="J245" i="5"/>
  <c r="J247" i="5"/>
  <c r="J249" i="5"/>
  <c r="J2" i="5"/>
  <c r="O2" i="5"/>
  <c r="M16" i="5" s="1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J104" i="5"/>
  <c r="J108" i="5"/>
  <c r="J112" i="5"/>
  <c r="J116" i="5"/>
  <c r="J120" i="5"/>
  <c r="J124" i="5"/>
  <c r="J128" i="5"/>
  <c r="J132" i="5"/>
  <c r="J136" i="5"/>
  <c r="J140" i="5"/>
  <c r="J144" i="5"/>
  <c r="J148" i="5"/>
  <c r="J152" i="5"/>
  <c r="J156" i="5"/>
  <c r="J160" i="5"/>
  <c r="J164" i="5"/>
  <c r="J168" i="5"/>
  <c r="J172" i="5"/>
  <c r="J176" i="5"/>
  <c r="J180" i="5"/>
  <c r="J184" i="5"/>
  <c r="J188" i="5"/>
  <c r="J192" i="5"/>
  <c r="J196" i="5"/>
  <c r="J200" i="5"/>
  <c r="J204" i="5"/>
  <c r="J208" i="5"/>
  <c r="J212" i="5"/>
  <c r="J216" i="5"/>
  <c r="J220" i="5"/>
  <c r="J224" i="5"/>
  <c r="J228" i="5"/>
  <c r="J232" i="5"/>
  <c r="J236" i="5"/>
  <c r="J240" i="5"/>
  <c r="J244" i="5"/>
  <c r="J248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J250" i="5"/>
  <c r="M6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2" i="5"/>
  <c r="K3" i="5"/>
  <c r="M11" i="5" s="1"/>
  <c r="K5" i="5"/>
  <c r="K7" i="5"/>
  <c r="K9" i="5"/>
  <c r="K11" i="5"/>
  <c r="K13" i="5"/>
  <c r="K15" i="5"/>
  <c r="K17" i="5"/>
  <c r="K19" i="5"/>
  <c r="K21" i="5"/>
  <c r="K23" i="5"/>
  <c r="K25" i="5"/>
  <c r="K27" i="5"/>
  <c r="K29" i="5"/>
  <c r="K31" i="5"/>
  <c r="K33" i="5"/>
  <c r="K35" i="5"/>
  <c r="K37" i="5"/>
  <c r="K39" i="5"/>
  <c r="K41" i="5"/>
  <c r="K43" i="5"/>
  <c r="K45" i="5"/>
  <c r="K47" i="5"/>
  <c r="K49" i="5"/>
  <c r="K51" i="5"/>
  <c r="K53" i="5"/>
  <c r="K55" i="5"/>
  <c r="K57" i="5"/>
  <c r="K59" i="5"/>
  <c r="K61" i="5"/>
  <c r="K63" i="5"/>
  <c r="K65" i="5"/>
  <c r="K67" i="5"/>
  <c r="K69" i="5"/>
  <c r="K71" i="5"/>
  <c r="K73" i="5"/>
  <c r="K75" i="5"/>
  <c r="K77" i="5"/>
  <c r="K79" i="5"/>
  <c r="K81" i="5"/>
  <c r="K83" i="5"/>
  <c r="K85" i="5"/>
  <c r="K87" i="5"/>
  <c r="K89" i="5"/>
  <c r="K91" i="5"/>
  <c r="K93" i="5"/>
  <c r="K95" i="5"/>
  <c r="K97" i="5"/>
  <c r="K99" i="5"/>
  <c r="K101" i="5"/>
  <c r="K103" i="5"/>
  <c r="K105" i="5"/>
  <c r="K107" i="5"/>
  <c r="K109" i="5"/>
  <c r="K111" i="5"/>
  <c r="K113" i="5"/>
  <c r="K115" i="5"/>
  <c r="K117" i="5"/>
  <c r="K119" i="5"/>
  <c r="K121" i="5"/>
  <c r="K123" i="5"/>
  <c r="K125" i="5"/>
  <c r="K127" i="5"/>
  <c r="K129" i="5"/>
  <c r="K131" i="5"/>
  <c r="K133" i="5"/>
  <c r="K135" i="5"/>
  <c r="K137" i="5"/>
  <c r="K139" i="5"/>
  <c r="K141" i="5"/>
  <c r="K143" i="5"/>
  <c r="K145" i="5"/>
  <c r="K147" i="5"/>
  <c r="K149" i="5"/>
  <c r="K151" i="5"/>
  <c r="K153" i="5"/>
  <c r="K155" i="5"/>
  <c r="K157" i="5"/>
  <c r="K159" i="5"/>
  <c r="K161" i="5"/>
  <c r="K163" i="5"/>
  <c r="K165" i="5"/>
  <c r="K167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6" i="5"/>
  <c r="K10" i="5"/>
  <c r="K14" i="5"/>
  <c r="K18" i="5"/>
  <c r="K22" i="5"/>
  <c r="K26" i="5"/>
  <c r="K30" i="5"/>
  <c r="K34" i="5"/>
  <c r="K38" i="5"/>
  <c r="K42" i="5"/>
  <c r="K46" i="5"/>
  <c r="K50" i="5"/>
  <c r="K54" i="5"/>
  <c r="K58" i="5"/>
  <c r="K62" i="5"/>
  <c r="K66" i="5"/>
  <c r="K70" i="5"/>
  <c r="K74" i="5"/>
  <c r="K78" i="5"/>
  <c r="K82" i="5"/>
  <c r="K86" i="5"/>
  <c r="K90" i="5"/>
  <c r="K94" i="5"/>
  <c r="K98" i="5"/>
  <c r="K102" i="5"/>
  <c r="K106" i="5"/>
  <c r="K110" i="5"/>
  <c r="K114" i="5"/>
  <c r="K118" i="5"/>
  <c r="K122" i="5"/>
  <c r="K126" i="5"/>
  <c r="K130" i="5"/>
  <c r="K134" i="5"/>
  <c r="K138" i="5"/>
  <c r="K142" i="5"/>
  <c r="K146" i="5"/>
  <c r="K150" i="5"/>
  <c r="K154" i="5"/>
  <c r="K158" i="5"/>
  <c r="K162" i="5"/>
  <c r="K166" i="5"/>
  <c r="K170" i="5"/>
  <c r="K174" i="5"/>
  <c r="K178" i="5"/>
  <c r="K182" i="5"/>
  <c r="K186" i="5"/>
  <c r="K190" i="5"/>
  <c r="K194" i="5"/>
  <c r="K198" i="5"/>
  <c r="K202" i="5"/>
  <c r="K206" i="5"/>
  <c r="K210" i="5"/>
  <c r="K214" i="5"/>
  <c r="K218" i="5"/>
  <c r="K222" i="5"/>
  <c r="K226" i="5"/>
  <c r="K230" i="5"/>
  <c r="K232" i="5"/>
  <c r="K234" i="5"/>
  <c r="K236" i="5"/>
  <c r="K238" i="5"/>
  <c r="K240" i="5"/>
  <c r="K242" i="5"/>
  <c r="K244" i="5"/>
  <c r="K246" i="5"/>
  <c r="K248" i="5"/>
  <c r="K250" i="5"/>
  <c r="K249" i="5"/>
  <c r="K245" i="5"/>
  <c r="K241" i="5"/>
  <c r="K237" i="5"/>
  <c r="K233" i="5"/>
  <c r="K228" i="5"/>
  <c r="K220" i="5"/>
  <c r="K212" i="5"/>
  <c r="K204" i="5"/>
  <c r="K196" i="5"/>
  <c r="K188" i="5"/>
  <c r="K180" i="5"/>
  <c r="K172" i="5"/>
  <c r="K164" i="5"/>
  <c r="K156" i="5"/>
  <c r="K148" i="5"/>
  <c r="K140" i="5"/>
  <c r="K132" i="5"/>
  <c r="K124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K12" i="5"/>
  <c r="K4" i="5"/>
  <c r="M16" i="9"/>
  <c r="O5" i="13" a="1"/>
  <c r="G250" i="12"/>
  <c r="G246" i="12"/>
  <c r="G242" i="12"/>
  <c r="G238" i="12"/>
  <c r="G234" i="12"/>
  <c r="G230" i="12"/>
  <c r="G226" i="12"/>
  <c r="G222" i="12"/>
  <c r="G218" i="12"/>
  <c r="G214" i="12"/>
  <c r="G210" i="12"/>
  <c r="G247" i="12"/>
  <c r="G243" i="12"/>
  <c r="G239" i="12"/>
  <c r="G235" i="12"/>
  <c r="G231" i="12"/>
  <c r="G227" i="12"/>
  <c r="G223" i="12"/>
  <c r="G219" i="12"/>
  <c r="G215" i="12"/>
  <c r="G211" i="12"/>
  <c r="G248" i="12"/>
  <c r="G244" i="12"/>
  <c r="G240" i="12"/>
  <c r="G236" i="12"/>
  <c r="G232" i="12"/>
  <c r="G228" i="12"/>
  <c r="G249" i="12"/>
  <c r="G225" i="12"/>
  <c r="G221" i="12"/>
  <c r="G217" i="12"/>
  <c r="G213" i="12"/>
  <c r="G209" i="12"/>
  <c r="G206" i="12"/>
  <c r="G202" i="12"/>
  <c r="G198" i="12"/>
  <c r="G194" i="12"/>
  <c r="G190" i="12"/>
  <c r="G186" i="12"/>
  <c r="G182" i="12"/>
  <c r="G208" i="12"/>
  <c r="G204" i="12"/>
  <c r="G200" i="12"/>
  <c r="G196" i="12"/>
  <c r="G192" i="12"/>
  <c r="G188" i="12"/>
  <c r="G184" i="12"/>
  <c r="G180" i="12"/>
  <c r="G224" i="12"/>
  <c r="G220" i="12"/>
  <c r="G216" i="12"/>
  <c r="G212" i="12"/>
  <c r="G205" i="12"/>
  <c r="G201" i="12"/>
  <c r="G197" i="12"/>
  <c r="G193" i="12"/>
  <c r="G189" i="12"/>
  <c r="G245" i="12"/>
  <c r="G237" i="12"/>
  <c r="G229" i="12"/>
  <c r="G207" i="12"/>
  <c r="G203" i="12"/>
  <c r="G199" i="12"/>
  <c r="G195" i="12"/>
  <c r="G191" i="12"/>
  <c r="G187" i="12"/>
  <c r="G183" i="12"/>
  <c r="G179" i="12"/>
  <c r="G175" i="12"/>
  <c r="G171" i="12"/>
  <c r="G167" i="12"/>
  <c r="G163" i="12"/>
  <c r="G159" i="12"/>
  <c r="G155" i="12"/>
  <c r="G151" i="12"/>
  <c r="G241" i="12"/>
  <c r="G233" i="12"/>
  <c r="G176" i="12"/>
  <c r="G172" i="12"/>
  <c r="G168" i="12"/>
  <c r="G164" i="12"/>
  <c r="G160" i="12"/>
  <c r="G156" i="12"/>
  <c r="G152" i="12"/>
  <c r="G185" i="12"/>
  <c r="G181" i="12"/>
  <c r="G177" i="12"/>
  <c r="G173" i="12"/>
  <c r="G169" i="12"/>
  <c r="G165" i="12"/>
  <c r="G161" i="12"/>
  <c r="G157" i="12"/>
  <c r="G153" i="12"/>
  <c r="G147" i="12"/>
  <c r="G143" i="12"/>
  <c r="G139" i="12"/>
  <c r="G135" i="12"/>
  <c r="G131" i="12"/>
  <c r="G127" i="12"/>
  <c r="G123" i="12"/>
  <c r="G119" i="12"/>
  <c r="G115" i="12"/>
  <c r="G154" i="12"/>
  <c r="G150" i="12"/>
  <c r="G148" i="12"/>
  <c r="G144" i="12"/>
  <c r="G140" i="12"/>
  <c r="G136" i="12"/>
  <c r="G132" i="12"/>
  <c r="G128" i="12"/>
  <c r="G124" i="12"/>
  <c r="G120" i="12"/>
  <c r="G116" i="12"/>
  <c r="G178" i="12"/>
  <c r="G174" i="12"/>
  <c r="G170" i="12"/>
  <c r="G166" i="12"/>
  <c r="G162" i="12"/>
  <c r="G158" i="12"/>
  <c r="G149" i="12"/>
  <c r="G145" i="12"/>
  <c r="G141" i="12"/>
  <c r="G137" i="12"/>
  <c r="G133" i="12"/>
  <c r="G129" i="12"/>
  <c r="G125" i="12"/>
  <c r="G121" i="12"/>
  <c r="G117" i="12"/>
  <c r="G146" i="12"/>
  <c r="G142" i="12"/>
  <c r="G138" i="12"/>
  <c r="G134" i="12"/>
  <c r="G130" i="12"/>
  <c r="G126" i="12"/>
  <c r="G122" i="12"/>
  <c r="G118" i="12"/>
  <c r="G112" i="12"/>
  <c r="G108" i="12"/>
  <c r="G104" i="12"/>
  <c r="G100" i="12"/>
  <c r="G96" i="12"/>
  <c r="G92" i="12"/>
  <c r="G88" i="12"/>
  <c r="G84" i="12"/>
  <c r="G80" i="12"/>
  <c r="G76" i="12"/>
  <c r="G72" i="12"/>
  <c r="G68" i="12"/>
  <c r="G64" i="12"/>
  <c r="G60" i="12"/>
  <c r="G56" i="12"/>
  <c r="G52" i="12"/>
  <c r="G48" i="12"/>
  <c r="G44" i="12"/>
  <c r="G40" i="12"/>
  <c r="G36" i="12"/>
  <c r="G32" i="12"/>
  <c r="G109" i="12"/>
  <c r="G105" i="12"/>
  <c r="G101" i="12"/>
  <c r="G97" i="12"/>
  <c r="G93" i="12"/>
  <c r="G89" i="12"/>
  <c r="G85" i="12"/>
  <c r="G81" i="12"/>
  <c r="G77" i="12"/>
  <c r="G73" i="12"/>
  <c r="G69" i="12"/>
  <c r="G65" i="12"/>
  <c r="G61" i="12"/>
  <c r="G57" i="12"/>
  <c r="G53" i="12"/>
  <c r="G49" i="12"/>
  <c r="G45" i="12"/>
  <c r="G114" i="12"/>
  <c r="G110" i="12"/>
  <c r="G106" i="12"/>
  <c r="G102" i="12"/>
  <c r="G98" i="12"/>
  <c r="G94" i="12"/>
  <c r="G90" i="12"/>
  <c r="G86" i="12"/>
  <c r="G82" i="12"/>
  <c r="G78" i="12"/>
  <c r="G74" i="12"/>
  <c r="G70" i="12"/>
  <c r="G66" i="12"/>
  <c r="G62" i="12"/>
  <c r="G58" i="12"/>
  <c r="G54" i="12"/>
  <c r="G50" i="12"/>
  <c r="G113" i="12"/>
  <c r="G111" i="12"/>
  <c r="G107" i="12"/>
  <c r="G103" i="12"/>
  <c r="G99" i="12"/>
  <c r="G95" i="12"/>
  <c r="G91" i="12"/>
  <c r="G87" i="12"/>
  <c r="G83" i="12"/>
  <c r="G79" i="12"/>
  <c r="G75" i="12"/>
  <c r="G71" i="12"/>
  <c r="G67" i="12"/>
  <c r="G63" i="12"/>
  <c r="G59" i="12"/>
  <c r="G55" i="12"/>
  <c r="G51" i="12"/>
  <c r="G47" i="12"/>
  <c r="G46" i="12"/>
  <c r="G27" i="12"/>
  <c r="G24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39" i="12"/>
  <c r="G35" i="12"/>
  <c r="G31" i="12"/>
  <c r="G25" i="12"/>
  <c r="G22" i="12"/>
  <c r="G42" i="12"/>
  <c r="G38" i="12"/>
  <c r="G34" i="12"/>
  <c r="G29" i="12"/>
  <c r="G23" i="12"/>
  <c r="G43" i="12"/>
  <c r="G41" i="12"/>
  <c r="G37" i="12"/>
  <c r="G33" i="12"/>
  <c r="G30" i="12"/>
  <c r="G28" i="12"/>
  <c r="G26" i="12"/>
  <c r="L25" i="12"/>
  <c r="M25" i="12" s="1"/>
  <c r="L23" i="12"/>
  <c r="M23" i="12" s="1"/>
  <c r="N23" i="12" s="1"/>
  <c r="AG28" i="5" s="1"/>
  <c r="G250" i="10"/>
  <c r="G246" i="10"/>
  <c r="G242" i="10"/>
  <c r="G238" i="10"/>
  <c r="G234" i="10"/>
  <c r="G230" i="10"/>
  <c r="G226" i="10"/>
  <c r="G222" i="10"/>
  <c r="G247" i="10"/>
  <c r="G243" i="10"/>
  <c r="G239" i="10"/>
  <c r="G235" i="10"/>
  <c r="G231" i="10"/>
  <c r="G227" i="10"/>
  <c r="G248" i="10"/>
  <c r="G244" i="10"/>
  <c r="G240" i="10"/>
  <c r="G236" i="10"/>
  <c r="G232" i="10"/>
  <c r="G228" i="10"/>
  <c r="G224" i="10"/>
  <c r="G220" i="10"/>
  <c r="G216" i="10"/>
  <c r="G212" i="10"/>
  <c r="G249" i="10"/>
  <c r="G245" i="10"/>
  <c r="G241" i="10"/>
  <c r="G237" i="10"/>
  <c r="G233" i="10"/>
  <c r="G229" i="10"/>
  <c r="G225" i="10"/>
  <c r="G221" i="10"/>
  <c r="G217" i="10"/>
  <c r="G213" i="10"/>
  <c r="G209" i="10"/>
  <c r="G206" i="10"/>
  <c r="G202" i="10"/>
  <c r="G198" i="10"/>
  <c r="G194" i="10"/>
  <c r="G190" i="10"/>
  <c r="G186" i="10"/>
  <c r="G182" i="10"/>
  <c r="G178" i="10"/>
  <c r="G174" i="10"/>
  <c r="G223" i="10"/>
  <c r="G207" i="10"/>
  <c r="G203" i="10"/>
  <c r="G199" i="10"/>
  <c r="G195" i="10"/>
  <c r="G191" i="10"/>
  <c r="G187" i="10"/>
  <c r="G183" i="10"/>
  <c r="G179" i="10"/>
  <c r="G175" i="10"/>
  <c r="G172" i="10"/>
  <c r="G168" i="10"/>
  <c r="G164" i="10"/>
  <c r="G219" i="10"/>
  <c r="G215" i="10"/>
  <c r="G211" i="10"/>
  <c r="G208" i="10"/>
  <c r="G204" i="10"/>
  <c r="G200" i="10"/>
  <c r="G196" i="10"/>
  <c r="G192" i="10"/>
  <c r="G188" i="10"/>
  <c r="G184" i="10"/>
  <c r="G180" i="10"/>
  <c r="G176" i="10"/>
  <c r="G218" i="10"/>
  <c r="G214" i="10"/>
  <c r="G210" i="10"/>
  <c r="G205" i="10"/>
  <c r="G201" i="10"/>
  <c r="G197" i="10"/>
  <c r="G193" i="10"/>
  <c r="G189" i="10"/>
  <c r="G185" i="10"/>
  <c r="G181" i="10"/>
  <c r="G177" i="10"/>
  <c r="G173" i="10"/>
  <c r="G171" i="10"/>
  <c r="G167" i="10"/>
  <c r="G163" i="10"/>
  <c r="G159" i="10"/>
  <c r="G155" i="10"/>
  <c r="G151" i="10"/>
  <c r="G147" i="10"/>
  <c r="G143" i="10"/>
  <c r="G139" i="10"/>
  <c r="G135" i="10"/>
  <c r="G131" i="10"/>
  <c r="G127" i="10"/>
  <c r="G123" i="10"/>
  <c r="G119" i="10"/>
  <c r="G115" i="10"/>
  <c r="G111" i="10"/>
  <c r="G160" i="10"/>
  <c r="G156" i="10"/>
  <c r="G152" i="10"/>
  <c r="G148" i="10"/>
  <c r="G144" i="10"/>
  <c r="G140" i="10"/>
  <c r="G136" i="10"/>
  <c r="G132" i="10"/>
  <c r="G128" i="10"/>
  <c r="G124" i="10"/>
  <c r="G120" i="10"/>
  <c r="G116" i="10"/>
  <c r="G112" i="10"/>
  <c r="G169" i="10"/>
  <c r="G165" i="10"/>
  <c r="G170" i="10"/>
  <c r="G166" i="10"/>
  <c r="G162" i="10"/>
  <c r="G158" i="10"/>
  <c r="G154" i="10"/>
  <c r="G150" i="10"/>
  <c r="G146" i="10"/>
  <c r="G142" i="10"/>
  <c r="G138" i="10"/>
  <c r="G134" i="10"/>
  <c r="G130" i="10"/>
  <c r="G161" i="10"/>
  <c r="G157" i="10"/>
  <c r="G153" i="10"/>
  <c r="G149" i="10"/>
  <c r="G145" i="10"/>
  <c r="G141" i="10"/>
  <c r="G137" i="10"/>
  <c r="G133" i="10"/>
  <c r="G129" i="10"/>
  <c r="G125" i="10"/>
  <c r="G121" i="10"/>
  <c r="G117" i="10"/>
  <c r="G113" i="10"/>
  <c r="G109" i="10"/>
  <c r="G106" i="10"/>
  <c r="G102" i="10"/>
  <c r="G98" i="10"/>
  <c r="G94" i="10"/>
  <c r="G90" i="10"/>
  <c r="G86" i="10"/>
  <c r="G82" i="10"/>
  <c r="G78" i="10"/>
  <c r="G74" i="10"/>
  <c r="G70" i="10"/>
  <c r="G66" i="10"/>
  <c r="G62" i="10"/>
  <c r="G58" i="10"/>
  <c r="G54" i="10"/>
  <c r="G50" i="10"/>
  <c r="G46" i="10"/>
  <c r="G42" i="10"/>
  <c r="G38" i="10"/>
  <c r="G34" i="10"/>
  <c r="G30" i="10"/>
  <c r="G28" i="10"/>
  <c r="G26" i="10"/>
  <c r="G108" i="10"/>
  <c r="G104" i="10"/>
  <c r="G100" i="10"/>
  <c r="G96" i="10"/>
  <c r="G92" i="10"/>
  <c r="G88" i="10"/>
  <c r="G84" i="10"/>
  <c r="G80" i="10"/>
  <c r="G76" i="10"/>
  <c r="G72" i="10"/>
  <c r="G68" i="10"/>
  <c r="G64" i="10"/>
  <c r="G60" i="10"/>
  <c r="G56" i="10"/>
  <c r="G52" i="10"/>
  <c r="G48" i="10"/>
  <c r="G126" i="10"/>
  <c r="G118" i="10"/>
  <c r="G110" i="10"/>
  <c r="G107" i="10"/>
  <c r="G103" i="10"/>
  <c r="G99" i="10"/>
  <c r="G95" i="10"/>
  <c r="G91" i="10"/>
  <c r="G87" i="10"/>
  <c r="G83" i="10"/>
  <c r="G79" i="10"/>
  <c r="G75" i="10"/>
  <c r="G71" i="10"/>
  <c r="G67" i="10"/>
  <c r="G63" i="10"/>
  <c r="G122" i="10"/>
  <c r="G114" i="10"/>
  <c r="G105" i="10"/>
  <c r="G101" i="10"/>
  <c r="G97" i="10"/>
  <c r="G93" i="10"/>
  <c r="G89" i="10"/>
  <c r="G85" i="10"/>
  <c r="G81" i="10"/>
  <c r="G77" i="10"/>
  <c r="G73" i="10"/>
  <c r="G69" i="10"/>
  <c r="G65" i="10"/>
  <c r="G61" i="10"/>
  <c r="G57" i="10"/>
  <c r="G53" i="10"/>
  <c r="G49" i="10"/>
  <c r="G45" i="10"/>
  <c r="G41" i="10"/>
  <c r="G37" i="10"/>
  <c r="G33" i="10"/>
  <c r="G29" i="10"/>
  <c r="G27" i="10"/>
  <c r="G25" i="10"/>
  <c r="G55" i="10"/>
  <c r="G51" i="10"/>
  <c r="G47" i="10"/>
  <c r="G22" i="10"/>
  <c r="G40" i="10"/>
  <c r="G39" i="10"/>
  <c r="G32" i="10"/>
  <c r="G31" i="10"/>
  <c r="G21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59" i="10"/>
  <c r="G44" i="10"/>
  <c r="G43" i="10"/>
  <c r="G36" i="10"/>
  <c r="G35" i="10"/>
  <c r="G24" i="10"/>
  <c r="G23" i="10"/>
  <c r="G20" i="10"/>
  <c r="L25" i="10"/>
  <c r="M25" i="10" s="1"/>
  <c r="L23" i="10"/>
  <c r="M23" i="10" s="1"/>
  <c r="N23" i="10" s="1"/>
  <c r="AG27" i="5" s="1"/>
  <c r="M11" i="9"/>
  <c r="L23" i="9" s="1"/>
  <c r="M23" i="9" s="1"/>
  <c r="N23" i="9" s="1"/>
  <c r="AG26" i="5" s="1"/>
  <c r="M17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18" i="9"/>
  <c r="G14" i="9"/>
  <c r="G10" i="9"/>
  <c r="G6" i="9"/>
  <c r="G2" i="9"/>
  <c r="G28" i="9"/>
  <c r="G23" i="9"/>
  <c r="G22" i="9"/>
  <c r="G21" i="9"/>
  <c r="G17" i="9"/>
  <c r="G13" i="9"/>
  <c r="G9" i="9"/>
  <c r="G5" i="9"/>
  <c r="G25" i="9"/>
  <c r="G24" i="9"/>
  <c r="G20" i="9"/>
  <c r="G16" i="9"/>
  <c r="G12" i="9"/>
  <c r="G8" i="9"/>
  <c r="G4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7" i="9"/>
  <c r="G26" i="9"/>
  <c r="G19" i="9"/>
  <c r="G15" i="9"/>
  <c r="G11" i="9"/>
  <c r="G7" i="9"/>
  <c r="G3" i="9"/>
  <c r="Q26" i="8"/>
  <c r="H26" i="8"/>
  <c r="I26" i="8" s="1"/>
  <c r="Q34" i="8"/>
  <c r="H34" i="8"/>
  <c r="I34" i="8" s="1"/>
  <c r="Q50" i="8"/>
  <c r="H50" i="8"/>
  <c r="I50" i="8" s="1"/>
  <c r="H66" i="8"/>
  <c r="I66" i="8" s="1"/>
  <c r="Q66" i="8"/>
  <c r="H82" i="8"/>
  <c r="I82" i="8" s="1"/>
  <c r="Q82" i="8"/>
  <c r="Q23" i="8"/>
  <c r="H23" i="8"/>
  <c r="I23" i="8" s="1"/>
  <c r="H37" i="8"/>
  <c r="I37" i="8" s="1"/>
  <c r="Q37" i="8"/>
  <c r="Q55" i="8"/>
  <c r="H55" i="8"/>
  <c r="I55" i="8" s="1"/>
  <c r="Q71" i="8"/>
  <c r="H71" i="8"/>
  <c r="I71" i="8" s="1"/>
  <c r="H22" i="8"/>
  <c r="I22" i="8" s="1"/>
  <c r="Q22" i="8"/>
  <c r="H40" i="8"/>
  <c r="I40" i="8" s="1"/>
  <c r="Q40" i="8"/>
  <c r="Q56" i="8"/>
  <c r="H56" i="8"/>
  <c r="I56" i="8" s="1"/>
  <c r="Q72" i="8"/>
  <c r="H72" i="8"/>
  <c r="I72" i="8" s="1"/>
  <c r="Q5" i="8"/>
  <c r="H5" i="8"/>
  <c r="I5" i="8" s="1"/>
  <c r="Q9" i="8"/>
  <c r="H9" i="8"/>
  <c r="I9" i="8" s="1"/>
  <c r="Q13" i="8"/>
  <c r="H13" i="8"/>
  <c r="I13" i="8" s="1"/>
  <c r="Q17" i="8"/>
  <c r="H17" i="8"/>
  <c r="I17" i="8" s="1"/>
  <c r="Q21" i="8"/>
  <c r="H21" i="8"/>
  <c r="I21" i="8" s="1"/>
  <c r="Q35" i="8"/>
  <c r="H35" i="8"/>
  <c r="I35" i="8" s="1"/>
  <c r="Q51" i="8"/>
  <c r="H51" i="8"/>
  <c r="I51" i="8" s="1"/>
  <c r="H65" i="8"/>
  <c r="I65" i="8" s="1"/>
  <c r="Q65" i="8"/>
  <c r="H81" i="8"/>
  <c r="I81" i="8" s="1"/>
  <c r="Q81" i="8"/>
  <c r="Q97" i="8"/>
  <c r="H97" i="8"/>
  <c r="I97" i="8" s="1"/>
  <c r="Q112" i="8"/>
  <c r="H112" i="8"/>
  <c r="I112" i="8" s="1"/>
  <c r="Q128" i="8"/>
  <c r="H128" i="8"/>
  <c r="I128" i="8" s="1"/>
  <c r="H96" i="8"/>
  <c r="I96" i="8" s="1"/>
  <c r="Q96" i="8"/>
  <c r="Q113" i="8"/>
  <c r="H113" i="8"/>
  <c r="I113" i="8" s="1"/>
  <c r="Q129" i="8"/>
  <c r="H129" i="8"/>
  <c r="I129" i="8" s="1"/>
  <c r="H95" i="8"/>
  <c r="I95" i="8" s="1"/>
  <c r="Q95" i="8"/>
  <c r="H145" i="8"/>
  <c r="I145" i="8" s="1"/>
  <c r="Q145" i="8"/>
  <c r="Q90" i="8"/>
  <c r="H90" i="8"/>
  <c r="I90" i="8" s="1"/>
  <c r="Q106" i="8"/>
  <c r="H106" i="8"/>
  <c r="I106" i="8" s="1"/>
  <c r="H123" i="8"/>
  <c r="I123" i="8" s="1"/>
  <c r="Q123" i="8"/>
  <c r="Q137" i="8"/>
  <c r="H137" i="8"/>
  <c r="I137" i="8" s="1"/>
  <c r="Q118" i="8"/>
  <c r="H118" i="8"/>
  <c r="I118" i="8" s="1"/>
  <c r="Q134" i="8"/>
  <c r="H134" i="8"/>
  <c r="I134" i="8" s="1"/>
  <c r="Q150" i="8"/>
  <c r="H150" i="8"/>
  <c r="I150" i="8" s="1"/>
  <c r="H165" i="8"/>
  <c r="I165" i="8" s="1"/>
  <c r="Q165" i="8"/>
  <c r="H181" i="8"/>
  <c r="I181" i="8" s="1"/>
  <c r="Q181" i="8"/>
  <c r="H203" i="8"/>
  <c r="I203" i="8" s="1"/>
  <c r="Q203" i="8"/>
  <c r="Q166" i="8"/>
  <c r="H166" i="8"/>
  <c r="I166" i="8" s="1"/>
  <c r="Q182" i="8"/>
  <c r="H182" i="8"/>
  <c r="I182" i="8" s="1"/>
  <c r="H156" i="8"/>
  <c r="I156" i="8" s="1"/>
  <c r="Q156" i="8"/>
  <c r="Q171" i="8"/>
  <c r="H171" i="8"/>
  <c r="I171" i="8" s="1"/>
  <c r="Q187" i="8"/>
  <c r="H187" i="8"/>
  <c r="I187" i="8" s="1"/>
  <c r="Q151" i="8"/>
  <c r="H151" i="8"/>
  <c r="I151" i="8" s="1"/>
  <c r="H164" i="8"/>
  <c r="I164" i="8" s="1"/>
  <c r="Q164" i="8"/>
  <c r="H180" i="8"/>
  <c r="I180" i="8" s="1"/>
  <c r="Q180" i="8"/>
  <c r="Q196" i="8"/>
  <c r="H196" i="8"/>
  <c r="I196" i="8" s="1"/>
  <c r="Q211" i="8"/>
  <c r="H211" i="8"/>
  <c r="I211" i="8" s="1"/>
  <c r="Q227" i="8"/>
  <c r="H227" i="8"/>
  <c r="I227" i="8" s="1"/>
  <c r="Q224" i="8"/>
  <c r="H224" i="8"/>
  <c r="I224" i="8" s="1"/>
  <c r="H194" i="8"/>
  <c r="I194" i="8" s="1"/>
  <c r="Q194" i="8"/>
  <c r="H185" i="8"/>
  <c r="I185" i="8" s="1"/>
  <c r="Q185" i="8"/>
  <c r="Q201" i="8"/>
  <c r="H201" i="8"/>
  <c r="I201" i="8" s="1"/>
  <c r="H218" i="8"/>
  <c r="I218" i="8" s="1"/>
  <c r="Q218" i="8"/>
  <c r="H236" i="8"/>
  <c r="I236" i="8" s="1"/>
  <c r="Q236" i="8"/>
  <c r="Q217" i="8"/>
  <c r="H217" i="8"/>
  <c r="I217" i="8" s="1"/>
  <c r="Q233" i="8"/>
  <c r="H233" i="8"/>
  <c r="I233" i="8" s="1"/>
  <c r="Q249" i="8"/>
  <c r="H249" i="8"/>
  <c r="I249" i="8" s="1"/>
  <c r="H239" i="8"/>
  <c r="I239" i="8" s="1"/>
  <c r="Q239" i="8"/>
  <c r="Q234" i="8"/>
  <c r="H234" i="8"/>
  <c r="I234" i="8" s="1"/>
  <c r="Q250" i="8"/>
  <c r="H250" i="8"/>
  <c r="I250" i="8" s="1"/>
  <c r="L25" i="8"/>
  <c r="M25" i="8" s="1"/>
  <c r="L23" i="8"/>
  <c r="M23" i="8" s="1"/>
  <c r="Q38" i="8"/>
  <c r="H38" i="8"/>
  <c r="I38" i="8" s="1"/>
  <c r="H54" i="8"/>
  <c r="I54" i="8" s="1"/>
  <c r="Q54" i="8"/>
  <c r="H70" i="8"/>
  <c r="I70" i="8" s="1"/>
  <c r="Q70" i="8"/>
  <c r="Q84" i="8"/>
  <c r="H84" i="8"/>
  <c r="I84" i="8" s="1"/>
  <c r="H41" i="8"/>
  <c r="I41" i="8" s="1"/>
  <c r="Q41" i="8"/>
  <c r="Q59" i="8"/>
  <c r="H59" i="8"/>
  <c r="I59" i="8" s="1"/>
  <c r="Q75" i="8"/>
  <c r="H75" i="8"/>
  <c r="I75" i="8" s="1"/>
  <c r="H25" i="8"/>
  <c r="I25" i="8" s="1"/>
  <c r="Q25" i="8"/>
  <c r="H44" i="8"/>
  <c r="I44" i="8" s="1"/>
  <c r="Q44" i="8"/>
  <c r="Q60" i="8"/>
  <c r="H60" i="8"/>
  <c r="I60" i="8" s="1"/>
  <c r="Q76" i="8"/>
  <c r="H76" i="8"/>
  <c r="I76" i="8" s="1"/>
  <c r="Q6" i="8"/>
  <c r="H6" i="8"/>
  <c r="I6" i="8" s="1"/>
  <c r="Q10" i="8"/>
  <c r="H10" i="8"/>
  <c r="I10" i="8" s="1"/>
  <c r="Q14" i="8"/>
  <c r="H14" i="8"/>
  <c r="I14" i="8" s="1"/>
  <c r="Q18" i="8"/>
  <c r="H18" i="8"/>
  <c r="I18" i="8" s="1"/>
  <c r="Q24" i="8"/>
  <c r="H24" i="8"/>
  <c r="I24" i="8" s="1"/>
  <c r="Q39" i="8"/>
  <c r="H39" i="8"/>
  <c r="I39" i="8" s="1"/>
  <c r="H53" i="8"/>
  <c r="I53" i="8" s="1"/>
  <c r="Q53" i="8"/>
  <c r="H69" i="8"/>
  <c r="I69" i="8" s="1"/>
  <c r="Q69" i="8"/>
  <c r="Q85" i="8"/>
  <c r="H85" i="8"/>
  <c r="I85" i="8" s="1"/>
  <c r="Q101" i="8"/>
  <c r="H101" i="8"/>
  <c r="I101" i="8" s="1"/>
  <c r="Q116" i="8"/>
  <c r="H116" i="8"/>
  <c r="I116" i="8" s="1"/>
  <c r="Q132" i="8"/>
  <c r="H132" i="8"/>
  <c r="I132" i="8" s="1"/>
  <c r="H100" i="8"/>
  <c r="I100" i="8" s="1"/>
  <c r="Q100" i="8"/>
  <c r="Q117" i="8"/>
  <c r="H117" i="8"/>
  <c r="I117" i="8" s="1"/>
  <c r="Q133" i="8"/>
  <c r="H133" i="8"/>
  <c r="I133" i="8" s="1"/>
  <c r="H99" i="8"/>
  <c r="I99" i="8" s="1"/>
  <c r="Q99" i="8"/>
  <c r="H149" i="8"/>
  <c r="I149" i="8" s="1"/>
  <c r="Q149" i="8"/>
  <c r="Q94" i="8"/>
  <c r="H94" i="8"/>
  <c r="I94" i="8" s="1"/>
  <c r="H111" i="8"/>
  <c r="I111" i="8" s="1"/>
  <c r="Q111" i="8"/>
  <c r="H127" i="8"/>
  <c r="I127" i="8" s="1"/>
  <c r="Q127" i="8"/>
  <c r="Q141" i="8"/>
  <c r="H141" i="8"/>
  <c r="I141" i="8" s="1"/>
  <c r="Q122" i="8"/>
  <c r="H122" i="8"/>
  <c r="I122" i="8" s="1"/>
  <c r="Q138" i="8"/>
  <c r="H138" i="8"/>
  <c r="I138" i="8" s="1"/>
  <c r="Q154" i="8"/>
  <c r="H154" i="8"/>
  <c r="I154" i="8" s="1"/>
  <c r="H169" i="8"/>
  <c r="I169" i="8" s="1"/>
  <c r="Q169" i="8"/>
  <c r="H191" i="8"/>
  <c r="I191" i="8" s="1"/>
  <c r="Q191" i="8"/>
  <c r="H207" i="8"/>
  <c r="I207" i="8" s="1"/>
  <c r="Q207" i="8"/>
  <c r="Q170" i="8"/>
  <c r="H170" i="8"/>
  <c r="I170" i="8" s="1"/>
  <c r="H144" i="8"/>
  <c r="I144" i="8" s="1"/>
  <c r="Q144" i="8"/>
  <c r="Q159" i="8"/>
  <c r="H159" i="8"/>
  <c r="I159" i="8" s="1"/>
  <c r="Q175" i="8"/>
  <c r="H175" i="8"/>
  <c r="I175" i="8" s="1"/>
  <c r="H139" i="8"/>
  <c r="I139" i="8" s="1"/>
  <c r="Q139" i="8"/>
  <c r="Q155" i="8"/>
  <c r="H155" i="8"/>
  <c r="I155" i="8" s="1"/>
  <c r="H168" i="8"/>
  <c r="I168" i="8" s="1"/>
  <c r="Q168" i="8"/>
  <c r="H184" i="8"/>
  <c r="I184" i="8" s="1"/>
  <c r="Q184" i="8"/>
  <c r="Q200" i="8"/>
  <c r="H200" i="8"/>
  <c r="I200" i="8" s="1"/>
  <c r="Q215" i="8"/>
  <c r="H215" i="8"/>
  <c r="I215" i="8" s="1"/>
  <c r="Q212" i="8"/>
  <c r="H212" i="8"/>
  <c r="I212" i="8" s="1"/>
  <c r="Q228" i="8"/>
  <c r="H228" i="8"/>
  <c r="I228" i="8" s="1"/>
  <c r="H198" i="8"/>
  <c r="I198" i="8" s="1"/>
  <c r="Q198" i="8"/>
  <c r="Q189" i="8"/>
  <c r="H189" i="8"/>
  <c r="I189" i="8" s="1"/>
  <c r="Q205" i="8"/>
  <c r="H205" i="8"/>
  <c r="I205" i="8" s="1"/>
  <c r="H222" i="8"/>
  <c r="I222" i="8" s="1"/>
  <c r="Q222" i="8"/>
  <c r="H240" i="8"/>
  <c r="I240" i="8" s="1"/>
  <c r="Q240" i="8"/>
  <c r="Q221" i="8"/>
  <c r="H221" i="8"/>
  <c r="I221" i="8" s="1"/>
  <c r="Q237" i="8"/>
  <c r="H237" i="8"/>
  <c r="I237" i="8" s="1"/>
  <c r="H244" i="8"/>
  <c r="I244" i="8" s="1"/>
  <c r="Q244" i="8"/>
  <c r="H243" i="8"/>
  <c r="I243" i="8" s="1"/>
  <c r="Q243" i="8"/>
  <c r="Q238" i="8"/>
  <c r="H238" i="8"/>
  <c r="I238" i="8" s="1"/>
  <c r="H2" i="8"/>
  <c r="I2" i="8" s="1"/>
  <c r="Q2" i="8"/>
  <c r="Q28" i="8"/>
  <c r="H28" i="8"/>
  <c r="I28" i="8" s="1"/>
  <c r="Q42" i="8"/>
  <c r="H42" i="8"/>
  <c r="I42" i="8" s="1"/>
  <c r="H58" i="8"/>
  <c r="I58" i="8" s="1"/>
  <c r="Q58" i="8"/>
  <c r="H74" i="8"/>
  <c r="I74" i="8" s="1"/>
  <c r="Q74" i="8"/>
  <c r="H88" i="8"/>
  <c r="I88" i="8" s="1"/>
  <c r="Q88" i="8"/>
  <c r="H29" i="8"/>
  <c r="I29" i="8" s="1"/>
  <c r="Q29" i="8"/>
  <c r="H45" i="8"/>
  <c r="I45" i="8" s="1"/>
  <c r="Q45" i="8"/>
  <c r="Q63" i="8"/>
  <c r="H63" i="8"/>
  <c r="I63" i="8" s="1"/>
  <c r="Q79" i="8"/>
  <c r="H79" i="8"/>
  <c r="I79" i="8" s="1"/>
  <c r="H32" i="8"/>
  <c r="I32" i="8" s="1"/>
  <c r="Q32" i="8"/>
  <c r="H48" i="8"/>
  <c r="I48" i="8" s="1"/>
  <c r="Q48" i="8"/>
  <c r="Q64" i="8"/>
  <c r="H64" i="8"/>
  <c r="I64" i="8" s="1"/>
  <c r="Q80" i="8"/>
  <c r="H80" i="8"/>
  <c r="I80" i="8" s="1"/>
  <c r="Q7" i="8"/>
  <c r="H7" i="8"/>
  <c r="I7" i="8" s="1"/>
  <c r="Q11" i="8"/>
  <c r="H11" i="8"/>
  <c r="I11" i="8" s="1"/>
  <c r="Q15" i="8"/>
  <c r="H15" i="8"/>
  <c r="I15" i="8" s="1"/>
  <c r="Q19" i="8"/>
  <c r="H19" i="8"/>
  <c r="I19" i="8" s="1"/>
  <c r="Q27" i="8"/>
  <c r="H27" i="8"/>
  <c r="I27" i="8" s="1"/>
  <c r="Q43" i="8"/>
  <c r="H43" i="8"/>
  <c r="I43" i="8" s="1"/>
  <c r="H57" i="8"/>
  <c r="I57" i="8" s="1"/>
  <c r="Q57" i="8"/>
  <c r="H73" i="8"/>
  <c r="I73" i="8" s="1"/>
  <c r="Q73" i="8"/>
  <c r="Q89" i="8"/>
  <c r="H89" i="8"/>
  <c r="I89" i="8" s="1"/>
  <c r="Q105" i="8"/>
  <c r="H105" i="8"/>
  <c r="I105" i="8" s="1"/>
  <c r="Q120" i="8"/>
  <c r="H120" i="8"/>
  <c r="I120" i="8" s="1"/>
  <c r="H136" i="8"/>
  <c r="I136" i="8" s="1"/>
  <c r="Q136" i="8"/>
  <c r="H104" i="8"/>
  <c r="I104" i="8" s="1"/>
  <c r="Q104" i="8"/>
  <c r="Q121" i="8"/>
  <c r="H121" i="8"/>
  <c r="I121" i="8" s="1"/>
  <c r="H87" i="8"/>
  <c r="I87" i="8" s="1"/>
  <c r="Q87" i="8"/>
  <c r="H103" i="8"/>
  <c r="I103" i="8" s="1"/>
  <c r="Q103" i="8"/>
  <c r="H153" i="8"/>
  <c r="I153" i="8" s="1"/>
  <c r="Q153" i="8"/>
  <c r="Q98" i="8"/>
  <c r="H98" i="8"/>
  <c r="I98" i="8" s="1"/>
  <c r="H115" i="8"/>
  <c r="I115" i="8" s="1"/>
  <c r="Q115" i="8"/>
  <c r="H131" i="8"/>
  <c r="I131" i="8" s="1"/>
  <c r="Q131" i="8"/>
  <c r="Q110" i="8"/>
  <c r="H110" i="8"/>
  <c r="I110" i="8" s="1"/>
  <c r="Q126" i="8"/>
  <c r="H126" i="8"/>
  <c r="I126" i="8" s="1"/>
  <c r="Q142" i="8"/>
  <c r="H142" i="8"/>
  <c r="I142" i="8" s="1"/>
  <c r="Q158" i="8"/>
  <c r="H158" i="8"/>
  <c r="I158" i="8" s="1"/>
  <c r="H173" i="8"/>
  <c r="I173" i="8" s="1"/>
  <c r="Q173" i="8"/>
  <c r="H195" i="8"/>
  <c r="I195" i="8" s="1"/>
  <c r="Q195" i="8"/>
  <c r="H157" i="8"/>
  <c r="I157" i="8" s="1"/>
  <c r="Q157" i="8"/>
  <c r="Q174" i="8"/>
  <c r="H174" i="8"/>
  <c r="I174" i="8" s="1"/>
  <c r="H148" i="8"/>
  <c r="I148" i="8" s="1"/>
  <c r="Q148" i="8"/>
  <c r="Q163" i="8"/>
  <c r="H163" i="8"/>
  <c r="I163" i="8" s="1"/>
  <c r="Q179" i="8"/>
  <c r="H179" i="8"/>
  <c r="I179" i="8" s="1"/>
  <c r="Q143" i="8"/>
  <c r="H143" i="8"/>
  <c r="I143" i="8" s="1"/>
  <c r="H186" i="8"/>
  <c r="I186" i="8" s="1"/>
  <c r="Q186" i="8"/>
  <c r="H172" i="8"/>
  <c r="I172" i="8" s="1"/>
  <c r="Q172" i="8"/>
  <c r="Q188" i="8"/>
  <c r="H188" i="8"/>
  <c r="I188" i="8" s="1"/>
  <c r="Q204" i="8"/>
  <c r="H204" i="8"/>
  <c r="I204" i="8" s="1"/>
  <c r="Q219" i="8"/>
  <c r="H219" i="8"/>
  <c r="I219" i="8" s="1"/>
  <c r="Q216" i="8"/>
  <c r="H216" i="8"/>
  <c r="I216" i="8" s="1"/>
  <c r="H231" i="8"/>
  <c r="I231" i="8" s="1"/>
  <c r="Q231" i="8"/>
  <c r="H202" i="8"/>
  <c r="I202" i="8" s="1"/>
  <c r="Q202" i="8"/>
  <c r="Q193" i="8"/>
  <c r="H193" i="8"/>
  <c r="I193" i="8" s="1"/>
  <c r="H210" i="8"/>
  <c r="I210" i="8" s="1"/>
  <c r="Q210" i="8"/>
  <c r="H226" i="8"/>
  <c r="I226" i="8" s="1"/>
  <c r="Q226" i="8"/>
  <c r="Q209" i="8"/>
  <c r="H209" i="8"/>
  <c r="I209" i="8" s="1"/>
  <c r="Q225" i="8"/>
  <c r="H225" i="8"/>
  <c r="I225" i="8" s="1"/>
  <c r="Q241" i="8"/>
  <c r="H241" i="8"/>
  <c r="I241" i="8" s="1"/>
  <c r="H248" i="8"/>
  <c r="I248" i="8" s="1"/>
  <c r="Q248" i="8"/>
  <c r="H247" i="8"/>
  <c r="I247" i="8" s="1"/>
  <c r="Q247" i="8"/>
  <c r="Q242" i="8"/>
  <c r="H242" i="8"/>
  <c r="I242" i="8" s="1"/>
  <c r="H3" i="8"/>
  <c r="I3" i="8" s="1"/>
  <c r="Q3" i="8"/>
  <c r="Q30" i="8"/>
  <c r="H30" i="8"/>
  <c r="I30" i="8" s="1"/>
  <c r="Q46" i="8"/>
  <c r="H46" i="8"/>
  <c r="I46" i="8" s="1"/>
  <c r="H62" i="8"/>
  <c r="I62" i="8" s="1"/>
  <c r="Q62" i="8"/>
  <c r="H78" i="8"/>
  <c r="I78" i="8" s="1"/>
  <c r="Q78" i="8"/>
  <c r="H92" i="8"/>
  <c r="I92" i="8" s="1"/>
  <c r="Q92" i="8"/>
  <c r="H33" i="8"/>
  <c r="I33" i="8" s="1"/>
  <c r="Q33" i="8"/>
  <c r="H49" i="8"/>
  <c r="I49" i="8" s="1"/>
  <c r="Q49" i="8"/>
  <c r="Q67" i="8"/>
  <c r="H67" i="8"/>
  <c r="I67" i="8" s="1"/>
  <c r="H83" i="8"/>
  <c r="I83" i="8" s="1"/>
  <c r="Q83" i="8"/>
  <c r="H36" i="8"/>
  <c r="I36" i="8" s="1"/>
  <c r="Q36" i="8"/>
  <c r="Q52" i="8"/>
  <c r="H52" i="8"/>
  <c r="I52" i="8" s="1"/>
  <c r="Q68" i="8"/>
  <c r="H68" i="8"/>
  <c r="I68" i="8" s="1"/>
  <c r="Q4" i="8"/>
  <c r="H4" i="8"/>
  <c r="I4" i="8" s="1"/>
  <c r="Q8" i="8"/>
  <c r="H8" i="8"/>
  <c r="I8" i="8" s="1"/>
  <c r="Q12" i="8"/>
  <c r="H12" i="8"/>
  <c r="I12" i="8" s="1"/>
  <c r="Q16" i="8"/>
  <c r="H16" i="8"/>
  <c r="I16" i="8" s="1"/>
  <c r="Q20" i="8"/>
  <c r="H20" i="8"/>
  <c r="I20" i="8" s="1"/>
  <c r="Q31" i="8"/>
  <c r="H31" i="8"/>
  <c r="I31" i="8" s="1"/>
  <c r="Q47" i="8"/>
  <c r="H47" i="8"/>
  <c r="I47" i="8" s="1"/>
  <c r="H61" i="8"/>
  <c r="I61" i="8" s="1"/>
  <c r="Q61" i="8"/>
  <c r="H77" i="8"/>
  <c r="I77" i="8" s="1"/>
  <c r="Q77" i="8"/>
  <c r="Q93" i="8"/>
  <c r="H93" i="8"/>
  <c r="I93" i="8" s="1"/>
  <c r="Q109" i="8"/>
  <c r="H109" i="8"/>
  <c r="I109" i="8" s="1"/>
  <c r="Q124" i="8"/>
  <c r="H124" i="8"/>
  <c r="I124" i="8" s="1"/>
  <c r="H140" i="8"/>
  <c r="I140" i="8" s="1"/>
  <c r="Q140" i="8"/>
  <c r="H108" i="8"/>
  <c r="I108" i="8" s="1"/>
  <c r="Q108" i="8"/>
  <c r="Q125" i="8"/>
  <c r="H125" i="8"/>
  <c r="I125" i="8" s="1"/>
  <c r="H91" i="8"/>
  <c r="I91" i="8" s="1"/>
  <c r="Q91" i="8"/>
  <c r="H107" i="8"/>
  <c r="I107" i="8" s="1"/>
  <c r="Q107" i="8"/>
  <c r="Q86" i="8"/>
  <c r="H86" i="8"/>
  <c r="I86" i="8" s="1"/>
  <c r="Q102" i="8"/>
  <c r="H102" i="8"/>
  <c r="I102" i="8" s="1"/>
  <c r="H119" i="8"/>
  <c r="I119" i="8" s="1"/>
  <c r="Q119" i="8"/>
  <c r="H135" i="8"/>
  <c r="I135" i="8" s="1"/>
  <c r="Q135" i="8"/>
  <c r="Q114" i="8"/>
  <c r="H114" i="8"/>
  <c r="I114" i="8" s="1"/>
  <c r="Q130" i="8"/>
  <c r="H130" i="8"/>
  <c r="I130" i="8" s="1"/>
  <c r="Q146" i="8"/>
  <c r="H146" i="8"/>
  <c r="I146" i="8" s="1"/>
  <c r="H161" i="8"/>
  <c r="I161" i="8" s="1"/>
  <c r="Q161" i="8"/>
  <c r="H177" i="8"/>
  <c r="I177" i="8" s="1"/>
  <c r="Q177" i="8"/>
  <c r="H199" i="8"/>
  <c r="I199" i="8" s="1"/>
  <c r="Q199" i="8"/>
  <c r="Q162" i="8"/>
  <c r="H162" i="8"/>
  <c r="I162" i="8" s="1"/>
  <c r="Q178" i="8"/>
  <c r="H178" i="8"/>
  <c r="I178" i="8" s="1"/>
  <c r="H152" i="8"/>
  <c r="I152" i="8" s="1"/>
  <c r="Q152" i="8"/>
  <c r="Q167" i="8"/>
  <c r="H167" i="8"/>
  <c r="I167" i="8" s="1"/>
  <c r="Q183" i="8"/>
  <c r="H183" i="8"/>
  <c r="I183" i="8" s="1"/>
  <c r="Q147" i="8"/>
  <c r="H147" i="8"/>
  <c r="I147" i="8" s="1"/>
  <c r="H160" i="8"/>
  <c r="I160" i="8" s="1"/>
  <c r="Q160" i="8"/>
  <c r="H176" i="8"/>
  <c r="I176" i="8" s="1"/>
  <c r="Q176" i="8"/>
  <c r="Q192" i="8"/>
  <c r="H192" i="8"/>
  <c r="I192" i="8" s="1"/>
  <c r="Q208" i="8"/>
  <c r="H208" i="8"/>
  <c r="I208" i="8" s="1"/>
  <c r="Q223" i="8"/>
  <c r="H223" i="8"/>
  <c r="I223" i="8" s="1"/>
  <c r="Q220" i="8"/>
  <c r="H220" i="8"/>
  <c r="I220" i="8" s="1"/>
  <c r="H190" i="8"/>
  <c r="I190" i="8" s="1"/>
  <c r="Q190" i="8"/>
  <c r="H206" i="8"/>
  <c r="I206" i="8" s="1"/>
  <c r="Q206" i="8"/>
  <c r="Q197" i="8"/>
  <c r="H197" i="8"/>
  <c r="I197" i="8" s="1"/>
  <c r="H214" i="8"/>
  <c r="I214" i="8" s="1"/>
  <c r="Q214" i="8"/>
  <c r="H232" i="8"/>
  <c r="I232" i="8" s="1"/>
  <c r="Q232" i="8"/>
  <c r="Q213" i="8"/>
  <c r="H213" i="8"/>
  <c r="I213" i="8" s="1"/>
  <c r="Q229" i="8"/>
  <c r="H229" i="8"/>
  <c r="I229" i="8" s="1"/>
  <c r="Q245" i="8"/>
  <c r="H245" i="8"/>
  <c r="I245" i="8" s="1"/>
  <c r="H235" i="8"/>
  <c r="I235" i="8" s="1"/>
  <c r="Q235" i="8"/>
  <c r="H230" i="8"/>
  <c r="I230" i="8" s="1"/>
  <c r="Q230" i="8"/>
  <c r="Q246" i="8"/>
  <c r="H246" i="8"/>
  <c r="I246" i="8" s="1"/>
  <c r="M1" i="5"/>
  <c r="L25" i="5" l="1"/>
  <c r="M25" i="5" s="1"/>
  <c r="N25" i="5" s="1"/>
  <c r="AH24" i="5" s="1"/>
  <c r="M2" i="5"/>
  <c r="N28" i="5"/>
  <c r="M14" i="5"/>
  <c r="AE24" i="5" s="1"/>
  <c r="P5" i="13"/>
  <c r="R5" i="13"/>
  <c r="U5" i="13"/>
  <c r="W5" i="13"/>
  <c r="Z5" i="13"/>
  <c r="AC5" i="13"/>
  <c r="AE5" i="13"/>
  <c r="AH5" i="13"/>
  <c r="AK5" i="13"/>
  <c r="AM5" i="13"/>
  <c r="AP5" i="13"/>
  <c r="AS5" i="13"/>
  <c r="AU5" i="13"/>
  <c r="AX5" i="13"/>
  <c r="BA5" i="13"/>
  <c r="BC5" i="13"/>
  <c r="BF5" i="13"/>
  <c r="BI5" i="13"/>
  <c r="BK5" i="13"/>
  <c r="BN5" i="13"/>
  <c r="BQ5" i="13"/>
  <c r="BS5" i="13"/>
  <c r="BV5" i="13"/>
  <c r="BY5" i="13"/>
  <c r="CA5" i="13"/>
  <c r="CD5" i="13"/>
  <c r="CG5" i="13"/>
  <c r="CI5" i="13"/>
  <c r="CL5" i="13"/>
  <c r="CO5" i="13"/>
  <c r="CQ5" i="13"/>
  <c r="CT5" i="13"/>
  <c r="CW5" i="13"/>
  <c r="CY5" i="13"/>
  <c r="DB5" i="13"/>
  <c r="DE5" i="13"/>
  <c r="DG5" i="13"/>
  <c r="DJ5" i="13"/>
  <c r="DM5" i="13"/>
  <c r="DO5" i="13"/>
  <c r="DR5" i="13"/>
  <c r="DU5" i="13"/>
  <c r="DW5" i="13"/>
  <c r="DZ5" i="13"/>
  <c r="EC5" i="13"/>
  <c r="EE5" i="13"/>
  <c r="EH5" i="13"/>
  <c r="EK5" i="13"/>
  <c r="EM5" i="13"/>
  <c r="EP5" i="13"/>
  <c r="ES5" i="13"/>
  <c r="EU5" i="13"/>
  <c r="EX5" i="13"/>
  <c r="FA5" i="13"/>
  <c r="FC5" i="13"/>
  <c r="FF5" i="13"/>
  <c r="FI5" i="13"/>
  <c r="FK5" i="13"/>
  <c r="FN5" i="13"/>
  <c r="FQ5" i="13"/>
  <c r="FS5" i="13"/>
  <c r="FV5" i="13"/>
  <c r="FY5" i="13"/>
  <c r="GA5" i="13"/>
  <c r="GD5" i="13"/>
  <c r="GG5" i="13"/>
  <c r="GI5" i="13"/>
  <c r="GL5" i="13"/>
  <c r="GO5" i="13"/>
  <c r="GQ5" i="13"/>
  <c r="GT5" i="13"/>
  <c r="GW5" i="13"/>
  <c r="GY5" i="13"/>
  <c r="HB5" i="13"/>
  <c r="HE5" i="13"/>
  <c r="HG5" i="13"/>
  <c r="HJ5" i="13"/>
  <c r="HM5" i="13"/>
  <c r="HO5" i="13"/>
  <c r="HR5" i="13"/>
  <c r="HU5" i="13"/>
  <c r="HW5" i="13"/>
  <c r="O5" i="13"/>
  <c r="V5" i="13"/>
  <c r="AA5" i="13"/>
  <c r="AG5" i="13"/>
  <c r="AL5" i="13"/>
  <c r="AQ5" i="13"/>
  <c r="AW5" i="13"/>
  <c r="BB5" i="13"/>
  <c r="BG5" i="13"/>
  <c r="BM5" i="13"/>
  <c r="BR5" i="13"/>
  <c r="BW5" i="13"/>
  <c r="CC5" i="13"/>
  <c r="CH5" i="13"/>
  <c r="CM5" i="13"/>
  <c r="CS5" i="13"/>
  <c r="CX5" i="13"/>
  <c r="DC5" i="13"/>
  <c r="DI5" i="13"/>
  <c r="DN5" i="13"/>
  <c r="DS5" i="13"/>
  <c r="DY5" i="13"/>
  <c r="ED5" i="13"/>
  <c r="EI5" i="13"/>
  <c r="EO5" i="13"/>
  <c r="ET5" i="13"/>
  <c r="EY5" i="13"/>
  <c r="FE5" i="13"/>
  <c r="FJ5" i="13"/>
  <c r="FO5" i="13"/>
  <c r="FU5" i="13"/>
  <c r="FZ5" i="13"/>
  <c r="GE5" i="13"/>
  <c r="GK5" i="13"/>
  <c r="GP5" i="13"/>
  <c r="GU5" i="13"/>
  <c r="HA5" i="13"/>
  <c r="HF5" i="13"/>
  <c r="HK5" i="13"/>
  <c r="HQ5" i="13"/>
  <c r="HV5" i="13"/>
  <c r="HZ5" i="13"/>
  <c r="IC5" i="13"/>
  <c r="IE5" i="13"/>
  <c r="IH5" i="13"/>
  <c r="IK5" i="13"/>
  <c r="IM5" i="13"/>
  <c r="IP5" i="13"/>
  <c r="IS5" i="13"/>
  <c r="IU5" i="13"/>
  <c r="IX5" i="13"/>
  <c r="JA5" i="13"/>
  <c r="JC5" i="13"/>
  <c r="Q6" i="13"/>
  <c r="T6" i="13"/>
  <c r="V6" i="13"/>
  <c r="Y6" i="13"/>
  <c r="AB6" i="13"/>
  <c r="AD6" i="13"/>
  <c r="AG6" i="13"/>
  <c r="AJ6" i="13"/>
  <c r="AL6" i="13"/>
  <c r="AO6" i="13"/>
  <c r="AR6" i="13"/>
  <c r="AT6" i="13"/>
  <c r="AW6" i="13"/>
  <c r="AZ6" i="13"/>
  <c r="BB6" i="13"/>
  <c r="BE6" i="13"/>
  <c r="BH6" i="13"/>
  <c r="BJ6" i="13"/>
  <c r="BM6" i="13"/>
  <c r="BP6" i="13"/>
  <c r="BR6" i="13"/>
  <c r="BU6" i="13"/>
  <c r="BX6" i="13"/>
  <c r="BZ6" i="13"/>
  <c r="CC6" i="13"/>
  <c r="CF6" i="13"/>
  <c r="CH6" i="13"/>
  <c r="CK6" i="13"/>
  <c r="CN6" i="13"/>
  <c r="CP6" i="13"/>
  <c r="CS6" i="13"/>
  <c r="CV6" i="13"/>
  <c r="CX6" i="13"/>
  <c r="DA6" i="13"/>
  <c r="DC6" i="13"/>
  <c r="DE6" i="13"/>
  <c r="DG6" i="13"/>
  <c r="DI6" i="13"/>
  <c r="DK6" i="13"/>
  <c r="DM6" i="13"/>
  <c r="DO6" i="13"/>
  <c r="DQ6" i="13"/>
  <c r="S5" i="13"/>
  <c r="Y5" i="13"/>
  <c r="AD5" i="13"/>
  <c r="AI5" i="13"/>
  <c r="AO5" i="13"/>
  <c r="AT5" i="13"/>
  <c r="AY5" i="13"/>
  <c r="BE5" i="13"/>
  <c r="BJ5" i="13"/>
  <c r="BO5" i="13"/>
  <c r="BU5" i="13"/>
  <c r="BZ5" i="13"/>
  <c r="CE5" i="13"/>
  <c r="CK5" i="13"/>
  <c r="CP5" i="13"/>
  <c r="CU5" i="13"/>
  <c r="DA5" i="13"/>
  <c r="DF5" i="13"/>
  <c r="DK5" i="13"/>
  <c r="DQ5" i="13"/>
  <c r="DV5" i="13"/>
  <c r="EA5" i="13"/>
  <c r="EG5" i="13"/>
  <c r="EL5" i="13"/>
  <c r="EQ5" i="13"/>
  <c r="EW5" i="13"/>
  <c r="FB5" i="13"/>
  <c r="FG5" i="13"/>
  <c r="FM5" i="13"/>
  <c r="FR5" i="13"/>
  <c r="FW5" i="13"/>
  <c r="GC5" i="13"/>
  <c r="GH5" i="13"/>
  <c r="GM5" i="13"/>
  <c r="GS5" i="13"/>
  <c r="GX5" i="13"/>
  <c r="HC5" i="13"/>
  <c r="HI5" i="13"/>
  <c r="HN5" i="13"/>
  <c r="HS5" i="13"/>
  <c r="HY5" i="13"/>
  <c r="IA5" i="13"/>
  <c r="ID5" i="13"/>
  <c r="IG5" i="13"/>
  <c r="II5" i="13"/>
  <c r="IL5" i="13"/>
  <c r="IO5" i="13"/>
  <c r="IQ5" i="13"/>
  <c r="IT5" i="13"/>
  <c r="IW5" i="13"/>
  <c r="IY5" i="13"/>
  <c r="JB5" i="13"/>
  <c r="P6" i="13"/>
  <c r="R6" i="13"/>
  <c r="U6" i="13"/>
  <c r="X6" i="13"/>
  <c r="Z6" i="13"/>
  <c r="AC6" i="13"/>
  <c r="AF6" i="13"/>
  <c r="AH6" i="13"/>
  <c r="AK6" i="13"/>
  <c r="AN6" i="13"/>
  <c r="AP6" i="13"/>
  <c r="AS6" i="13"/>
  <c r="AV6" i="13"/>
  <c r="AX6" i="13"/>
  <c r="BA6" i="13"/>
  <c r="BD6" i="13"/>
  <c r="BF6" i="13"/>
  <c r="BI6" i="13"/>
  <c r="BL6" i="13"/>
  <c r="BN6" i="13"/>
  <c r="BQ6" i="13"/>
  <c r="BT6" i="13"/>
  <c r="BV6" i="13"/>
  <c r="BY6" i="13"/>
  <c r="CB6" i="13"/>
  <c r="CD6" i="13"/>
  <c r="CG6" i="13"/>
  <c r="CJ6" i="13"/>
  <c r="CL6" i="13"/>
  <c r="CO6" i="13"/>
  <c r="CR6" i="13"/>
  <c r="CT6" i="13"/>
  <c r="CW6" i="13"/>
  <c r="CZ6" i="13"/>
  <c r="DD6" i="13"/>
  <c r="DH6" i="13"/>
  <c r="DL6" i="13"/>
  <c r="DP6" i="13"/>
  <c r="DS6" i="13"/>
  <c r="DU6" i="13"/>
  <c r="DW6" i="13"/>
  <c r="DY6" i="13"/>
  <c r="EA6" i="13"/>
  <c r="EC6" i="13"/>
  <c r="EE6" i="13"/>
  <c r="EG6" i="13"/>
  <c r="EI6" i="13"/>
  <c r="EK6" i="13"/>
  <c r="EM6" i="13"/>
  <c r="EO6" i="13"/>
  <c r="EQ6" i="13"/>
  <c r="ES6" i="13"/>
  <c r="EU6" i="13"/>
  <c r="EW6" i="13"/>
  <c r="EY6" i="13"/>
  <c r="FA6" i="13"/>
  <c r="FC6" i="13"/>
  <c r="FE6" i="13"/>
  <c r="FG6" i="13"/>
  <c r="FI6" i="13"/>
  <c r="FK6" i="13"/>
  <c r="FM6" i="13"/>
  <c r="FO6" i="13"/>
  <c r="FQ6" i="13"/>
  <c r="FS6" i="13"/>
  <c r="FU6" i="13"/>
  <c r="FW6" i="13"/>
  <c r="FY6" i="13"/>
  <c r="GA6" i="13"/>
  <c r="GC6" i="13"/>
  <c r="GE6" i="13"/>
  <c r="GG6" i="13"/>
  <c r="GI6" i="13"/>
  <c r="GK6" i="13"/>
  <c r="GM6" i="13"/>
  <c r="GO6" i="13"/>
  <c r="GQ6" i="13"/>
  <c r="GS6" i="13"/>
  <c r="GU6" i="13"/>
  <c r="GW6" i="13"/>
  <c r="GY6" i="13"/>
  <c r="HA6" i="13"/>
  <c r="HC6" i="13"/>
  <c r="HE6" i="13"/>
  <c r="HG6" i="13"/>
  <c r="HI6" i="13"/>
  <c r="HK6" i="13"/>
  <c r="HM6" i="13"/>
  <c r="HO6" i="13"/>
  <c r="HQ6" i="13"/>
  <c r="HS6" i="13"/>
  <c r="HU6" i="13"/>
  <c r="HW6" i="13"/>
  <c r="HY6" i="13"/>
  <c r="IA6" i="13"/>
  <c r="IC6" i="13"/>
  <c r="IE6" i="13"/>
  <c r="IG6" i="13"/>
  <c r="II6" i="13"/>
  <c r="IK6" i="13"/>
  <c r="IM6" i="13"/>
  <c r="IO6" i="13"/>
  <c r="IQ6" i="13"/>
  <c r="IS6" i="13"/>
  <c r="IU6" i="13"/>
  <c r="IW6" i="13"/>
  <c r="IY6" i="13"/>
  <c r="JA6" i="13"/>
  <c r="JC6" i="13"/>
  <c r="P7" i="13"/>
  <c r="R7" i="13"/>
  <c r="T7" i="13"/>
  <c r="V7" i="13"/>
  <c r="X7" i="13"/>
  <c r="Z7" i="13"/>
  <c r="AB7" i="13"/>
  <c r="AD7" i="13"/>
  <c r="AF7" i="13"/>
  <c r="AH7" i="13"/>
  <c r="AJ7" i="13"/>
  <c r="AL7" i="13"/>
  <c r="AN7" i="13"/>
  <c r="AP7" i="13"/>
  <c r="AR7" i="13"/>
  <c r="AT7" i="13"/>
  <c r="AV7" i="13"/>
  <c r="AX7" i="13"/>
  <c r="AZ7" i="13"/>
  <c r="BB7" i="13"/>
  <c r="BD7" i="13"/>
  <c r="BF7" i="13"/>
  <c r="BH7" i="13"/>
  <c r="BJ7" i="13"/>
  <c r="BL7" i="13"/>
  <c r="BN7" i="13"/>
  <c r="BP7" i="13"/>
  <c r="BR7" i="13"/>
  <c r="BT7" i="13"/>
  <c r="BV7" i="13"/>
  <c r="BX7" i="13"/>
  <c r="BZ7" i="13"/>
  <c r="CB7" i="13"/>
  <c r="CD7" i="13"/>
  <c r="CF7" i="13"/>
  <c r="CH7" i="13"/>
  <c r="CJ7" i="13"/>
  <c r="CL7" i="13"/>
  <c r="CN7" i="13"/>
  <c r="CP7" i="13"/>
  <c r="CR7" i="13"/>
  <c r="CT7" i="13"/>
  <c r="CV7" i="13"/>
  <c r="CX7" i="13"/>
  <c r="CZ7" i="13"/>
  <c r="DB7" i="13"/>
  <c r="DD7" i="13"/>
  <c r="DF7" i="13"/>
  <c r="DH7" i="13"/>
  <c r="DJ7" i="13"/>
  <c r="DL7" i="13"/>
  <c r="DN7" i="13"/>
  <c r="DP7" i="13"/>
  <c r="DR7" i="13"/>
  <c r="DT7" i="13"/>
  <c r="DV7" i="13"/>
  <c r="DX7" i="13"/>
  <c r="DZ7" i="13"/>
  <c r="EB7" i="13"/>
  <c r="ED7" i="13"/>
  <c r="EF7" i="13"/>
  <c r="EH7" i="13"/>
  <c r="EJ7" i="13"/>
  <c r="EL7" i="13"/>
  <c r="EN7" i="13"/>
  <c r="EP7" i="13"/>
  <c r="ER7" i="13"/>
  <c r="ET7" i="13"/>
  <c r="EV7" i="13"/>
  <c r="EX7" i="13"/>
  <c r="EZ7" i="13"/>
  <c r="FB7" i="13"/>
  <c r="FD7" i="13"/>
  <c r="FF7" i="13"/>
  <c r="FH7" i="13"/>
  <c r="FJ7" i="13"/>
  <c r="FL7" i="13"/>
  <c r="FN7" i="13"/>
  <c r="FP7" i="13"/>
  <c r="FR7" i="13"/>
  <c r="FT7" i="13"/>
  <c r="FV7" i="13"/>
  <c r="FX7" i="13"/>
  <c r="FZ7" i="13"/>
  <c r="GB7" i="13"/>
  <c r="GD7" i="13"/>
  <c r="GF7" i="13"/>
  <c r="GH7" i="13"/>
  <c r="GJ7" i="13"/>
  <c r="GL7" i="13"/>
  <c r="GN7" i="13"/>
  <c r="GP7" i="13"/>
  <c r="GR7" i="13"/>
  <c r="GT7" i="13"/>
  <c r="DB6" i="13"/>
  <c r="DJ6" i="13"/>
  <c r="DR6" i="13"/>
  <c r="DV6" i="13"/>
  <c r="DZ6" i="13"/>
  <c r="ED6" i="13"/>
  <c r="EH6" i="13"/>
  <c r="EL6" i="13"/>
  <c r="EP6" i="13"/>
  <c r="ET6" i="13"/>
  <c r="EX6" i="13"/>
  <c r="FB6" i="13"/>
  <c r="FF6" i="13"/>
  <c r="FJ6" i="13"/>
  <c r="FN6" i="13"/>
  <c r="FR6" i="13"/>
  <c r="FV6" i="13"/>
  <c r="FZ6" i="13"/>
  <c r="GD6" i="13"/>
  <c r="GH6" i="13"/>
  <c r="GL6" i="13"/>
  <c r="GP6" i="13"/>
  <c r="GT6" i="13"/>
  <c r="GX6" i="13"/>
  <c r="HB6" i="13"/>
  <c r="HF6" i="13"/>
  <c r="HJ6" i="13"/>
  <c r="HN6" i="13"/>
  <c r="HR6" i="13"/>
  <c r="HV6" i="13"/>
  <c r="HZ6" i="13"/>
  <c r="ID6" i="13"/>
  <c r="IH6" i="13"/>
  <c r="IL6" i="13"/>
  <c r="IP6" i="13"/>
  <c r="IT6" i="13"/>
  <c r="IX6" i="13"/>
  <c r="JB6" i="13"/>
  <c r="Q7" i="13"/>
  <c r="U7" i="13"/>
  <c r="Y7" i="13"/>
  <c r="AC7" i="13"/>
  <c r="AG7" i="13"/>
  <c r="AK7" i="13"/>
  <c r="AO7" i="13"/>
  <c r="AS7" i="13"/>
  <c r="AW7" i="13"/>
  <c r="BA7" i="13"/>
  <c r="BE7" i="13"/>
  <c r="BI7" i="13"/>
  <c r="BM7" i="13"/>
  <c r="BQ7" i="13"/>
  <c r="BU7" i="13"/>
  <c r="BY7" i="13"/>
  <c r="CC7" i="13"/>
  <c r="CG7" i="13"/>
  <c r="CK7" i="13"/>
  <c r="CO7" i="13"/>
  <c r="CS7" i="13"/>
  <c r="CW7" i="13"/>
  <c r="DA7" i="13"/>
  <c r="DE7" i="13"/>
  <c r="DI7" i="13"/>
  <c r="DM7" i="13"/>
  <c r="DQ7" i="13"/>
  <c r="DU7" i="13"/>
  <c r="DY7" i="13"/>
  <c r="EC7" i="13"/>
  <c r="EG7" i="13"/>
  <c r="EK7" i="13"/>
  <c r="EO7" i="13"/>
  <c r="ES7" i="13"/>
  <c r="EW7" i="13"/>
  <c r="FA7" i="13"/>
  <c r="FE7" i="13"/>
  <c r="FI7" i="13"/>
  <c r="FM7" i="13"/>
  <c r="FQ7" i="13"/>
  <c r="FU7" i="13"/>
  <c r="FY7" i="13"/>
  <c r="GC7" i="13"/>
  <c r="GG7" i="13"/>
  <c r="GK7" i="13"/>
  <c r="GO7" i="13"/>
  <c r="GS7" i="13"/>
  <c r="GV7" i="13"/>
  <c r="GX7" i="13"/>
  <c r="GZ7" i="13"/>
  <c r="HB7" i="13"/>
  <c r="HD7" i="13"/>
  <c r="HF7" i="13"/>
  <c r="HH7" i="13"/>
  <c r="HJ7" i="13"/>
  <c r="HL7" i="13"/>
  <c r="HN7" i="13"/>
  <c r="HP7" i="13"/>
  <c r="HR7" i="13"/>
  <c r="HT7" i="13"/>
  <c r="HV7" i="13"/>
  <c r="HX7" i="13"/>
  <c r="HZ7" i="13"/>
  <c r="IB7" i="13"/>
  <c r="ID7" i="13"/>
  <c r="IF7" i="13"/>
  <c r="IH7" i="13"/>
  <c r="IJ7" i="13"/>
  <c r="IL7" i="13"/>
  <c r="IN7" i="13"/>
  <c r="IP7" i="13"/>
  <c r="IR7" i="13"/>
  <c r="IT7" i="13"/>
  <c r="IV7" i="13"/>
  <c r="IX7" i="13"/>
  <c r="IZ7" i="13"/>
  <c r="JB7" i="13"/>
  <c r="DF6" i="13"/>
  <c r="DN6" i="13"/>
  <c r="DT6" i="13"/>
  <c r="DX6" i="13"/>
  <c r="EB6" i="13"/>
  <c r="EF6" i="13"/>
  <c r="EJ6" i="13"/>
  <c r="EN6" i="13"/>
  <c r="ER6" i="13"/>
  <c r="EV6" i="13"/>
  <c r="EZ6" i="13"/>
  <c r="FD6" i="13"/>
  <c r="FH6" i="13"/>
  <c r="FL6" i="13"/>
  <c r="FP6" i="13"/>
  <c r="FT6" i="13"/>
  <c r="FX6" i="13"/>
  <c r="GB6" i="13"/>
  <c r="GF6" i="13"/>
  <c r="GJ6" i="13"/>
  <c r="GN6" i="13"/>
  <c r="GR6" i="13"/>
  <c r="GV6" i="13"/>
  <c r="GZ6" i="13"/>
  <c r="HD6" i="13"/>
  <c r="HH6" i="13"/>
  <c r="HL6" i="13"/>
  <c r="HP6" i="13"/>
  <c r="HT6" i="13"/>
  <c r="HX6" i="13"/>
  <c r="IB6" i="13"/>
  <c r="IF6" i="13"/>
  <c r="IJ6" i="13"/>
  <c r="IN6" i="13"/>
  <c r="IR6" i="13"/>
  <c r="IV6" i="13"/>
  <c r="IZ6" i="13"/>
  <c r="O7" i="13"/>
  <c r="S7" i="13"/>
  <c r="W7" i="13"/>
  <c r="AA7" i="13"/>
  <c r="AE7" i="13"/>
  <c r="AI7" i="13"/>
  <c r="AM7" i="13"/>
  <c r="AQ7" i="13"/>
  <c r="AU7" i="13"/>
  <c r="AY7" i="13"/>
  <c r="BC7" i="13"/>
  <c r="BG7" i="13"/>
  <c r="BK7" i="13"/>
  <c r="BO7" i="13"/>
  <c r="BS7" i="13"/>
  <c r="BW7" i="13"/>
  <c r="CA7" i="13"/>
  <c r="CE7" i="13"/>
  <c r="CI7" i="13"/>
  <c r="CM7" i="13"/>
  <c r="CQ7" i="13"/>
  <c r="CU7" i="13"/>
  <c r="CY7" i="13"/>
  <c r="DC7" i="13"/>
  <c r="DG7" i="13"/>
  <c r="DK7" i="13"/>
  <c r="DO7" i="13"/>
  <c r="DS7" i="13"/>
  <c r="DW7" i="13"/>
  <c r="EA7" i="13"/>
  <c r="EE7" i="13"/>
  <c r="EI7" i="13"/>
  <c r="EM7" i="13"/>
  <c r="EQ7" i="13"/>
  <c r="EU7" i="13"/>
  <c r="EY7" i="13"/>
  <c r="FC7" i="13"/>
  <c r="FG7" i="13"/>
  <c r="FK7" i="13"/>
  <c r="FO7" i="13"/>
  <c r="FS7" i="13"/>
  <c r="FW7" i="13"/>
  <c r="GA7" i="13"/>
  <c r="GE7" i="13"/>
  <c r="GI7" i="13"/>
  <c r="GM7" i="13"/>
  <c r="GQ7" i="13"/>
  <c r="GU7" i="13"/>
  <c r="GW7" i="13"/>
  <c r="GY7" i="13"/>
  <c r="HA7" i="13"/>
  <c r="HC7" i="13"/>
  <c r="HE7" i="13"/>
  <c r="HG7" i="13"/>
  <c r="HI7" i="13"/>
  <c r="HK7" i="13"/>
  <c r="HM7" i="13"/>
  <c r="HO7" i="13"/>
  <c r="HQ7" i="13"/>
  <c r="HS7" i="13"/>
  <c r="HU7" i="13"/>
  <c r="HW7" i="13"/>
  <c r="HY7" i="13"/>
  <c r="IA7" i="13"/>
  <c r="IC7" i="13"/>
  <c r="IE7" i="13"/>
  <c r="IG7" i="13"/>
  <c r="II7" i="13"/>
  <c r="IK7" i="13"/>
  <c r="IM7" i="13"/>
  <c r="IO7" i="13"/>
  <c r="IQ7" i="13"/>
  <c r="IS7" i="13"/>
  <c r="IU7" i="13"/>
  <c r="IW7" i="13"/>
  <c r="IY7" i="13"/>
  <c r="JA7" i="13"/>
  <c r="JC7" i="13"/>
  <c r="Q5" i="13"/>
  <c r="CU6" i="13"/>
  <c r="CM6" i="13"/>
  <c r="CE6" i="13"/>
  <c r="BW6" i="13"/>
  <c r="BO6" i="13"/>
  <c r="BG6" i="13"/>
  <c r="AY6" i="13"/>
  <c r="AQ6" i="13"/>
  <c r="AI6" i="13"/>
  <c r="AA6" i="13"/>
  <c r="S6" i="13"/>
  <c r="IZ5" i="13"/>
  <c r="IR5" i="13"/>
  <c r="IJ5" i="13"/>
  <c r="IB5" i="13"/>
  <c r="HT5" i="13"/>
  <c r="HL5" i="13"/>
  <c r="HD5" i="13"/>
  <c r="GV5" i="13"/>
  <c r="GN5" i="13"/>
  <c r="GF5" i="13"/>
  <c r="FX5" i="13"/>
  <c r="FP5" i="13"/>
  <c r="FH5" i="13"/>
  <c r="EZ5" i="13"/>
  <c r="ER5" i="13"/>
  <c r="EJ5" i="13"/>
  <c r="EB5" i="13"/>
  <c r="DT5" i="13"/>
  <c r="DL5" i="13"/>
  <c r="DD5" i="13"/>
  <c r="CV5" i="13"/>
  <c r="CN5" i="13"/>
  <c r="CF5" i="13"/>
  <c r="BX5" i="13"/>
  <c r="BP5" i="13"/>
  <c r="BH5" i="13"/>
  <c r="AZ5" i="13"/>
  <c r="AR5" i="13"/>
  <c r="AJ5" i="13"/>
  <c r="AB5" i="13"/>
  <c r="T5" i="13"/>
  <c r="CY6" i="13"/>
  <c r="CQ6" i="13"/>
  <c r="CI6" i="13"/>
  <c r="CA6" i="13"/>
  <c r="BS6" i="13"/>
  <c r="BK6" i="13"/>
  <c r="BC6" i="13"/>
  <c r="AU6" i="13"/>
  <c r="AM6" i="13"/>
  <c r="AE6" i="13"/>
  <c r="W6" i="13"/>
  <c r="O6" i="13"/>
  <c r="IV5" i="13"/>
  <c r="IN5" i="13"/>
  <c r="IF5" i="13"/>
  <c r="HX5" i="13"/>
  <c r="HP5" i="13"/>
  <c r="HH5" i="13"/>
  <c r="GZ5" i="13"/>
  <c r="GR5" i="13"/>
  <c r="GJ5" i="13"/>
  <c r="GB5" i="13"/>
  <c r="FT5" i="13"/>
  <c r="FL5" i="13"/>
  <c r="FD5" i="13"/>
  <c r="EV5" i="13"/>
  <c r="EN5" i="13"/>
  <c r="EF5" i="13"/>
  <c r="DX5" i="13"/>
  <c r="DP5" i="13"/>
  <c r="DH5" i="13"/>
  <c r="CZ5" i="13"/>
  <c r="CR5" i="13"/>
  <c r="CJ5" i="13"/>
  <c r="CB5" i="13"/>
  <c r="BT5" i="13"/>
  <c r="BL5" i="13"/>
  <c r="BD5" i="13"/>
  <c r="AV5" i="13"/>
  <c r="AN5" i="13"/>
  <c r="AF5" i="13"/>
  <c r="X5" i="13"/>
  <c r="M17" i="5"/>
  <c r="M10" i="5"/>
  <c r="L23" i="5" s="1"/>
  <c r="M23" i="5" s="1"/>
  <c r="N23" i="5" s="1"/>
  <c r="AG24" i="5" s="1"/>
  <c r="N27" i="10"/>
  <c r="N25" i="12"/>
  <c r="AH28" i="5" s="1"/>
  <c r="N28" i="12"/>
  <c r="L28" i="12"/>
  <c r="Q30" i="12"/>
  <c r="H30" i="12"/>
  <c r="I30" i="12" s="1"/>
  <c r="Q43" i="12"/>
  <c r="H43" i="12"/>
  <c r="I43" i="12" s="1"/>
  <c r="Q34" i="12"/>
  <c r="H34" i="12"/>
  <c r="I34" i="12" s="1"/>
  <c r="H25" i="12"/>
  <c r="I25" i="12" s="1"/>
  <c r="Q25" i="12"/>
  <c r="Q2" i="12"/>
  <c r="H2" i="12"/>
  <c r="I2" i="12" s="1"/>
  <c r="Q6" i="12"/>
  <c r="H6" i="12"/>
  <c r="I6" i="12" s="1"/>
  <c r="Q10" i="12"/>
  <c r="H10" i="12"/>
  <c r="I10" i="12" s="1"/>
  <c r="Q14" i="12"/>
  <c r="H14" i="12"/>
  <c r="I14" i="12" s="1"/>
  <c r="Q18" i="12"/>
  <c r="H18" i="12"/>
  <c r="I18" i="12" s="1"/>
  <c r="Q24" i="12"/>
  <c r="H24" i="12"/>
  <c r="I24" i="12" s="1"/>
  <c r="Q51" i="12"/>
  <c r="H51" i="12"/>
  <c r="I51" i="12" s="1"/>
  <c r="Q67" i="12"/>
  <c r="H67" i="12"/>
  <c r="I67" i="12" s="1"/>
  <c r="Q83" i="12"/>
  <c r="H83" i="12"/>
  <c r="I83" i="12" s="1"/>
  <c r="Q99" i="12"/>
  <c r="H99" i="12"/>
  <c r="I99" i="12" s="1"/>
  <c r="Q113" i="12"/>
  <c r="H113" i="12"/>
  <c r="I113" i="12" s="1"/>
  <c r="H62" i="12"/>
  <c r="I62" i="12" s="1"/>
  <c r="Q62" i="12"/>
  <c r="H78" i="12"/>
  <c r="I78" i="12" s="1"/>
  <c r="Q78" i="12"/>
  <c r="H94" i="12"/>
  <c r="I94" i="12" s="1"/>
  <c r="Q94" i="12"/>
  <c r="H110" i="12"/>
  <c r="I110" i="12" s="1"/>
  <c r="Q110" i="12"/>
  <c r="H53" i="12"/>
  <c r="I53" i="12" s="1"/>
  <c r="Q53" i="12"/>
  <c r="H69" i="12"/>
  <c r="I69" i="12" s="1"/>
  <c r="Q69" i="12"/>
  <c r="H85" i="12"/>
  <c r="I85" i="12" s="1"/>
  <c r="Q85" i="12"/>
  <c r="H101" i="12"/>
  <c r="I101" i="12" s="1"/>
  <c r="Q101" i="12"/>
  <c r="H36" i="12"/>
  <c r="I36" i="12" s="1"/>
  <c r="Q36" i="12"/>
  <c r="Q52" i="12"/>
  <c r="H52" i="12"/>
  <c r="I52" i="12" s="1"/>
  <c r="Q68" i="12"/>
  <c r="H68" i="12"/>
  <c r="I68" i="12" s="1"/>
  <c r="Q84" i="12"/>
  <c r="H84" i="12"/>
  <c r="I84" i="12" s="1"/>
  <c r="Q100" i="12"/>
  <c r="H100" i="12"/>
  <c r="I100" i="12" s="1"/>
  <c r="Q118" i="12"/>
  <c r="H118" i="12"/>
  <c r="I118" i="12" s="1"/>
  <c r="Q134" i="12"/>
  <c r="H134" i="12"/>
  <c r="I134" i="12" s="1"/>
  <c r="H117" i="12"/>
  <c r="I117" i="12" s="1"/>
  <c r="Q117" i="12"/>
  <c r="H133" i="12"/>
  <c r="I133" i="12" s="1"/>
  <c r="Q133" i="12"/>
  <c r="H149" i="12"/>
  <c r="I149" i="12" s="1"/>
  <c r="Q149" i="12"/>
  <c r="Q170" i="12"/>
  <c r="H170" i="12"/>
  <c r="I170" i="12" s="1"/>
  <c r="H120" i="12"/>
  <c r="I120" i="12" s="1"/>
  <c r="Q120" i="12"/>
  <c r="H136" i="12"/>
  <c r="I136" i="12" s="1"/>
  <c r="Q136" i="12"/>
  <c r="Q150" i="12"/>
  <c r="H150" i="12"/>
  <c r="I150" i="12" s="1"/>
  <c r="Q123" i="12"/>
  <c r="H123" i="12"/>
  <c r="I123" i="12" s="1"/>
  <c r="Q139" i="12"/>
  <c r="H139" i="12"/>
  <c r="I139" i="12" s="1"/>
  <c r="H157" i="12"/>
  <c r="I157" i="12" s="1"/>
  <c r="Q157" i="12"/>
  <c r="H173" i="12"/>
  <c r="I173" i="12" s="1"/>
  <c r="Q173" i="12"/>
  <c r="H152" i="12"/>
  <c r="I152" i="12" s="1"/>
  <c r="Q152" i="12"/>
  <c r="H168" i="12"/>
  <c r="I168" i="12" s="1"/>
  <c r="Q168" i="12"/>
  <c r="Q241" i="12"/>
  <c r="H241" i="12"/>
  <c r="I241" i="12" s="1"/>
  <c r="Q163" i="12"/>
  <c r="H163" i="12"/>
  <c r="I163" i="12" s="1"/>
  <c r="H179" i="12"/>
  <c r="I179" i="12" s="1"/>
  <c r="Q179" i="12"/>
  <c r="H195" i="12"/>
  <c r="I195" i="12" s="1"/>
  <c r="Q195" i="12"/>
  <c r="Q229" i="12"/>
  <c r="H229" i="12"/>
  <c r="I229" i="12" s="1"/>
  <c r="Q193" i="12"/>
  <c r="H193" i="12"/>
  <c r="I193" i="12" s="1"/>
  <c r="H212" i="12"/>
  <c r="I212" i="12" s="1"/>
  <c r="Q212" i="12"/>
  <c r="H180" i="12"/>
  <c r="I180" i="12" s="1"/>
  <c r="Q180" i="12"/>
  <c r="Q196" i="12"/>
  <c r="H196" i="12"/>
  <c r="I196" i="12" s="1"/>
  <c r="H182" i="12"/>
  <c r="I182" i="12" s="1"/>
  <c r="Q182" i="12"/>
  <c r="H198" i="12"/>
  <c r="I198" i="12" s="1"/>
  <c r="Q198" i="12"/>
  <c r="Q213" i="12"/>
  <c r="H213" i="12"/>
  <c r="I213" i="12" s="1"/>
  <c r="Q249" i="12"/>
  <c r="H249" i="12"/>
  <c r="I249" i="12" s="1"/>
  <c r="H240" i="12"/>
  <c r="I240" i="12" s="1"/>
  <c r="Q240" i="12"/>
  <c r="H215" i="12"/>
  <c r="I215" i="12" s="1"/>
  <c r="Q215" i="12"/>
  <c r="H231" i="12"/>
  <c r="I231" i="12" s="1"/>
  <c r="Q231" i="12"/>
  <c r="H247" i="12"/>
  <c r="I247" i="12" s="1"/>
  <c r="Q247" i="12"/>
  <c r="Q222" i="12"/>
  <c r="H222" i="12"/>
  <c r="I222" i="12" s="1"/>
  <c r="Q238" i="12"/>
  <c r="H238" i="12"/>
  <c r="I238" i="12" s="1"/>
  <c r="Q26" i="12"/>
  <c r="H26" i="12"/>
  <c r="I26" i="12" s="1"/>
  <c r="H33" i="12"/>
  <c r="I33" i="12" s="1"/>
  <c r="Q33" i="12"/>
  <c r="Q23" i="12"/>
  <c r="H23" i="12"/>
  <c r="I23" i="12" s="1"/>
  <c r="Q38" i="12"/>
  <c r="H38" i="12"/>
  <c r="I38" i="12" s="1"/>
  <c r="Q31" i="12"/>
  <c r="H31" i="12"/>
  <c r="I31" i="12" s="1"/>
  <c r="Q3" i="12"/>
  <c r="H3" i="12"/>
  <c r="I3" i="12" s="1"/>
  <c r="Q7" i="12"/>
  <c r="H7" i="12"/>
  <c r="I7" i="12" s="1"/>
  <c r="Q11" i="12"/>
  <c r="H11" i="12"/>
  <c r="I11" i="12" s="1"/>
  <c r="Q15" i="12"/>
  <c r="H15" i="12"/>
  <c r="I15" i="12" s="1"/>
  <c r="Q19" i="12"/>
  <c r="H19" i="12"/>
  <c r="I19" i="12" s="1"/>
  <c r="Q27" i="12"/>
  <c r="H27" i="12"/>
  <c r="I27" i="12" s="1"/>
  <c r="Q55" i="12"/>
  <c r="H55" i="12"/>
  <c r="I55" i="12" s="1"/>
  <c r="Q71" i="12"/>
  <c r="H71" i="12"/>
  <c r="I71" i="12" s="1"/>
  <c r="Q87" i="12"/>
  <c r="H87" i="12"/>
  <c r="I87" i="12" s="1"/>
  <c r="Q103" i="12"/>
  <c r="H103" i="12"/>
  <c r="I103" i="12" s="1"/>
  <c r="H50" i="12"/>
  <c r="I50" i="12" s="1"/>
  <c r="Q50" i="12"/>
  <c r="H66" i="12"/>
  <c r="I66" i="12" s="1"/>
  <c r="Q66" i="12"/>
  <c r="H82" i="12"/>
  <c r="I82" i="12" s="1"/>
  <c r="Q82" i="12"/>
  <c r="H98" i="12"/>
  <c r="I98" i="12" s="1"/>
  <c r="Q98" i="12"/>
  <c r="Q114" i="12"/>
  <c r="H114" i="12"/>
  <c r="I114" i="12" s="1"/>
  <c r="H57" i="12"/>
  <c r="I57" i="12" s="1"/>
  <c r="Q57" i="12"/>
  <c r="H73" i="12"/>
  <c r="I73" i="12" s="1"/>
  <c r="Q73" i="12"/>
  <c r="H89" i="12"/>
  <c r="I89" i="12" s="1"/>
  <c r="Q89" i="12"/>
  <c r="H105" i="12"/>
  <c r="I105" i="12" s="1"/>
  <c r="Q105" i="12"/>
  <c r="H40" i="12"/>
  <c r="I40" i="12" s="1"/>
  <c r="Q40" i="12"/>
  <c r="Q56" i="12"/>
  <c r="H56" i="12"/>
  <c r="I56" i="12" s="1"/>
  <c r="Q72" i="12"/>
  <c r="H72" i="12"/>
  <c r="I72" i="12" s="1"/>
  <c r="Q88" i="12"/>
  <c r="H88" i="12"/>
  <c r="I88" i="12" s="1"/>
  <c r="Q104" i="12"/>
  <c r="H104" i="12"/>
  <c r="I104" i="12" s="1"/>
  <c r="Q122" i="12"/>
  <c r="H122" i="12"/>
  <c r="I122" i="12" s="1"/>
  <c r="Q138" i="12"/>
  <c r="H138" i="12"/>
  <c r="I138" i="12" s="1"/>
  <c r="H121" i="12"/>
  <c r="I121" i="12" s="1"/>
  <c r="Q121" i="12"/>
  <c r="H137" i="12"/>
  <c r="I137" i="12" s="1"/>
  <c r="Q137" i="12"/>
  <c r="Q158" i="12"/>
  <c r="H158" i="12"/>
  <c r="I158" i="12" s="1"/>
  <c r="Q174" i="12"/>
  <c r="H174" i="12"/>
  <c r="I174" i="12" s="1"/>
  <c r="H124" i="12"/>
  <c r="I124" i="12" s="1"/>
  <c r="Q124" i="12"/>
  <c r="H140" i="12"/>
  <c r="I140" i="12" s="1"/>
  <c r="Q140" i="12"/>
  <c r="Q154" i="12"/>
  <c r="H154" i="12"/>
  <c r="I154" i="12" s="1"/>
  <c r="Q127" i="12"/>
  <c r="H127" i="12"/>
  <c r="I127" i="12" s="1"/>
  <c r="Q143" i="12"/>
  <c r="H143" i="12"/>
  <c r="I143" i="12" s="1"/>
  <c r="H161" i="12"/>
  <c r="I161" i="12" s="1"/>
  <c r="Q161" i="12"/>
  <c r="H177" i="12"/>
  <c r="I177" i="12" s="1"/>
  <c r="Q177" i="12"/>
  <c r="H156" i="12"/>
  <c r="I156" i="12" s="1"/>
  <c r="Q156" i="12"/>
  <c r="H172" i="12"/>
  <c r="I172" i="12" s="1"/>
  <c r="Q172" i="12"/>
  <c r="Q151" i="12"/>
  <c r="H151" i="12"/>
  <c r="I151" i="12" s="1"/>
  <c r="Q167" i="12"/>
  <c r="H167" i="12"/>
  <c r="I167" i="12" s="1"/>
  <c r="H183" i="12"/>
  <c r="I183" i="12" s="1"/>
  <c r="Q183" i="12"/>
  <c r="H199" i="12"/>
  <c r="I199" i="12" s="1"/>
  <c r="Q199" i="12"/>
  <c r="Q237" i="12"/>
  <c r="H237" i="12"/>
  <c r="I237" i="12" s="1"/>
  <c r="Q197" i="12"/>
  <c r="H197" i="12"/>
  <c r="I197" i="12" s="1"/>
  <c r="H216" i="12"/>
  <c r="I216" i="12" s="1"/>
  <c r="Q216" i="12"/>
  <c r="H184" i="12"/>
  <c r="I184" i="12" s="1"/>
  <c r="Q184" i="12"/>
  <c r="Q200" i="12"/>
  <c r="H200" i="12"/>
  <c r="I200" i="12" s="1"/>
  <c r="H186" i="12"/>
  <c r="I186" i="12" s="1"/>
  <c r="Q186" i="12"/>
  <c r="H202" i="12"/>
  <c r="I202" i="12" s="1"/>
  <c r="Q202" i="12"/>
  <c r="Q217" i="12"/>
  <c r="H217" i="12"/>
  <c r="I217" i="12" s="1"/>
  <c r="H228" i="12"/>
  <c r="I228" i="12" s="1"/>
  <c r="Q228" i="12"/>
  <c r="H244" i="12"/>
  <c r="I244" i="12" s="1"/>
  <c r="Q244" i="12"/>
  <c r="H219" i="12"/>
  <c r="I219" i="12" s="1"/>
  <c r="Q219" i="12"/>
  <c r="H235" i="12"/>
  <c r="I235" i="12" s="1"/>
  <c r="Q235" i="12"/>
  <c r="Q210" i="12"/>
  <c r="H210" i="12"/>
  <c r="I210" i="12" s="1"/>
  <c r="Q226" i="12"/>
  <c r="H226" i="12"/>
  <c r="I226" i="12" s="1"/>
  <c r="Q242" i="12"/>
  <c r="H242" i="12"/>
  <c r="I242" i="12" s="1"/>
  <c r="L27" i="12"/>
  <c r="H37" i="12"/>
  <c r="I37" i="12" s="1"/>
  <c r="Q37" i="12"/>
  <c r="N27" i="12"/>
  <c r="H42" i="12"/>
  <c r="I42" i="12" s="1"/>
  <c r="Q42" i="12"/>
  <c r="Q35" i="12"/>
  <c r="H35" i="12"/>
  <c r="I35" i="12" s="1"/>
  <c r="Q4" i="12"/>
  <c r="H4" i="12"/>
  <c r="I4" i="12" s="1"/>
  <c r="Q8" i="12"/>
  <c r="H8" i="12"/>
  <c r="I8" i="12" s="1"/>
  <c r="Q12" i="12"/>
  <c r="H12" i="12"/>
  <c r="I12" i="12" s="1"/>
  <c r="Q16" i="12"/>
  <c r="H16" i="12"/>
  <c r="I16" i="12" s="1"/>
  <c r="Q20" i="12"/>
  <c r="H20" i="12"/>
  <c r="I20" i="12" s="1"/>
  <c r="H46" i="12"/>
  <c r="I46" i="12" s="1"/>
  <c r="Q46" i="12"/>
  <c r="Q59" i="12"/>
  <c r="H59" i="12"/>
  <c r="I59" i="12" s="1"/>
  <c r="Q75" i="12"/>
  <c r="H75" i="12"/>
  <c r="I75" i="12" s="1"/>
  <c r="Q91" i="12"/>
  <c r="H91" i="12"/>
  <c r="I91" i="12" s="1"/>
  <c r="Q107" i="12"/>
  <c r="H107" i="12"/>
  <c r="I107" i="12" s="1"/>
  <c r="H54" i="12"/>
  <c r="I54" i="12" s="1"/>
  <c r="Q54" i="12"/>
  <c r="H70" i="12"/>
  <c r="I70" i="12" s="1"/>
  <c r="Q70" i="12"/>
  <c r="H86" i="12"/>
  <c r="I86" i="12" s="1"/>
  <c r="Q86" i="12"/>
  <c r="H102" i="12"/>
  <c r="I102" i="12" s="1"/>
  <c r="Q102" i="12"/>
  <c r="H45" i="12"/>
  <c r="I45" i="12" s="1"/>
  <c r="Q45" i="12"/>
  <c r="H61" i="12"/>
  <c r="I61" i="12" s="1"/>
  <c r="Q61" i="12"/>
  <c r="H77" i="12"/>
  <c r="I77" i="12" s="1"/>
  <c r="Q77" i="12"/>
  <c r="H93" i="12"/>
  <c r="I93" i="12" s="1"/>
  <c r="Q93" i="12"/>
  <c r="H109" i="12"/>
  <c r="I109" i="12" s="1"/>
  <c r="Q109" i="12"/>
  <c r="Q44" i="12"/>
  <c r="H44" i="12"/>
  <c r="I44" i="12" s="1"/>
  <c r="Q60" i="12"/>
  <c r="H60" i="12"/>
  <c r="I60" i="12" s="1"/>
  <c r="Q76" i="12"/>
  <c r="H76" i="12"/>
  <c r="I76" i="12" s="1"/>
  <c r="Q92" i="12"/>
  <c r="H92" i="12"/>
  <c r="I92" i="12" s="1"/>
  <c r="Q108" i="12"/>
  <c r="H108" i="12"/>
  <c r="I108" i="12" s="1"/>
  <c r="Q126" i="12"/>
  <c r="H126" i="12"/>
  <c r="I126" i="12" s="1"/>
  <c r="Q142" i="12"/>
  <c r="H142" i="12"/>
  <c r="I142" i="12" s="1"/>
  <c r="H125" i="12"/>
  <c r="I125" i="12" s="1"/>
  <c r="Q125" i="12"/>
  <c r="H141" i="12"/>
  <c r="I141" i="12" s="1"/>
  <c r="Q141" i="12"/>
  <c r="Q162" i="12"/>
  <c r="H162" i="12"/>
  <c r="I162" i="12" s="1"/>
  <c r="Q178" i="12"/>
  <c r="H178" i="12"/>
  <c r="I178" i="12" s="1"/>
  <c r="H128" i="12"/>
  <c r="I128" i="12" s="1"/>
  <c r="Q128" i="12"/>
  <c r="H144" i="12"/>
  <c r="I144" i="12" s="1"/>
  <c r="Q144" i="12"/>
  <c r="Q115" i="12"/>
  <c r="H115" i="12"/>
  <c r="I115" i="12" s="1"/>
  <c r="Q131" i="12"/>
  <c r="H131" i="12"/>
  <c r="I131" i="12" s="1"/>
  <c r="Q147" i="12"/>
  <c r="H147" i="12"/>
  <c r="I147" i="12" s="1"/>
  <c r="H165" i="12"/>
  <c r="I165" i="12" s="1"/>
  <c r="Q165" i="12"/>
  <c r="Q181" i="12"/>
  <c r="H181" i="12"/>
  <c r="I181" i="12" s="1"/>
  <c r="H160" i="12"/>
  <c r="I160" i="12" s="1"/>
  <c r="Q160" i="12"/>
  <c r="H176" i="12"/>
  <c r="I176" i="12" s="1"/>
  <c r="Q176" i="12"/>
  <c r="Q155" i="12"/>
  <c r="H155" i="12"/>
  <c r="I155" i="12" s="1"/>
  <c r="Q171" i="12"/>
  <c r="H171" i="12"/>
  <c r="I171" i="12" s="1"/>
  <c r="H187" i="12"/>
  <c r="I187" i="12" s="1"/>
  <c r="Q187" i="12"/>
  <c r="H203" i="12"/>
  <c r="I203" i="12" s="1"/>
  <c r="Q203" i="12"/>
  <c r="Q245" i="12"/>
  <c r="H245" i="12"/>
  <c r="I245" i="12" s="1"/>
  <c r="Q201" i="12"/>
  <c r="H201" i="12"/>
  <c r="I201" i="12" s="1"/>
  <c r="H220" i="12"/>
  <c r="I220" i="12" s="1"/>
  <c r="Q220" i="12"/>
  <c r="Q188" i="12"/>
  <c r="H188" i="12"/>
  <c r="I188" i="12" s="1"/>
  <c r="Q204" i="12"/>
  <c r="H204" i="12"/>
  <c r="I204" i="12" s="1"/>
  <c r="H190" i="12"/>
  <c r="I190" i="12" s="1"/>
  <c r="Q190" i="12"/>
  <c r="H206" i="12"/>
  <c r="I206" i="12" s="1"/>
  <c r="Q206" i="12"/>
  <c r="Q221" i="12"/>
  <c r="H221" i="12"/>
  <c r="I221" i="12" s="1"/>
  <c r="H232" i="12"/>
  <c r="I232" i="12" s="1"/>
  <c r="Q232" i="12"/>
  <c r="H248" i="12"/>
  <c r="I248" i="12" s="1"/>
  <c r="Q248" i="12"/>
  <c r="H223" i="12"/>
  <c r="I223" i="12" s="1"/>
  <c r="Q223" i="12"/>
  <c r="H239" i="12"/>
  <c r="I239" i="12" s="1"/>
  <c r="Q239" i="12"/>
  <c r="Q214" i="12"/>
  <c r="H214" i="12"/>
  <c r="I214" i="12" s="1"/>
  <c r="Q230" i="12"/>
  <c r="H230" i="12"/>
  <c r="I230" i="12" s="1"/>
  <c r="Q246" i="12"/>
  <c r="H246" i="12"/>
  <c r="I246" i="12" s="1"/>
  <c r="Q28" i="12"/>
  <c r="H28" i="12"/>
  <c r="I28" i="12" s="1"/>
  <c r="H41" i="12"/>
  <c r="I41" i="12" s="1"/>
  <c r="Q41" i="12"/>
  <c r="H29" i="12"/>
  <c r="I29" i="12" s="1"/>
  <c r="Q29" i="12"/>
  <c r="H22" i="12"/>
  <c r="I22" i="12" s="1"/>
  <c r="Q22" i="12"/>
  <c r="Q39" i="12"/>
  <c r="H39" i="12"/>
  <c r="I39" i="12" s="1"/>
  <c r="Q5" i="12"/>
  <c r="H5" i="12"/>
  <c r="I5" i="12" s="1"/>
  <c r="Q9" i="12"/>
  <c r="H9" i="12"/>
  <c r="I9" i="12" s="1"/>
  <c r="Q13" i="12"/>
  <c r="H13" i="12"/>
  <c r="I13" i="12" s="1"/>
  <c r="Q17" i="12"/>
  <c r="H17" i="12"/>
  <c r="I17" i="12" s="1"/>
  <c r="Q21" i="12"/>
  <c r="H21" i="12"/>
  <c r="I21" i="12" s="1"/>
  <c r="Q47" i="12"/>
  <c r="H47" i="12"/>
  <c r="I47" i="12" s="1"/>
  <c r="Q63" i="12"/>
  <c r="H63" i="12"/>
  <c r="I63" i="12" s="1"/>
  <c r="Q79" i="12"/>
  <c r="H79" i="12"/>
  <c r="I79" i="12" s="1"/>
  <c r="Q95" i="12"/>
  <c r="H95" i="12"/>
  <c r="I95" i="12" s="1"/>
  <c r="Q111" i="12"/>
  <c r="H111" i="12"/>
  <c r="I111" i="12" s="1"/>
  <c r="H58" i="12"/>
  <c r="I58" i="12" s="1"/>
  <c r="Q58" i="12"/>
  <c r="H74" i="12"/>
  <c r="I74" i="12" s="1"/>
  <c r="Q74" i="12"/>
  <c r="H90" i="12"/>
  <c r="I90" i="12" s="1"/>
  <c r="Q90" i="12"/>
  <c r="H106" i="12"/>
  <c r="I106" i="12" s="1"/>
  <c r="Q106" i="12"/>
  <c r="H49" i="12"/>
  <c r="I49" i="12" s="1"/>
  <c r="Q49" i="12"/>
  <c r="H65" i="12"/>
  <c r="I65" i="12" s="1"/>
  <c r="Q65" i="12"/>
  <c r="H81" i="12"/>
  <c r="I81" i="12" s="1"/>
  <c r="Q81" i="12"/>
  <c r="H97" i="12"/>
  <c r="I97" i="12" s="1"/>
  <c r="Q97" i="12"/>
  <c r="H32" i="12"/>
  <c r="I32" i="12" s="1"/>
  <c r="Q32" i="12"/>
  <c r="Q48" i="12"/>
  <c r="H48" i="12"/>
  <c r="I48" i="12" s="1"/>
  <c r="Q64" i="12"/>
  <c r="H64" i="12"/>
  <c r="I64" i="12" s="1"/>
  <c r="Q80" i="12"/>
  <c r="H80" i="12"/>
  <c r="I80" i="12" s="1"/>
  <c r="Q96" i="12"/>
  <c r="H96" i="12"/>
  <c r="I96" i="12" s="1"/>
  <c r="H112" i="12"/>
  <c r="I112" i="12" s="1"/>
  <c r="Q112" i="12"/>
  <c r="Q130" i="12"/>
  <c r="H130" i="12"/>
  <c r="I130" i="12" s="1"/>
  <c r="Q146" i="12"/>
  <c r="H146" i="12"/>
  <c r="I146" i="12" s="1"/>
  <c r="H129" i="12"/>
  <c r="I129" i="12" s="1"/>
  <c r="Q129" i="12"/>
  <c r="H145" i="12"/>
  <c r="I145" i="12" s="1"/>
  <c r="Q145" i="12"/>
  <c r="Q166" i="12"/>
  <c r="H166" i="12"/>
  <c r="I166" i="12" s="1"/>
  <c r="H116" i="12"/>
  <c r="I116" i="12" s="1"/>
  <c r="Q116" i="12"/>
  <c r="H132" i="12"/>
  <c r="I132" i="12" s="1"/>
  <c r="Q132" i="12"/>
  <c r="H148" i="12"/>
  <c r="I148" i="12" s="1"/>
  <c r="Q148" i="12"/>
  <c r="Q119" i="12"/>
  <c r="H119" i="12"/>
  <c r="I119" i="12" s="1"/>
  <c r="Q135" i="12"/>
  <c r="H135" i="12"/>
  <c r="I135" i="12" s="1"/>
  <c r="H153" i="12"/>
  <c r="I153" i="12" s="1"/>
  <c r="Q153" i="12"/>
  <c r="H169" i="12"/>
  <c r="I169" i="12" s="1"/>
  <c r="Q169" i="12"/>
  <c r="Q185" i="12"/>
  <c r="H185" i="12"/>
  <c r="I185" i="12" s="1"/>
  <c r="H164" i="12"/>
  <c r="I164" i="12" s="1"/>
  <c r="Q164" i="12"/>
  <c r="Q233" i="12"/>
  <c r="H233" i="12"/>
  <c r="I233" i="12" s="1"/>
  <c r="Q159" i="12"/>
  <c r="H159" i="12"/>
  <c r="I159" i="12" s="1"/>
  <c r="Q175" i="12"/>
  <c r="H175" i="12"/>
  <c r="I175" i="12" s="1"/>
  <c r="H191" i="12"/>
  <c r="I191" i="12" s="1"/>
  <c r="Q191" i="12"/>
  <c r="H207" i="12"/>
  <c r="I207" i="12" s="1"/>
  <c r="Q207" i="12"/>
  <c r="Q189" i="12"/>
  <c r="H189" i="12"/>
  <c r="I189" i="12" s="1"/>
  <c r="Q205" i="12"/>
  <c r="H205" i="12"/>
  <c r="I205" i="12" s="1"/>
  <c r="H224" i="12"/>
  <c r="I224" i="12" s="1"/>
  <c r="Q224" i="12"/>
  <c r="Q192" i="12"/>
  <c r="H192" i="12"/>
  <c r="I192" i="12" s="1"/>
  <c r="Q208" i="12"/>
  <c r="H208" i="12"/>
  <c r="I208" i="12" s="1"/>
  <c r="H194" i="12"/>
  <c r="I194" i="12" s="1"/>
  <c r="Q194" i="12"/>
  <c r="Q209" i="12"/>
  <c r="H209" i="12"/>
  <c r="I209" i="12" s="1"/>
  <c r="Q225" i="12"/>
  <c r="H225" i="12"/>
  <c r="I225" i="12" s="1"/>
  <c r="H236" i="12"/>
  <c r="I236" i="12" s="1"/>
  <c r="Q236" i="12"/>
  <c r="H211" i="12"/>
  <c r="I211" i="12" s="1"/>
  <c r="Q211" i="12"/>
  <c r="H227" i="12"/>
  <c r="I227" i="12" s="1"/>
  <c r="Q227" i="12"/>
  <c r="H243" i="12"/>
  <c r="I243" i="12" s="1"/>
  <c r="Q243" i="12"/>
  <c r="Q218" i="12"/>
  <c r="H218" i="12"/>
  <c r="I218" i="12" s="1"/>
  <c r="Q234" i="12"/>
  <c r="H234" i="12"/>
  <c r="I234" i="12" s="1"/>
  <c r="Q250" i="12"/>
  <c r="H250" i="12"/>
  <c r="I250" i="12" s="1"/>
  <c r="N25" i="10"/>
  <c r="AH27" i="5" s="1"/>
  <c r="N28" i="10"/>
  <c r="L28" i="10"/>
  <c r="H35" i="10"/>
  <c r="I35" i="10" s="1"/>
  <c r="Q35" i="10"/>
  <c r="H59" i="10"/>
  <c r="I59" i="10" s="1"/>
  <c r="Q59" i="10"/>
  <c r="Q5" i="10"/>
  <c r="H5" i="10"/>
  <c r="I5" i="10" s="1"/>
  <c r="H9" i="10"/>
  <c r="I9" i="10" s="1"/>
  <c r="Q9" i="10"/>
  <c r="Q13" i="10"/>
  <c r="H13" i="10"/>
  <c r="I13" i="10" s="1"/>
  <c r="H17" i="10"/>
  <c r="I17" i="10" s="1"/>
  <c r="Q17" i="10"/>
  <c r="H31" i="10"/>
  <c r="I31" i="10" s="1"/>
  <c r="Q31" i="10"/>
  <c r="Q22" i="10"/>
  <c r="H22" i="10"/>
  <c r="I22" i="10" s="1"/>
  <c r="Q25" i="10"/>
  <c r="H25" i="10"/>
  <c r="I25" i="10" s="1"/>
  <c r="Q33" i="10"/>
  <c r="H33" i="10"/>
  <c r="I33" i="10" s="1"/>
  <c r="Q49" i="10"/>
  <c r="H49" i="10"/>
  <c r="I49" i="10" s="1"/>
  <c r="Q65" i="10"/>
  <c r="H65" i="10"/>
  <c r="I65" i="10" s="1"/>
  <c r="Q81" i="10"/>
  <c r="H81" i="10"/>
  <c r="I81" i="10" s="1"/>
  <c r="Q97" i="10"/>
  <c r="H97" i="10"/>
  <c r="I97" i="10" s="1"/>
  <c r="Q122" i="10"/>
  <c r="H122" i="10"/>
  <c r="I122" i="10" s="1"/>
  <c r="H75" i="10"/>
  <c r="I75" i="10" s="1"/>
  <c r="Q75" i="10"/>
  <c r="H91" i="10"/>
  <c r="I91" i="10" s="1"/>
  <c r="Q91" i="10"/>
  <c r="H107" i="10"/>
  <c r="I107" i="10" s="1"/>
  <c r="Q107" i="10"/>
  <c r="Q48" i="10"/>
  <c r="H48" i="10"/>
  <c r="I48" i="10" s="1"/>
  <c r="Q64" i="10"/>
  <c r="H64" i="10"/>
  <c r="I64" i="10" s="1"/>
  <c r="Q80" i="10"/>
  <c r="H80" i="10"/>
  <c r="I80" i="10" s="1"/>
  <c r="Q96" i="10"/>
  <c r="H96" i="10"/>
  <c r="I96" i="10" s="1"/>
  <c r="Q26" i="10"/>
  <c r="H26" i="10"/>
  <c r="I26" i="10" s="1"/>
  <c r="Q34" i="10"/>
  <c r="H34" i="10"/>
  <c r="I34" i="10" s="1"/>
  <c r="Q50" i="10"/>
  <c r="H50" i="10"/>
  <c r="I50" i="10" s="1"/>
  <c r="Q66" i="10"/>
  <c r="H66" i="10"/>
  <c r="I66" i="10" s="1"/>
  <c r="Q82" i="10"/>
  <c r="H82" i="10"/>
  <c r="I82" i="10" s="1"/>
  <c r="Q98" i="10"/>
  <c r="H98" i="10"/>
  <c r="I98" i="10" s="1"/>
  <c r="H113" i="10"/>
  <c r="I113" i="10" s="1"/>
  <c r="Q113" i="10"/>
  <c r="Q129" i="10"/>
  <c r="H129" i="10"/>
  <c r="I129" i="10" s="1"/>
  <c r="Q145" i="10"/>
  <c r="H145" i="10"/>
  <c r="I145" i="10" s="1"/>
  <c r="Q161" i="10"/>
  <c r="H161" i="10"/>
  <c r="I161" i="10" s="1"/>
  <c r="Q142" i="10"/>
  <c r="H142" i="10"/>
  <c r="I142" i="10" s="1"/>
  <c r="Q158" i="10"/>
  <c r="H158" i="10"/>
  <c r="I158" i="10" s="1"/>
  <c r="H165" i="10"/>
  <c r="I165" i="10" s="1"/>
  <c r="Q165" i="10"/>
  <c r="H120" i="10"/>
  <c r="I120" i="10" s="1"/>
  <c r="Q120" i="10"/>
  <c r="H136" i="10"/>
  <c r="I136" i="10" s="1"/>
  <c r="Q136" i="10"/>
  <c r="H152" i="10"/>
  <c r="I152" i="10" s="1"/>
  <c r="Q152" i="10"/>
  <c r="Q115" i="10"/>
  <c r="H115" i="10"/>
  <c r="I115" i="10" s="1"/>
  <c r="Q131" i="10"/>
  <c r="H131" i="10"/>
  <c r="I131" i="10" s="1"/>
  <c r="Q147" i="10"/>
  <c r="H147" i="10"/>
  <c r="I147" i="10" s="1"/>
  <c r="Q163" i="10"/>
  <c r="H163" i="10"/>
  <c r="I163" i="10" s="1"/>
  <c r="Q177" i="10"/>
  <c r="H177" i="10"/>
  <c r="I177" i="10" s="1"/>
  <c r="Q193" i="10"/>
  <c r="H193" i="10"/>
  <c r="I193" i="10" s="1"/>
  <c r="H210" i="10"/>
  <c r="I210" i="10" s="1"/>
  <c r="Q210" i="10"/>
  <c r="H180" i="10"/>
  <c r="I180" i="10" s="1"/>
  <c r="Q180" i="10"/>
  <c r="H196" i="10"/>
  <c r="I196" i="10" s="1"/>
  <c r="Q196" i="10"/>
  <c r="Q211" i="10"/>
  <c r="H211" i="10"/>
  <c r="I211" i="10" s="1"/>
  <c r="H168" i="10"/>
  <c r="I168" i="10" s="1"/>
  <c r="Q168" i="10"/>
  <c r="H183" i="10"/>
  <c r="I183" i="10" s="1"/>
  <c r="Q183" i="10"/>
  <c r="H199" i="10"/>
  <c r="I199" i="10" s="1"/>
  <c r="Q199" i="10"/>
  <c r="Q174" i="10"/>
  <c r="H174" i="10"/>
  <c r="I174" i="10" s="1"/>
  <c r="Q190" i="10"/>
  <c r="H190" i="10"/>
  <c r="I190" i="10" s="1"/>
  <c r="Q206" i="10"/>
  <c r="H206" i="10"/>
  <c r="I206" i="10" s="1"/>
  <c r="Q221" i="10"/>
  <c r="H221" i="10"/>
  <c r="I221" i="10" s="1"/>
  <c r="Q237" i="10"/>
  <c r="H237" i="10"/>
  <c r="I237" i="10" s="1"/>
  <c r="Q212" i="10"/>
  <c r="H212" i="10"/>
  <c r="I212" i="10" s="1"/>
  <c r="H228" i="10"/>
  <c r="I228" i="10" s="1"/>
  <c r="Q228" i="10"/>
  <c r="H244" i="10"/>
  <c r="I244" i="10" s="1"/>
  <c r="Q244" i="10"/>
  <c r="H235" i="10"/>
  <c r="I235" i="10" s="1"/>
  <c r="Q235" i="10"/>
  <c r="H222" i="10"/>
  <c r="I222" i="10" s="1"/>
  <c r="Q222" i="10"/>
  <c r="Q238" i="10"/>
  <c r="H238" i="10"/>
  <c r="I238" i="10" s="1"/>
  <c r="H20" i="10"/>
  <c r="I20" i="10" s="1"/>
  <c r="Q20" i="10"/>
  <c r="Q36" i="10"/>
  <c r="H36" i="10"/>
  <c r="I36" i="10" s="1"/>
  <c r="Q2" i="10"/>
  <c r="H2" i="10"/>
  <c r="I2" i="10" s="1"/>
  <c r="Q6" i="10"/>
  <c r="H6" i="10"/>
  <c r="I6" i="10" s="1"/>
  <c r="H10" i="10"/>
  <c r="I10" i="10" s="1"/>
  <c r="Q10" i="10"/>
  <c r="Q14" i="10"/>
  <c r="H14" i="10"/>
  <c r="I14" i="10" s="1"/>
  <c r="H18" i="10"/>
  <c r="I18" i="10" s="1"/>
  <c r="Q18" i="10"/>
  <c r="Q32" i="10"/>
  <c r="H32" i="10"/>
  <c r="I32" i="10" s="1"/>
  <c r="H47" i="10"/>
  <c r="I47" i="10" s="1"/>
  <c r="Q47" i="10"/>
  <c r="Q27" i="10"/>
  <c r="H27" i="10"/>
  <c r="I27" i="10" s="1"/>
  <c r="Q37" i="10"/>
  <c r="H37" i="10"/>
  <c r="I37" i="10" s="1"/>
  <c r="Q53" i="10"/>
  <c r="H53" i="10"/>
  <c r="I53" i="10" s="1"/>
  <c r="Q69" i="10"/>
  <c r="H69" i="10"/>
  <c r="I69" i="10" s="1"/>
  <c r="Q85" i="10"/>
  <c r="H85" i="10"/>
  <c r="I85" i="10" s="1"/>
  <c r="Q101" i="10"/>
  <c r="H101" i="10"/>
  <c r="I101" i="10" s="1"/>
  <c r="H63" i="10"/>
  <c r="I63" i="10" s="1"/>
  <c r="Q63" i="10"/>
  <c r="H79" i="10"/>
  <c r="I79" i="10" s="1"/>
  <c r="Q79" i="10"/>
  <c r="H95" i="10"/>
  <c r="I95" i="10" s="1"/>
  <c r="Q95" i="10"/>
  <c r="Q110" i="10"/>
  <c r="H110" i="10"/>
  <c r="I110" i="10" s="1"/>
  <c r="Q52" i="10"/>
  <c r="H52" i="10"/>
  <c r="I52" i="10" s="1"/>
  <c r="Q68" i="10"/>
  <c r="H68" i="10"/>
  <c r="I68" i="10" s="1"/>
  <c r="Q84" i="10"/>
  <c r="H84" i="10"/>
  <c r="I84" i="10" s="1"/>
  <c r="Q100" i="10"/>
  <c r="H100" i="10"/>
  <c r="I100" i="10" s="1"/>
  <c r="L27" i="10"/>
  <c r="Q38" i="10"/>
  <c r="H38" i="10"/>
  <c r="I38" i="10" s="1"/>
  <c r="Q54" i="10"/>
  <c r="H54" i="10"/>
  <c r="I54" i="10" s="1"/>
  <c r="Q70" i="10"/>
  <c r="H70" i="10"/>
  <c r="I70" i="10" s="1"/>
  <c r="Q86" i="10"/>
  <c r="H86" i="10"/>
  <c r="I86" i="10" s="1"/>
  <c r="Q102" i="10"/>
  <c r="H102" i="10"/>
  <c r="I102" i="10" s="1"/>
  <c r="Q117" i="10"/>
  <c r="H117" i="10"/>
  <c r="I117" i="10" s="1"/>
  <c r="Q133" i="10"/>
  <c r="H133" i="10"/>
  <c r="I133" i="10" s="1"/>
  <c r="Q149" i="10"/>
  <c r="H149" i="10"/>
  <c r="I149" i="10" s="1"/>
  <c r="Q130" i="10"/>
  <c r="H130" i="10"/>
  <c r="I130" i="10" s="1"/>
  <c r="Q146" i="10"/>
  <c r="H146" i="10"/>
  <c r="I146" i="10" s="1"/>
  <c r="Q162" i="10"/>
  <c r="H162" i="10"/>
  <c r="I162" i="10" s="1"/>
  <c r="H169" i="10"/>
  <c r="I169" i="10" s="1"/>
  <c r="Q169" i="10"/>
  <c r="H124" i="10"/>
  <c r="I124" i="10" s="1"/>
  <c r="Q124" i="10"/>
  <c r="H140" i="10"/>
  <c r="I140" i="10" s="1"/>
  <c r="Q140" i="10"/>
  <c r="H156" i="10"/>
  <c r="I156" i="10" s="1"/>
  <c r="Q156" i="10"/>
  <c r="Q119" i="10"/>
  <c r="H119" i="10"/>
  <c r="I119" i="10" s="1"/>
  <c r="Q135" i="10"/>
  <c r="H135" i="10"/>
  <c r="I135" i="10" s="1"/>
  <c r="Q151" i="10"/>
  <c r="H151" i="10"/>
  <c r="I151" i="10" s="1"/>
  <c r="Q167" i="10"/>
  <c r="H167" i="10"/>
  <c r="I167" i="10" s="1"/>
  <c r="Q181" i="10"/>
  <c r="H181" i="10"/>
  <c r="I181" i="10" s="1"/>
  <c r="Q197" i="10"/>
  <c r="H197" i="10"/>
  <c r="I197" i="10" s="1"/>
  <c r="H214" i="10"/>
  <c r="I214" i="10" s="1"/>
  <c r="Q214" i="10"/>
  <c r="H184" i="10"/>
  <c r="I184" i="10" s="1"/>
  <c r="Q184" i="10"/>
  <c r="H200" i="10"/>
  <c r="I200" i="10" s="1"/>
  <c r="Q200" i="10"/>
  <c r="Q215" i="10"/>
  <c r="H215" i="10"/>
  <c r="I215" i="10" s="1"/>
  <c r="Q172" i="10"/>
  <c r="H172" i="10"/>
  <c r="I172" i="10" s="1"/>
  <c r="H187" i="10"/>
  <c r="I187" i="10" s="1"/>
  <c r="Q187" i="10"/>
  <c r="H203" i="10"/>
  <c r="I203" i="10" s="1"/>
  <c r="Q203" i="10"/>
  <c r="Q178" i="10"/>
  <c r="H178" i="10"/>
  <c r="I178" i="10" s="1"/>
  <c r="Q194" i="10"/>
  <c r="H194" i="10"/>
  <c r="I194" i="10" s="1"/>
  <c r="H209" i="10"/>
  <c r="I209" i="10" s="1"/>
  <c r="Q209" i="10"/>
  <c r="Q225" i="10"/>
  <c r="H225" i="10"/>
  <c r="I225" i="10" s="1"/>
  <c r="Q241" i="10"/>
  <c r="H241" i="10"/>
  <c r="I241" i="10" s="1"/>
  <c r="Q216" i="10"/>
  <c r="H216" i="10"/>
  <c r="I216" i="10" s="1"/>
  <c r="H232" i="10"/>
  <c r="I232" i="10" s="1"/>
  <c r="Q232" i="10"/>
  <c r="H248" i="10"/>
  <c r="I248" i="10" s="1"/>
  <c r="Q248" i="10"/>
  <c r="H239" i="10"/>
  <c r="I239" i="10" s="1"/>
  <c r="Q239" i="10"/>
  <c r="Q226" i="10"/>
  <c r="H226" i="10"/>
  <c r="I226" i="10" s="1"/>
  <c r="Q242" i="10"/>
  <c r="H242" i="10"/>
  <c r="I242" i="10" s="1"/>
  <c r="H23" i="10"/>
  <c r="I23" i="10" s="1"/>
  <c r="Q23" i="10"/>
  <c r="H43" i="10"/>
  <c r="I43" i="10" s="1"/>
  <c r="Q43" i="10"/>
  <c r="Q3" i="10"/>
  <c r="H3" i="10"/>
  <c r="I3" i="10" s="1"/>
  <c r="H7" i="10"/>
  <c r="I7" i="10" s="1"/>
  <c r="Q7" i="10"/>
  <c r="H11" i="10"/>
  <c r="I11" i="10" s="1"/>
  <c r="Q11" i="10"/>
  <c r="H15" i="10"/>
  <c r="I15" i="10" s="1"/>
  <c r="Q15" i="10"/>
  <c r="H19" i="10"/>
  <c r="I19" i="10" s="1"/>
  <c r="Q19" i="10"/>
  <c r="H39" i="10"/>
  <c r="I39" i="10" s="1"/>
  <c r="Q39" i="10"/>
  <c r="H51" i="10"/>
  <c r="I51" i="10" s="1"/>
  <c r="Q51" i="10"/>
  <c r="Q41" i="10"/>
  <c r="H41" i="10"/>
  <c r="I41" i="10" s="1"/>
  <c r="Q57" i="10"/>
  <c r="H57" i="10"/>
  <c r="I57" i="10" s="1"/>
  <c r="Q73" i="10"/>
  <c r="H73" i="10"/>
  <c r="I73" i="10" s="1"/>
  <c r="Q89" i="10"/>
  <c r="H89" i="10"/>
  <c r="I89" i="10" s="1"/>
  <c r="Q105" i="10"/>
  <c r="H105" i="10"/>
  <c r="I105" i="10" s="1"/>
  <c r="H67" i="10"/>
  <c r="I67" i="10" s="1"/>
  <c r="Q67" i="10"/>
  <c r="H83" i="10"/>
  <c r="I83" i="10" s="1"/>
  <c r="Q83" i="10"/>
  <c r="H99" i="10"/>
  <c r="I99" i="10" s="1"/>
  <c r="Q99" i="10"/>
  <c r="Q118" i="10"/>
  <c r="H118" i="10"/>
  <c r="I118" i="10" s="1"/>
  <c r="Q56" i="10"/>
  <c r="H56" i="10"/>
  <c r="I56" i="10" s="1"/>
  <c r="Q72" i="10"/>
  <c r="H72" i="10"/>
  <c r="I72" i="10" s="1"/>
  <c r="Q88" i="10"/>
  <c r="H88" i="10"/>
  <c r="I88" i="10" s="1"/>
  <c r="Q104" i="10"/>
  <c r="H104" i="10"/>
  <c r="I104" i="10" s="1"/>
  <c r="Q28" i="10"/>
  <c r="H28" i="10"/>
  <c r="I28" i="10" s="1"/>
  <c r="Q42" i="10"/>
  <c r="H42" i="10"/>
  <c r="I42" i="10" s="1"/>
  <c r="H58" i="10"/>
  <c r="I58" i="10" s="1"/>
  <c r="Q58" i="10"/>
  <c r="Q74" i="10"/>
  <c r="H74" i="10"/>
  <c r="I74" i="10" s="1"/>
  <c r="Q90" i="10"/>
  <c r="H90" i="10"/>
  <c r="I90" i="10" s="1"/>
  <c r="Q106" i="10"/>
  <c r="H106" i="10"/>
  <c r="I106" i="10" s="1"/>
  <c r="H121" i="10"/>
  <c r="I121" i="10" s="1"/>
  <c r="Q121" i="10"/>
  <c r="Q137" i="10"/>
  <c r="H137" i="10"/>
  <c r="I137" i="10" s="1"/>
  <c r="Q153" i="10"/>
  <c r="H153" i="10"/>
  <c r="I153" i="10" s="1"/>
  <c r="Q134" i="10"/>
  <c r="H134" i="10"/>
  <c r="I134" i="10" s="1"/>
  <c r="Q150" i="10"/>
  <c r="H150" i="10"/>
  <c r="I150" i="10" s="1"/>
  <c r="Q166" i="10"/>
  <c r="H166" i="10"/>
  <c r="I166" i="10" s="1"/>
  <c r="H112" i="10"/>
  <c r="I112" i="10" s="1"/>
  <c r="Q112" i="10"/>
  <c r="H128" i="10"/>
  <c r="I128" i="10" s="1"/>
  <c r="Q128" i="10"/>
  <c r="H144" i="10"/>
  <c r="I144" i="10" s="1"/>
  <c r="Q144" i="10"/>
  <c r="H160" i="10"/>
  <c r="I160" i="10" s="1"/>
  <c r="Q160" i="10"/>
  <c r="Q123" i="10"/>
  <c r="H123" i="10"/>
  <c r="I123" i="10" s="1"/>
  <c r="Q139" i="10"/>
  <c r="H139" i="10"/>
  <c r="I139" i="10" s="1"/>
  <c r="Q155" i="10"/>
  <c r="H155" i="10"/>
  <c r="I155" i="10" s="1"/>
  <c r="Q171" i="10"/>
  <c r="H171" i="10"/>
  <c r="I171" i="10" s="1"/>
  <c r="Q185" i="10"/>
  <c r="H185" i="10"/>
  <c r="I185" i="10" s="1"/>
  <c r="Q201" i="10"/>
  <c r="H201" i="10"/>
  <c r="I201" i="10" s="1"/>
  <c r="H218" i="10"/>
  <c r="I218" i="10" s="1"/>
  <c r="Q218" i="10"/>
  <c r="H188" i="10"/>
  <c r="I188" i="10" s="1"/>
  <c r="Q188" i="10"/>
  <c r="H204" i="10"/>
  <c r="I204" i="10" s="1"/>
  <c r="Q204" i="10"/>
  <c r="Q219" i="10"/>
  <c r="H219" i="10"/>
  <c r="I219" i="10" s="1"/>
  <c r="H175" i="10"/>
  <c r="I175" i="10" s="1"/>
  <c r="Q175" i="10"/>
  <c r="H191" i="10"/>
  <c r="I191" i="10" s="1"/>
  <c r="Q191" i="10"/>
  <c r="H207" i="10"/>
  <c r="I207" i="10" s="1"/>
  <c r="Q207" i="10"/>
  <c r="Q182" i="10"/>
  <c r="H182" i="10"/>
  <c r="I182" i="10" s="1"/>
  <c r="Q198" i="10"/>
  <c r="H198" i="10"/>
  <c r="I198" i="10" s="1"/>
  <c r="H213" i="10"/>
  <c r="I213" i="10" s="1"/>
  <c r="Q213" i="10"/>
  <c r="Q229" i="10"/>
  <c r="H229" i="10"/>
  <c r="I229" i="10" s="1"/>
  <c r="Q245" i="10"/>
  <c r="H245" i="10"/>
  <c r="I245" i="10" s="1"/>
  <c r="Q220" i="10"/>
  <c r="H220" i="10"/>
  <c r="I220" i="10" s="1"/>
  <c r="H236" i="10"/>
  <c r="I236" i="10" s="1"/>
  <c r="Q236" i="10"/>
  <c r="H227" i="10"/>
  <c r="I227" i="10" s="1"/>
  <c r="Q227" i="10"/>
  <c r="H243" i="10"/>
  <c r="I243" i="10" s="1"/>
  <c r="Q243" i="10"/>
  <c r="Q230" i="10"/>
  <c r="H230" i="10"/>
  <c r="I230" i="10" s="1"/>
  <c r="Q246" i="10"/>
  <c r="H246" i="10"/>
  <c r="I246" i="10" s="1"/>
  <c r="H24" i="10"/>
  <c r="I24" i="10" s="1"/>
  <c r="Q24" i="10"/>
  <c r="Q44" i="10"/>
  <c r="H44" i="10"/>
  <c r="I44" i="10" s="1"/>
  <c r="H4" i="10"/>
  <c r="I4" i="10" s="1"/>
  <c r="Q4" i="10"/>
  <c r="H8" i="10"/>
  <c r="I8" i="10" s="1"/>
  <c r="Q8" i="10"/>
  <c r="H12" i="10"/>
  <c r="I12" i="10" s="1"/>
  <c r="Q12" i="10"/>
  <c r="H16" i="10"/>
  <c r="I16" i="10" s="1"/>
  <c r="Q16" i="10"/>
  <c r="H21" i="10"/>
  <c r="I21" i="10" s="1"/>
  <c r="Q21" i="10"/>
  <c r="Q40" i="10"/>
  <c r="H40" i="10"/>
  <c r="I40" i="10" s="1"/>
  <c r="H55" i="10"/>
  <c r="I55" i="10" s="1"/>
  <c r="Q55" i="10"/>
  <c r="Q29" i="10"/>
  <c r="H29" i="10"/>
  <c r="I29" i="10" s="1"/>
  <c r="Q45" i="10"/>
  <c r="H45" i="10"/>
  <c r="I45" i="10" s="1"/>
  <c r="Q61" i="10"/>
  <c r="H61" i="10"/>
  <c r="I61" i="10" s="1"/>
  <c r="Q77" i="10"/>
  <c r="H77" i="10"/>
  <c r="I77" i="10" s="1"/>
  <c r="Q93" i="10"/>
  <c r="H93" i="10"/>
  <c r="I93" i="10" s="1"/>
  <c r="Q114" i="10"/>
  <c r="H114" i="10"/>
  <c r="I114" i="10" s="1"/>
  <c r="H71" i="10"/>
  <c r="I71" i="10" s="1"/>
  <c r="Q71" i="10"/>
  <c r="H87" i="10"/>
  <c r="I87" i="10" s="1"/>
  <c r="Q87" i="10"/>
  <c r="H103" i="10"/>
  <c r="I103" i="10" s="1"/>
  <c r="Q103" i="10"/>
  <c r="Q126" i="10"/>
  <c r="H126" i="10"/>
  <c r="I126" i="10" s="1"/>
  <c r="Q60" i="10"/>
  <c r="H60" i="10"/>
  <c r="I60" i="10" s="1"/>
  <c r="Q76" i="10"/>
  <c r="H76" i="10"/>
  <c r="I76" i="10" s="1"/>
  <c r="Q92" i="10"/>
  <c r="H92" i="10"/>
  <c r="I92" i="10" s="1"/>
  <c r="Q108" i="10"/>
  <c r="H108" i="10"/>
  <c r="I108" i="10" s="1"/>
  <c r="Q30" i="10"/>
  <c r="H30" i="10"/>
  <c r="I30" i="10" s="1"/>
  <c r="Q46" i="10"/>
  <c r="H46" i="10"/>
  <c r="I46" i="10" s="1"/>
  <c r="Q62" i="10"/>
  <c r="H62" i="10"/>
  <c r="I62" i="10" s="1"/>
  <c r="Q78" i="10"/>
  <c r="H78" i="10"/>
  <c r="I78" i="10" s="1"/>
  <c r="Q94" i="10"/>
  <c r="H94" i="10"/>
  <c r="I94" i="10" s="1"/>
  <c r="H109" i="10"/>
  <c r="I109" i="10" s="1"/>
  <c r="Q109" i="10"/>
  <c r="Q125" i="10"/>
  <c r="H125" i="10"/>
  <c r="I125" i="10" s="1"/>
  <c r="Q141" i="10"/>
  <c r="H141" i="10"/>
  <c r="I141" i="10" s="1"/>
  <c r="Q157" i="10"/>
  <c r="H157" i="10"/>
  <c r="I157" i="10" s="1"/>
  <c r="Q138" i="10"/>
  <c r="H138" i="10"/>
  <c r="I138" i="10" s="1"/>
  <c r="Q154" i="10"/>
  <c r="H154" i="10"/>
  <c r="I154" i="10" s="1"/>
  <c r="Q170" i="10"/>
  <c r="H170" i="10"/>
  <c r="I170" i="10" s="1"/>
  <c r="H116" i="10"/>
  <c r="I116" i="10" s="1"/>
  <c r="Q116" i="10"/>
  <c r="H132" i="10"/>
  <c r="I132" i="10" s="1"/>
  <c r="Q132" i="10"/>
  <c r="H148" i="10"/>
  <c r="I148" i="10" s="1"/>
  <c r="Q148" i="10"/>
  <c r="Q111" i="10"/>
  <c r="H111" i="10"/>
  <c r="I111" i="10" s="1"/>
  <c r="Q127" i="10"/>
  <c r="H127" i="10"/>
  <c r="I127" i="10" s="1"/>
  <c r="Q143" i="10"/>
  <c r="H143" i="10"/>
  <c r="I143" i="10" s="1"/>
  <c r="Q159" i="10"/>
  <c r="H159" i="10"/>
  <c r="I159" i="10" s="1"/>
  <c r="Q173" i="10"/>
  <c r="H173" i="10"/>
  <c r="I173" i="10" s="1"/>
  <c r="Q189" i="10"/>
  <c r="H189" i="10"/>
  <c r="I189" i="10" s="1"/>
  <c r="Q205" i="10"/>
  <c r="H205" i="10"/>
  <c r="I205" i="10" s="1"/>
  <c r="H176" i="10"/>
  <c r="I176" i="10" s="1"/>
  <c r="Q176" i="10"/>
  <c r="H192" i="10"/>
  <c r="I192" i="10" s="1"/>
  <c r="Q192" i="10"/>
  <c r="Q208" i="10"/>
  <c r="H208" i="10"/>
  <c r="I208" i="10" s="1"/>
  <c r="H164" i="10"/>
  <c r="I164" i="10" s="1"/>
  <c r="Q164" i="10"/>
  <c r="H179" i="10"/>
  <c r="I179" i="10" s="1"/>
  <c r="Q179" i="10"/>
  <c r="H195" i="10"/>
  <c r="I195" i="10" s="1"/>
  <c r="Q195" i="10"/>
  <c r="H223" i="10"/>
  <c r="I223" i="10" s="1"/>
  <c r="Q223" i="10"/>
  <c r="Q186" i="10"/>
  <c r="H186" i="10"/>
  <c r="I186" i="10" s="1"/>
  <c r="Q202" i="10"/>
  <c r="H202" i="10"/>
  <c r="I202" i="10" s="1"/>
  <c r="H217" i="10"/>
  <c r="I217" i="10" s="1"/>
  <c r="Q217" i="10"/>
  <c r="Q233" i="10"/>
  <c r="H233" i="10"/>
  <c r="I233" i="10" s="1"/>
  <c r="Q249" i="10"/>
  <c r="H249" i="10"/>
  <c r="I249" i="10" s="1"/>
  <c r="H224" i="10"/>
  <c r="I224" i="10" s="1"/>
  <c r="Q224" i="10"/>
  <c r="H240" i="10"/>
  <c r="I240" i="10" s="1"/>
  <c r="Q240" i="10"/>
  <c r="H231" i="10"/>
  <c r="I231" i="10" s="1"/>
  <c r="Q231" i="10"/>
  <c r="H247" i="10"/>
  <c r="I247" i="10" s="1"/>
  <c r="Q247" i="10"/>
  <c r="Q234" i="10"/>
  <c r="H234" i="10"/>
  <c r="I234" i="10" s="1"/>
  <c r="Q250" i="10"/>
  <c r="H250" i="10"/>
  <c r="I250" i="10" s="1"/>
  <c r="L25" i="9"/>
  <c r="M25" i="9" s="1"/>
  <c r="N25" i="9" s="1"/>
  <c r="AH26" i="5" s="1"/>
  <c r="L27" i="9"/>
  <c r="N27" i="9"/>
  <c r="H3" i="9"/>
  <c r="I3" i="9" s="1"/>
  <c r="Q3" i="9"/>
  <c r="Q30" i="9"/>
  <c r="H30" i="9"/>
  <c r="I30" i="9" s="1"/>
  <c r="H34" i="9"/>
  <c r="I34" i="9" s="1"/>
  <c r="Q34" i="9"/>
  <c r="Q42" i="9"/>
  <c r="H42" i="9"/>
  <c r="I42" i="9" s="1"/>
  <c r="H50" i="9"/>
  <c r="I50" i="9" s="1"/>
  <c r="Q50" i="9"/>
  <c r="H56" i="9"/>
  <c r="I56" i="9" s="1"/>
  <c r="Q56" i="9"/>
  <c r="Q7" i="9"/>
  <c r="H7" i="9"/>
  <c r="I7" i="9" s="1"/>
  <c r="Q31" i="9"/>
  <c r="H31" i="9"/>
  <c r="I31" i="9" s="1"/>
  <c r="H35" i="9"/>
  <c r="I35" i="9" s="1"/>
  <c r="Q35" i="9"/>
  <c r="H43" i="9"/>
  <c r="I43" i="9" s="1"/>
  <c r="Q43" i="9"/>
  <c r="Q47" i="9"/>
  <c r="H47" i="9"/>
  <c r="I47" i="9" s="1"/>
  <c r="H20" i="9"/>
  <c r="I20" i="9" s="1"/>
  <c r="Q20" i="9"/>
  <c r="Q5" i="9"/>
  <c r="H5" i="9"/>
  <c r="I5" i="9" s="1"/>
  <c r="Q28" i="9"/>
  <c r="H28" i="9"/>
  <c r="I28" i="9" s="1"/>
  <c r="H14" i="9"/>
  <c r="I14" i="9" s="1"/>
  <c r="Q14" i="9"/>
  <c r="H57" i="9"/>
  <c r="I57" i="9" s="1"/>
  <c r="Q57" i="9"/>
  <c r="H61" i="9"/>
  <c r="I61" i="9" s="1"/>
  <c r="Q61" i="9"/>
  <c r="H69" i="9"/>
  <c r="I69" i="9" s="1"/>
  <c r="Q69" i="9"/>
  <c r="H73" i="9"/>
  <c r="I73" i="9" s="1"/>
  <c r="Q73" i="9"/>
  <c r="Q81" i="9"/>
  <c r="H81" i="9"/>
  <c r="I81" i="9" s="1"/>
  <c r="H85" i="9"/>
  <c r="I85" i="9" s="1"/>
  <c r="Q85" i="9"/>
  <c r="H93" i="9"/>
  <c r="I93" i="9" s="1"/>
  <c r="Q93" i="9"/>
  <c r="H97" i="9"/>
  <c r="I97" i="9" s="1"/>
  <c r="Q97" i="9"/>
  <c r="Q105" i="9"/>
  <c r="H105" i="9"/>
  <c r="I105" i="9" s="1"/>
  <c r="Q109" i="9"/>
  <c r="H109" i="9"/>
  <c r="I109" i="9" s="1"/>
  <c r="Q117" i="9"/>
  <c r="H117" i="9"/>
  <c r="I117" i="9" s="1"/>
  <c r="Q121" i="9"/>
  <c r="H121" i="9"/>
  <c r="I121" i="9" s="1"/>
  <c r="Q129" i="9"/>
  <c r="H129" i="9"/>
  <c r="I129" i="9" s="1"/>
  <c r="Q133" i="9"/>
  <c r="H133" i="9"/>
  <c r="I133" i="9" s="1"/>
  <c r="Q141" i="9"/>
  <c r="H141" i="9"/>
  <c r="I141" i="9" s="1"/>
  <c r="Q145" i="9"/>
  <c r="H145" i="9"/>
  <c r="I145" i="9" s="1"/>
  <c r="Q153" i="9"/>
  <c r="H153" i="9"/>
  <c r="I153" i="9" s="1"/>
  <c r="H157" i="9"/>
  <c r="I157" i="9" s="1"/>
  <c r="Q157" i="9"/>
  <c r="Q165" i="9"/>
  <c r="H165" i="9"/>
  <c r="I165" i="9" s="1"/>
  <c r="Q169" i="9"/>
  <c r="H169" i="9"/>
  <c r="I169" i="9" s="1"/>
  <c r="Q177" i="9"/>
  <c r="H177" i="9"/>
  <c r="I177" i="9" s="1"/>
  <c r="Q181" i="9"/>
  <c r="H181" i="9"/>
  <c r="I181" i="9" s="1"/>
  <c r="Q185" i="9"/>
  <c r="H185" i="9"/>
  <c r="I185" i="9" s="1"/>
  <c r="Q193" i="9"/>
  <c r="H193" i="9"/>
  <c r="I193" i="9" s="1"/>
  <c r="H197" i="9"/>
  <c r="I197" i="9" s="1"/>
  <c r="Q197" i="9"/>
  <c r="H201" i="9"/>
  <c r="I201" i="9" s="1"/>
  <c r="Q201" i="9"/>
  <c r="H205" i="9"/>
  <c r="I205" i="9" s="1"/>
  <c r="Q205" i="9"/>
  <c r="H209" i="9"/>
  <c r="I209" i="9" s="1"/>
  <c r="Q209" i="9"/>
  <c r="H217" i="9"/>
  <c r="I217" i="9" s="1"/>
  <c r="Q217" i="9"/>
  <c r="H221" i="9"/>
  <c r="I221" i="9" s="1"/>
  <c r="Q221" i="9"/>
  <c r="Q225" i="9"/>
  <c r="H225" i="9"/>
  <c r="I225" i="9" s="1"/>
  <c r="H229" i="9"/>
  <c r="I229" i="9" s="1"/>
  <c r="Q229" i="9"/>
  <c r="H233" i="9"/>
  <c r="I233" i="9" s="1"/>
  <c r="Q233" i="9"/>
  <c r="H237" i="9"/>
  <c r="I237" i="9" s="1"/>
  <c r="Q237" i="9"/>
  <c r="H241" i="9"/>
  <c r="I241" i="9" s="1"/>
  <c r="Q241" i="9"/>
  <c r="H249" i="9"/>
  <c r="I249" i="9" s="1"/>
  <c r="Q249" i="9"/>
  <c r="H11" i="9"/>
  <c r="I11" i="9" s="1"/>
  <c r="Q11" i="9"/>
  <c r="H27" i="9"/>
  <c r="I27" i="9" s="1"/>
  <c r="Q27" i="9"/>
  <c r="Q32" i="9"/>
  <c r="H32" i="9"/>
  <c r="I32" i="9" s="1"/>
  <c r="H36" i="9"/>
  <c r="I36" i="9" s="1"/>
  <c r="Q36" i="9"/>
  <c r="Q40" i="9"/>
  <c r="H40" i="9"/>
  <c r="I40" i="9" s="1"/>
  <c r="Q44" i="9"/>
  <c r="H44" i="9"/>
  <c r="I44" i="9" s="1"/>
  <c r="Q48" i="9"/>
  <c r="H48" i="9"/>
  <c r="I48" i="9" s="1"/>
  <c r="Q8" i="9"/>
  <c r="H8" i="9"/>
  <c r="I8" i="9" s="1"/>
  <c r="Q24" i="9"/>
  <c r="H24" i="9"/>
  <c r="I24" i="9" s="1"/>
  <c r="Q9" i="9"/>
  <c r="H9" i="9"/>
  <c r="I9" i="9" s="1"/>
  <c r="Q22" i="9"/>
  <c r="H22" i="9"/>
  <c r="I22" i="9" s="1"/>
  <c r="Q2" i="9"/>
  <c r="H2" i="9"/>
  <c r="I2" i="9" s="1"/>
  <c r="Q18" i="9"/>
  <c r="H18" i="9"/>
  <c r="I18" i="9" s="1"/>
  <c r="H54" i="9"/>
  <c r="I54" i="9" s="1"/>
  <c r="Q54" i="9"/>
  <c r="H58" i="9"/>
  <c r="I58" i="9" s="1"/>
  <c r="Q58" i="9"/>
  <c r="Q62" i="9"/>
  <c r="H62" i="9"/>
  <c r="I62" i="9" s="1"/>
  <c r="Q66" i="9"/>
  <c r="H66" i="9"/>
  <c r="I66" i="9" s="1"/>
  <c r="H70" i="9"/>
  <c r="I70" i="9" s="1"/>
  <c r="Q70" i="9"/>
  <c r="Q74" i="9"/>
  <c r="H74" i="9"/>
  <c r="I74" i="9" s="1"/>
  <c r="Q78" i="9"/>
  <c r="H78" i="9"/>
  <c r="I78" i="9" s="1"/>
  <c r="H82" i="9"/>
  <c r="I82" i="9" s="1"/>
  <c r="Q82" i="9"/>
  <c r="H86" i="9"/>
  <c r="I86" i="9" s="1"/>
  <c r="Q86" i="9"/>
  <c r="H90" i="9"/>
  <c r="I90" i="9" s="1"/>
  <c r="Q90" i="9"/>
  <c r="H94" i="9"/>
  <c r="I94" i="9" s="1"/>
  <c r="Q94" i="9"/>
  <c r="H98" i="9"/>
  <c r="I98" i="9" s="1"/>
  <c r="Q98" i="9"/>
  <c r="Q102" i="9"/>
  <c r="H102" i="9"/>
  <c r="I102" i="9" s="1"/>
  <c r="Q106" i="9"/>
  <c r="H106" i="9"/>
  <c r="I106" i="9" s="1"/>
  <c r="Q110" i="9"/>
  <c r="H110" i="9"/>
  <c r="I110" i="9" s="1"/>
  <c r="Q114" i="9"/>
  <c r="H114" i="9"/>
  <c r="I114" i="9" s="1"/>
  <c r="Q118" i="9"/>
  <c r="H118" i="9"/>
  <c r="I118" i="9" s="1"/>
  <c r="Q122" i="9"/>
  <c r="H122" i="9"/>
  <c r="I122" i="9" s="1"/>
  <c r="Q126" i="9"/>
  <c r="H126" i="9"/>
  <c r="I126" i="9" s="1"/>
  <c r="Q130" i="9"/>
  <c r="H130" i="9"/>
  <c r="I130" i="9" s="1"/>
  <c r="Q134" i="9"/>
  <c r="H134" i="9"/>
  <c r="I134" i="9" s="1"/>
  <c r="H138" i="9"/>
  <c r="I138" i="9" s="1"/>
  <c r="Q138" i="9"/>
  <c r="Q142" i="9"/>
  <c r="H142" i="9"/>
  <c r="I142" i="9" s="1"/>
  <c r="Q146" i="9"/>
  <c r="H146" i="9"/>
  <c r="I146" i="9" s="1"/>
  <c r="Q150" i="9"/>
  <c r="H150" i="9"/>
  <c r="I150" i="9" s="1"/>
  <c r="H154" i="9"/>
  <c r="I154" i="9" s="1"/>
  <c r="Q154" i="9"/>
  <c r="H158" i="9"/>
  <c r="I158" i="9" s="1"/>
  <c r="Q158" i="9"/>
  <c r="H162" i="9"/>
  <c r="I162" i="9" s="1"/>
  <c r="Q162" i="9"/>
  <c r="Q166" i="9"/>
  <c r="H166" i="9"/>
  <c r="I166" i="9" s="1"/>
  <c r="Q170" i="9"/>
  <c r="H170" i="9"/>
  <c r="I170" i="9" s="1"/>
  <c r="Q174" i="9"/>
  <c r="H174" i="9"/>
  <c r="I174" i="9" s="1"/>
  <c r="Q178" i="9"/>
  <c r="H178" i="9"/>
  <c r="I178" i="9" s="1"/>
  <c r="Q182" i="9"/>
  <c r="H182" i="9"/>
  <c r="I182" i="9" s="1"/>
  <c r="Q186" i="9"/>
  <c r="H186" i="9"/>
  <c r="I186" i="9" s="1"/>
  <c r="Q190" i="9"/>
  <c r="H190" i="9"/>
  <c r="I190" i="9" s="1"/>
  <c r="H194" i="9"/>
  <c r="I194" i="9" s="1"/>
  <c r="Q194" i="9"/>
  <c r="H198" i="9"/>
  <c r="I198" i="9" s="1"/>
  <c r="Q198" i="9"/>
  <c r="H202" i="9"/>
  <c r="I202" i="9" s="1"/>
  <c r="Q202" i="9"/>
  <c r="H206" i="9"/>
  <c r="I206" i="9" s="1"/>
  <c r="Q206" i="9"/>
  <c r="H210" i="9"/>
  <c r="I210" i="9" s="1"/>
  <c r="Q210" i="9"/>
  <c r="H214" i="9"/>
  <c r="I214" i="9" s="1"/>
  <c r="Q214" i="9"/>
  <c r="H218" i="9"/>
  <c r="I218" i="9" s="1"/>
  <c r="Q218" i="9"/>
  <c r="H222" i="9"/>
  <c r="I222" i="9" s="1"/>
  <c r="Q222" i="9"/>
  <c r="H226" i="9"/>
  <c r="I226" i="9" s="1"/>
  <c r="Q226" i="9"/>
  <c r="H230" i="9"/>
  <c r="I230" i="9" s="1"/>
  <c r="Q230" i="9"/>
  <c r="H234" i="9"/>
  <c r="I234" i="9" s="1"/>
  <c r="Q234" i="9"/>
  <c r="H238" i="9"/>
  <c r="I238" i="9" s="1"/>
  <c r="Q238" i="9"/>
  <c r="H242" i="9"/>
  <c r="I242" i="9" s="1"/>
  <c r="Q242" i="9"/>
  <c r="H246" i="9"/>
  <c r="I246" i="9" s="1"/>
  <c r="Q246" i="9"/>
  <c r="H250" i="9"/>
  <c r="I250" i="9" s="1"/>
  <c r="Q250" i="9"/>
  <c r="Q15" i="9"/>
  <c r="H15" i="9"/>
  <c r="I15" i="9" s="1"/>
  <c r="H29" i="9"/>
  <c r="I29" i="9" s="1"/>
  <c r="Q29" i="9"/>
  <c r="Q33" i="9"/>
  <c r="H33" i="9"/>
  <c r="I33" i="9" s="1"/>
  <c r="H37" i="9"/>
  <c r="I37" i="9" s="1"/>
  <c r="Q37" i="9"/>
  <c r="H41" i="9"/>
  <c r="I41" i="9" s="1"/>
  <c r="Q41" i="9"/>
  <c r="H45" i="9"/>
  <c r="I45" i="9" s="1"/>
  <c r="Q45" i="9"/>
  <c r="Q49" i="9"/>
  <c r="H49" i="9"/>
  <c r="I49" i="9" s="1"/>
  <c r="Q12" i="9"/>
  <c r="H12" i="9"/>
  <c r="I12" i="9" s="1"/>
  <c r="Q25" i="9"/>
  <c r="H25" i="9"/>
  <c r="I25" i="9" s="1"/>
  <c r="Q13" i="9"/>
  <c r="H13" i="9"/>
  <c r="I13" i="9" s="1"/>
  <c r="H23" i="9"/>
  <c r="I23" i="9" s="1"/>
  <c r="Q23" i="9"/>
  <c r="Q6" i="9"/>
  <c r="H6" i="9"/>
  <c r="I6" i="9" s="1"/>
  <c r="H51" i="9"/>
  <c r="I51" i="9" s="1"/>
  <c r="Q51" i="9"/>
  <c r="Q55" i="9"/>
  <c r="H55" i="9"/>
  <c r="I55" i="9" s="1"/>
  <c r="Q59" i="9"/>
  <c r="H59" i="9"/>
  <c r="I59" i="9" s="1"/>
  <c r="Q63" i="9"/>
  <c r="H63" i="9"/>
  <c r="I63" i="9" s="1"/>
  <c r="Q67" i="9"/>
  <c r="H67" i="9"/>
  <c r="I67" i="9" s="1"/>
  <c r="Q71" i="9"/>
  <c r="H71" i="9"/>
  <c r="I71" i="9" s="1"/>
  <c r="Q75" i="9"/>
  <c r="H75" i="9"/>
  <c r="I75" i="9" s="1"/>
  <c r="Q79" i="9"/>
  <c r="H79" i="9"/>
  <c r="I79" i="9" s="1"/>
  <c r="Q83" i="9"/>
  <c r="H83" i="9"/>
  <c r="I83" i="9" s="1"/>
  <c r="H87" i="9"/>
  <c r="I87" i="9" s="1"/>
  <c r="Q87" i="9"/>
  <c r="H91" i="9"/>
  <c r="I91" i="9" s="1"/>
  <c r="Q91" i="9"/>
  <c r="H95" i="9"/>
  <c r="I95" i="9" s="1"/>
  <c r="Q95" i="9"/>
  <c r="H99" i="9"/>
  <c r="I99" i="9" s="1"/>
  <c r="Q99" i="9"/>
  <c r="Q103" i="9"/>
  <c r="H103" i="9"/>
  <c r="I103" i="9" s="1"/>
  <c r="Q107" i="9"/>
  <c r="H107" i="9"/>
  <c r="I107" i="9" s="1"/>
  <c r="Q111" i="9"/>
  <c r="H111" i="9"/>
  <c r="I111" i="9" s="1"/>
  <c r="Q115" i="9"/>
  <c r="H115" i="9"/>
  <c r="I115" i="9" s="1"/>
  <c r="Q119" i="9"/>
  <c r="H119" i="9"/>
  <c r="I119" i="9" s="1"/>
  <c r="Q123" i="9"/>
  <c r="H123" i="9"/>
  <c r="I123" i="9" s="1"/>
  <c r="Q127" i="9"/>
  <c r="H127" i="9"/>
  <c r="I127" i="9" s="1"/>
  <c r="Q131" i="9"/>
  <c r="H131" i="9"/>
  <c r="I131" i="9" s="1"/>
  <c r="H135" i="9"/>
  <c r="I135" i="9" s="1"/>
  <c r="Q135" i="9"/>
  <c r="H139" i="9"/>
  <c r="I139" i="9" s="1"/>
  <c r="Q139" i="9"/>
  <c r="Q143" i="9"/>
  <c r="H143" i="9"/>
  <c r="I143" i="9" s="1"/>
  <c r="Q147" i="9"/>
  <c r="H147" i="9"/>
  <c r="I147" i="9" s="1"/>
  <c r="H151" i="9"/>
  <c r="I151" i="9" s="1"/>
  <c r="Q151" i="9"/>
  <c r="Q155" i="9"/>
  <c r="H155" i="9"/>
  <c r="I155" i="9" s="1"/>
  <c r="Q159" i="9"/>
  <c r="H159" i="9"/>
  <c r="I159" i="9" s="1"/>
  <c r="Q163" i="9"/>
  <c r="H163" i="9"/>
  <c r="I163" i="9" s="1"/>
  <c r="Q167" i="9"/>
  <c r="H167" i="9"/>
  <c r="I167" i="9" s="1"/>
  <c r="Q171" i="9"/>
  <c r="H171" i="9"/>
  <c r="I171" i="9" s="1"/>
  <c r="Q175" i="9"/>
  <c r="H175" i="9"/>
  <c r="I175" i="9" s="1"/>
  <c r="Q179" i="9"/>
  <c r="H179" i="9"/>
  <c r="I179" i="9" s="1"/>
  <c r="Q183" i="9"/>
  <c r="H183" i="9"/>
  <c r="I183" i="9" s="1"/>
  <c r="Q187" i="9"/>
  <c r="H187" i="9"/>
  <c r="I187" i="9" s="1"/>
  <c r="Q191" i="9"/>
  <c r="H191" i="9"/>
  <c r="I191" i="9" s="1"/>
  <c r="Q195" i="9"/>
  <c r="H195" i="9"/>
  <c r="I195" i="9" s="1"/>
  <c r="H199" i="9"/>
  <c r="I199" i="9" s="1"/>
  <c r="Q199" i="9"/>
  <c r="Q203" i="9"/>
  <c r="H203" i="9"/>
  <c r="I203" i="9" s="1"/>
  <c r="H207" i="9"/>
  <c r="I207" i="9" s="1"/>
  <c r="Q207" i="9"/>
  <c r="H211" i="9"/>
  <c r="I211" i="9" s="1"/>
  <c r="Q211" i="9"/>
  <c r="H215" i="9"/>
  <c r="I215" i="9" s="1"/>
  <c r="Q215" i="9"/>
  <c r="H219" i="9"/>
  <c r="I219" i="9" s="1"/>
  <c r="Q219" i="9"/>
  <c r="H223" i="9"/>
  <c r="I223" i="9" s="1"/>
  <c r="Q223" i="9"/>
  <c r="H227" i="9"/>
  <c r="I227" i="9" s="1"/>
  <c r="Q227" i="9"/>
  <c r="H231" i="9"/>
  <c r="I231" i="9" s="1"/>
  <c r="Q231" i="9"/>
  <c r="H235" i="9"/>
  <c r="I235" i="9" s="1"/>
  <c r="Q235" i="9"/>
  <c r="H239" i="9"/>
  <c r="I239" i="9" s="1"/>
  <c r="Q239" i="9"/>
  <c r="H243" i="9"/>
  <c r="I243" i="9" s="1"/>
  <c r="Q243" i="9"/>
  <c r="H247" i="9"/>
  <c r="I247" i="9" s="1"/>
  <c r="Q247" i="9"/>
  <c r="H19" i="9"/>
  <c r="I19" i="9" s="1"/>
  <c r="Q19" i="9"/>
  <c r="H38" i="9"/>
  <c r="I38" i="9" s="1"/>
  <c r="Q38" i="9"/>
  <c r="Q46" i="9"/>
  <c r="H46" i="9"/>
  <c r="I46" i="9" s="1"/>
  <c r="Q16" i="9"/>
  <c r="H16" i="9"/>
  <c r="I16" i="9" s="1"/>
  <c r="Q17" i="9"/>
  <c r="H17" i="9"/>
  <c r="I17" i="9" s="1"/>
  <c r="Q10" i="9"/>
  <c r="H10" i="9"/>
  <c r="I10" i="9" s="1"/>
  <c r="H52" i="9"/>
  <c r="I52" i="9" s="1"/>
  <c r="Q52" i="9"/>
  <c r="Q60" i="9"/>
  <c r="H60" i="9"/>
  <c r="I60" i="9" s="1"/>
  <c r="H64" i="9"/>
  <c r="I64" i="9" s="1"/>
  <c r="Q64" i="9"/>
  <c r="H68" i="9"/>
  <c r="I68" i="9" s="1"/>
  <c r="Q68" i="9"/>
  <c r="Q72" i="9"/>
  <c r="H72" i="9"/>
  <c r="I72" i="9" s="1"/>
  <c r="H76" i="9"/>
  <c r="I76" i="9" s="1"/>
  <c r="Q76" i="9"/>
  <c r="H80" i="9"/>
  <c r="I80" i="9" s="1"/>
  <c r="Q80" i="9"/>
  <c r="H84" i="9"/>
  <c r="I84" i="9" s="1"/>
  <c r="Q84" i="9"/>
  <c r="H88" i="9"/>
  <c r="I88" i="9" s="1"/>
  <c r="Q88" i="9"/>
  <c r="H92" i="9"/>
  <c r="I92" i="9" s="1"/>
  <c r="Q92" i="9"/>
  <c r="H96" i="9"/>
  <c r="I96" i="9" s="1"/>
  <c r="Q96" i="9"/>
  <c r="Q100" i="9"/>
  <c r="H100" i="9"/>
  <c r="I100" i="9" s="1"/>
  <c r="Q104" i="9"/>
  <c r="H104" i="9"/>
  <c r="I104" i="9" s="1"/>
  <c r="Q108" i="9"/>
  <c r="H108" i="9"/>
  <c r="I108" i="9" s="1"/>
  <c r="Q112" i="9"/>
  <c r="H112" i="9"/>
  <c r="I112" i="9" s="1"/>
  <c r="Q116" i="9"/>
  <c r="H116" i="9"/>
  <c r="I116" i="9" s="1"/>
  <c r="Q120" i="9"/>
  <c r="H120" i="9"/>
  <c r="I120" i="9" s="1"/>
  <c r="Q124" i="9"/>
  <c r="H124" i="9"/>
  <c r="I124" i="9" s="1"/>
  <c r="H128" i="9"/>
  <c r="I128" i="9" s="1"/>
  <c r="Q128" i="9"/>
  <c r="Q132" i="9"/>
  <c r="H132" i="9"/>
  <c r="I132" i="9" s="1"/>
  <c r="Q136" i="9"/>
  <c r="H136" i="9"/>
  <c r="I136" i="9" s="1"/>
  <c r="Q140" i="9"/>
  <c r="H140" i="9"/>
  <c r="I140" i="9" s="1"/>
  <c r="H144" i="9"/>
  <c r="I144" i="9" s="1"/>
  <c r="Q144" i="9"/>
  <c r="Q148" i="9"/>
  <c r="H148" i="9"/>
  <c r="I148" i="9" s="1"/>
  <c r="Q152" i="9"/>
  <c r="H152" i="9"/>
  <c r="I152" i="9" s="1"/>
  <c r="H156" i="9"/>
  <c r="I156" i="9" s="1"/>
  <c r="Q156" i="9"/>
  <c r="H160" i="9"/>
  <c r="I160" i="9" s="1"/>
  <c r="Q160" i="9"/>
  <c r="H164" i="9"/>
  <c r="I164" i="9" s="1"/>
  <c r="Q164" i="9"/>
  <c r="Q168" i="9"/>
  <c r="H168" i="9"/>
  <c r="I168" i="9" s="1"/>
  <c r="Q172" i="9"/>
  <c r="H172" i="9"/>
  <c r="I172" i="9" s="1"/>
  <c r="Q176" i="9"/>
  <c r="H176" i="9"/>
  <c r="I176" i="9" s="1"/>
  <c r="Q180" i="9"/>
  <c r="H180" i="9"/>
  <c r="I180" i="9" s="1"/>
  <c r="Q184" i="9"/>
  <c r="H184" i="9"/>
  <c r="I184" i="9" s="1"/>
  <c r="Q188" i="9"/>
  <c r="H188" i="9"/>
  <c r="I188" i="9" s="1"/>
  <c r="Q192" i="9"/>
  <c r="H192" i="9"/>
  <c r="I192" i="9" s="1"/>
  <c r="Q196" i="9"/>
  <c r="H196" i="9"/>
  <c r="I196" i="9" s="1"/>
  <c r="H200" i="9"/>
  <c r="I200" i="9" s="1"/>
  <c r="Q200" i="9"/>
  <c r="H204" i="9"/>
  <c r="I204" i="9" s="1"/>
  <c r="Q204" i="9"/>
  <c r="H208" i="9"/>
  <c r="I208" i="9" s="1"/>
  <c r="Q208" i="9"/>
  <c r="Q212" i="9"/>
  <c r="H212" i="9"/>
  <c r="I212" i="9" s="1"/>
  <c r="H216" i="9"/>
  <c r="I216" i="9" s="1"/>
  <c r="Q216" i="9"/>
  <c r="H220" i="9"/>
  <c r="I220" i="9" s="1"/>
  <c r="Q220" i="9"/>
  <c r="Q224" i="9"/>
  <c r="H224" i="9"/>
  <c r="I224" i="9" s="1"/>
  <c r="Q228" i="9"/>
  <c r="H228" i="9"/>
  <c r="I228" i="9" s="1"/>
  <c r="H232" i="9"/>
  <c r="I232" i="9" s="1"/>
  <c r="Q232" i="9"/>
  <c r="Q236" i="9"/>
  <c r="H236" i="9"/>
  <c r="I236" i="9" s="1"/>
  <c r="Q240" i="9"/>
  <c r="H240" i="9"/>
  <c r="I240" i="9" s="1"/>
  <c r="Q244" i="9"/>
  <c r="H244" i="9"/>
  <c r="I244" i="9" s="1"/>
  <c r="H248" i="9"/>
  <c r="I248" i="9" s="1"/>
  <c r="Q248" i="9"/>
  <c r="L28" i="9"/>
  <c r="Q26" i="9"/>
  <c r="H26" i="9"/>
  <c r="I26" i="9" s="1"/>
  <c r="H39" i="9"/>
  <c r="I39" i="9" s="1"/>
  <c r="Q39" i="9"/>
  <c r="Q4" i="9"/>
  <c r="H4" i="9"/>
  <c r="I4" i="9" s="1"/>
  <c r="Q21" i="9"/>
  <c r="H21" i="9"/>
  <c r="I21" i="9" s="1"/>
  <c r="H53" i="9"/>
  <c r="I53" i="9" s="1"/>
  <c r="Q53" i="9"/>
  <c r="Q65" i="9"/>
  <c r="H65" i="9"/>
  <c r="I65" i="9" s="1"/>
  <c r="Q77" i="9"/>
  <c r="H77" i="9"/>
  <c r="I77" i="9" s="1"/>
  <c r="H89" i="9"/>
  <c r="I89" i="9" s="1"/>
  <c r="Q89" i="9"/>
  <c r="Q101" i="9"/>
  <c r="H101" i="9"/>
  <c r="I101" i="9" s="1"/>
  <c r="Q113" i="9"/>
  <c r="H113" i="9"/>
  <c r="I113" i="9" s="1"/>
  <c r="Q125" i="9"/>
  <c r="H125" i="9"/>
  <c r="I125" i="9" s="1"/>
  <c r="Q137" i="9"/>
  <c r="H137" i="9"/>
  <c r="I137" i="9" s="1"/>
  <c r="Q149" i="9"/>
  <c r="H149" i="9"/>
  <c r="I149" i="9" s="1"/>
  <c r="H161" i="9"/>
  <c r="I161" i="9" s="1"/>
  <c r="Q161" i="9"/>
  <c r="Q173" i="9"/>
  <c r="H173" i="9"/>
  <c r="I173" i="9" s="1"/>
  <c r="Q189" i="9"/>
  <c r="H189" i="9"/>
  <c r="I189" i="9" s="1"/>
  <c r="H213" i="9"/>
  <c r="I213" i="9" s="1"/>
  <c r="Q213" i="9"/>
  <c r="H245" i="9"/>
  <c r="I245" i="9" s="1"/>
  <c r="Q245" i="9"/>
  <c r="N23" i="8"/>
  <c r="AG25" i="5" s="1"/>
  <c r="N27" i="8"/>
  <c r="L27" i="8"/>
  <c r="N25" i="8"/>
  <c r="AH25" i="5" s="1"/>
  <c r="N28" i="8"/>
  <c r="L28" i="8"/>
  <c r="M20" i="8"/>
  <c r="M19" i="8" s="1"/>
  <c r="AF25" i="5" s="1"/>
  <c r="M9" i="8"/>
  <c r="G8" i="5"/>
  <c r="G4" i="5"/>
  <c r="G7" i="5"/>
  <c r="G3" i="5"/>
  <c r="G6" i="5"/>
  <c r="G2" i="5"/>
  <c r="G5" i="5"/>
  <c r="Q5" i="5" l="1"/>
  <c r="H5" i="5"/>
  <c r="I5" i="5" s="1"/>
  <c r="Q6" i="5"/>
  <c r="H6" i="5"/>
  <c r="I6" i="5" s="1"/>
  <c r="Q7" i="5"/>
  <c r="H7" i="5"/>
  <c r="I7" i="5" s="1"/>
  <c r="Q8" i="5"/>
  <c r="H8" i="5"/>
  <c r="I8" i="5" s="1"/>
  <c r="Q2" i="5"/>
  <c r="H2" i="5"/>
  <c r="I2" i="5" s="1"/>
  <c r="Q3" i="5"/>
  <c r="H3" i="5"/>
  <c r="I3" i="5" s="1"/>
  <c r="Q4" i="5"/>
  <c r="H4" i="5"/>
  <c r="I4" i="5" s="1"/>
  <c r="N28" i="9"/>
  <c r="F9" i="13" a="1"/>
  <c r="L28" i="5"/>
  <c r="N27" i="5"/>
  <c r="L27" i="5"/>
  <c r="G250" i="5"/>
  <c r="G248" i="5"/>
  <c r="G246" i="5"/>
  <c r="G244" i="5"/>
  <c r="G242" i="5"/>
  <c r="G240" i="5"/>
  <c r="G238" i="5"/>
  <c r="G236" i="5"/>
  <c r="G234" i="5"/>
  <c r="G232" i="5"/>
  <c r="G230" i="5"/>
  <c r="G228" i="5"/>
  <c r="G226" i="5"/>
  <c r="G224" i="5"/>
  <c r="G222" i="5"/>
  <c r="G220" i="5"/>
  <c r="G218" i="5"/>
  <c r="G216" i="5"/>
  <c r="G214" i="5"/>
  <c r="G212" i="5"/>
  <c r="G210" i="5"/>
  <c r="G208" i="5"/>
  <c r="G206" i="5"/>
  <c r="G204" i="5"/>
  <c r="G202" i="5"/>
  <c r="G200" i="5"/>
  <c r="G198" i="5"/>
  <c r="G196" i="5"/>
  <c r="G194" i="5"/>
  <c r="G192" i="5"/>
  <c r="G190" i="5"/>
  <c r="G188" i="5"/>
  <c r="G186" i="5"/>
  <c r="G184" i="5"/>
  <c r="G182" i="5"/>
  <c r="G180" i="5"/>
  <c r="G178" i="5"/>
  <c r="G176" i="5"/>
  <c r="G174" i="5"/>
  <c r="G172" i="5"/>
  <c r="G170" i="5"/>
  <c r="G168" i="5"/>
  <c r="G166" i="5"/>
  <c r="G164" i="5"/>
  <c r="G162" i="5"/>
  <c r="G160" i="5"/>
  <c r="G158" i="5"/>
  <c r="G156" i="5"/>
  <c r="G154" i="5"/>
  <c r="G152" i="5"/>
  <c r="G150" i="5"/>
  <c r="G148" i="5"/>
  <c r="G146" i="5"/>
  <c r="G144" i="5"/>
  <c r="G142" i="5"/>
  <c r="G140" i="5"/>
  <c r="G138" i="5"/>
  <c r="G136" i="5"/>
  <c r="G134" i="5"/>
  <c r="G132" i="5"/>
  <c r="G130" i="5"/>
  <c r="G128" i="5"/>
  <c r="G126" i="5"/>
  <c r="G124" i="5"/>
  <c r="G122" i="5"/>
  <c r="G120" i="5"/>
  <c r="G118" i="5"/>
  <c r="G116" i="5"/>
  <c r="G114" i="5"/>
  <c r="G112" i="5"/>
  <c r="G110" i="5"/>
  <c r="G108" i="5"/>
  <c r="G106" i="5"/>
  <c r="G104" i="5"/>
  <c r="G102" i="5"/>
  <c r="G100" i="5"/>
  <c r="G98" i="5"/>
  <c r="G96" i="5"/>
  <c r="G94" i="5"/>
  <c r="G92" i="5"/>
  <c r="G90" i="5"/>
  <c r="G88" i="5"/>
  <c r="G86" i="5"/>
  <c r="G84" i="5"/>
  <c r="G82" i="5"/>
  <c r="G80" i="5"/>
  <c r="G78" i="5"/>
  <c r="G76" i="5"/>
  <c r="G74" i="5"/>
  <c r="G72" i="5"/>
  <c r="G70" i="5"/>
  <c r="G68" i="5"/>
  <c r="G66" i="5"/>
  <c r="G64" i="5"/>
  <c r="G62" i="5"/>
  <c r="G60" i="5"/>
  <c r="G58" i="5"/>
  <c r="G56" i="5"/>
  <c r="G54" i="5"/>
  <c r="G52" i="5"/>
  <c r="G50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49" i="5"/>
  <c r="G145" i="5"/>
  <c r="G141" i="5"/>
  <c r="G137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151" i="5"/>
  <c r="G147" i="5"/>
  <c r="G143" i="5"/>
  <c r="G139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9" i="5"/>
  <c r="G75" i="5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9" i="5"/>
  <c r="G15" i="5"/>
  <c r="G11" i="5"/>
  <c r="M20" i="12"/>
  <c r="M19" i="12" s="1"/>
  <c r="AF28" i="5" s="1"/>
  <c r="M9" i="12"/>
  <c r="M20" i="10"/>
  <c r="M19" i="10" s="1"/>
  <c r="AF27" i="5" s="1"/>
  <c r="M9" i="10"/>
  <c r="M20" i="9"/>
  <c r="M19" i="9" s="1"/>
  <c r="AF26" i="5" s="1"/>
  <c r="M9" i="9"/>
  <c r="M12" i="8"/>
  <c r="M8" i="8"/>
  <c r="Q15" i="5" l="1"/>
  <c r="H15" i="5"/>
  <c r="I15" i="5" s="1"/>
  <c r="Q23" i="5"/>
  <c r="H23" i="5"/>
  <c r="I23" i="5" s="1"/>
  <c r="Q31" i="5"/>
  <c r="H31" i="5"/>
  <c r="I31" i="5" s="1"/>
  <c r="Q39" i="5"/>
  <c r="H39" i="5"/>
  <c r="I39" i="5" s="1"/>
  <c r="Q47" i="5"/>
  <c r="H47" i="5"/>
  <c r="I47" i="5" s="1"/>
  <c r="Q55" i="5"/>
  <c r="H55" i="5"/>
  <c r="I55" i="5" s="1"/>
  <c r="Q63" i="5"/>
  <c r="H63" i="5"/>
  <c r="I63" i="5" s="1"/>
  <c r="Q71" i="5"/>
  <c r="H71" i="5"/>
  <c r="I71" i="5" s="1"/>
  <c r="Q79" i="5"/>
  <c r="H79" i="5"/>
  <c r="I79" i="5" s="1"/>
  <c r="Q87" i="5"/>
  <c r="H87" i="5"/>
  <c r="I87" i="5" s="1"/>
  <c r="Q95" i="5"/>
  <c r="H95" i="5"/>
  <c r="I95" i="5" s="1"/>
  <c r="Q103" i="5"/>
  <c r="H103" i="5"/>
  <c r="I103" i="5" s="1"/>
  <c r="Q111" i="5"/>
  <c r="H111" i="5"/>
  <c r="I111" i="5" s="1"/>
  <c r="Q119" i="5"/>
  <c r="H119" i="5"/>
  <c r="I119" i="5" s="1"/>
  <c r="Q127" i="5"/>
  <c r="H127" i="5"/>
  <c r="I127" i="5" s="1"/>
  <c r="Q135" i="5"/>
  <c r="H135" i="5"/>
  <c r="I135" i="5" s="1"/>
  <c r="Q143" i="5"/>
  <c r="H143" i="5"/>
  <c r="I143" i="5" s="1"/>
  <c r="Q151" i="5"/>
  <c r="H151" i="5"/>
  <c r="I151" i="5" s="1"/>
  <c r="Q13" i="5"/>
  <c r="H13" i="5"/>
  <c r="I13" i="5" s="1"/>
  <c r="Q21" i="5"/>
  <c r="H21" i="5"/>
  <c r="I21" i="5" s="1"/>
  <c r="Q29" i="5"/>
  <c r="H29" i="5"/>
  <c r="I29" i="5" s="1"/>
  <c r="Q37" i="5"/>
  <c r="H37" i="5"/>
  <c r="I37" i="5" s="1"/>
  <c r="Q45" i="5"/>
  <c r="H45" i="5"/>
  <c r="I45" i="5" s="1"/>
  <c r="Q53" i="5"/>
  <c r="H53" i="5"/>
  <c r="I53" i="5" s="1"/>
  <c r="Q61" i="5"/>
  <c r="H61" i="5"/>
  <c r="I61" i="5" s="1"/>
  <c r="Q69" i="5"/>
  <c r="H69" i="5"/>
  <c r="I69" i="5" s="1"/>
  <c r="Q77" i="5"/>
  <c r="H77" i="5"/>
  <c r="I77" i="5" s="1"/>
  <c r="Q85" i="5"/>
  <c r="H85" i="5"/>
  <c r="I85" i="5" s="1"/>
  <c r="Q93" i="5"/>
  <c r="H93" i="5"/>
  <c r="I93" i="5" s="1"/>
  <c r="Q101" i="5"/>
  <c r="H101" i="5"/>
  <c r="I101" i="5" s="1"/>
  <c r="Q109" i="5"/>
  <c r="H109" i="5"/>
  <c r="I109" i="5" s="1"/>
  <c r="Q117" i="5"/>
  <c r="H117" i="5"/>
  <c r="I117" i="5" s="1"/>
  <c r="Q125" i="5"/>
  <c r="H125" i="5"/>
  <c r="I125" i="5" s="1"/>
  <c r="Q133" i="5"/>
  <c r="H133" i="5"/>
  <c r="I133" i="5" s="1"/>
  <c r="Q141" i="5"/>
  <c r="H141" i="5"/>
  <c r="I141" i="5" s="1"/>
  <c r="Q149" i="5"/>
  <c r="H149" i="5"/>
  <c r="I149" i="5" s="1"/>
  <c r="Q155" i="5"/>
  <c r="H155" i="5"/>
  <c r="I155" i="5" s="1"/>
  <c r="Q159" i="5"/>
  <c r="H159" i="5"/>
  <c r="I159" i="5" s="1"/>
  <c r="Q163" i="5"/>
  <c r="H163" i="5"/>
  <c r="I163" i="5" s="1"/>
  <c r="Q167" i="5"/>
  <c r="H167" i="5"/>
  <c r="I167" i="5" s="1"/>
  <c r="Q171" i="5"/>
  <c r="H171" i="5"/>
  <c r="I171" i="5" s="1"/>
  <c r="Q175" i="5"/>
  <c r="H175" i="5"/>
  <c r="I175" i="5" s="1"/>
  <c r="Q179" i="5"/>
  <c r="H179" i="5"/>
  <c r="I179" i="5" s="1"/>
  <c r="Q183" i="5"/>
  <c r="H183" i="5"/>
  <c r="I183" i="5" s="1"/>
  <c r="Q187" i="5"/>
  <c r="H187" i="5"/>
  <c r="I187" i="5" s="1"/>
  <c r="Q191" i="5"/>
  <c r="H191" i="5"/>
  <c r="I191" i="5" s="1"/>
  <c r="Q195" i="5"/>
  <c r="H195" i="5"/>
  <c r="I195" i="5" s="1"/>
  <c r="Q199" i="5"/>
  <c r="H199" i="5"/>
  <c r="I199" i="5" s="1"/>
  <c r="Q203" i="5"/>
  <c r="H203" i="5"/>
  <c r="I203" i="5" s="1"/>
  <c r="Q207" i="5"/>
  <c r="H207" i="5"/>
  <c r="I207" i="5" s="1"/>
  <c r="Q211" i="5"/>
  <c r="H211" i="5"/>
  <c r="I211" i="5" s="1"/>
  <c r="Q215" i="5"/>
  <c r="H215" i="5"/>
  <c r="I215" i="5" s="1"/>
  <c r="Q219" i="5"/>
  <c r="H219" i="5"/>
  <c r="I219" i="5" s="1"/>
  <c r="Q223" i="5"/>
  <c r="H223" i="5"/>
  <c r="I223" i="5" s="1"/>
  <c r="Q227" i="5"/>
  <c r="H227" i="5"/>
  <c r="I227" i="5" s="1"/>
  <c r="Q231" i="5"/>
  <c r="H231" i="5"/>
  <c r="I231" i="5" s="1"/>
  <c r="Q235" i="5"/>
  <c r="H235" i="5"/>
  <c r="I235" i="5" s="1"/>
  <c r="Q239" i="5"/>
  <c r="H239" i="5"/>
  <c r="I239" i="5" s="1"/>
  <c r="Q243" i="5"/>
  <c r="H243" i="5"/>
  <c r="I243" i="5" s="1"/>
  <c r="Q247" i="5"/>
  <c r="H247" i="5"/>
  <c r="I247" i="5" s="1"/>
  <c r="Q10" i="5"/>
  <c r="H10" i="5"/>
  <c r="I10" i="5" s="1"/>
  <c r="Q14" i="5"/>
  <c r="H14" i="5"/>
  <c r="I14" i="5" s="1"/>
  <c r="Q18" i="5"/>
  <c r="H18" i="5"/>
  <c r="I18" i="5" s="1"/>
  <c r="Q22" i="5"/>
  <c r="H22" i="5"/>
  <c r="I22" i="5" s="1"/>
  <c r="Q26" i="5"/>
  <c r="H26" i="5"/>
  <c r="I26" i="5" s="1"/>
  <c r="Q30" i="5"/>
  <c r="H30" i="5"/>
  <c r="I30" i="5" s="1"/>
  <c r="Q34" i="5"/>
  <c r="H34" i="5"/>
  <c r="I34" i="5" s="1"/>
  <c r="Q38" i="5"/>
  <c r="H38" i="5"/>
  <c r="I38" i="5" s="1"/>
  <c r="Q42" i="5"/>
  <c r="H42" i="5"/>
  <c r="I42" i="5" s="1"/>
  <c r="Q46" i="5"/>
  <c r="H46" i="5"/>
  <c r="I46" i="5" s="1"/>
  <c r="Q50" i="5"/>
  <c r="H50" i="5"/>
  <c r="I50" i="5" s="1"/>
  <c r="Q54" i="5"/>
  <c r="H54" i="5"/>
  <c r="I54" i="5" s="1"/>
  <c r="Q58" i="5"/>
  <c r="H58" i="5"/>
  <c r="I58" i="5" s="1"/>
  <c r="Q62" i="5"/>
  <c r="H62" i="5"/>
  <c r="I62" i="5" s="1"/>
  <c r="Q66" i="5"/>
  <c r="H66" i="5"/>
  <c r="I66" i="5" s="1"/>
  <c r="Q70" i="5"/>
  <c r="H70" i="5"/>
  <c r="I70" i="5" s="1"/>
  <c r="Q74" i="5"/>
  <c r="H74" i="5"/>
  <c r="I74" i="5" s="1"/>
  <c r="Q78" i="5"/>
  <c r="H78" i="5"/>
  <c r="I78" i="5" s="1"/>
  <c r="Q82" i="5"/>
  <c r="H82" i="5"/>
  <c r="I82" i="5" s="1"/>
  <c r="Q86" i="5"/>
  <c r="H86" i="5"/>
  <c r="I86" i="5" s="1"/>
  <c r="Q90" i="5"/>
  <c r="H90" i="5"/>
  <c r="I90" i="5" s="1"/>
  <c r="Q94" i="5"/>
  <c r="H94" i="5"/>
  <c r="I94" i="5" s="1"/>
  <c r="Q98" i="5"/>
  <c r="H98" i="5"/>
  <c r="I98" i="5" s="1"/>
  <c r="Q102" i="5"/>
  <c r="H102" i="5"/>
  <c r="I102" i="5" s="1"/>
  <c r="Q106" i="5"/>
  <c r="H106" i="5"/>
  <c r="I106" i="5" s="1"/>
  <c r="Q110" i="5"/>
  <c r="H110" i="5"/>
  <c r="I110" i="5" s="1"/>
  <c r="Q114" i="5"/>
  <c r="H114" i="5"/>
  <c r="I114" i="5" s="1"/>
  <c r="Q118" i="5"/>
  <c r="H118" i="5"/>
  <c r="I118" i="5" s="1"/>
  <c r="Q122" i="5"/>
  <c r="H122" i="5"/>
  <c r="I122" i="5" s="1"/>
  <c r="Q126" i="5"/>
  <c r="H126" i="5"/>
  <c r="I126" i="5" s="1"/>
  <c r="Q130" i="5"/>
  <c r="H130" i="5"/>
  <c r="I130" i="5" s="1"/>
  <c r="Q134" i="5"/>
  <c r="H134" i="5"/>
  <c r="I134" i="5" s="1"/>
  <c r="Q138" i="5"/>
  <c r="H138" i="5"/>
  <c r="I138" i="5" s="1"/>
  <c r="Q142" i="5"/>
  <c r="H142" i="5"/>
  <c r="I142" i="5" s="1"/>
  <c r="Q146" i="5"/>
  <c r="H146" i="5"/>
  <c r="I146" i="5" s="1"/>
  <c r="Q150" i="5"/>
  <c r="H150" i="5"/>
  <c r="I150" i="5" s="1"/>
  <c r="Q154" i="5"/>
  <c r="H154" i="5"/>
  <c r="I154" i="5" s="1"/>
  <c r="Q158" i="5"/>
  <c r="H158" i="5"/>
  <c r="I158" i="5" s="1"/>
  <c r="Q162" i="5"/>
  <c r="H162" i="5"/>
  <c r="I162" i="5" s="1"/>
  <c r="Q166" i="5"/>
  <c r="H166" i="5"/>
  <c r="I166" i="5" s="1"/>
  <c r="Q170" i="5"/>
  <c r="H170" i="5"/>
  <c r="I170" i="5" s="1"/>
  <c r="Q174" i="5"/>
  <c r="H174" i="5"/>
  <c r="I174" i="5" s="1"/>
  <c r="Q178" i="5"/>
  <c r="H178" i="5"/>
  <c r="I178" i="5" s="1"/>
  <c r="Q182" i="5"/>
  <c r="H182" i="5"/>
  <c r="I182" i="5" s="1"/>
  <c r="Q186" i="5"/>
  <c r="H186" i="5"/>
  <c r="I186" i="5" s="1"/>
  <c r="Q190" i="5"/>
  <c r="H190" i="5"/>
  <c r="I190" i="5" s="1"/>
  <c r="Q194" i="5"/>
  <c r="H194" i="5"/>
  <c r="I194" i="5" s="1"/>
  <c r="Q198" i="5"/>
  <c r="H198" i="5"/>
  <c r="I198" i="5" s="1"/>
  <c r="Q202" i="5"/>
  <c r="H202" i="5"/>
  <c r="I202" i="5" s="1"/>
  <c r="Q206" i="5"/>
  <c r="H206" i="5"/>
  <c r="I206" i="5" s="1"/>
  <c r="Q210" i="5"/>
  <c r="H210" i="5"/>
  <c r="I210" i="5" s="1"/>
  <c r="Q214" i="5"/>
  <c r="H214" i="5"/>
  <c r="I214" i="5" s="1"/>
  <c r="Q218" i="5"/>
  <c r="H218" i="5"/>
  <c r="I218" i="5" s="1"/>
  <c r="Q222" i="5"/>
  <c r="H222" i="5"/>
  <c r="I222" i="5" s="1"/>
  <c r="Q226" i="5"/>
  <c r="H226" i="5"/>
  <c r="I226" i="5" s="1"/>
  <c r="Q230" i="5"/>
  <c r="H230" i="5"/>
  <c r="I230" i="5" s="1"/>
  <c r="Q234" i="5"/>
  <c r="H234" i="5"/>
  <c r="I234" i="5" s="1"/>
  <c r="Q238" i="5"/>
  <c r="H238" i="5"/>
  <c r="I238" i="5" s="1"/>
  <c r="Q242" i="5"/>
  <c r="H242" i="5"/>
  <c r="I242" i="5" s="1"/>
  <c r="Q246" i="5"/>
  <c r="H246" i="5"/>
  <c r="I246" i="5" s="1"/>
  <c r="Q250" i="5"/>
  <c r="H250" i="5"/>
  <c r="I250" i="5" s="1"/>
  <c r="F9" i="13"/>
  <c r="H19" i="11" s="1"/>
  <c r="F11" i="13"/>
  <c r="H21" i="11" s="1"/>
  <c r="K56" i="11" s="1"/>
  <c r="F10" i="13"/>
  <c r="H20" i="11" s="1"/>
  <c r="M13" i="8"/>
  <c r="AD25" i="5" s="1"/>
  <c r="AC25" i="5"/>
  <c r="Q11" i="5"/>
  <c r="H11" i="5"/>
  <c r="I11" i="5" s="1"/>
  <c r="Q19" i="5"/>
  <c r="H19" i="5"/>
  <c r="I19" i="5" s="1"/>
  <c r="Q27" i="5"/>
  <c r="H27" i="5"/>
  <c r="I27" i="5" s="1"/>
  <c r="Q35" i="5"/>
  <c r="H35" i="5"/>
  <c r="I35" i="5" s="1"/>
  <c r="Q43" i="5"/>
  <c r="H43" i="5"/>
  <c r="I43" i="5" s="1"/>
  <c r="Q51" i="5"/>
  <c r="H51" i="5"/>
  <c r="I51" i="5" s="1"/>
  <c r="Q59" i="5"/>
  <c r="H59" i="5"/>
  <c r="I59" i="5" s="1"/>
  <c r="Q67" i="5"/>
  <c r="H67" i="5"/>
  <c r="I67" i="5" s="1"/>
  <c r="Q75" i="5"/>
  <c r="H75" i="5"/>
  <c r="I75" i="5" s="1"/>
  <c r="Q83" i="5"/>
  <c r="H83" i="5"/>
  <c r="I83" i="5" s="1"/>
  <c r="Q91" i="5"/>
  <c r="H91" i="5"/>
  <c r="I91" i="5" s="1"/>
  <c r="Q99" i="5"/>
  <c r="H99" i="5"/>
  <c r="I99" i="5" s="1"/>
  <c r="Q107" i="5"/>
  <c r="H107" i="5"/>
  <c r="I107" i="5" s="1"/>
  <c r="Q115" i="5"/>
  <c r="H115" i="5"/>
  <c r="I115" i="5" s="1"/>
  <c r="Q123" i="5"/>
  <c r="H123" i="5"/>
  <c r="I123" i="5" s="1"/>
  <c r="Q131" i="5"/>
  <c r="H131" i="5"/>
  <c r="I131" i="5" s="1"/>
  <c r="Q139" i="5"/>
  <c r="H139" i="5"/>
  <c r="I139" i="5" s="1"/>
  <c r="Q147" i="5"/>
  <c r="H147" i="5"/>
  <c r="I147" i="5" s="1"/>
  <c r="Q9" i="5"/>
  <c r="H9" i="5"/>
  <c r="I9" i="5" s="1"/>
  <c r="M9" i="5" s="1"/>
  <c r="Q17" i="5"/>
  <c r="H17" i="5"/>
  <c r="I17" i="5" s="1"/>
  <c r="Q25" i="5"/>
  <c r="H25" i="5"/>
  <c r="I25" i="5" s="1"/>
  <c r="Q33" i="5"/>
  <c r="H33" i="5"/>
  <c r="I33" i="5" s="1"/>
  <c r="Q41" i="5"/>
  <c r="H41" i="5"/>
  <c r="I41" i="5" s="1"/>
  <c r="Q49" i="5"/>
  <c r="H49" i="5"/>
  <c r="I49" i="5" s="1"/>
  <c r="Q57" i="5"/>
  <c r="H57" i="5"/>
  <c r="I57" i="5" s="1"/>
  <c r="Q65" i="5"/>
  <c r="H65" i="5"/>
  <c r="I65" i="5" s="1"/>
  <c r="Q73" i="5"/>
  <c r="H73" i="5"/>
  <c r="I73" i="5" s="1"/>
  <c r="Q81" i="5"/>
  <c r="H81" i="5"/>
  <c r="I81" i="5" s="1"/>
  <c r="Q89" i="5"/>
  <c r="H89" i="5"/>
  <c r="I89" i="5" s="1"/>
  <c r="Q97" i="5"/>
  <c r="H97" i="5"/>
  <c r="I97" i="5" s="1"/>
  <c r="Q105" i="5"/>
  <c r="H105" i="5"/>
  <c r="I105" i="5" s="1"/>
  <c r="Q113" i="5"/>
  <c r="H113" i="5"/>
  <c r="I113" i="5" s="1"/>
  <c r="Q121" i="5"/>
  <c r="H121" i="5"/>
  <c r="I121" i="5" s="1"/>
  <c r="Q129" i="5"/>
  <c r="H129" i="5"/>
  <c r="I129" i="5" s="1"/>
  <c r="Q137" i="5"/>
  <c r="H137" i="5"/>
  <c r="I137" i="5" s="1"/>
  <c r="Q145" i="5"/>
  <c r="H145" i="5"/>
  <c r="I145" i="5" s="1"/>
  <c r="Q153" i="5"/>
  <c r="H153" i="5"/>
  <c r="I153" i="5" s="1"/>
  <c r="Q157" i="5"/>
  <c r="H157" i="5"/>
  <c r="I157" i="5" s="1"/>
  <c r="Q161" i="5"/>
  <c r="H161" i="5"/>
  <c r="I161" i="5" s="1"/>
  <c r="Q165" i="5"/>
  <c r="H165" i="5"/>
  <c r="I165" i="5" s="1"/>
  <c r="Q169" i="5"/>
  <c r="H169" i="5"/>
  <c r="I169" i="5" s="1"/>
  <c r="Q173" i="5"/>
  <c r="H173" i="5"/>
  <c r="I173" i="5" s="1"/>
  <c r="Q177" i="5"/>
  <c r="H177" i="5"/>
  <c r="I177" i="5" s="1"/>
  <c r="Q181" i="5"/>
  <c r="H181" i="5"/>
  <c r="I181" i="5" s="1"/>
  <c r="Q185" i="5"/>
  <c r="H185" i="5"/>
  <c r="I185" i="5" s="1"/>
  <c r="Q189" i="5"/>
  <c r="H189" i="5"/>
  <c r="I189" i="5" s="1"/>
  <c r="Q193" i="5"/>
  <c r="H193" i="5"/>
  <c r="I193" i="5" s="1"/>
  <c r="Q197" i="5"/>
  <c r="H197" i="5"/>
  <c r="I197" i="5" s="1"/>
  <c r="Q201" i="5"/>
  <c r="H201" i="5"/>
  <c r="I201" i="5" s="1"/>
  <c r="Q205" i="5"/>
  <c r="H205" i="5"/>
  <c r="I205" i="5" s="1"/>
  <c r="Q209" i="5"/>
  <c r="H209" i="5"/>
  <c r="I209" i="5" s="1"/>
  <c r="Q213" i="5"/>
  <c r="H213" i="5"/>
  <c r="I213" i="5" s="1"/>
  <c r="Q217" i="5"/>
  <c r="H217" i="5"/>
  <c r="I217" i="5" s="1"/>
  <c r="Q221" i="5"/>
  <c r="H221" i="5"/>
  <c r="I221" i="5" s="1"/>
  <c r="Q225" i="5"/>
  <c r="H225" i="5"/>
  <c r="I225" i="5" s="1"/>
  <c r="Q229" i="5"/>
  <c r="H229" i="5"/>
  <c r="I229" i="5" s="1"/>
  <c r="Q233" i="5"/>
  <c r="H233" i="5"/>
  <c r="I233" i="5" s="1"/>
  <c r="Q237" i="5"/>
  <c r="H237" i="5"/>
  <c r="I237" i="5" s="1"/>
  <c r="Q241" i="5"/>
  <c r="H241" i="5"/>
  <c r="I241" i="5" s="1"/>
  <c r="Q245" i="5"/>
  <c r="H245" i="5"/>
  <c r="I245" i="5" s="1"/>
  <c r="Q249" i="5"/>
  <c r="H249" i="5"/>
  <c r="I249" i="5" s="1"/>
  <c r="Q12" i="5"/>
  <c r="H12" i="5"/>
  <c r="I12" i="5" s="1"/>
  <c r="Q16" i="5"/>
  <c r="H16" i="5"/>
  <c r="I16" i="5" s="1"/>
  <c r="Q20" i="5"/>
  <c r="H20" i="5"/>
  <c r="I20" i="5" s="1"/>
  <c r="Q24" i="5"/>
  <c r="H24" i="5"/>
  <c r="I24" i="5" s="1"/>
  <c r="Q28" i="5"/>
  <c r="H28" i="5"/>
  <c r="I28" i="5" s="1"/>
  <c r="Q32" i="5"/>
  <c r="H32" i="5"/>
  <c r="I32" i="5" s="1"/>
  <c r="Q36" i="5"/>
  <c r="H36" i="5"/>
  <c r="I36" i="5" s="1"/>
  <c r="Q40" i="5"/>
  <c r="H40" i="5"/>
  <c r="I40" i="5" s="1"/>
  <c r="Q44" i="5"/>
  <c r="H44" i="5"/>
  <c r="I44" i="5" s="1"/>
  <c r="Q48" i="5"/>
  <c r="H48" i="5"/>
  <c r="I48" i="5" s="1"/>
  <c r="Q52" i="5"/>
  <c r="H52" i="5"/>
  <c r="I52" i="5" s="1"/>
  <c r="Q56" i="5"/>
  <c r="H56" i="5"/>
  <c r="I56" i="5" s="1"/>
  <c r="Q60" i="5"/>
  <c r="H60" i="5"/>
  <c r="I60" i="5" s="1"/>
  <c r="Q64" i="5"/>
  <c r="H64" i="5"/>
  <c r="I64" i="5" s="1"/>
  <c r="Q68" i="5"/>
  <c r="H68" i="5"/>
  <c r="I68" i="5" s="1"/>
  <c r="Q72" i="5"/>
  <c r="H72" i="5"/>
  <c r="I72" i="5" s="1"/>
  <c r="Q76" i="5"/>
  <c r="H76" i="5"/>
  <c r="I76" i="5" s="1"/>
  <c r="Q80" i="5"/>
  <c r="H80" i="5"/>
  <c r="I80" i="5" s="1"/>
  <c r="Q84" i="5"/>
  <c r="H84" i="5"/>
  <c r="I84" i="5" s="1"/>
  <c r="Q88" i="5"/>
  <c r="H88" i="5"/>
  <c r="I88" i="5" s="1"/>
  <c r="Q92" i="5"/>
  <c r="H92" i="5"/>
  <c r="I92" i="5" s="1"/>
  <c r="Q96" i="5"/>
  <c r="H96" i="5"/>
  <c r="I96" i="5" s="1"/>
  <c r="Q100" i="5"/>
  <c r="H100" i="5"/>
  <c r="I100" i="5" s="1"/>
  <c r="Q104" i="5"/>
  <c r="H104" i="5"/>
  <c r="I104" i="5" s="1"/>
  <c r="Q108" i="5"/>
  <c r="H108" i="5"/>
  <c r="I108" i="5" s="1"/>
  <c r="Q112" i="5"/>
  <c r="H112" i="5"/>
  <c r="I112" i="5" s="1"/>
  <c r="Q116" i="5"/>
  <c r="H116" i="5"/>
  <c r="I116" i="5" s="1"/>
  <c r="Q120" i="5"/>
  <c r="H120" i="5"/>
  <c r="I120" i="5" s="1"/>
  <c r="Q124" i="5"/>
  <c r="H124" i="5"/>
  <c r="I124" i="5" s="1"/>
  <c r="Q128" i="5"/>
  <c r="H128" i="5"/>
  <c r="I128" i="5" s="1"/>
  <c r="Q132" i="5"/>
  <c r="H132" i="5"/>
  <c r="I132" i="5" s="1"/>
  <c r="Q136" i="5"/>
  <c r="H136" i="5"/>
  <c r="I136" i="5" s="1"/>
  <c r="Q140" i="5"/>
  <c r="H140" i="5"/>
  <c r="I140" i="5" s="1"/>
  <c r="Q144" i="5"/>
  <c r="H144" i="5"/>
  <c r="I144" i="5" s="1"/>
  <c r="Q148" i="5"/>
  <c r="H148" i="5"/>
  <c r="I148" i="5" s="1"/>
  <c r="Q152" i="5"/>
  <c r="H152" i="5"/>
  <c r="I152" i="5" s="1"/>
  <c r="Q156" i="5"/>
  <c r="H156" i="5"/>
  <c r="I156" i="5" s="1"/>
  <c r="Q160" i="5"/>
  <c r="H160" i="5"/>
  <c r="I160" i="5" s="1"/>
  <c r="Q164" i="5"/>
  <c r="H164" i="5"/>
  <c r="I164" i="5" s="1"/>
  <c r="Q168" i="5"/>
  <c r="H168" i="5"/>
  <c r="I168" i="5" s="1"/>
  <c r="Q172" i="5"/>
  <c r="H172" i="5"/>
  <c r="I172" i="5" s="1"/>
  <c r="Q176" i="5"/>
  <c r="H176" i="5"/>
  <c r="I176" i="5" s="1"/>
  <c r="Q180" i="5"/>
  <c r="H180" i="5"/>
  <c r="I180" i="5" s="1"/>
  <c r="Q184" i="5"/>
  <c r="H184" i="5"/>
  <c r="I184" i="5" s="1"/>
  <c r="Q188" i="5"/>
  <c r="H188" i="5"/>
  <c r="I188" i="5" s="1"/>
  <c r="Q192" i="5"/>
  <c r="H192" i="5"/>
  <c r="I192" i="5" s="1"/>
  <c r="Q196" i="5"/>
  <c r="H196" i="5"/>
  <c r="I196" i="5" s="1"/>
  <c r="Q200" i="5"/>
  <c r="H200" i="5"/>
  <c r="I200" i="5" s="1"/>
  <c r="Q204" i="5"/>
  <c r="H204" i="5"/>
  <c r="I204" i="5" s="1"/>
  <c r="Q208" i="5"/>
  <c r="H208" i="5"/>
  <c r="I208" i="5" s="1"/>
  <c r="Q212" i="5"/>
  <c r="H212" i="5"/>
  <c r="I212" i="5" s="1"/>
  <c r="Q216" i="5"/>
  <c r="H216" i="5"/>
  <c r="I216" i="5" s="1"/>
  <c r="Q220" i="5"/>
  <c r="H220" i="5"/>
  <c r="I220" i="5" s="1"/>
  <c r="Q224" i="5"/>
  <c r="H224" i="5"/>
  <c r="I224" i="5" s="1"/>
  <c r="Q228" i="5"/>
  <c r="H228" i="5"/>
  <c r="I228" i="5" s="1"/>
  <c r="Q232" i="5"/>
  <c r="H232" i="5"/>
  <c r="I232" i="5" s="1"/>
  <c r="Q236" i="5"/>
  <c r="H236" i="5"/>
  <c r="I236" i="5" s="1"/>
  <c r="Q240" i="5"/>
  <c r="H240" i="5"/>
  <c r="I240" i="5" s="1"/>
  <c r="Q244" i="5"/>
  <c r="H244" i="5"/>
  <c r="I244" i="5" s="1"/>
  <c r="Q248" i="5"/>
  <c r="H248" i="5"/>
  <c r="I248" i="5" s="1"/>
  <c r="M20" i="5"/>
  <c r="M19" i="5" s="1"/>
  <c r="AF24" i="5" s="1"/>
  <c r="M12" i="12"/>
  <c r="M8" i="12"/>
  <c r="M12" i="10"/>
  <c r="M8" i="10"/>
  <c r="M12" i="9"/>
  <c r="M8" i="9"/>
  <c r="M8" i="5" l="1"/>
  <c r="M12" i="5"/>
  <c r="M13" i="9"/>
  <c r="AD26" i="5" s="1"/>
  <c r="AC26" i="5"/>
  <c r="M13" i="10"/>
  <c r="AD27" i="5" s="1"/>
  <c r="AC27" i="5"/>
  <c r="M13" i="12"/>
  <c r="AD28" i="5" s="1"/>
  <c r="AC28" i="5"/>
  <c r="M4" i="11"/>
  <c r="K55" i="11"/>
  <c r="M5" i="11"/>
  <c r="M7" i="11"/>
  <c r="M9" i="11"/>
  <c r="M11" i="11"/>
  <c r="M13" i="11"/>
  <c r="M15" i="11"/>
  <c r="M17" i="11"/>
  <c r="M19" i="11"/>
  <c r="M21" i="11"/>
  <c r="M23" i="11"/>
  <c r="M25" i="11"/>
  <c r="M27" i="11"/>
  <c r="M29" i="11"/>
  <c r="M31" i="11"/>
  <c r="M33" i="11"/>
  <c r="M35" i="11"/>
  <c r="M37" i="11"/>
  <c r="M39" i="11"/>
  <c r="M41" i="11"/>
  <c r="M43" i="11"/>
  <c r="M45" i="11"/>
  <c r="M47" i="11"/>
  <c r="M49" i="11"/>
  <c r="M51" i="11"/>
  <c r="M53" i="11"/>
  <c r="M55" i="11"/>
  <c r="M57" i="11"/>
  <c r="M59" i="11"/>
  <c r="M61" i="11"/>
  <c r="M63" i="11"/>
  <c r="M65" i="11"/>
  <c r="M67" i="11"/>
  <c r="M69" i="11"/>
  <c r="M71" i="11"/>
  <c r="M73" i="11"/>
  <c r="M75" i="11"/>
  <c r="M77" i="11"/>
  <c r="M79" i="11"/>
  <c r="M81" i="11"/>
  <c r="M83" i="11"/>
  <c r="M85" i="11"/>
  <c r="M87" i="11"/>
  <c r="M89" i="11"/>
  <c r="M91" i="11"/>
  <c r="M93" i="11"/>
  <c r="M95" i="11"/>
  <c r="M97" i="11"/>
  <c r="M99" i="11"/>
  <c r="M101" i="11"/>
  <c r="M103" i="11"/>
  <c r="M105" i="11"/>
  <c r="M107" i="11"/>
  <c r="M109" i="11"/>
  <c r="M111" i="11"/>
  <c r="M113" i="11"/>
  <c r="M115" i="11"/>
  <c r="M117" i="11"/>
  <c r="M119" i="11"/>
  <c r="M121" i="11"/>
  <c r="M123" i="11"/>
  <c r="M125" i="11"/>
  <c r="M127" i="11"/>
  <c r="M129" i="11"/>
  <c r="M131" i="11"/>
  <c r="M133" i="11"/>
  <c r="M135" i="11"/>
  <c r="M137" i="11"/>
  <c r="M139" i="11"/>
  <c r="M141" i="11"/>
  <c r="M143" i="11"/>
  <c r="M145" i="11"/>
  <c r="M147" i="11"/>
  <c r="M149" i="11"/>
  <c r="M151" i="11"/>
  <c r="M153" i="11"/>
  <c r="M155" i="11"/>
  <c r="M157" i="11"/>
  <c r="M159" i="11"/>
  <c r="M161" i="11"/>
  <c r="M163" i="11"/>
  <c r="M165" i="11"/>
  <c r="M167" i="11"/>
  <c r="M169" i="11"/>
  <c r="M171" i="11"/>
  <c r="M173" i="11"/>
  <c r="M175" i="11"/>
  <c r="M177" i="11"/>
  <c r="M179" i="11"/>
  <c r="M181" i="11"/>
  <c r="M183" i="11"/>
  <c r="M185" i="11"/>
  <c r="M187" i="11"/>
  <c r="M189" i="11"/>
  <c r="M191" i="11"/>
  <c r="M193" i="11"/>
  <c r="M195" i="11"/>
  <c r="M197" i="11"/>
  <c r="M199" i="11"/>
  <c r="M201" i="11"/>
  <c r="M203" i="11"/>
  <c r="M205" i="11"/>
  <c r="M207" i="11"/>
  <c r="M209" i="11"/>
  <c r="M211" i="11"/>
  <c r="M213" i="11"/>
  <c r="M215" i="11"/>
  <c r="M217" i="11"/>
  <c r="M219" i="11"/>
  <c r="M221" i="11"/>
  <c r="M223" i="11"/>
  <c r="M225" i="11"/>
  <c r="M227" i="11"/>
  <c r="M229" i="11"/>
  <c r="M231" i="11"/>
  <c r="M233" i="11"/>
  <c r="M235" i="11"/>
  <c r="M237" i="11"/>
  <c r="M239" i="11"/>
  <c r="M241" i="11"/>
  <c r="M243" i="11"/>
  <c r="M245" i="11"/>
  <c r="M247" i="11"/>
  <c r="M249" i="11"/>
  <c r="M251" i="11"/>
  <c r="M6" i="11"/>
  <c r="M8" i="11"/>
  <c r="M10" i="11"/>
  <c r="M12" i="11"/>
  <c r="M14" i="11"/>
  <c r="M16" i="11"/>
  <c r="M18" i="11"/>
  <c r="M20" i="11"/>
  <c r="M22" i="11"/>
  <c r="M24" i="11"/>
  <c r="M26" i="11"/>
  <c r="M28" i="11"/>
  <c r="M30" i="11"/>
  <c r="M32" i="11"/>
  <c r="M34" i="11"/>
  <c r="M36" i="11"/>
  <c r="M38" i="11"/>
  <c r="M40" i="11"/>
  <c r="M42" i="11"/>
  <c r="M44" i="11"/>
  <c r="M46" i="11"/>
  <c r="M48" i="11"/>
  <c r="M50" i="11"/>
  <c r="M52" i="11"/>
  <c r="M54" i="11"/>
  <c r="M56" i="11"/>
  <c r="M58" i="11"/>
  <c r="M60" i="11"/>
  <c r="M62" i="11"/>
  <c r="M64" i="11"/>
  <c r="M66" i="11"/>
  <c r="M68" i="11"/>
  <c r="M70" i="11"/>
  <c r="M72" i="11"/>
  <c r="M74" i="11"/>
  <c r="M76" i="11"/>
  <c r="M78" i="11"/>
  <c r="M80" i="11"/>
  <c r="M82" i="11"/>
  <c r="M84" i="11"/>
  <c r="M86" i="11"/>
  <c r="M88" i="11"/>
  <c r="M90" i="11"/>
  <c r="M92" i="11"/>
  <c r="M94" i="11"/>
  <c r="M96" i="11"/>
  <c r="M98" i="11"/>
  <c r="M100" i="11"/>
  <c r="M102" i="11"/>
  <c r="M104" i="11"/>
  <c r="M106" i="11"/>
  <c r="M108" i="11"/>
  <c r="M110" i="11"/>
  <c r="M112" i="11"/>
  <c r="M116" i="11"/>
  <c r="M120" i="11"/>
  <c r="M124" i="11"/>
  <c r="M128" i="11"/>
  <c r="M132" i="11"/>
  <c r="M136" i="11"/>
  <c r="M140" i="11"/>
  <c r="M144" i="11"/>
  <c r="M148" i="11"/>
  <c r="M152" i="11"/>
  <c r="M156" i="11"/>
  <c r="M160" i="11"/>
  <c r="M164" i="11"/>
  <c r="M168" i="11"/>
  <c r="M172" i="11"/>
  <c r="M176" i="11"/>
  <c r="M180" i="11"/>
  <c r="M184" i="11"/>
  <c r="M188" i="11"/>
  <c r="M192" i="11"/>
  <c r="M196" i="11"/>
  <c r="M200" i="11"/>
  <c r="M204" i="11"/>
  <c r="M208" i="11"/>
  <c r="M212" i="11"/>
  <c r="M216" i="11"/>
  <c r="M220" i="11"/>
  <c r="M224" i="11"/>
  <c r="M228" i="11"/>
  <c r="M232" i="11"/>
  <c r="M236" i="11"/>
  <c r="M240" i="11"/>
  <c r="M244" i="11"/>
  <c r="M248" i="11"/>
  <c r="M3" i="11"/>
  <c r="M114" i="11"/>
  <c r="M118" i="11"/>
  <c r="M122" i="11"/>
  <c r="M126" i="11"/>
  <c r="M130" i="11"/>
  <c r="M134" i="11"/>
  <c r="M138" i="11"/>
  <c r="M142" i="11"/>
  <c r="M146" i="11"/>
  <c r="M150" i="11"/>
  <c r="M154" i="11"/>
  <c r="M158" i="11"/>
  <c r="M162" i="11"/>
  <c r="M166" i="11"/>
  <c r="M170" i="11"/>
  <c r="M174" i="11"/>
  <c r="M178" i="11"/>
  <c r="M182" i="11"/>
  <c r="M186" i="11"/>
  <c r="M190" i="11"/>
  <c r="M194" i="11"/>
  <c r="M198" i="11"/>
  <c r="M202" i="11"/>
  <c r="M206" i="11"/>
  <c r="M210" i="11"/>
  <c r="M214" i="11"/>
  <c r="M218" i="11"/>
  <c r="M222" i="11"/>
  <c r="M226" i="11"/>
  <c r="M230" i="11"/>
  <c r="M234" i="11"/>
  <c r="M238" i="11"/>
  <c r="M242" i="11"/>
  <c r="M246" i="11"/>
  <c r="M250" i="11"/>
  <c r="AC24" i="5" l="1"/>
  <c r="M13" i="5"/>
  <c r="AD24" i="5" s="1"/>
  <c r="N250" i="11"/>
  <c r="S250" i="11"/>
  <c r="N242" i="11"/>
  <c r="S242" i="11"/>
  <c r="N234" i="11"/>
  <c r="S234" i="11"/>
  <c r="N226" i="11"/>
  <c r="S226" i="11"/>
  <c r="N218" i="11"/>
  <c r="S218" i="11"/>
  <c r="N210" i="11"/>
  <c r="S210" i="11"/>
  <c r="N202" i="11"/>
  <c r="S202" i="11"/>
  <c r="N194" i="11"/>
  <c r="S194" i="11"/>
  <c r="N186" i="11"/>
  <c r="S186" i="11"/>
  <c r="S178" i="11"/>
  <c r="N178" i="11"/>
  <c r="N170" i="11"/>
  <c r="S170" i="11"/>
  <c r="N162" i="11"/>
  <c r="S162" i="11"/>
  <c r="N154" i="11"/>
  <c r="S154" i="11"/>
  <c r="N146" i="11"/>
  <c r="S146" i="11"/>
  <c r="N138" i="11"/>
  <c r="S138" i="11"/>
  <c r="N130" i="11"/>
  <c r="S130" i="11"/>
  <c r="N122" i="11"/>
  <c r="S122" i="11"/>
  <c r="N114" i="11"/>
  <c r="S114" i="11"/>
  <c r="S248" i="11"/>
  <c r="N248" i="11"/>
  <c r="N240" i="11"/>
  <c r="S240" i="11"/>
  <c r="S232" i="11"/>
  <c r="N232" i="11"/>
  <c r="S224" i="11"/>
  <c r="N224" i="11"/>
  <c r="S216" i="11"/>
  <c r="N216" i="11"/>
  <c r="N208" i="11"/>
  <c r="S208" i="11"/>
  <c r="S200" i="11"/>
  <c r="N200" i="11"/>
  <c r="S192" i="11"/>
  <c r="N192" i="11"/>
  <c r="N184" i="11"/>
  <c r="S184" i="11"/>
  <c r="N176" i="11"/>
  <c r="S176" i="11"/>
  <c r="N168" i="11"/>
  <c r="S168" i="11"/>
  <c r="N160" i="11"/>
  <c r="S160" i="11"/>
  <c r="N152" i="11"/>
  <c r="S152" i="11"/>
  <c r="N144" i="11"/>
  <c r="S144" i="11"/>
  <c r="N136" i="11"/>
  <c r="S136" i="11"/>
  <c r="N128" i="11"/>
  <c r="S128" i="11"/>
  <c r="N120" i="11"/>
  <c r="S120" i="11"/>
  <c r="N112" i="11"/>
  <c r="S112" i="11"/>
  <c r="N108" i="11"/>
  <c r="S108" i="11"/>
  <c r="N104" i="11"/>
  <c r="S104" i="11"/>
  <c r="N100" i="11"/>
  <c r="S100" i="11"/>
  <c r="N96" i="11"/>
  <c r="S96" i="11"/>
  <c r="N92" i="11"/>
  <c r="S92" i="11"/>
  <c r="N88" i="11"/>
  <c r="S88" i="11"/>
  <c r="N84" i="11"/>
  <c r="S84" i="11"/>
  <c r="N80" i="11"/>
  <c r="S80" i="11"/>
  <c r="N76" i="11"/>
  <c r="S76" i="11"/>
  <c r="N72" i="11"/>
  <c r="S72" i="11"/>
  <c r="U72" i="11" s="1"/>
  <c r="N68" i="11"/>
  <c r="S68" i="11"/>
  <c r="N64" i="11"/>
  <c r="S64" i="11"/>
  <c r="U64" i="11" s="1"/>
  <c r="N60" i="11"/>
  <c r="S60" i="11"/>
  <c r="N56" i="11"/>
  <c r="S56" i="11"/>
  <c r="N52" i="11"/>
  <c r="S52" i="11"/>
  <c r="U52" i="11" s="1"/>
  <c r="N48" i="11"/>
  <c r="S48" i="11"/>
  <c r="N44" i="11"/>
  <c r="S44" i="11"/>
  <c r="U44" i="11" s="1"/>
  <c r="N40" i="11"/>
  <c r="S40" i="11"/>
  <c r="N36" i="11"/>
  <c r="S36" i="11"/>
  <c r="U36" i="11" s="1"/>
  <c r="N32" i="11"/>
  <c r="S32" i="11"/>
  <c r="N28" i="11"/>
  <c r="S28" i="11"/>
  <c r="N24" i="11"/>
  <c r="S24" i="11"/>
  <c r="N20" i="11"/>
  <c r="S20" i="11"/>
  <c r="N16" i="11"/>
  <c r="S16" i="11"/>
  <c r="N12" i="11"/>
  <c r="S12" i="11"/>
  <c r="N8" i="11"/>
  <c r="S8" i="11"/>
  <c r="N251" i="11"/>
  <c r="S251" i="11"/>
  <c r="N247" i="11"/>
  <c r="S247" i="11"/>
  <c r="N243" i="11"/>
  <c r="S243" i="11"/>
  <c r="N239" i="11"/>
  <c r="S239" i="11"/>
  <c r="N235" i="11"/>
  <c r="S235" i="11"/>
  <c r="N231" i="11"/>
  <c r="S231" i="11"/>
  <c r="S227" i="11"/>
  <c r="N227" i="11"/>
  <c r="S223" i="11"/>
  <c r="N223" i="11"/>
  <c r="N219" i="11"/>
  <c r="S219" i="11"/>
  <c r="N215" i="11"/>
  <c r="S215" i="11"/>
  <c r="N211" i="11"/>
  <c r="S211" i="11"/>
  <c r="N207" i="11"/>
  <c r="S207" i="11"/>
  <c r="N203" i="11"/>
  <c r="S203" i="11"/>
  <c r="N199" i="11"/>
  <c r="S199" i="11"/>
  <c r="S195" i="11"/>
  <c r="U195" i="11" s="1"/>
  <c r="N195" i="11"/>
  <c r="N191" i="11"/>
  <c r="S191" i="11"/>
  <c r="N187" i="11"/>
  <c r="S187" i="11"/>
  <c r="N183" i="11"/>
  <c r="S183" i="11"/>
  <c r="N179" i="11"/>
  <c r="S179" i="11"/>
  <c r="N175" i="11"/>
  <c r="S175" i="11"/>
  <c r="N171" i="11"/>
  <c r="S171" i="11"/>
  <c r="N167" i="11"/>
  <c r="S167" i="11"/>
  <c r="N163" i="11"/>
  <c r="S163" i="11"/>
  <c r="N159" i="11"/>
  <c r="S159" i="11"/>
  <c r="N155" i="11"/>
  <c r="S155" i="11"/>
  <c r="N151" i="11"/>
  <c r="S151" i="11"/>
  <c r="N147" i="11"/>
  <c r="S147" i="11"/>
  <c r="N143" i="11"/>
  <c r="S143" i="11"/>
  <c r="N139" i="11"/>
  <c r="S139" i="11"/>
  <c r="N135" i="11"/>
  <c r="S135" i="11"/>
  <c r="N131" i="11"/>
  <c r="S131" i="11"/>
  <c r="N127" i="11"/>
  <c r="S127" i="11"/>
  <c r="N123" i="11"/>
  <c r="S123" i="11"/>
  <c r="N119" i="11"/>
  <c r="S119" i="11"/>
  <c r="N115" i="11"/>
  <c r="S115" i="11"/>
  <c r="N111" i="11"/>
  <c r="S111" i="11"/>
  <c r="N107" i="11"/>
  <c r="S107" i="11"/>
  <c r="N103" i="11"/>
  <c r="S103" i="11"/>
  <c r="N99" i="11"/>
  <c r="S99" i="11"/>
  <c r="N95" i="11"/>
  <c r="S95" i="11"/>
  <c r="N91" i="11"/>
  <c r="S91" i="11"/>
  <c r="N87" i="11"/>
  <c r="S87" i="11"/>
  <c r="N83" i="11"/>
  <c r="S83" i="11"/>
  <c r="N79" i="11"/>
  <c r="S79" i="11"/>
  <c r="N75" i="11"/>
  <c r="S75" i="11"/>
  <c r="N71" i="11"/>
  <c r="S71" i="11"/>
  <c r="N67" i="11"/>
  <c r="S67" i="11"/>
  <c r="N63" i="11"/>
  <c r="S63" i="11"/>
  <c r="N59" i="11"/>
  <c r="S59" i="11"/>
  <c r="N55" i="11"/>
  <c r="S55" i="11"/>
  <c r="N51" i="11"/>
  <c r="S51" i="11"/>
  <c r="N47" i="11"/>
  <c r="S47" i="11"/>
  <c r="N43" i="11"/>
  <c r="S43" i="11"/>
  <c r="N39" i="11"/>
  <c r="S39" i="11"/>
  <c r="N35" i="11"/>
  <c r="S35" i="11"/>
  <c r="N31" i="11"/>
  <c r="S31" i="11"/>
  <c r="N27" i="11"/>
  <c r="S27" i="11"/>
  <c r="N23" i="11"/>
  <c r="S23" i="11"/>
  <c r="N19" i="11"/>
  <c r="S19" i="11"/>
  <c r="N15" i="11"/>
  <c r="S15" i="11"/>
  <c r="N11" i="11"/>
  <c r="S11" i="11"/>
  <c r="N7" i="11"/>
  <c r="S7" i="11"/>
  <c r="N246" i="11"/>
  <c r="S246" i="11"/>
  <c r="N238" i="11"/>
  <c r="S238" i="11"/>
  <c r="N230" i="11"/>
  <c r="S230" i="11"/>
  <c r="N222" i="11"/>
  <c r="S222" i="11"/>
  <c r="N214" i="11"/>
  <c r="S214" i="11"/>
  <c r="N206" i="11"/>
  <c r="S206" i="11"/>
  <c r="N198" i="11"/>
  <c r="S198" i="11"/>
  <c r="N190" i="11"/>
  <c r="S190" i="11"/>
  <c r="S182" i="11"/>
  <c r="N182" i="11"/>
  <c r="N174" i="11"/>
  <c r="S174" i="11"/>
  <c r="N166" i="11"/>
  <c r="S166" i="11"/>
  <c r="N158" i="11"/>
  <c r="S158" i="11"/>
  <c r="N150" i="11"/>
  <c r="S150" i="11"/>
  <c r="N142" i="11"/>
  <c r="S142" i="11"/>
  <c r="N134" i="11"/>
  <c r="S134" i="11"/>
  <c r="N126" i="11"/>
  <c r="S126" i="11"/>
  <c r="N118" i="11"/>
  <c r="S118" i="11"/>
  <c r="N3" i="11"/>
  <c r="S3" i="11"/>
  <c r="S244" i="11"/>
  <c r="N244" i="11"/>
  <c r="S236" i="11"/>
  <c r="N236" i="11"/>
  <c r="N228" i="11"/>
  <c r="S228" i="11"/>
  <c r="S220" i="11"/>
  <c r="N220" i="11"/>
  <c r="S212" i="11"/>
  <c r="N212" i="11"/>
  <c r="S204" i="11"/>
  <c r="N204" i="11"/>
  <c r="N196" i="11"/>
  <c r="S196" i="11"/>
  <c r="N188" i="11"/>
  <c r="S188" i="11"/>
  <c r="N180" i="11"/>
  <c r="S180" i="11"/>
  <c r="N172" i="11"/>
  <c r="S172" i="11"/>
  <c r="N164" i="11"/>
  <c r="S164" i="11"/>
  <c r="N156" i="11"/>
  <c r="S156" i="11"/>
  <c r="N148" i="11"/>
  <c r="S148" i="11"/>
  <c r="N140" i="11"/>
  <c r="S140" i="11"/>
  <c r="N132" i="11"/>
  <c r="S132" i="11"/>
  <c r="N124" i="11"/>
  <c r="S124" i="11"/>
  <c r="N116" i="11"/>
  <c r="S116" i="11"/>
  <c r="N110" i="11"/>
  <c r="S110" i="11"/>
  <c r="N106" i="11"/>
  <c r="S106" i="11"/>
  <c r="N102" i="11"/>
  <c r="S102" i="11"/>
  <c r="N98" i="11"/>
  <c r="S98" i="11"/>
  <c r="N94" i="11"/>
  <c r="S94" i="11"/>
  <c r="N90" i="11"/>
  <c r="S90" i="11"/>
  <c r="N86" i="11"/>
  <c r="S86" i="11"/>
  <c r="N82" i="11"/>
  <c r="S82" i="11"/>
  <c r="N78" i="11"/>
  <c r="S78" i="11"/>
  <c r="N74" i="11"/>
  <c r="S74" i="11"/>
  <c r="N70" i="11"/>
  <c r="S70" i="11"/>
  <c r="N66" i="11"/>
  <c r="S66" i="11"/>
  <c r="N62" i="11"/>
  <c r="S62" i="11"/>
  <c r="N58" i="11"/>
  <c r="S58" i="11"/>
  <c r="N54" i="11"/>
  <c r="S54" i="11"/>
  <c r="N50" i="11"/>
  <c r="S50" i="11"/>
  <c r="N46" i="11"/>
  <c r="S46" i="11"/>
  <c r="N42" i="11"/>
  <c r="S42" i="11"/>
  <c r="N38" i="11"/>
  <c r="S38" i="11"/>
  <c r="N34" i="11"/>
  <c r="S34" i="11"/>
  <c r="N30" i="11"/>
  <c r="S30" i="11"/>
  <c r="N26" i="11"/>
  <c r="S26" i="11"/>
  <c r="N22" i="11"/>
  <c r="S22" i="11"/>
  <c r="N18" i="11"/>
  <c r="S18" i="11"/>
  <c r="N14" i="11"/>
  <c r="S14" i="11"/>
  <c r="N10" i="11"/>
  <c r="S10" i="11"/>
  <c r="N6" i="11"/>
  <c r="S6" i="11"/>
  <c r="N249" i="11"/>
  <c r="S249" i="11"/>
  <c r="S245" i="11"/>
  <c r="N245" i="11"/>
  <c r="S241" i="11"/>
  <c r="N241" i="11"/>
  <c r="N237" i="11"/>
  <c r="S237" i="11"/>
  <c r="N233" i="11"/>
  <c r="S233" i="11"/>
  <c r="N229" i="11"/>
  <c r="S229" i="11"/>
  <c r="N225" i="11"/>
  <c r="S225" i="11"/>
  <c r="N221" i="11"/>
  <c r="S221" i="11"/>
  <c r="N217" i="11"/>
  <c r="S217" i="11"/>
  <c r="S213" i="11"/>
  <c r="N213" i="11"/>
  <c r="S209" i="11"/>
  <c r="N209" i="11"/>
  <c r="N205" i="11"/>
  <c r="S205" i="11"/>
  <c r="N201" i="11"/>
  <c r="S201" i="11"/>
  <c r="N197" i="11"/>
  <c r="S197" i="11"/>
  <c r="N193" i="11"/>
  <c r="S193" i="11"/>
  <c r="N189" i="11"/>
  <c r="S189" i="11"/>
  <c r="N185" i="11"/>
  <c r="S185" i="11"/>
  <c r="N181" i="11"/>
  <c r="S181" i="11"/>
  <c r="N177" i="11"/>
  <c r="S177" i="11"/>
  <c r="N173" i="11"/>
  <c r="S173" i="11"/>
  <c r="N169" i="11"/>
  <c r="S169" i="11"/>
  <c r="N165" i="11"/>
  <c r="S165" i="11"/>
  <c r="N161" i="11"/>
  <c r="S161" i="11"/>
  <c r="N157" i="11"/>
  <c r="S157" i="11"/>
  <c r="N153" i="11"/>
  <c r="S153" i="11"/>
  <c r="N149" i="11"/>
  <c r="S149" i="11"/>
  <c r="N145" i="11"/>
  <c r="S145" i="11"/>
  <c r="N141" i="11"/>
  <c r="S141" i="11"/>
  <c r="N137" i="11"/>
  <c r="S137" i="11"/>
  <c r="N133" i="11"/>
  <c r="S133" i="11"/>
  <c r="N129" i="11"/>
  <c r="S129" i="11"/>
  <c r="N125" i="11"/>
  <c r="S125" i="11"/>
  <c r="N121" i="11"/>
  <c r="S121" i="11"/>
  <c r="N117" i="11"/>
  <c r="S117" i="11"/>
  <c r="N113" i="11"/>
  <c r="S113" i="11"/>
  <c r="N109" i="11"/>
  <c r="S109" i="11"/>
  <c r="N105" i="11"/>
  <c r="S105" i="11"/>
  <c r="N101" i="11"/>
  <c r="S101" i="11"/>
  <c r="N97" i="11"/>
  <c r="S97" i="11"/>
  <c r="N93" i="11"/>
  <c r="S93" i="11"/>
  <c r="N89" i="11"/>
  <c r="S89" i="11"/>
  <c r="N85" i="11"/>
  <c r="S85" i="11"/>
  <c r="N81" i="11"/>
  <c r="S81" i="11"/>
  <c r="N77" i="11"/>
  <c r="S77" i="11"/>
  <c r="N73" i="11"/>
  <c r="S73" i="11"/>
  <c r="N69" i="11"/>
  <c r="S69" i="11"/>
  <c r="N65" i="11"/>
  <c r="S65" i="11"/>
  <c r="N61" i="11"/>
  <c r="S61" i="11"/>
  <c r="N57" i="11"/>
  <c r="S57" i="11"/>
  <c r="N53" i="11"/>
  <c r="S53" i="11"/>
  <c r="N49" i="11"/>
  <c r="S49" i="11"/>
  <c r="N45" i="11"/>
  <c r="S45" i="11"/>
  <c r="N41" i="11"/>
  <c r="S41" i="11"/>
  <c r="N37" i="11"/>
  <c r="S37" i="11"/>
  <c r="N33" i="11"/>
  <c r="S33" i="11"/>
  <c r="N29" i="11"/>
  <c r="S29" i="11"/>
  <c r="N25" i="11"/>
  <c r="S25" i="11"/>
  <c r="N21" i="11"/>
  <c r="S21" i="11"/>
  <c r="N17" i="11"/>
  <c r="S17" i="11"/>
  <c r="N13" i="11"/>
  <c r="S13" i="11"/>
  <c r="N9" i="11"/>
  <c r="S9" i="11"/>
  <c r="N5" i="11"/>
  <c r="S5" i="11"/>
  <c r="N4" i="11"/>
  <c r="S4" i="11"/>
  <c r="U4" i="11" l="1"/>
  <c r="T4" i="11"/>
  <c r="J4" i="11" s="1"/>
  <c r="U5" i="11"/>
  <c r="T5" i="11"/>
  <c r="U9" i="11"/>
  <c r="T9" i="11"/>
  <c r="U13" i="11"/>
  <c r="T13" i="11"/>
  <c r="U17" i="11"/>
  <c r="T17" i="11"/>
  <c r="U21" i="11"/>
  <c r="T21" i="11"/>
  <c r="U25" i="11"/>
  <c r="T25" i="11"/>
  <c r="U29" i="11"/>
  <c r="T29" i="11"/>
  <c r="U33" i="11"/>
  <c r="T33" i="11"/>
  <c r="U37" i="11"/>
  <c r="T37" i="11"/>
  <c r="U41" i="11"/>
  <c r="T41" i="11"/>
  <c r="U45" i="11"/>
  <c r="T45" i="11"/>
  <c r="U49" i="11"/>
  <c r="T49" i="11"/>
  <c r="U53" i="11"/>
  <c r="T53" i="11"/>
  <c r="U57" i="11"/>
  <c r="T57" i="11"/>
  <c r="U61" i="11"/>
  <c r="T61" i="11"/>
  <c r="U65" i="11"/>
  <c r="T65" i="11"/>
  <c r="U69" i="11"/>
  <c r="T69" i="11"/>
  <c r="U73" i="11"/>
  <c r="T73" i="11"/>
  <c r="U77" i="11"/>
  <c r="T77" i="11"/>
  <c r="U81" i="11"/>
  <c r="T81" i="11"/>
  <c r="U85" i="11"/>
  <c r="T85" i="11"/>
  <c r="U89" i="11"/>
  <c r="T89" i="11"/>
  <c r="U93" i="11"/>
  <c r="T93" i="11"/>
  <c r="U97" i="11"/>
  <c r="T97" i="11"/>
  <c r="U101" i="11"/>
  <c r="T101" i="11"/>
  <c r="U105" i="11"/>
  <c r="T105" i="11"/>
  <c r="U109" i="11"/>
  <c r="T109" i="11"/>
  <c r="U113" i="11"/>
  <c r="T113" i="11"/>
  <c r="U117" i="11"/>
  <c r="T117" i="11"/>
  <c r="U121" i="11"/>
  <c r="T121" i="11"/>
  <c r="U125" i="11"/>
  <c r="T125" i="11"/>
  <c r="U129" i="11"/>
  <c r="T129" i="11"/>
  <c r="U133" i="11"/>
  <c r="T133" i="11"/>
  <c r="U137" i="11"/>
  <c r="T137" i="11"/>
  <c r="U141" i="11"/>
  <c r="T141" i="11"/>
  <c r="U145" i="11"/>
  <c r="T145" i="11"/>
  <c r="U149" i="11"/>
  <c r="T149" i="11"/>
  <c r="U153" i="11"/>
  <c r="T153" i="11"/>
  <c r="U157" i="11"/>
  <c r="T157" i="11"/>
  <c r="U161" i="11"/>
  <c r="T161" i="11"/>
  <c r="U165" i="11"/>
  <c r="T165" i="11"/>
  <c r="U169" i="11"/>
  <c r="T169" i="11"/>
  <c r="U173" i="11"/>
  <c r="T173" i="11"/>
  <c r="U177" i="11"/>
  <c r="T177" i="11"/>
  <c r="U181" i="11"/>
  <c r="T181" i="11"/>
  <c r="U185" i="11"/>
  <c r="T185" i="11"/>
  <c r="U189" i="11"/>
  <c r="T189" i="11"/>
  <c r="U193" i="11"/>
  <c r="T193" i="11"/>
  <c r="T197" i="11"/>
  <c r="U197" i="11"/>
  <c r="U201" i="11"/>
  <c r="T201" i="11"/>
  <c r="U205" i="11"/>
  <c r="T205" i="11"/>
  <c r="U217" i="11"/>
  <c r="T217" i="11"/>
  <c r="U221" i="11"/>
  <c r="T221" i="11"/>
  <c r="U225" i="11"/>
  <c r="T225" i="11"/>
  <c r="U229" i="11"/>
  <c r="T229" i="11"/>
  <c r="U233" i="11"/>
  <c r="T233" i="11"/>
  <c r="U237" i="11"/>
  <c r="T237" i="11"/>
  <c r="U249" i="11"/>
  <c r="T249" i="11"/>
  <c r="U6" i="11"/>
  <c r="T6" i="11"/>
  <c r="U10" i="11"/>
  <c r="T10" i="11"/>
  <c r="U14" i="11"/>
  <c r="T14" i="11"/>
  <c r="U18" i="11"/>
  <c r="T18" i="11"/>
  <c r="U22" i="11"/>
  <c r="T22" i="11"/>
  <c r="U26" i="11"/>
  <c r="T26" i="11"/>
  <c r="U30" i="11"/>
  <c r="T30" i="11"/>
  <c r="U34" i="11"/>
  <c r="T34" i="11"/>
  <c r="U38" i="11"/>
  <c r="T38" i="11"/>
  <c r="T42" i="11"/>
  <c r="U42" i="11"/>
  <c r="U46" i="11"/>
  <c r="T46" i="11"/>
  <c r="U50" i="11"/>
  <c r="T50" i="11"/>
  <c r="U54" i="11"/>
  <c r="T54" i="11"/>
  <c r="U58" i="11"/>
  <c r="T58" i="11"/>
  <c r="U62" i="11"/>
  <c r="T62" i="11"/>
  <c r="U66" i="11"/>
  <c r="T66" i="11"/>
  <c r="U70" i="11"/>
  <c r="T70" i="11"/>
  <c r="U74" i="11"/>
  <c r="T74" i="11"/>
  <c r="U78" i="11"/>
  <c r="T78" i="11"/>
  <c r="U82" i="11"/>
  <c r="T82" i="11"/>
  <c r="U86" i="11"/>
  <c r="T86" i="11"/>
  <c r="U90" i="11"/>
  <c r="T90" i="11"/>
  <c r="U94" i="11"/>
  <c r="T94" i="11"/>
  <c r="U98" i="11"/>
  <c r="T98" i="11"/>
  <c r="U102" i="11"/>
  <c r="T102" i="11"/>
  <c r="U106" i="11"/>
  <c r="T106" i="11"/>
  <c r="U110" i="11"/>
  <c r="T110" i="11"/>
  <c r="U116" i="11"/>
  <c r="T116" i="11"/>
  <c r="U124" i="11"/>
  <c r="T124" i="11"/>
  <c r="U132" i="11"/>
  <c r="T132" i="11"/>
  <c r="U140" i="11"/>
  <c r="T140" i="11"/>
  <c r="U148" i="11"/>
  <c r="T148" i="11"/>
  <c r="U156" i="11"/>
  <c r="T156" i="11"/>
  <c r="U164" i="11"/>
  <c r="T164" i="11"/>
  <c r="U172" i="11"/>
  <c r="T172" i="11"/>
  <c r="U180" i="11"/>
  <c r="T180" i="11"/>
  <c r="U188" i="11"/>
  <c r="T188" i="11"/>
  <c r="U196" i="11"/>
  <c r="T196" i="11"/>
  <c r="U228" i="11"/>
  <c r="T228" i="11"/>
  <c r="U3" i="11"/>
  <c r="H6" i="11"/>
  <c r="U118" i="11"/>
  <c r="T118" i="11"/>
  <c r="U126" i="11"/>
  <c r="T126" i="11"/>
  <c r="U134" i="11"/>
  <c r="T134" i="11"/>
  <c r="U142" i="11"/>
  <c r="T142" i="11"/>
  <c r="U150" i="11"/>
  <c r="T150" i="11"/>
  <c r="U158" i="11"/>
  <c r="T158" i="11"/>
  <c r="T166" i="11"/>
  <c r="U166" i="11"/>
  <c r="U174" i="11"/>
  <c r="T174" i="11"/>
  <c r="U190" i="11"/>
  <c r="T190" i="11"/>
  <c r="U198" i="11"/>
  <c r="T198" i="11"/>
  <c r="U206" i="11"/>
  <c r="T206" i="11"/>
  <c r="U214" i="11"/>
  <c r="T214" i="11"/>
  <c r="U222" i="11"/>
  <c r="T222" i="11"/>
  <c r="U230" i="11"/>
  <c r="T230" i="11"/>
  <c r="T238" i="11"/>
  <c r="U238" i="11"/>
  <c r="U246" i="11"/>
  <c r="T246" i="11"/>
  <c r="U7" i="11"/>
  <c r="T7" i="11"/>
  <c r="U11" i="11"/>
  <c r="T11" i="11"/>
  <c r="U15" i="11"/>
  <c r="T15" i="11"/>
  <c r="T19" i="11"/>
  <c r="U19" i="11"/>
  <c r="T23" i="11"/>
  <c r="U23" i="11"/>
  <c r="T27" i="11"/>
  <c r="U27" i="11"/>
  <c r="T31" i="11"/>
  <c r="U31" i="11"/>
  <c r="T36" i="11"/>
  <c r="U35" i="11"/>
  <c r="T35" i="11"/>
  <c r="U39" i="11"/>
  <c r="T39" i="11"/>
  <c r="T44" i="11"/>
  <c r="U43" i="11"/>
  <c r="T43" i="11"/>
  <c r="U47" i="11"/>
  <c r="T47" i="11"/>
  <c r="T52" i="11"/>
  <c r="U51" i="11"/>
  <c r="T51" i="11"/>
  <c r="T55" i="11"/>
  <c r="U55" i="11"/>
  <c r="U59" i="11"/>
  <c r="T59" i="11"/>
  <c r="T64" i="11"/>
  <c r="T63" i="11"/>
  <c r="U63" i="11"/>
  <c r="U67" i="11"/>
  <c r="T67" i="11"/>
  <c r="T72" i="11"/>
  <c r="U71" i="11"/>
  <c r="T71" i="11"/>
  <c r="U75" i="11"/>
  <c r="T75" i="11"/>
  <c r="T79" i="11"/>
  <c r="U79" i="11"/>
  <c r="T83" i="11"/>
  <c r="U83" i="11"/>
  <c r="T87" i="11"/>
  <c r="U87" i="11"/>
  <c r="U91" i="11"/>
  <c r="T91" i="11"/>
  <c r="T95" i="11"/>
  <c r="U95" i="11"/>
  <c r="T99" i="11"/>
  <c r="U99" i="11"/>
  <c r="T103" i="11"/>
  <c r="U103" i="11"/>
  <c r="U107" i="11"/>
  <c r="T107" i="11"/>
  <c r="T111" i="11"/>
  <c r="U111" i="11"/>
  <c r="T115" i="11"/>
  <c r="U115" i="11"/>
  <c r="T119" i="11"/>
  <c r="U119" i="11"/>
  <c r="U123" i="11"/>
  <c r="T123" i="11"/>
  <c r="T127" i="11"/>
  <c r="U127" i="11"/>
  <c r="U131" i="11"/>
  <c r="T131" i="11"/>
  <c r="T135" i="11"/>
  <c r="U135" i="11"/>
  <c r="T139" i="11"/>
  <c r="U139" i="11"/>
  <c r="T143" i="11"/>
  <c r="U143" i="11"/>
  <c r="T147" i="11"/>
  <c r="U147" i="11"/>
  <c r="T151" i="11"/>
  <c r="U151" i="11"/>
  <c r="U155" i="11"/>
  <c r="T155" i="11"/>
  <c r="T159" i="11"/>
  <c r="U159" i="11"/>
  <c r="T163" i="11"/>
  <c r="U163" i="11"/>
  <c r="U167" i="11"/>
  <c r="T167" i="11"/>
  <c r="U171" i="11"/>
  <c r="T171" i="11"/>
  <c r="U175" i="11"/>
  <c r="T175" i="11"/>
  <c r="U179" i="11"/>
  <c r="T179" i="11"/>
  <c r="U183" i="11"/>
  <c r="T183" i="11"/>
  <c r="U187" i="11"/>
  <c r="T187" i="11"/>
  <c r="U191" i="11"/>
  <c r="T191" i="11"/>
  <c r="U199" i="11"/>
  <c r="T199" i="11"/>
  <c r="U203" i="11"/>
  <c r="T203" i="11"/>
  <c r="T207" i="11"/>
  <c r="U207" i="11"/>
  <c r="U211" i="11"/>
  <c r="T211" i="11"/>
  <c r="U215" i="11"/>
  <c r="T215" i="11"/>
  <c r="U219" i="11"/>
  <c r="T219" i="11"/>
  <c r="U231" i="11"/>
  <c r="T231" i="11"/>
  <c r="U235" i="11"/>
  <c r="T235" i="11"/>
  <c r="U239" i="11"/>
  <c r="T239" i="11"/>
  <c r="U243" i="11"/>
  <c r="T243" i="11"/>
  <c r="U247" i="11"/>
  <c r="T247" i="11"/>
  <c r="U251" i="11"/>
  <c r="T251" i="11"/>
  <c r="U8" i="11"/>
  <c r="T8" i="11"/>
  <c r="U12" i="11"/>
  <c r="T12" i="11"/>
  <c r="U16" i="11"/>
  <c r="T16" i="11"/>
  <c r="U20" i="11"/>
  <c r="T20" i="11"/>
  <c r="U24" i="11"/>
  <c r="T24" i="11"/>
  <c r="U28" i="11"/>
  <c r="T28" i="11"/>
  <c r="U32" i="11"/>
  <c r="T32" i="11"/>
  <c r="U40" i="11"/>
  <c r="T40" i="11"/>
  <c r="U48" i="11"/>
  <c r="T48" i="11"/>
  <c r="U56" i="11"/>
  <c r="T56" i="11"/>
  <c r="U60" i="11"/>
  <c r="T60" i="11"/>
  <c r="U68" i="11"/>
  <c r="T68" i="11"/>
  <c r="U76" i="11"/>
  <c r="T76" i="11"/>
  <c r="U80" i="11"/>
  <c r="T80" i="11"/>
  <c r="U84" i="11"/>
  <c r="T84" i="11"/>
  <c r="U88" i="11"/>
  <c r="T88" i="11"/>
  <c r="U92" i="11"/>
  <c r="T92" i="11"/>
  <c r="U96" i="11"/>
  <c r="T96" i="11"/>
  <c r="U100" i="11"/>
  <c r="T100" i="11"/>
  <c r="U104" i="11"/>
  <c r="T104" i="11"/>
  <c r="U108" i="11"/>
  <c r="T108" i="11"/>
  <c r="U112" i="11"/>
  <c r="T112" i="11"/>
  <c r="U120" i="11"/>
  <c r="T120" i="11"/>
  <c r="U128" i="11"/>
  <c r="T128" i="11"/>
  <c r="U136" i="11"/>
  <c r="T136" i="11"/>
  <c r="U144" i="11"/>
  <c r="T144" i="11"/>
  <c r="U152" i="11"/>
  <c r="T152" i="11"/>
  <c r="U160" i="11"/>
  <c r="T160" i="11"/>
  <c r="U168" i="11"/>
  <c r="T168" i="11"/>
  <c r="U176" i="11"/>
  <c r="T176" i="11"/>
  <c r="U184" i="11"/>
  <c r="T184" i="11"/>
  <c r="U208" i="11"/>
  <c r="T208" i="11"/>
  <c r="U240" i="11"/>
  <c r="T240" i="11"/>
  <c r="U114" i="11"/>
  <c r="T114" i="11"/>
  <c r="U122" i="11"/>
  <c r="T122" i="11"/>
  <c r="U130" i="11"/>
  <c r="T130" i="11"/>
  <c r="U138" i="11"/>
  <c r="T138" i="11"/>
  <c r="U146" i="11"/>
  <c r="T146" i="11"/>
  <c r="U154" i="11"/>
  <c r="T154" i="11"/>
  <c r="U162" i="11"/>
  <c r="T162" i="11"/>
  <c r="U170" i="11"/>
  <c r="T170" i="11"/>
  <c r="U186" i="11"/>
  <c r="T186" i="11"/>
  <c r="T195" i="11"/>
  <c r="T194" i="11"/>
  <c r="U194" i="11"/>
  <c r="U202" i="11"/>
  <c r="T202" i="11"/>
  <c r="U210" i="11"/>
  <c r="T210" i="11"/>
  <c r="U218" i="11"/>
  <c r="T218" i="11"/>
  <c r="U226" i="11"/>
  <c r="T226" i="11"/>
  <c r="U234" i="11"/>
  <c r="T234" i="11"/>
  <c r="U242" i="11"/>
  <c r="T242" i="11"/>
  <c r="U250" i="11"/>
  <c r="T250" i="11"/>
  <c r="U209" i="11"/>
  <c r="T209" i="11"/>
  <c r="T213" i="11"/>
  <c r="U213" i="11"/>
  <c r="U241" i="11"/>
  <c r="T241" i="11"/>
  <c r="T245" i="11"/>
  <c r="U245" i="11"/>
  <c r="T204" i="11"/>
  <c r="U204" i="11"/>
  <c r="T212" i="11"/>
  <c r="U212" i="11"/>
  <c r="T220" i="11"/>
  <c r="U220" i="11"/>
  <c r="U236" i="11"/>
  <c r="T236" i="11"/>
  <c r="U244" i="11"/>
  <c r="T244" i="11"/>
  <c r="J3" i="11"/>
  <c r="H18" i="11" s="1"/>
  <c r="T182" i="11"/>
  <c r="U182" i="11"/>
  <c r="U223" i="11"/>
  <c r="T223" i="11"/>
  <c r="U227" i="11"/>
  <c r="T227" i="11"/>
  <c r="T192" i="11"/>
  <c r="U192" i="11"/>
  <c r="U200" i="11"/>
  <c r="T200" i="11"/>
  <c r="T216" i="11"/>
  <c r="U216" i="11"/>
  <c r="U224" i="11"/>
  <c r="T224" i="11"/>
  <c r="U232" i="11"/>
  <c r="T232" i="11"/>
  <c r="T248" i="11"/>
  <c r="U248" i="11"/>
  <c r="U178" i="11"/>
  <c r="T178" i="11"/>
  <c r="J5" i="11" l="1"/>
  <c r="J19" i="11" s="1"/>
  <c r="J20" i="11" s="1"/>
  <c r="Y3" i="11" l="1"/>
  <c r="X166" i="11"/>
  <c r="Z166" i="11" s="1"/>
  <c r="AA166" i="11" s="1"/>
  <c r="X60" i="11"/>
  <c r="Z60" i="11" s="1"/>
  <c r="AA60" i="11" s="1"/>
  <c r="X182" i="11"/>
  <c r="Z182" i="11" s="1"/>
  <c r="AA182" i="11" s="1"/>
  <c r="X152" i="11"/>
  <c r="Z152" i="11" s="1"/>
  <c r="AA152" i="11" s="1"/>
  <c r="X59" i="11"/>
  <c r="Z59" i="11" s="1"/>
  <c r="AA59" i="11" s="1"/>
  <c r="X47" i="11"/>
  <c r="Z47" i="11" s="1"/>
  <c r="AA47" i="11" s="1"/>
  <c r="X105" i="11"/>
  <c r="Z105" i="11" s="1"/>
  <c r="AA105" i="11" s="1"/>
  <c r="X189" i="11"/>
  <c r="Z189" i="11" s="1"/>
  <c r="AA189" i="11" s="1"/>
  <c r="X3" i="11"/>
  <c r="V41" i="11"/>
  <c r="V91" i="11"/>
  <c r="V139" i="11"/>
  <c r="V171" i="11"/>
  <c r="X67" i="11"/>
  <c r="Z67" i="11" s="1"/>
  <c r="AA67" i="11" s="1"/>
  <c r="X181" i="11"/>
  <c r="Z181" i="11" s="1"/>
  <c r="AA181" i="11" s="1"/>
  <c r="X239" i="11"/>
  <c r="Z239" i="11" s="1"/>
  <c r="AA239" i="11" s="1"/>
  <c r="V60" i="11"/>
  <c r="V124" i="11"/>
  <c r="V166" i="11"/>
  <c r="V221" i="11"/>
  <c r="X42" i="11"/>
  <c r="Z42" i="11" s="1"/>
  <c r="AA42" i="11" s="1"/>
  <c r="X117" i="11"/>
  <c r="Z117" i="11" s="1"/>
  <c r="AA117" i="11" s="1"/>
  <c r="X219" i="11"/>
  <c r="Z219" i="11" s="1"/>
  <c r="AA219" i="11" s="1"/>
  <c r="V47" i="11"/>
  <c r="V93" i="11"/>
  <c r="V157" i="11"/>
  <c r="V214" i="11"/>
  <c r="V246" i="11"/>
  <c r="X101" i="11"/>
  <c r="Z101" i="11" s="1"/>
  <c r="AA101" i="11" s="1"/>
  <c r="X207" i="11"/>
  <c r="Z207" i="11" s="1"/>
  <c r="AA207" i="11" s="1"/>
  <c r="V16" i="11"/>
  <c r="V78" i="11"/>
  <c r="X204" i="11"/>
  <c r="Z204" i="11" s="1"/>
  <c r="AA204" i="11" s="1"/>
  <c r="X76" i="11"/>
  <c r="Z76" i="11" s="1"/>
  <c r="AA76" i="11" s="1"/>
  <c r="X161" i="11"/>
  <c r="Z161" i="11" s="1"/>
  <c r="AA161" i="11" s="1"/>
  <c r="X104" i="11"/>
  <c r="Z104" i="11" s="1"/>
  <c r="AA104" i="11" s="1"/>
  <c r="X38" i="11"/>
  <c r="Z38" i="11" s="1"/>
  <c r="AA38" i="11" s="1"/>
  <c r="X41" i="11"/>
  <c r="Z41" i="11" s="1"/>
  <c r="AA41" i="11" s="1"/>
  <c r="X126" i="11"/>
  <c r="Z126" i="11" s="1"/>
  <c r="AA126" i="11" s="1"/>
  <c r="X183" i="11"/>
  <c r="Z183" i="11" s="1"/>
  <c r="AA183" i="11" s="1"/>
  <c r="X247" i="11"/>
  <c r="Z247" i="11" s="1"/>
  <c r="AA247" i="11" s="1"/>
  <c r="V55" i="11"/>
  <c r="V87" i="11"/>
  <c r="V135" i="11"/>
  <c r="V183" i="11"/>
  <c r="X58" i="11"/>
  <c r="Z58" i="11" s="1"/>
  <c r="AA58" i="11" s="1"/>
  <c r="X173" i="11"/>
  <c r="Z173" i="11" s="1"/>
  <c r="AA173" i="11" s="1"/>
  <c r="V12" i="11"/>
  <c r="V54" i="11"/>
  <c r="V118" i="11"/>
  <c r="V182" i="11"/>
  <c r="V217" i="11"/>
  <c r="X31" i="11"/>
  <c r="Z31" i="11" s="1"/>
  <c r="AA31" i="11" s="1"/>
  <c r="X146" i="11"/>
  <c r="Z146" i="11" s="1"/>
  <c r="AA146" i="11" s="1"/>
  <c r="X213" i="11"/>
  <c r="Z213" i="11" s="1"/>
  <c r="AA213" i="11" s="1"/>
  <c r="V43" i="11"/>
  <c r="V109" i="11"/>
  <c r="V152" i="11"/>
  <c r="V210" i="11"/>
  <c r="X15" i="11"/>
  <c r="Z15" i="11" s="1"/>
  <c r="AA15" i="11" s="1"/>
  <c r="X93" i="11"/>
  <c r="Z93" i="11" s="1"/>
  <c r="AA93" i="11" s="1"/>
  <c r="X201" i="11"/>
  <c r="Z201" i="11" s="1"/>
  <c r="AA201" i="11" s="1"/>
  <c r="V29" i="11"/>
  <c r="V73" i="11"/>
  <c r="V137" i="11"/>
  <c r="X92" i="11"/>
  <c r="Z92" i="11" s="1"/>
  <c r="AA92" i="11" s="1"/>
  <c r="X248" i="11"/>
  <c r="Z248" i="11" s="1"/>
  <c r="AA248" i="11" s="1"/>
  <c r="X5" i="11"/>
  <c r="Z5" i="11" s="1"/>
  <c r="AA5" i="11" s="1"/>
  <c r="X175" i="11"/>
  <c r="Z175" i="11" s="1"/>
  <c r="AA175" i="11" s="1"/>
  <c r="V14" i="11"/>
  <c r="V115" i="11"/>
  <c r="X50" i="11"/>
  <c r="Z50" i="11" s="1"/>
  <c r="AA50" i="11" s="1"/>
  <c r="X197" i="11"/>
  <c r="Z197" i="11" s="1"/>
  <c r="AA197" i="11" s="1"/>
  <c r="V92" i="11"/>
  <c r="V213" i="11"/>
  <c r="X61" i="11"/>
  <c r="Z61" i="11" s="1"/>
  <c r="AA61" i="11" s="1"/>
  <c r="V13" i="11"/>
  <c r="V146" i="11"/>
  <c r="V222" i="11"/>
  <c r="X158" i="11"/>
  <c r="Z158" i="11" s="1"/>
  <c r="AA158" i="11" s="1"/>
  <c r="V68" i="11"/>
  <c r="V142" i="11"/>
  <c r="V207" i="11"/>
  <c r="V3" i="11"/>
  <c r="X74" i="11"/>
  <c r="Z74" i="11" s="1"/>
  <c r="AA74" i="11" s="1"/>
  <c r="X187" i="11"/>
  <c r="Z187" i="11" s="1"/>
  <c r="AA187" i="11" s="1"/>
  <c r="V21" i="11"/>
  <c r="V64" i="11"/>
  <c r="V128" i="11"/>
  <c r="V192" i="11"/>
  <c r="V224" i="11"/>
  <c r="X172" i="11"/>
  <c r="Z172" i="11" s="1"/>
  <c r="AA172" i="11" s="1"/>
  <c r="X200" i="11"/>
  <c r="Z200" i="11" s="1"/>
  <c r="AA200" i="11" s="1"/>
  <c r="X81" i="11"/>
  <c r="Z81" i="11" s="1"/>
  <c r="AA81" i="11" s="1"/>
  <c r="X141" i="11"/>
  <c r="Z141" i="11" s="1"/>
  <c r="AA141" i="11" s="1"/>
  <c r="X237" i="11"/>
  <c r="Z237" i="11" s="1"/>
  <c r="AA237" i="11" s="1"/>
  <c r="V63" i="11"/>
  <c r="V127" i="11"/>
  <c r="V191" i="11"/>
  <c r="X153" i="11"/>
  <c r="Z153" i="11" s="1"/>
  <c r="AA153" i="11" s="1"/>
  <c r="V22" i="11"/>
  <c r="V108" i="11"/>
  <c r="V193" i="11"/>
  <c r="X14" i="11"/>
  <c r="Z14" i="11" s="1"/>
  <c r="AA14" i="11" s="1"/>
  <c r="X165" i="11"/>
  <c r="Z165" i="11" s="1"/>
  <c r="AA165" i="11" s="1"/>
  <c r="V33" i="11"/>
  <c r="V120" i="11"/>
  <c r="V202" i="11"/>
  <c r="X35" i="11"/>
  <c r="Z35" i="11" s="1"/>
  <c r="AA35" i="11" s="1"/>
  <c r="X186" i="11"/>
  <c r="Z186" i="11" s="1"/>
  <c r="AA186" i="11" s="1"/>
  <c r="V39" i="11"/>
  <c r="V121" i="11"/>
  <c r="V174" i="11"/>
  <c r="V211" i="11"/>
  <c r="V243" i="11"/>
  <c r="X46" i="11"/>
  <c r="Z46" i="11" s="1"/>
  <c r="AA46" i="11" s="1"/>
  <c r="X122" i="11"/>
  <c r="Z122" i="11" s="1"/>
  <c r="AA122" i="11" s="1"/>
  <c r="X195" i="11"/>
  <c r="Z195" i="11" s="1"/>
  <c r="AA195" i="11" s="1"/>
  <c r="X251" i="11"/>
  <c r="Z251" i="11" s="1"/>
  <c r="AA251" i="11" s="1"/>
  <c r="V50" i="11"/>
  <c r="V90" i="11"/>
  <c r="V133" i="11"/>
  <c r="V176" i="11"/>
  <c r="V212" i="11"/>
  <c r="V244" i="11"/>
  <c r="X164" i="11"/>
  <c r="Z164" i="11" s="1"/>
  <c r="AA164" i="11" s="1"/>
  <c r="X36" i="11"/>
  <c r="Z36" i="11" s="1"/>
  <c r="AA36" i="11" s="1"/>
  <c r="X129" i="11"/>
  <c r="Z129" i="11" s="1"/>
  <c r="AA129" i="11" s="1"/>
  <c r="X176" i="11"/>
  <c r="Z176" i="11" s="1"/>
  <c r="AA176" i="11" s="1"/>
  <c r="X48" i="11"/>
  <c r="Z48" i="11" s="1"/>
  <c r="AA48" i="11" s="1"/>
  <c r="X113" i="11"/>
  <c r="Z113" i="11" s="1"/>
  <c r="AA113" i="11" s="1"/>
  <c r="X28" i="11"/>
  <c r="Z28" i="11" s="1"/>
  <c r="AA28" i="11" s="1"/>
  <c r="X184" i="11"/>
  <c r="Z184" i="11" s="1"/>
  <c r="AA184" i="11" s="1"/>
  <c r="X102" i="11"/>
  <c r="Z102" i="11" s="1"/>
  <c r="AA102" i="11" s="1"/>
  <c r="X90" i="11"/>
  <c r="Z90" i="11" s="1"/>
  <c r="AA90" i="11" s="1"/>
  <c r="X199" i="11"/>
  <c r="Z199" i="11" s="1"/>
  <c r="AA199" i="11" s="1"/>
  <c r="V34" i="11"/>
  <c r="V99" i="11"/>
  <c r="V163" i="11"/>
  <c r="X87" i="11"/>
  <c r="Z87" i="11" s="1"/>
  <c r="AA87" i="11" s="1"/>
  <c r="X225" i="11"/>
  <c r="Z225" i="11" s="1"/>
  <c r="AA225" i="11" s="1"/>
  <c r="V70" i="11"/>
  <c r="V156" i="11"/>
  <c r="V229" i="11"/>
  <c r="X99" i="11"/>
  <c r="Z99" i="11" s="1"/>
  <c r="AA99" i="11" s="1"/>
  <c r="X234" i="11"/>
  <c r="Z234" i="11" s="1"/>
  <c r="AA234" i="11" s="1"/>
  <c r="V82" i="11"/>
  <c r="V168" i="11"/>
  <c r="V238" i="11"/>
  <c r="X121" i="11"/>
  <c r="Z121" i="11" s="1"/>
  <c r="AA121" i="11" s="1"/>
  <c r="X250" i="11"/>
  <c r="Z250" i="11" s="1"/>
  <c r="AA250" i="11" s="1"/>
  <c r="V89" i="11"/>
  <c r="V153" i="11"/>
  <c r="V199" i="11"/>
  <c r="V231" i="11"/>
  <c r="X236" i="11"/>
  <c r="Z236" i="11" s="1"/>
  <c r="AA236" i="11" s="1"/>
  <c r="X33" i="11"/>
  <c r="Z33" i="11" s="1"/>
  <c r="AA33" i="11" s="1"/>
  <c r="X136" i="11"/>
  <c r="Z136" i="11" s="1"/>
  <c r="AA136" i="11" s="1"/>
  <c r="X6" i="11"/>
  <c r="Z6" i="11" s="1"/>
  <c r="AA6" i="11" s="1"/>
  <c r="X111" i="11"/>
  <c r="Z111" i="11" s="1"/>
  <c r="AA111" i="11" s="1"/>
  <c r="X215" i="11"/>
  <c r="Z215" i="11" s="1"/>
  <c r="AA215" i="11" s="1"/>
  <c r="V44" i="11"/>
  <c r="V111" i="11"/>
  <c r="V175" i="11"/>
  <c r="X115" i="11"/>
  <c r="Z115" i="11" s="1"/>
  <c r="AA115" i="11" s="1"/>
  <c r="X246" i="11"/>
  <c r="Z246" i="11" s="1"/>
  <c r="AA246" i="11" s="1"/>
  <c r="V86" i="11"/>
  <c r="V172" i="11"/>
  <c r="V241" i="11"/>
  <c r="X127" i="11"/>
  <c r="Z127" i="11" s="1"/>
  <c r="AA127" i="11" s="1"/>
  <c r="V6" i="11"/>
  <c r="V98" i="11"/>
  <c r="V184" i="11"/>
  <c r="V250" i="11"/>
  <c r="X149" i="11"/>
  <c r="Z149" i="11" s="1"/>
  <c r="AA149" i="11" s="1"/>
  <c r="V20" i="11"/>
  <c r="V105" i="11"/>
  <c r="V164" i="11"/>
  <c r="V203" i="11"/>
  <c r="V235" i="11"/>
  <c r="X29" i="11"/>
  <c r="Z29" i="11" s="1"/>
  <c r="AA29" i="11" s="1"/>
  <c r="X103" i="11"/>
  <c r="Z103" i="11" s="1"/>
  <c r="AA103" i="11" s="1"/>
  <c r="X179" i="11"/>
  <c r="Z179" i="11" s="1"/>
  <c r="AA179" i="11" s="1"/>
  <c r="X238" i="11"/>
  <c r="Z238" i="11" s="1"/>
  <c r="AA238" i="11" s="1"/>
  <c r="V40" i="11"/>
  <c r="V80" i="11"/>
  <c r="V122" i="11"/>
  <c r="V165" i="11"/>
  <c r="V204" i="11"/>
  <c r="V236" i="11"/>
  <c r="X196" i="11"/>
  <c r="Z196" i="11" s="1"/>
  <c r="AA196" i="11" s="1"/>
  <c r="X68" i="11"/>
  <c r="Z68" i="11" s="1"/>
  <c r="AA68" i="11" s="1"/>
  <c r="X86" i="11"/>
  <c r="Z86" i="11" s="1"/>
  <c r="AA86" i="11" s="1"/>
  <c r="X208" i="11"/>
  <c r="Z208" i="11" s="1"/>
  <c r="AA208" i="11" s="1"/>
  <c r="X80" i="11"/>
  <c r="Z80" i="11" s="1"/>
  <c r="AA80" i="11" s="1"/>
  <c r="X70" i="11"/>
  <c r="Z70" i="11" s="1"/>
  <c r="AA70" i="11" s="1"/>
  <c r="X131" i="11"/>
  <c r="Z131" i="11" s="1"/>
  <c r="AA131" i="11" s="1"/>
  <c r="V96" i="11"/>
  <c r="V248" i="11"/>
  <c r="X22" i="11"/>
  <c r="Z22" i="11" s="1"/>
  <c r="AA22" i="11" s="1"/>
  <c r="X128" i="11"/>
  <c r="Z128" i="11" s="1"/>
  <c r="AA128" i="11" s="1"/>
  <c r="X177" i="11"/>
  <c r="Z177" i="11" s="1"/>
  <c r="AA177" i="11" s="1"/>
  <c r="X170" i="11"/>
  <c r="Z170" i="11" s="1"/>
  <c r="AA170" i="11" s="1"/>
  <c r="V117" i="11"/>
  <c r="X212" i="11"/>
  <c r="Z212" i="11" s="1"/>
  <c r="AA212" i="11" s="1"/>
  <c r="X65" i="11"/>
  <c r="Z65" i="11" s="1"/>
  <c r="AA65" i="11" s="1"/>
  <c r="X96" i="11"/>
  <c r="Z96" i="11" s="1"/>
  <c r="AA96" i="11" s="1"/>
  <c r="X57" i="11"/>
  <c r="Z57" i="11" s="1"/>
  <c r="AA57" i="11" s="1"/>
  <c r="V53" i="11"/>
  <c r="V216" i="11"/>
  <c r="X52" i="11"/>
  <c r="Z52" i="11" s="1"/>
  <c r="AA52" i="11" s="1"/>
  <c r="X192" i="11"/>
  <c r="Z192" i="11" s="1"/>
  <c r="AA192" i="11" s="1"/>
  <c r="X91" i="11"/>
  <c r="Z91" i="11" s="1"/>
  <c r="AA91" i="11" s="1"/>
  <c r="X230" i="11"/>
  <c r="Z230" i="11" s="1"/>
  <c r="AA230" i="11" s="1"/>
  <c r="V160" i="11"/>
  <c r="X148" i="11"/>
  <c r="Z148" i="11" s="1"/>
  <c r="AA148" i="11" s="1"/>
  <c r="X150" i="11"/>
  <c r="Z150" i="11" s="1"/>
  <c r="AA150" i="11" s="1"/>
  <c r="X32" i="11"/>
  <c r="Z32" i="11" s="1"/>
  <c r="AA32" i="11" s="1"/>
  <c r="X124" i="11"/>
  <c r="Z124" i="11" s="1"/>
  <c r="AA124" i="11" s="1"/>
  <c r="X11" i="11"/>
  <c r="Z11" i="11" s="1"/>
  <c r="AA11" i="11" s="1"/>
  <c r="X216" i="11"/>
  <c r="Z216" i="11" s="1"/>
  <c r="AA216" i="11" s="1"/>
  <c r="X24" i="11"/>
  <c r="Z24" i="11" s="1"/>
  <c r="AA24" i="11" s="1"/>
  <c r="X145" i="11"/>
  <c r="Z145" i="11" s="1"/>
  <c r="AA145" i="11" s="1"/>
  <c r="X77" i="11"/>
  <c r="Z77" i="11" s="1"/>
  <c r="AA77" i="11" s="1"/>
  <c r="X162" i="11"/>
  <c r="Z162" i="11" s="1"/>
  <c r="AA162" i="11" s="1"/>
  <c r="X210" i="11"/>
  <c r="Z210" i="11" s="1"/>
  <c r="AA210" i="11" s="1"/>
  <c r="V27" i="11"/>
  <c r="V75" i="11"/>
  <c r="V107" i="11"/>
  <c r="V155" i="11"/>
  <c r="X30" i="11"/>
  <c r="Z30" i="11" s="1"/>
  <c r="AA30" i="11" s="1"/>
  <c r="X106" i="11"/>
  <c r="Z106" i="11" s="1"/>
  <c r="AA106" i="11" s="1"/>
  <c r="X211" i="11"/>
  <c r="Z211" i="11" s="1"/>
  <c r="AA211" i="11" s="1"/>
  <c r="V42" i="11"/>
  <c r="V81" i="11"/>
  <c r="V145" i="11"/>
  <c r="V205" i="11"/>
  <c r="V237" i="11"/>
  <c r="X79" i="11"/>
  <c r="Z79" i="11" s="1"/>
  <c r="AA79" i="11" s="1"/>
  <c r="X191" i="11"/>
  <c r="Z191" i="11" s="1"/>
  <c r="AA191" i="11" s="1"/>
  <c r="X249" i="11"/>
  <c r="Z249" i="11" s="1"/>
  <c r="AA249" i="11" s="1"/>
  <c r="V72" i="11"/>
  <c r="V136" i="11"/>
  <c r="V178" i="11"/>
  <c r="V230" i="11"/>
  <c r="X63" i="11"/>
  <c r="Z63" i="11" s="1"/>
  <c r="AA63" i="11" s="1"/>
  <c r="X138" i="11"/>
  <c r="Z138" i="11" s="1"/>
  <c r="AA138" i="11" s="1"/>
  <c r="X235" i="11"/>
  <c r="Z235" i="11" s="1"/>
  <c r="AA235" i="11" s="1"/>
  <c r="V57" i="11"/>
  <c r="V100" i="11"/>
  <c r="X140" i="11"/>
  <c r="Z140" i="11" s="1"/>
  <c r="AA140" i="11" s="1"/>
  <c r="X75" i="11"/>
  <c r="Z75" i="11" s="1"/>
  <c r="AA75" i="11" s="1"/>
  <c r="X232" i="11"/>
  <c r="Z232" i="11" s="1"/>
  <c r="AA232" i="11" s="1"/>
  <c r="X40" i="11"/>
  <c r="Z40" i="11" s="1"/>
  <c r="AA40" i="11" s="1"/>
  <c r="X13" i="11"/>
  <c r="Z13" i="11" s="1"/>
  <c r="AA13" i="11" s="1"/>
  <c r="X69" i="11"/>
  <c r="Z69" i="11" s="1"/>
  <c r="AA69" i="11" s="1"/>
  <c r="X154" i="11"/>
  <c r="Z154" i="11" s="1"/>
  <c r="AA154" i="11" s="1"/>
  <c r="X226" i="11"/>
  <c r="Z226" i="11" s="1"/>
  <c r="AA226" i="11" s="1"/>
  <c r="V23" i="11"/>
  <c r="V71" i="11"/>
  <c r="V119" i="11"/>
  <c r="V151" i="11"/>
  <c r="X21" i="11"/>
  <c r="Z21" i="11" s="1"/>
  <c r="AA21" i="11" s="1"/>
  <c r="X135" i="11"/>
  <c r="Z135" i="11" s="1"/>
  <c r="AA135" i="11" s="1"/>
  <c r="X203" i="11"/>
  <c r="Z203" i="11" s="1"/>
  <c r="AA203" i="11" s="1"/>
  <c r="V36" i="11"/>
  <c r="V97" i="11"/>
  <c r="V140" i="11"/>
  <c r="V201" i="11"/>
  <c r="V249" i="11"/>
  <c r="X71" i="11"/>
  <c r="Z71" i="11" s="1"/>
  <c r="AA71" i="11" s="1"/>
  <c r="X185" i="11"/>
  <c r="Z185" i="11" s="1"/>
  <c r="AA185" i="11" s="1"/>
  <c r="V24" i="11"/>
  <c r="V66" i="11"/>
  <c r="V130" i="11"/>
  <c r="V194" i="11"/>
  <c r="V226" i="11"/>
  <c r="X53" i="11"/>
  <c r="Z53" i="11" s="1"/>
  <c r="AA53" i="11" s="1"/>
  <c r="X167" i="11"/>
  <c r="Z167" i="11" s="1"/>
  <c r="AA167" i="11" s="1"/>
  <c r="X229" i="11"/>
  <c r="Z229" i="11" s="1"/>
  <c r="AA229" i="11" s="1"/>
  <c r="V52" i="11"/>
  <c r="V116" i="11"/>
  <c r="V158" i="11"/>
  <c r="X54" i="11"/>
  <c r="Z54" i="11" s="1"/>
  <c r="AA54" i="11" s="1"/>
  <c r="X17" i="11"/>
  <c r="Z17" i="11" s="1"/>
  <c r="AA17" i="11" s="1"/>
  <c r="X62" i="11"/>
  <c r="Z62" i="11" s="1"/>
  <c r="AA62" i="11" s="1"/>
  <c r="X221" i="11"/>
  <c r="Z221" i="11" s="1"/>
  <c r="AA221" i="11" s="1"/>
  <c r="V83" i="11"/>
  <c r="V147" i="11"/>
  <c r="X125" i="11"/>
  <c r="Z125" i="11" s="1"/>
  <c r="AA125" i="11" s="1"/>
  <c r="V51" i="11"/>
  <c r="V134" i="11"/>
  <c r="V245" i="11"/>
  <c r="X206" i="11"/>
  <c r="Z206" i="11" s="1"/>
  <c r="AA206" i="11" s="1"/>
  <c r="AC206" i="11" s="1"/>
  <c r="V61" i="11"/>
  <c r="V189" i="11"/>
  <c r="X82" i="11"/>
  <c r="Z82" i="11" s="1"/>
  <c r="AA82" i="11" s="1"/>
  <c r="X222" i="11"/>
  <c r="Z222" i="11" s="1"/>
  <c r="AA222" i="11" s="1"/>
  <c r="V110" i="11"/>
  <c r="V190" i="11"/>
  <c r="V223" i="11"/>
  <c r="X37" i="11"/>
  <c r="Z37" i="11" s="1"/>
  <c r="AA37" i="11" s="1"/>
  <c r="X151" i="11"/>
  <c r="Z151" i="11" s="1"/>
  <c r="AA151" i="11" s="1"/>
  <c r="X217" i="11"/>
  <c r="Z217" i="11" s="1"/>
  <c r="AA217" i="11" s="1"/>
  <c r="V45" i="11"/>
  <c r="V106" i="11"/>
  <c r="V149" i="11"/>
  <c r="V208" i="11"/>
  <c r="X244" i="11"/>
  <c r="Z244" i="11" s="1"/>
  <c r="AA244" i="11" s="1"/>
  <c r="X44" i="11"/>
  <c r="Z44" i="11" s="1"/>
  <c r="AA44" i="11" s="1"/>
  <c r="X72" i="11"/>
  <c r="Z72" i="11" s="1"/>
  <c r="AA72" i="11" s="1"/>
  <c r="X83" i="11"/>
  <c r="Z83" i="11" s="1"/>
  <c r="AA83" i="11" s="1"/>
  <c r="X194" i="11"/>
  <c r="Z194" i="11" s="1"/>
  <c r="AA194" i="11" s="1"/>
  <c r="V30" i="11"/>
  <c r="V95" i="11"/>
  <c r="V159" i="11"/>
  <c r="X78" i="11"/>
  <c r="Z78" i="11" s="1"/>
  <c r="AA78" i="11" s="1"/>
  <c r="X218" i="11"/>
  <c r="Z218" i="11" s="1"/>
  <c r="AA218" i="11" s="1"/>
  <c r="V65" i="11"/>
  <c r="V150" i="11"/>
  <c r="V225" i="11"/>
  <c r="X89" i="11"/>
  <c r="Z89" i="11" s="1"/>
  <c r="AA89" i="11" s="1"/>
  <c r="X227" i="11"/>
  <c r="Z227" i="11" s="1"/>
  <c r="AA227" i="11" s="1"/>
  <c r="V77" i="11"/>
  <c r="V162" i="11"/>
  <c r="V234" i="11"/>
  <c r="X110" i="11"/>
  <c r="Z110" i="11" s="1"/>
  <c r="AA110" i="11" s="1"/>
  <c r="X243" i="11"/>
  <c r="Z243" i="11" s="1"/>
  <c r="AA243" i="11" s="1"/>
  <c r="V84" i="11"/>
  <c r="V148" i="11"/>
  <c r="V195" i="11"/>
  <c r="V227" i="11"/>
  <c r="X9" i="11"/>
  <c r="Z9" i="11" s="1"/>
  <c r="AA9" i="11" s="1"/>
  <c r="X85" i="11"/>
  <c r="Z85" i="11" s="1"/>
  <c r="AA85" i="11" s="1"/>
  <c r="X159" i="11"/>
  <c r="Z159" i="11" s="1"/>
  <c r="AA159" i="11" s="1"/>
  <c r="X223" i="11"/>
  <c r="Z223" i="11" s="1"/>
  <c r="AA223" i="11" s="1"/>
  <c r="V26" i="11"/>
  <c r="V69" i="11"/>
  <c r="V112" i="11"/>
  <c r="V154" i="11"/>
  <c r="V196" i="11"/>
  <c r="V228" i="11"/>
  <c r="X228" i="11"/>
  <c r="Z228" i="11" s="1"/>
  <c r="AA228" i="11" s="1"/>
  <c r="X100" i="11"/>
  <c r="Z100" i="11" s="1"/>
  <c r="AA100" i="11" s="1"/>
  <c r="X43" i="11"/>
  <c r="Z43" i="11" s="1"/>
  <c r="AA43" i="11" s="1"/>
  <c r="X240" i="11"/>
  <c r="Z240" i="11" s="1"/>
  <c r="AA240" i="11" s="1"/>
  <c r="X112" i="11"/>
  <c r="Z112" i="11" s="1"/>
  <c r="AA112" i="11" s="1"/>
  <c r="X27" i="11"/>
  <c r="Z27" i="11" s="1"/>
  <c r="AA27" i="11" s="1"/>
  <c r="X156" i="11"/>
  <c r="Z156" i="11" s="1"/>
  <c r="AA156" i="11" s="1"/>
  <c r="X139" i="11"/>
  <c r="Z139" i="11" s="1"/>
  <c r="AA139" i="11" s="1"/>
  <c r="X56" i="11"/>
  <c r="Z56" i="11" s="1"/>
  <c r="AA56" i="11" s="1"/>
  <c r="X34" i="11"/>
  <c r="Z34" i="11" s="1"/>
  <c r="AA34" i="11" s="1"/>
  <c r="X147" i="11"/>
  <c r="Z147" i="11" s="1"/>
  <c r="AA147" i="11" s="1"/>
  <c r="X242" i="11"/>
  <c r="Z242" i="11" s="1"/>
  <c r="AA242" i="11" s="1"/>
  <c r="V67" i="11"/>
  <c r="V131" i="11"/>
  <c r="X10" i="11"/>
  <c r="Z10" i="11" s="1"/>
  <c r="AA10" i="11" s="1"/>
  <c r="X163" i="11"/>
  <c r="Z163" i="11" s="1"/>
  <c r="AA163" i="11" s="1"/>
  <c r="V32" i="11"/>
  <c r="V113" i="11"/>
  <c r="V197" i="11"/>
  <c r="X23" i="11"/>
  <c r="Z23" i="11" s="1"/>
  <c r="AA23" i="11" s="1"/>
  <c r="X174" i="11"/>
  <c r="Z174" i="11" s="1"/>
  <c r="AA174" i="11" s="1"/>
  <c r="V38" i="11"/>
  <c r="V125" i="11"/>
  <c r="V206" i="11"/>
  <c r="X45" i="11"/>
  <c r="Z45" i="11" s="1"/>
  <c r="AA45" i="11" s="1"/>
  <c r="X193" i="11"/>
  <c r="Z193" i="11" s="1"/>
  <c r="AA193" i="11" s="1"/>
  <c r="V49" i="11"/>
  <c r="V126" i="11"/>
  <c r="V180" i="11"/>
  <c r="V215" i="11"/>
  <c r="V247" i="11"/>
  <c r="X108" i="11"/>
  <c r="Z108" i="11" s="1"/>
  <c r="AA108" i="11" s="1"/>
  <c r="V15" i="11"/>
  <c r="X8" i="11"/>
  <c r="Z8" i="11" s="1"/>
  <c r="AA8" i="11" s="1"/>
  <c r="X55" i="11"/>
  <c r="Z55" i="11" s="1"/>
  <c r="AA55" i="11" s="1"/>
  <c r="X169" i="11"/>
  <c r="Z169" i="11" s="1"/>
  <c r="AA169" i="11" s="1"/>
  <c r="V9" i="11"/>
  <c r="V79" i="11"/>
  <c r="V143" i="11"/>
  <c r="X39" i="11"/>
  <c r="Z39" i="11" s="1"/>
  <c r="AA39" i="11" s="1"/>
  <c r="X190" i="11"/>
  <c r="Z190" i="11" s="1"/>
  <c r="AA190" i="11" s="1"/>
  <c r="V46" i="11"/>
  <c r="V129" i="11"/>
  <c r="V209" i="11"/>
  <c r="X51" i="11"/>
  <c r="Z51" i="11" s="1"/>
  <c r="AA51" i="11" s="1"/>
  <c r="X198" i="11"/>
  <c r="Z198" i="11" s="1"/>
  <c r="AA198" i="11" s="1"/>
  <c r="V56" i="11"/>
  <c r="V141" i="11"/>
  <c r="V218" i="11"/>
  <c r="X73" i="11"/>
  <c r="Z73" i="11" s="1"/>
  <c r="AA73" i="11" s="1"/>
  <c r="X214" i="11"/>
  <c r="Z214" i="11" s="1"/>
  <c r="AA214" i="11" s="1"/>
  <c r="V62" i="11"/>
  <c r="V132" i="11"/>
  <c r="V185" i="11"/>
  <c r="V219" i="11"/>
  <c r="V251" i="11"/>
  <c r="X66" i="11"/>
  <c r="Z66" i="11" s="1"/>
  <c r="AA66" i="11" s="1"/>
  <c r="X142" i="11"/>
  <c r="Z142" i="11" s="1"/>
  <c r="AA142" i="11" s="1"/>
  <c r="X209" i="11"/>
  <c r="Z209" i="11" s="1"/>
  <c r="AA209" i="11" s="1"/>
  <c r="V17" i="11"/>
  <c r="V58" i="11"/>
  <c r="V101" i="11"/>
  <c r="V144" i="11"/>
  <c r="V186" i="11"/>
  <c r="V220" i="11"/>
  <c r="V11" i="11"/>
  <c r="X132" i="11"/>
  <c r="Z132" i="11" s="1"/>
  <c r="AA132" i="11" s="1"/>
  <c r="X4" i="11"/>
  <c r="Z4" i="11" s="1"/>
  <c r="AA4" i="11" s="1"/>
  <c r="X171" i="11"/>
  <c r="Z171" i="11" s="1"/>
  <c r="AA171" i="11" s="1"/>
  <c r="X144" i="11"/>
  <c r="Z144" i="11" s="1"/>
  <c r="AA144" i="11" s="1"/>
  <c r="AC144" i="11" s="1"/>
  <c r="X16" i="11"/>
  <c r="Z16" i="11" s="1"/>
  <c r="AA16" i="11" s="1"/>
  <c r="X155" i="11"/>
  <c r="Z155" i="11" s="1"/>
  <c r="AA155" i="11" s="1"/>
  <c r="V10" i="11"/>
  <c r="V181" i="11"/>
  <c r="X116" i="11"/>
  <c r="Z116" i="11" s="1"/>
  <c r="AA116" i="11" s="1"/>
  <c r="V7" i="11"/>
  <c r="X18" i="11"/>
  <c r="Z18" i="11" s="1"/>
  <c r="AA18" i="11" s="1"/>
  <c r="V31" i="11"/>
  <c r="V200" i="11"/>
  <c r="X84" i="11"/>
  <c r="Z84" i="11" s="1"/>
  <c r="AA84" i="11" s="1"/>
  <c r="X224" i="11"/>
  <c r="Z224" i="11" s="1"/>
  <c r="AA224" i="11" s="1"/>
  <c r="X49" i="11"/>
  <c r="Z49" i="11" s="1"/>
  <c r="AA49" i="11" s="1"/>
  <c r="X202" i="11"/>
  <c r="Z202" i="11" s="1"/>
  <c r="AA202" i="11" s="1"/>
  <c r="V138" i="11"/>
  <c r="X180" i="11"/>
  <c r="Z180" i="11" s="1"/>
  <c r="AA180" i="11" s="1"/>
  <c r="X107" i="11"/>
  <c r="Z107" i="11" s="1"/>
  <c r="AA107" i="11" s="1"/>
  <c r="X64" i="11"/>
  <c r="Z64" i="11" s="1"/>
  <c r="AA64" i="11" s="1"/>
  <c r="X94" i="11"/>
  <c r="Z94" i="11" s="1"/>
  <c r="AA94" i="11" s="1"/>
  <c r="V74" i="11"/>
  <c r="V232" i="11"/>
  <c r="X20" i="11"/>
  <c r="Z20" i="11" s="1"/>
  <c r="AA20" i="11" s="1"/>
  <c r="X160" i="11"/>
  <c r="Z160" i="11" s="1"/>
  <c r="AA160" i="11" s="1"/>
  <c r="X134" i="11"/>
  <c r="Z134" i="11" s="1"/>
  <c r="AA134" i="11" s="1"/>
  <c r="X118" i="11"/>
  <c r="Z118" i="11" s="1"/>
  <c r="AA118" i="11" s="1"/>
  <c r="V170" i="11"/>
  <c r="X245" i="11"/>
  <c r="Z245" i="11" s="1"/>
  <c r="AA245" i="11" s="1"/>
  <c r="V239" i="11"/>
  <c r="V25" i="11"/>
  <c r="V104" i="11"/>
  <c r="V177" i="11"/>
  <c r="V179" i="11"/>
  <c r="X119" i="11"/>
  <c r="Z119" i="11" s="1"/>
  <c r="AA119" i="11" s="1"/>
  <c r="X220" i="11"/>
  <c r="Z220" i="11" s="1"/>
  <c r="AA220" i="11" s="1"/>
  <c r="V8" i="11"/>
  <c r="V242" i="11"/>
  <c r="V88" i="11"/>
  <c r="X109" i="11"/>
  <c r="Z109" i="11" s="1"/>
  <c r="AA109" i="11" s="1"/>
  <c r="V161" i="11"/>
  <c r="X233" i="11"/>
  <c r="Z233" i="11" s="1"/>
  <c r="AA233" i="11" s="1"/>
  <c r="V167" i="11"/>
  <c r="V37" i="11"/>
  <c r="X98" i="11"/>
  <c r="Z98" i="11" s="1"/>
  <c r="AA98" i="11" s="1"/>
  <c r="X168" i="11"/>
  <c r="Z168" i="11" s="1"/>
  <c r="AA168" i="11" s="1"/>
  <c r="V19" i="11"/>
  <c r="X178" i="11"/>
  <c r="Z178" i="11" s="1"/>
  <c r="AA178" i="11" s="1"/>
  <c r="V198" i="11"/>
  <c r="V28" i="11"/>
  <c r="V4" i="11"/>
  <c r="V102" i="11"/>
  <c r="X143" i="11"/>
  <c r="Z143" i="11" s="1"/>
  <c r="AA143" i="11" s="1"/>
  <c r="V123" i="11"/>
  <c r="X231" i="11"/>
  <c r="Z231" i="11" s="1"/>
  <c r="AA231" i="11" s="1"/>
  <c r="X19" i="11"/>
  <c r="Z19" i="11" s="1"/>
  <c r="AA19" i="11" s="1"/>
  <c r="X97" i="11"/>
  <c r="Z97" i="11" s="1"/>
  <c r="AA97" i="11" s="1"/>
  <c r="X26" i="11"/>
  <c r="Z26" i="11" s="1"/>
  <c r="AA26" i="11" s="1"/>
  <c r="V240" i="11"/>
  <c r="V85" i="11"/>
  <c r="X114" i="11"/>
  <c r="Z114" i="11" s="1"/>
  <c r="AA114" i="11" s="1"/>
  <c r="V169" i="11"/>
  <c r="X7" i="11"/>
  <c r="Z7" i="11" s="1"/>
  <c r="AA7" i="11" s="1"/>
  <c r="X137" i="11"/>
  <c r="Z137" i="11" s="1"/>
  <c r="AA137" i="11" s="1"/>
  <c r="V5" i="11"/>
  <c r="V48" i="11"/>
  <c r="X120" i="11"/>
  <c r="Z120" i="11" s="1"/>
  <c r="AA120" i="11" s="1"/>
  <c r="V94" i="11"/>
  <c r="X130" i="11"/>
  <c r="Z130" i="11" s="1"/>
  <c r="AA130" i="11" s="1"/>
  <c r="V173" i="11"/>
  <c r="X241" i="11"/>
  <c r="Z241" i="11" s="1"/>
  <c r="AA241" i="11" s="1"/>
  <c r="V233" i="11"/>
  <c r="V76" i="11"/>
  <c r="X95" i="11"/>
  <c r="Z95" i="11" s="1"/>
  <c r="AA95" i="11" s="1"/>
  <c r="V103" i="11"/>
  <c r="X205" i="11"/>
  <c r="Z205" i="11" s="1"/>
  <c r="AA205" i="11" s="1"/>
  <c r="X123" i="11"/>
  <c r="Z123" i="11" s="1"/>
  <c r="AA123" i="11" s="1"/>
  <c r="X12" i="11"/>
  <c r="Z12" i="11" s="1"/>
  <c r="AA12" i="11" s="1"/>
  <c r="V35" i="11"/>
  <c r="X25" i="11"/>
  <c r="Z25" i="11" s="1"/>
  <c r="AA25" i="11" s="1"/>
  <c r="V114" i="11"/>
  <c r="X157" i="11"/>
  <c r="Z157" i="11" s="1"/>
  <c r="AA157" i="11" s="1"/>
  <c r="V188" i="11"/>
  <c r="V18" i="11"/>
  <c r="V187" i="11"/>
  <c r="V59" i="11"/>
  <c r="X133" i="11"/>
  <c r="Z133" i="11" s="1"/>
  <c r="AA133" i="11" s="1"/>
  <c r="X88" i="11"/>
  <c r="Z88" i="11" s="1"/>
  <c r="AA88" i="11" s="1"/>
  <c r="X188" i="11"/>
  <c r="Z188" i="11" s="1"/>
  <c r="AA188" i="11" s="1"/>
  <c r="J21" i="11"/>
  <c r="AC4" i="11" l="1"/>
  <c r="AC188" i="11"/>
  <c r="AB188" i="11"/>
  <c r="AC133" i="11"/>
  <c r="AB133" i="11"/>
  <c r="AC123" i="11"/>
  <c r="AB123" i="11"/>
  <c r="AC241" i="11"/>
  <c r="AB241" i="11"/>
  <c r="AC130" i="11"/>
  <c r="AB130" i="11"/>
  <c r="AB120" i="11"/>
  <c r="AC120" i="11"/>
  <c r="AC7" i="11"/>
  <c r="AB7" i="11"/>
  <c r="AC114" i="11"/>
  <c r="AB114" i="11"/>
  <c r="AC97" i="11"/>
  <c r="AB97" i="11"/>
  <c r="AB231" i="11"/>
  <c r="AC231" i="11"/>
  <c r="AB144" i="11"/>
  <c r="AB143" i="11"/>
  <c r="AC143" i="11"/>
  <c r="AC98" i="11"/>
  <c r="AB98" i="11"/>
  <c r="AC119" i="11"/>
  <c r="AB119" i="11"/>
  <c r="AC245" i="11"/>
  <c r="AB245" i="11"/>
  <c r="AC118" i="11"/>
  <c r="AB118" i="11"/>
  <c r="AB160" i="11"/>
  <c r="AC160" i="11"/>
  <c r="AB94" i="11"/>
  <c r="AC94" i="11"/>
  <c r="AB107" i="11"/>
  <c r="AC107" i="11"/>
  <c r="AB49" i="11"/>
  <c r="AC49" i="11"/>
  <c r="AB84" i="11"/>
  <c r="AC84" i="11"/>
  <c r="AB155" i="11"/>
  <c r="AC155" i="11"/>
  <c r="AB142" i="11"/>
  <c r="AC142" i="11"/>
  <c r="AB73" i="11"/>
  <c r="AC73" i="11"/>
  <c r="AB198" i="11"/>
  <c r="AC198" i="11"/>
  <c r="AB39" i="11"/>
  <c r="AC39" i="11"/>
  <c r="AB169" i="11"/>
  <c r="AC169" i="11"/>
  <c r="AC8" i="11"/>
  <c r="AB8" i="11"/>
  <c r="AC108" i="11"/>
  <c r="AB108" i="11"/>
  <c r="AC193" i="11"/>
  <c r="AB193" i="11"/>
  <c r="AC23" i="11"/>
  <c r="AB23" i="11"/>
  <c r="AC163" i="11"/>
  <c r="AB163" i="11"/>
  <c r="AC242" i="11"/>
  <c r="AB242" i="11"/>
  <c r="AC34" i="11"/>
  <c r="AB34" i="11"/>
  <c r="AB139" i="11"/>
  <c r="AC139" i="11"/>
  <c r="AB27" i="11"/>
  <c r="AC27" i="11"/>
  <c r="AC240" i="11"/>
  <c r="AB240" i="11"/>
  <c r="AB100" i="11"/>
  <c r="AC100" i="11"/>
  <c r="AC223" i="11"/>
  <c r="AB223" i="11"/>
  <c r="AC85" i="11"/>
  <c r="AB85" i="11"/>
  <c r="AB243" i="11"/>
  <c r="AC243" i="11"/>
  <c r="AB89" i="11"/>
  <c r="AC89" i="11"/>
  <c r="AC218" i="11"/>
  <c r="AB218" i="11"/>
  <c r="AB83" i="11"/>
  <c r="AC83" i="11"/>
  <c r="AB44" i="11"/>
  <c r="AC44" i="11"/>
  <c r="AB217" i="11"/>
  <c r="AC217" i="11"/>
  <c r="AC37" i="11"/>
  <c r="AB37" i="11"/>
  <c r="AB222" i="11"/>
  <c r="AC222" i="11"/>
  <c r="AC125" i="11"/>
  <c r="AB125" i="11"/>
  <c r="AB62" i="11"/>
  <c r="AC62" i="11"/>
  <c r="AC54" i="11"/>
  <c r="AB54" i="11"/>
  <c r="AB229" i="11"/>
  <c r="AC229" i="11"/>
  <c r="AC53" i="11"/>
  <c r="AB53" i="11"/>
  <c r="AC185" i="11"/>
  <c r="AB185" i="11"/>
  <c r="AC135" i="11"/>
  <c r="AB135" i="11"/>
  <c r="AC226" i="11"/>
  <c r="AB226" i="11"/>
  <c r="AB69" i="11"/>
  <c r="AC69" i="11"/>
  <c r="AC40" i="11"/>
  <c r="AB40" i="11"/>
  <c r="AC75" i="11"/>
  <c r="AB75" i="11"/>
  <c r="AC235" i="11"/>
  <c r="AB235" i="11"/>
  <c r="AB63" i="11"/>
  <c r="AC63" i="11"/>
  <c r="AB191" i="11"/>
  <c r="AC191" i="11"/>
  <c r="AB106" i="11"/>
  <c r="AC106" i="11"/>
  <c r="AB210" i="11"/>
  <c r="AC210" i="11"/>
  <c r="AC77" i="11"/>
  <c r="AB77" i="11"/>
  <c r="AB24" i="11"/>
  <c r="AC24" i="11"/>
  <c r="AC11" i="11"/>
  <c r="AB11" i="11"/>
  <c r="AB150" i="11"/>
  <c r="AC150" i="11"/>
  <c r="AC91" i="11"/>
  <c r="AB91" i="11"/>
  <c r="AC52" i="11"/>
  <c r="AB52" i="11"/>
  <c r="AC96" i="11"/>
  <c r="AB96" i="11"/>
  <c r="AC212" i="11"/>
  <c r="AB212" i="11"/>
  <c r="AC170" i="11"/>
  <c r="AB170" i="11"/>
  <c r="AC128" i="11"/>
  <c r="AB128" i="11"/>
  <c r="AC131" i="11"/>
  <c r="AB131" i="11"/>
  <c r="AB80" i="11"/>
  <c r="AC80" i="11"/>
  <c r="AB86" i="11"/>
  <c r="AC86" i="11"/>
  <c r="AC196" i="11"/>
  <c r="AB196" i="11"/>
  <c r="AC179" i="11"/>
  <c r="AB179" i="11"/>
  <c r="AC29" i="11"/>
  <c r="AB29" i="11"/>
  <c r="AC149" i="11"/>
  <c r="AB149" i="11"/>
  <c r="AB115" i="11"/>
  <c r="AC115" i="11"/>
  <c r="AB215" i="11"/>
  <c r="AC215" i="11"/>
  <c r="AC6" i="11"/>
  <c r="AB6" i="11"/>
  <c r="AB33" i="11"/>
  <c r="AC33" i="11"/>
  <c r="AC250" i="11"/>
  <c r="AB250" i="11"/>
  <c r="AB99" i="11"/>
  <c r="AC99" i="11"/>
  <c r="AC225" i="11"/>
  <c r="AB225" i="11"/>
  <c r="AC90" i="11"/>
  <c r="AB90" i="11"/>
  <c r="AB184" i="11"/>
  <c r="AC184" i="11"/>
  <c r="AB113" i="11"/>
  <c r="AC113" i="11"/>
  <c r="AB176" i="11"/>
  <c r="AC176" i="11"/>
  <c r="AB36" i="11"/>
  <c r="AC36" i="11"/>
  <c r="AC251" i="11"/>
  <c r="AB251" i="11"/>
  <c r="AB122" i="11"/>
  <c r="AC122" i="11"/>
  <c r="AB35" i="11"/>
  <c r="AC35" i="11"/>
  <c r="AC165" i="11"/>
  <c r="AB165" i="11"/>
  <c r="AB141" i="11"/>
  <c r="AC141" i="11"/>
  <c r="AC200" i="11"/>
  <c r="AB200" i="11"/>
  <c r="AC74" i="11"/>
  <c r="AB74" i="11"/>
  <c r="AC197" i="11"/>
  <c r="AB197" i="11"/>
  <c r="AC175" i="11"/>
  <c r="AB175" i="11"/>
  <c r="AC248" i="11"/>
  <c r="AB248" i="11"/>
  <c r="AB93" i="11"/>
  <c r="AC93" i="11"/>
  <c r="AC213" i="11"/>
  <c r="AB213" i="11"/>
  <c r="AC31" i="11"/>
  <c r="AB31" i="11"/>
  <c r="AC173" i="11"/>
  <c r="AB173" i="11"/>
  <c r="AC247" i="11"/>
  <c r="AB247" i="11"/>
  <c r="AC126" i="11"/>
  <c r="AB126" i="11"/>
  <c r="AB38" i="11"/>
  <c r="AC38" i="11"/>
  <c r="AB161" i="11"/>
  <c r="AC161" i="11"/>
  <c r="AB204" i="11"/>
  <c r="AC204" i="11"/>
  <c r="AC101" i="11"/>
  <c r="AB101" i="11"/>
  <c r="AC219" i="11"/>
  <c r="AB219" i="11"/>
  <c r="AC42" i="11"/>
  <c r="AB42" i="11"/>
  <c r="AC181" i="11"/>
  <c r="AB181" i="11"/>
  <c r="AB105" i="11"/>
  <c r="AC105" i="11"/>
  <c r="AC59" i="11"/>
  <c r="AB59" i="11"/>
  <c r="AC182" i="11"/>
  <c r="AB182" i="11"/>
  <c r="AB166" i="11"/>
  <c r="AC166" i="11"/>
  <c r="AB88" i="11"/>
  <c r="AC88" i="11"/>
  <c r="AC157" i="11"/>
  <c r="AB157" i="11"/>
  <c r="AC25" i="11"/>
  <c r="AB25" i="11"/>
  <c r="AC12" i="11"/>
  <c r="AB12" i="11"/>
  <c r="AB206" i="11"/>
  <c r="AB205" i="11"/>
  <c r="AC205" i="11"/>
  <c r="AC95" i="11"/>
  <c r="AB95" i="11"/>
  <c r="AC137" i="11"/>
  <c r="AB137" i="11"/>
  <c r="AC26" i="11"/>
  <c r="AB26" i="11"/>
  <c r="AC19" i="11"/>
  <c r="AB19" i="11"/>
  <c r="AC178" i="11"/>
  <c r="AB178" i="11"/>
  <c r="AB168" i="11"/>
  <c r="AC168" i="11"/>
  <c r="AC233" i="11"/>
  <c r="AB233" i="11"/>
  <c r="AB109" i="11"/>
  <c r="AC109" i="11"/>
  <c r="AC220" i="11"/>
  <c r="AB220" i="11"/>
  <c r="AC134" i="11"/>
  <c r="AB134" i="11"/>
  <c r="AC20" i="11"/>
  <c r="AB20" i="11"/>
  <c r="AC64" i="11"/>
  <c r="AB64" i="11"/>
  <c r="AC180" i="11"/>
  <c r="AB180" i="11"/>
  <c r="AC202" i="11"/>
  <c r="AB202" i="11"/>
  <c r="AB224" i="11"/>
  <c r="AC224" i="11"/>
  <c r="AB18" i="11"/>
  <c r="AC18" i="11"/>
  <c r="AC116" i="11"/>
  <c r="AB116" i="11"/>
  <c r="AB16" i="11"/>
  <c r="AC16" i="11"/>
  <c r="AB171" i="11"/>
  <c r="AC171" i="11"/>
  <c r="AC132" i="11"/>
  <c r="AB132" i="11"/>
  <c r="AC209" i="11"/>
  <c r="AB209" i="11"/>
  <c r="AB66" i="11"/>
  <c r="AC66" i="11"/>
  <c r="AB214" i="11"/>
  <c r="AC214" i="11"/>
  <c r="AB51" i="11"/>
  <c r="AC51" i="11"/>
  <c r="AB190" i="11"/>
  <c r="AC190" i="11"/>
  <c r="AB55" i="11"/>
  <c r="AC55" i="11"/>
  <c r="AB45" i="11"/>
  <c r="AC45" i="11"/>
  <c r="AB174" i="11"/>
  <c r="AC174" i="11"/>
  <c r="AB10" i="11"/>
  <c r="AC10" i="11"/>
  <c r="AB147" i="11"/>
  <c r="AC147" i="11"/>
  <c r="AC56" i="11"/>
  <c r="AB56" i="11"/>
  <c r="AC156" i="11"/>
  <c r="AB156" i="11"/>
  <c r="AC112" i="11"/>
  <c r="AB112" i="11"/>
  <c r="AB43" i="11"/>
  <c r="AC43" i="11"/>
  <c r="AB228" i="11"/>
  <c r="AC228" i="11"/>
  <c r="AB159" i="11"/>
  <c r="AC159" i="11"/>
  <c r="AB9" i="11"/>
  <c r="AC9" i="11"/>
  <c r="AB110" i="11"/>
  <c r="AC110" i="11"/>
  <c r="AB227" i="11"/>
  <c r="AC227" i="11"/>
  <c r="AB78" i="11"/>
  <c r="AC78" i="11"/>
  <c r="AB194" i="11"/>
  <c r="AC194" i="11"/>
  <c r="AC72" i="11"/>
  <c r="AB72" i="11"/>
  <c r="AC244" i="11"/>
  <c r="AB244" i="11"/>
  <c r="AB151" i="11"/>
  <c r="AC151" i="11"/>
  <c r="AB82" i="11"/>
  <c r="AC82" i="11"/>
  <c r="AC221" i="11"/>
  <c r="AB221" i="11"/>
  <c r="AC17" i="11"/>
  <c r="AB17" i="11"/>
  <c r="AC167" i="11"/>
  <c r="AB167" i="11"/>
  <c r="AB71" i="11"/>
  <c r="AC71" i="11"/>
  <c r="AB203" i="11"/>
  <c r="AC203" i="11"/>
  <c r="AC21" i="11"/>
  <c r="AB21" i="11"/>
  <c r="AB154" i="11"/>
  <c r="AC154" i="11"/>
  <c r="AC13" i="11"/>
  <c r="AB13" i="11"/>
  <c r="AC232" i="11"/>
  <c r="AB232" i="11"/>
  <c r="AC140" i="11"/>
  <c r="AB140" i="11"/>
  <c r="AC138" i="11"/>
  <c r="AB138" i="11"/>
  <c r="AB249" i="11"/>
  <c r="AC249" i="11"/>
  <c r="AC79" i="11"/>
  <c r="AB79" i="11"/>
  <c r="AC211" i="11"/>
  <c r="AB211" i="11"/>
  <c r="AC30" i="11"/>
  <c r="AB30" i="11"/>
  <c r="AC162" i="11"/>
  <c r="AB162" i="11"/>
  <c r="AC145" i="11"/>
  <c r="AB145" i="11"/>
  <c r="AC216" i="11"/>
  <c r="AB216" i="11"/>
  <c r="AB124" i="11"/>
  <c r="AC124" i="11"/>
  <c r="AC32" i="11"/>
  <c r="AB32" i="11"/>
  <c r="AB148" i="11"/>
  <c r="AC148" i="11"/>
  <c r="AB230" i="11"/>
  <c r="AC230" i="11"/>
  <c r="AC192" i="11"/>
  <c r="AB192" i="11"/>
  <c r="AC57" i="11"/>
  <c r="AB57" i="11"/>
  <c r="AC65" i="11"/>
  <c r="AB65" i="11"/>
  <c r="AB177" i="11"/>
  <c r="AC177" i="11"/>
  <c r="AC22" i="11"/>
  <c r="AB22" i="11"/>
  <c r="AB70" i="11"/>
  <c r="AC70" i="11"/>
  <c r="AC208" i="11"/>
  <c r="AB208" i="11"/>
  <c r="AB68" i="11"/>
  <c r="AC68" i="11"/>
  <c r="AC238" i="11"/>
  <c r="AB238" i="11"/>
  <c r="AB103" i="11"/>
  <c r="AC103" i="11"/>
  <c r="AC127" i="11"/>
  <c r="AB127" i="11"/>
  <c r="AB246" i="11"/>
  <c r="AC246" i="11"/>
  <c r="AB111" i="11"/>
  <c r="AC111" i="11"/>
  <c r="AB136" i="11"/>
  <c r="AC136" i="11"/>
  <c r="AC236" i="11"/>
  <c r="AB236" i="11"/>
  <c r="AC121" i="11"/>
  <c r="AB121" i="11"/>
  <c r="AC234" i="11"/>
  <c r="AB234" i="11"/>
  <c r="AC87" i="11"/>
  <c r="AB87" i="11"/>
  <c r="AC199" i="11"/>
  <c r="AB199" i="11"/>
  <c r="AB102" i="11"/>
  <c r="AC102" i="11"/>
  <c r="AB28" i="11"/>
  <c r="AC28" i="11"/>
  <c r="AB48" i="11"/>
  <c r="AC48" i="11"/>
  <c r="AC129" i="11"/>
  <c r="AB129" i="11"/>
  <c r="AC164" i="11"/>
  <c r="AB164" i="11"/>
  <c r="AC195" i="11"/>
  <c r="AB195" i="11"/>
  <c r="AB46" i="11"/>
  <c r="AC46" i="11"/>
  <c r="AB186" i="11"/>
  <c r="AC186" i="11"/>
  <c r="AC14" i="11"/>
  <c r="AB14" i="11"/>
  <c r="AC153" i="11"/>
  <c r="AB153" i="11"/>
  <c r="AB237" i="11"/>
  <c r="AC237" i="11"/>
  <c r="AB81" i="11"/>
  <c r="AC81" i="11"/>
  <c r="AC172" i="11"/>
  <c r="AB172" i="11"/>
  <c r="AC187" i="11"/>
  <c r="AB187" i="11"/>
  <c r="AC158" i="11"/>
  <c r="AB158" i="11"/>
  <c r="AB61" i="11"/>
  <c r="AC61" i="11"/>
  <c r="AC50" i="11"/>
  <c r="AB50" i="11"/>
  <c r="AC5" i="11"/>
  <c r="AB5" i="11"/>
  <c r="AC92" i="11"/>
  <c r="AB92" i="11"/>
  <c r="AC201" i="11"/>
  <c r="AB201" i="11"/>
  <c r="AB15" i="11"/>
  <c r="AC15" i="11"/>
  <c r="AC146" i="11"/>
  <c r="AB146" i="11"/>
  <c r="AC58" i="11"/>
  <c r="AB58" i="11"/>
  <c r="AC183" i="11"/>
  <c r="AB183" i="11"/>
  <c r="AC41" i="11"/>
  <c r="AB41" i="11"/>
  <c r="AB104" i="11"/>
  <c r="AC104" i="11"/>
  <c r="AB76" i="11"/>
  <c r="AC76" i="11"/>
  <c r="AB207" i="11"/>
  <c r="AC207" i="11"/>
  <c r="AB117" i="11"/>
  <c r="AC117" i="11"/>
  <c r="AC239" i="11"/>
  <c r="AB239" i="11"/>
  <c r="AB67" i="11"/>
  <c r="AC67" i="11"/>
  <c r="AB189" i="11"/>
  <c r="AC189" i="11"/>
  <c r="AB47" i="11"/>
  <c r="AC47" i="11"/>
  <c r="AB152" i="11"/>
  <c r="AC152" i="11"/>
  <c r="AB60" i="11"/>
  <c r="AC60" i="11"/>
  <c r="Z3" i="11"/>
  <c r="AA3" i="11" s="1"/>
  <c r="AC3" i="11" s="1"/>
  <c r="AC2" i="11" l="1"/>
  <c r="AB4" i="11"/>
  <c r="AB2" i="11" s="1"/>
  <c r="AE2" i="11" s="1"/>
</calcChain>
</file>

<file path=xl/sharedStrings.xml><?xml version="1.0" encoding="utf-8"?>
<sst xmlns="http://schemas.openxmlformats.org/spreadsheetml/2006/main" count="364" uniqueCount="138">
  <si>
    <t>b0</t>
  </si>
  <si>
    <t>b1</t>
  </si>
  <si>
    <t>Xср</t>
  </si>
  <si>
    <t>Yср</t>
  </si>
  <si>
    <t>XYср</t>
  </si>
  <si>
    <t>X^2ср</t>
  </si>
  <si>
    <t>Xср^2</t>
  </si>
  <si>
    <t>Se^2</t>
  </si>
  <si>
    <t>Сумма e^2</t>
  </si>
  <si>
    <t>Сумма (Xi-Xср)^2</t>
  </si>
  <si>
    <t>Сумма (Yi-Yср)^2</t>
  </si>
  <si>
    <t>R^2</t>
  </si>
  <si>
    <t>F-крит</t>
  </si>
  <si>
    <t>L-эластичность</t>
  </si>
  <si>
    <t>Ковариация</t>
  </si>
  <si>
    <t>Корреляция</t>
  </si>
  <si>
    <t>A</t>
  </si>
  <si>
    <t>xy</t>
  </si>
  <si>
    <t>x^2</t>
  </si>
  <si>
    <t>y^</t>
  </si>
  <si>
    <t>e</t>
  </si>
  <si>
    <t>e^2</t>
  </si>
  <si>
    <t>(Xi-Xср)^2</t>
  </si>
  <si>
    <t>(Yi-Yср)^2</t>
  </si>
  <si>
    <t>Дата</t>
  </si>
  <si>
    <t>Цена Apple</t>
  </si>
  <si>
    <t>Цена Samsung</t>
  </si>
  <si>
    <t>Цена Apple (x)</t>
  </si>
  <si>
    <t>Цена Samsung (y)</t>
  </si>
  <si>
    <t>Сумма (Xi-Xср)</t>
  </si>
  <si>
    <t>Сумма (Yi-Yср)</t>
  </si>
  <si>
    <t>А</t>
  </si>
  <si>
    <t>Сумма (y-y^)/y</t>
  </si>
  <si>
    <t>(Xi-Xср)</t>
  </si>
  <si>
    <t>(Yi-Yср)</t>
  </si>
  <si>
    <t>(y-y^)/y</t>
  </si>
  <si>
    <t>y^2</t>
  </si>
  <si>
    <t>Sb0</t>
  </si>
  <si>
    <t>Tb0</t>
  </si>
  <si>
    <t>Sb0^2</t>
  </si>
  <si>
    <t>Sb1^2</t>
  </si>
  <si>
    <t>Sb1</t>
  </si>
  <si>
    <t>Tb1</t>
  </si>
  <si>
    <t>&lt; b0 &lt;</t>
  </si>
  <si>
    <t>&lt; b1 &lt;</t>
  </si>
  <si>
    <t>Стандартная ошибка</t>
  </si>
  <si>
    <t>Дисперсионный анализ</t>
  </si>
  <si>
    <t>SS</t>
  </si>
  <si>
    <t>df</t>
  </si>
  <si>
    <t>MS</t>
  </si>
  <si>
    <t>F</t>
  </si>
  <si>
    <t>P-Значение</t>
  </si>
  <si>
    <t>Итого</t>
  </si>
  <si>
    <t>Цена Samsung (1/y)</t>
  </si>
  <si>
    <t>Цена Apple (1/x)</t>
  </si>
  <si>
    <t>Цена Samsung (ln(y))</t>
  </si>
  <si>
    <t>Цена Apple (ln(x))</t>
  </si>
  <si>
    <t>Тип модели</t>
  </si>
  <si>
    <t>F-крит Фишера</t>
  </si>
  <si>
    <t>Апроксимация</t>
  </si>
  <si>
    <t>Линейная</t>
  </si>
  <si>
    <t>Обратная</t>
  </si>
  <si>
    <t>Гиперболическая</t>
  </si>
  <si>
    <t>Экспоненциальная</t>
  </si>
  <si>
    <t>Показательная</t>
  </si>
  <si>
    <t>Цена Microsoft</t>
  </si>
  <si>
    <t>Ср. знач</t>
  </si>
  <si>
    <t>Суммы</t>
  </si>
  <si>
    <t>Y</t>
  </si>
  <si>
    <t>(Y-Y^)/Y</t>
  </si>
  <si>
    <t>X1</t>
  </si>
  <si>
    <t>(e(t)-e(t-1))^2</t>
  </si>
  <si>
    <t>X2</t>
  </si>
  <si>
    <t>(Yi-Ycp)^2</t>
  </si>
  <si>
    <t>y*</t>
  </si>
  <si>
    <t>X1*</t>
  </si>
  <si>
    <t>X2*</t>
  </si>
  <si>
    <t>Y1*</t>
  </si>
  <si>
    <t>e*</t>
  </si>
  <si>
    <t>(e*(t)-e*(t-1))^2</t>
  </si>
  <si>
    <t>e*^2</t>
  </si>
  <si>
    <t>DW</t>
  </si>
  <si>
    <t>x1(t)-x1(t-1)</t>
  </si>
  <si>
    <t>p</t>
  </si>
  <si>
    <t>b2</t>
  </si>
  <si>
    <t>b0*</t>
  </si>
  <si>
    <t>Y^</t>
  </si>
  <si>
    <t>Матрица мультиколлинеарности</t>
  </si>
  <si>
    <t>x1</t>
  </si>
  <si>
    <t>x2</t>
  </si>
  <si>
    <t>XtX</t>
  </si>
  <si>
    <t>XtX^(-1)</t>
  </si>
  <si>
    <t>(XtX)^(-1) *Xt</t>
  </si>
  <si>
    <t>S=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</si>
  <si>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</si>
  <si>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</si>
  <si>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</si>
  <si>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</si>
  <si>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</si>
  <si>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</si>
  <si>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Регрессия</t>
  </si>
  <si>
    <t>Остаток</t>
  </si>
  <si>
    <t>Y-пересечение</t>
  </si>
  <si>
    <t>Значимость F</t>
  </si>
  <si>
    <t>Коэффициенты</t>
  </si>
  <si>
    <t>t-статистика</t>
  </si>
  <si>
    <t>Нижние 95%</t>
  </si>
  <si>
    <t>Верхние 95%</t>
  </si>
  <si>
    <t>Нижние 95,0%</t>
  </si>
  <si>
    <t>Верхние 95,0%</t>
  </si>
  <si>
    <t>E1</t>
  </si>
  <si>
    <t>E2</t>
  </si>
  <si>
    <t>|yt-y(t-1)|</t>
  </si>
  <si>
    <t>Sy</t>
  </si>
  <si>
    <t>Ii</t>
  </si>
  <si>
    <t>Iпр =</t>
  </si>
  <si>
    <t>при alpha = 0,05</t>
  </si>
  <si>
    <t>Для всех Ii H0 -- не являются аномальными</t>
  </si>
  <si>
    <t>y1ср</t>
  </si>
  <si>
    <t>y2ср</t>
  </si>
  <si>
    <t>s1^2</t>
  </si>
  <si>
    <t>s2^2</t>
  </si>
  <si>
    <t>Fs</t>
  </si>
  <si>
    <t>Не выполнено</t>
  </si>
  <si>
    <t>Упор ВР</t>
  </si>
  <si>
    <t>Медиана (упор)</t>
  </si>
  <si>
    <t>Кол-во серий</t>
  </si>
  <si>
    <t>Самая длинная:</t>
  </si>
  <si>
    <t>&gt;</t>
  </si>
  <si>
    <t>&lt;</t>
  </si>
  <si>
    <t>Оба критерия не выполняются, значит, есть неслучайная составляющая</t>
  </si>
  <si>
    <t>?</t>
  </si>
  <si>
    <t>Лин</t>
  </si>
  <si>
    <t>Пол</t>
  </si>
  <si>
    <t>Эксп</t>
  </si>
  <si>
    <t>x</t>
  </si>
  <si>
    <t>Полиномиальная</t>
  </si>
  <si>
    <t>(y-y^)^2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</si>
</sst>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  <xf numFmtId="2" fontId="0" fillId="0" borderId="0" xfId="0" applyNumberFormat="1"/>
    <xf numFmtId="10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5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2" fillId="2" borderId="0" xfId="0" applyFont="1" applyFill="1"/>
    <xf numFmtId="0" fontId="0" fillId="3" borderId="0" xfId="0" applyFont="1" applyFill="1"/>
    <xf numFmtId="0" fontId="0" fillId="0" borderId="0" xfId="0" applyAlignment="1">
      <alignment horizontal="right"/>
    </xf>
    <xf numFmtId="0" fontId="1" fillId="0" borderId="5" xfId="0" applyFont="1" applyFill="1" applyBorder="1" applyAlignment="1">
      <alignment horizontal="centerContinuous"/>
    </xf>
    <xf numFmtId="0" fontId="0" fillId="4" borderId="0" xfId="0" applyFill="1"/>
    <xf numFmtId="0" fontId="0" fillId="0" borderId="0" xfId="0" applyFill="1" applyBorder="1"/>
    <xf numFmtId="0" fontId="0" fillId="0" borderId="0" xfId="0" applyFill="1" applyAlignment="1">
      <alignment vertical="center" wrapText="1"/>
    </xf>
    <xf numFmtId="0" fontId="4" fillId="0" borderId="0" xfId="0" applyFont="1"/>
    <xf numFmtId="0" fontId="3" fillId="0" borderId="0" xfId="0" applyFont="1" applyFill="1"/>
    <xf numFmtId="0" fontId="0" fillId="4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Облако корреляции</c:v>
          </c:tx>
          <c:spPr>
            <a:ln w="28575">
              <a:noFill/>
            </a:ln>
          </c:spPr>
          <c:trendline>
            <c:name>Линейная корреляция</c:name>
            <c:trendlineType val="linear"/>
            <c:dispRSqr val="0"/>
            <c:dispEq val="0"/>
          </c:trendline>
          <c:xVal>
            <c:numRef>
              <c:f>Исходный!$B$2:$B$250</c:f>
              <c:numCache>
                <c:formatCode>General</c:formatCode>
                <c:ptCount val="249"/>
                <c:pt idx="0">
                  <c:v>118.99</c:v>
                </c:pt>
                <c:pt idx="1">
                  <c:v>119.11</c:v>
                </c:pt>
                <c:pt idx="2">
                  <c:v>119.75</c:v>
                </c:pt>
                <c:pt idx="3">
                  <c:v>119.25</c:v>
                </c:pt>
                <c:pt idx="4">
                  <c:v>119.04</c:v>
                </c:pt>
                <c:pt idx="5">
                  <c:v>120</c:v>
                </c:pt>
                <c:pt idx="6">
                  <c:v>119.99</c:v>
                </c:pt>
                <c:pt idx="7">
                  <c:v>119.78</c:v>
                </c:pt>
                <c:pt idx="8">
                  <c:v>120</c:v>
                </c:pt>
                <c:pt idx="9">
                  <c:v>120.08</c:v>
                </c:pt>
                <c:pt idx="10">
                  <c:v>119.97</c:v>
                </c:pt>
                <c:pt idx="11">
                  <c:v>121.88</c:v>
                </c:pt>
                <c:pt idx="12">
                  <c:v>121.94</c:v>
                </c:pt>
                <c:pt idx="13">
                  <c:v>121.95</c:v>
                </c:pt>
                <c:pt idx="14">
                  <c:v>121.63</c:v>
                </c:pt>
                <c:pt idx="15">
                  <c:v>121.35</c:v>
                </c:pt>
                <c:pt idx="16">
                  <c:v>128.75</c:v>
                </c:pt>
                <c:pt idx="17">
                  <c:v>128.53</c:v>
                </c:pt>
                <c:pt idx="18">
                  <c:v>129.08000000000001</c:v>
                </c:pt>
                <c:pt idx="19">
                  <c:v>130.29</c:v>
                </c:pt>
                <c:pt idx="20">
                  <c:v>131.53</c:v>
                </c:pt>
                <c:pt idx="21">
                  <c:v>132.04</c:v>
                </c:pt>
                <c:pt idx="22">
                  <c:v>132.41999999999999</c:v>
                </c:pt>
                <c:pt idx="23">
                  <c:v>132.12</c:v>
                </c:pt>
                <c:pt idx="24">
                  <c:v>133.29</c:v>
                </c:pt>
                <c:pt idx="25">
                  <c:v>135.02000000000001</c:v>
                </c:pt>
                <c:pt idx="26">
                  <c:v>135.51</c:v>
                </c:pt>
                <c:pt idx="27">
                  <c:v>135.34</c:v>
                </c:pt>
                <c:pt idx="28">
                  <c:v>135.72</c:v>
                </c:pt>
                <c:pt idx="29">
                  <c:v>136.69999999999999</c:v>
                </c:pt>
                <c:pt idx="30">
                  <c:v>137.11000000000001</c:v>
                </c:pt>
                <c:pt idx="31">
                  <c:v>136.53</c:v>
                </c:pt>
                <c:pt idx="32">
                  <c:v>136.66</c:v>
                </c:pt>
                <c:pt idx="33">
                  <c:v>136.93</c:v>
                </c:pt>
                <c:pt idx="34">
                  <c:v>136.99</c:v>
                </c:pt>
                <c:pt idx="35">
                  <c:v>139.79</c:v>
                </c:pt>
                <c:pt idx="36">
                  <c:v>138.96</c:v>
                </c:pt>
                <c:pt idx="37">
                  <c:v>139.78</c:v>
                </c:pt>
                <c:pt idx="38">
                  <c:v>139.34</c:v>
                </c:pt>
                <c:pt idx="39">
                  <c:v>139.52000000000001</c:v>
                </c:pt>
                <c:pt idx="40">
                  <c:v>139</c:v>
                </c:pt>
                <c:pt idx="41">
                  <c:v>138.68</c:v>
                </c:pt>
                <c:pt idx="42">
                  <c:v>139.13999999999999</c:v>
                </c:pt>
                <c:pt idx="43">
                  <c:v>139.19999999999999</c:v>
                </c:pt>
                <c:pt idx="44">
                  <c:v>138.99</c:v>
                </c:pt>
                <c:pt idx="45">
                  <c:v>140.46</c:v>
                </c:pt>
                <c:pt idx="46">
                  <c:v>140.69</c:v>
                </c:pt>
                <c:pt idx="47">
                  <c:v>139.99</c:v>
                </c:pt>
                <c:pt idx="48">
                  <c:v>141.46</c:v>
                </c:pt>
                <c:pt idx="49">
                  <c:v>139.84</c:v>
                </c:pt>
                <c:pt idx="50">
                  <c:v>141.41999999999999</c:v>
                </c:pt>
                <c:pt idx="51">
                  <c:v>140.91999999999999</c:v>
                </c:pt>
                <c:pt idx="52">
                  <c:v>140.63999999999999</c:v>
                </c:pt>
                <c:pt idx="53">
                  <c:v>140.88</c:v>
                </c:pt>
                <c:pt idx="54">
                  <c:v>143.80000000000001</c:v>
                </c:pt>
                <c:pt idx="55">
                  <c:v>144.12</c:v>
                </c:pt>
                <c:pt idx="56">
                  <c:v>143.93</c:v>
                </c:pt>
                <c:pt idx="57">
                  <c:v>143.66</c:v>
                </c:pt>
                <c:pt idx="58">
                  <c:v>143.69999999999999</c:v>
                </c:pt>
                <c:pt idx="59">
                  <c:v>144.77000000000001</c:v>
                </c:pt>
                <c:pt idx="60">
                  <c:v>144.02000000000001</c:v>
                </c:pt>
                <c:pt idx="61">
                  <c:v>143.66</c:v>
                </c:pt>
                <c:pt idx="62">
                  <c:v>143.34</c:v>
                </c:pt>
                <c:pt idx="63">
                  <c:v>143.16999999999999</c:v>
                </c:pt>
                <c:pt idx="64">
                  <c:v>141.63</c:v>
                </c:pt>
                <c:pt idx="65">
                  <c:v>141.80000000000001</c:v>
                </c:pt>
                <c:pt idx="66">
                  <c:v>141.05000000000001</c:v>
                </c:pt>
                <c:pt idx="67">
                  <c:v>141.19999999999999</c:v>
                </c:pt>
                <c:pt idx="68">
                  <c:v>140.68</c:v>
                </c:pt>
                <c:pt idx="69">
                  <c:v>142.44</c:v>
                </c:pt>
                <c:pt idx="70">
                  <c:v>142.27000000000001</c:v>
                </c:pt>
                <c:pt idx="71">
                  <c:v>143.63999999999999</c:v>
                </c:pt>
                <c:pt idx="72">
                  <c:v>144.53</c:v>
                </c:pt>
                <c:pt idx="73">
                  <c:v>143.68</c:v>
                </c:pt>
                <c:pt idx="74">
                  <c:v>143.79</c:v>
                </c:pt>
                <c:pt idx="75">
                  <c:v>143.65</c:v>
                </c:pt>
                <c:pt idx="76">
                  <c:v>147.51</c:v>
                </c:pt>
                <c:pt idx="77">
                  <c:v>147.06</c:v>
                </c:pt>
                <c:pt idx="78">
                  <c:v>146.53</c:v>
                </c:pt>
                <c:pt idx="79">
                  <c:v>148.96</c:v>
                </c:pt>
                <c:pt idx="80">
                  <c:v>153.01</c:v>
                </c:pt>
                <c:pt idx="81">
                  <c:v>153.99</c:v>
                </c:pt>
                <c:pt idx="82">
                  <c:v>153.26</c:v>
                </c:pt>
                <c:pt idx="83">
                  <c:v>153.94999999999999</c:v>
                </c:pt>
                <c:pt idx="84">
                  <c:v>156.1</c:v>
                </c:pt>
                <c:pt idx="85">
                  <c:v>155.69999999999999</c:v>
                </c:pt>
                <c:pt idx="86">
                  <c:v>155.47</c:v>
                </c:pt>
                <c:pt idx="87">
                  <c:v>150.25</c:v>
                </c:pt>
                <c:pt idx="88">
                  <c:v>152.54</c:v>
                </c:pt>
                <c:pt idx="89">
                  <c:v>153.06</c:v>
                </c:pt>
                <c:pt idx="90">
                  <c:v>153.99</c:v>
                </c:pt>
                <c:pt idx="91">
                  <c:v>153.80000000000001</c:v>
                </c:pt>
                <c:pt idx="92">
                  <c:v>153.34</c:v>
                </c:pt>
                <c:pt idx="93">
                  <c:v>153.87</c:v>
                </c:pt>
                <c:pt idx="94">
                  <c:v>153.61000000000001</c:v>
                </c:pt>
                <c:pt idx="95">
                  <c:v>153.66999999999999</c:v>
                </c:pt>
                <c:pt idx="96">
                  <c:v>152.76</c:v>
                </c:pt>
                <c:pt idx="97">
                  <c:v>153.18</c:v>
                </c:pt>
                <c:pt idx="98">
                  <c:v>155.44999999999999</c:v>
                </c:pt>
                <c:pt idx="99">
                  <c:v>153.93</c:v>
                </c:pt>
                <c:pt idx="100">
                  <c:v>154.44999999999999</c:v>
                </c:pt>
                <c:pt idx="101">
                  <c:v>155.37</c:v>
                </c:pt>
                <c:pt idx="102">
                  <c:v>154.99</c:v>
                </c:pt>
                <c:pt idx="103">
                  <c:v>148.97999999999999</c:v>
                </c:pt>
                <c:pt idx="104">
                  <c:v>145.41999999999999</c:v>
                </c:pt>
                <c:pt idx="105">
                  <c:v>146.59</c:v>
                </c:pt>
                <c:pt idx="106">
                  <c:v>145.16</c:v>
                </c:pt>
                <c:pt idx="107">
                  <c:v>144.29</c:v>
                </c:pt>
                <c:pt idx="108">
                  <c:v>142.27000000000001</c:v>
                </c:pt>
                <c:pt idx="109">
                  <c:v>146.34</c:v>
                </c:pt>
                <c:pt idx="110">
                  <c:v>145.01</c:v>
                </c:pt>
                <c:pt idx="111">
                  <c:v>145.87</c:v>
                </c:pt>
                <c:pt idx="112">
                  <c:v>145.63</c:v>
                </c:pt>
                <c:pt idx="113">
                  <c:v>146.28</c:v>
                </c:pt>
                <c:pt idx="114">
                  <c:v>145.82</c:v>
                </c:pt>
                <c:pt idx="115">
                  <c:v>143.72999999999999</c:v>
                </c:pt>
                <c:pt idx="116">
                  <c:v>145.83000000000001</c:v>
                </c:pt>
                <c:pt idx="117">
                  <c:v>143.68</c:v>
                </c:pt>
                <c:pt idx="118">
                  <c:v>144.02000000000001</c:v>
                </c:pt>
                <c:pt idx="119">
                  <c:v>143.5</c:v>
                </c:pt>
                <c:pt idx="120">
                  <c:v>144.09</c:v>
                </c:pt>
                <c:pt idx="121">
                  <c:v>142.72999999999999</c:v>
                </c:pt>
                <c:pt idx="122">
                  <c:v>144.18</c:v>
                </c:pt>
                <c:pt idx="123">
                  <c:v>145.06</c:v>
                </c:pt>
                <c:pt idx="124">
                  <c:v>145.53</c:v>
                </c:pt>
                <c:pt idx="125">
                  <c:v>145.74</c:v>
                </c:pt>
                <c:pt idx="126">
                  <c:v>147.77000000000001</c:v>
                </c:pt>
                <c:pt idx="127">
                  <c:v>149.04</c:v>
                </c:pt>
                <c:pt idx="128">
                  <c:v>149.56</c:v>
                </c:pt>
                <c:pt idx="129">
                  <c:v>150.08000000000001</c:v>
                </c:pt>
                <c:pt idx="130">
                  <c:v>151.02000000000001</c:v>
                </c:pt>
                <c:pt idx="131">
                  <c:v>150.34</c:v>
                </c:pt>
                <c:pt idx="132">
                  <c:v>150.27000000000001</c:v>
                </c:pt>
                <c:pt idx="133">
                  <c:v>152.09</c:v>
                </c:pt>
                <c:pt idx="134">
                  <c:v>152.74</c:v>
                </c:pt>
                <c:pt idx="135">
                  <c:v>153.46</c:v>
                </c:pt>
                <c:pt idx="136">
                  <c:v>150.56</c:v>
                </c:pt>
                <c:pt idx="137">
                  <c:v>149.5</c:v>
                </c:pt>
                <c:pt idx="138">
                  <c:v>148.72999999999999</c:v>
                </c:pt>
                <c:pt idx="139">
                  <c:v>150.05000000000001</c:v>
                </c:pt>
                <c:pt idx="140">
                  <c:v>157.13999999999999</c:v>
                </c:pt>
                <c:pt idx="141">
                  <c:v>155.57</c:v>
                </c:pt>
                <c:pt idx="142">
                  <c:v>156.38999999999999</c:v>
                </c:pt>
                <c:pt idx="143">
                  <c:v>158.81</c:v>
                </c:pt>
                <c:pt idx="144">
                  <c:v>160.08000000000001</c:v>
                </c:pt>
                <c:pt idx="145">
                  <c:v>161.06</c:v>
                </c:pt>
                <c:pt idx="146">
                  <c:v>155.32</c:v>
                </c:pt>
                <c:pt idx="147">
                  <c:v>157.47999999999999</c:v>
                </c:pt>
                <c:pt idx="148">
                  <c:v>159.85</c:v>
                </c:pt>
                <c:pt idx="149">
                  <c:v>161.6</c:v>
                </c:pt>
                <c:pt idx="150">
                  <c:v>160.94999999999999</c:v>
                </c:pt>
                <c:pt idx="151">
                  <c:v>157.86000000000001</c:v>
                </c:pt>
                <c:pt idx="152">
                  <c:v>157.5</c:v>
                </c:pt>
                <c:pt idx="153">
                  <c:v>157.21</c:v>
                </c:pt>
                <c:pt idx="154">
                  <c:v>159.78</c:v>
                </c:pt>
                <c:pt idx="155">
                  <c:v>159.97999999999999</c:v>
                </c:pt>
                <c:pt idx="156">
                  <c:v>159.27000000000001</c:v>
                </c:pt>
                <c:pt idx="157">
                  <c:v>159.86000000000001</c:v>
                </c:pt>
                <c:pt idx="158">
                  <c:v>162.91</c:v>
                </c:pt>
                <c:pt idx="159">
                  <c:v>163.35</c:v>
                </c:pt>
                <c:pt idx="160">
                  <c:v>164</c:v>
                </c:pt>
                <c:pt idx="161">
                  <c:v>164.05</c:v>
                </c:pt>
                <c:pt idx="162">
                  <c:v>162.08000000000001</c:v>
                </c:pt>
                <c:pt idx="163">
                  <c:v>161.91</c:v>
                </c:pt>
                <c:pt idx="164">
                  <c:v>161.26</c:v>
                </c:pt>
                <c:pt idx="165">
                  <c:v>158.63</c:v>
                </c:pt>
                <c:pt idx="166">
                  <c:v>161.5</c:v>
                </c:pt>
                <c:pt idx="167">
                  <c:v>160.86000000000001</c:v>
                </c:pt>
                <c:pt idx="168">
                  <c:v>159.65</c:v>
                </c:pt>
                <c:pt idx="169">
                  <c:v>158.28</c:v>
                </c:pt>
                <c:pt idx="170">
                  <c:v>159.88</c:v>
                </c:pt>
                <c:pt idx="171">
                  <c:v>158.66999999999999</c:v>
                </c:pt>
                <c:pt idx="172">
                  <c:v>158.72999999999999</c:v>
                </c:pt>
                <c:pt idx="173">
                  <c:v>156.07</c:v>
                </c:pt>
                <c:pt idx="174">
                  <c:v>153.38999999999999</c:v>
                </c:pt>
                <c:pt idx="175">
                  <c:v>151.88999999999999</c:v>
                </c:pt>
                <c:pt idx="176">
                  <c:v>150.55000000000001</c:v>
                </c:pt>
                <c:pt idx="177">
                  <c:v>153.13999999999999</c:v>
                </c:pt>
                <c:pt idx="178">
                  <c:v>154.22999999999999</c:v>
                </c:pt>
                <c:pt idx="179">
                  <c:v>153.28</c:v>
                </c:pt>
                <c:pt idx="180">
                  <c:v>154.12</c:v>
                </c:pt>
                <c:pt idx="181">
                  <c:v>153.81</c:v>
                </c:pt>
                <c:pt idx="182">
                  <c:v>154.47999999999999</c:v>
                </c:pt>
                <c:pt idx="183">
                  <c:v>153.47999999999999</c:v>
                </c:pt>
                <c:pt idx="184">
                  <c:v>155.38999999999999</c:v>
                </c:pt>
                <c:pt idx="185">
                  <c:v>155.30000000000001</c:v>
                </c:pt>
                <c:pt idx="186">
                  <c:v>155.84</c:v>
                </c:pt>
                <c:pt idx="187">
                  <c:v>155.9</c:v>
                </c:pt>
                <c:pt idx="188">
                  <c:v>156.55000000000001</c:v>
                </c:pt>
                <c:pt idx="189">
                  <c:v>156</c:v>
                </c:pt>
                <c:pt idx="190">
                  <c:v>156.99</c:v>
                </c:pt>
                <c:pt idx="191">
                  <c:v>159.88</c:v>
                </c:pt>
                <c:pt idx="192">
                  <c:v>160.47</c:v>
                </c:pt>
                <c:pt idx="193">
                  <c:v>159.76</c:v>
                </c:pt>
                <c:pt idx="194">
                  <c:v>155.97999999999999</c:v>
                </c:pt>
                <c:pt idx="195">
                  <c:v>156.25</c:v>
                </c:pt>
                <c:pt idx="196">
                  <c:v>156.16999999999999</c:v>
                </c:pt>
                <c:pt idx="197">
                  <c:v>157.1</c:v>
                </c:pt>
                <c:pt idx="198">
                  <c:v>156.41</c:v>
                </c:pt>
                <c:pt idx="199">
                  <c:v>157.41</c:v>
                </c:pt>
                <c:pt idx="200">
                  <c:v>163.05000000000001</c:v>
                </c:pt>
                <c:pt idx="201">
                  <c:v>166.72</c:v>
                </c:pt>
                <c:pt idx="202">
                  <c:v>169.04</c:v>
                </c:pt>
                <c:pt idx="203">
                  <c:v>166.89</c:v>
                </c:pt>
                <c:pt idx="204">
                  <c:v>168.11</c:v>
                </c:pt>
                <c:pt idx="205">
                  <c:v>172.5</c:v>
                </c:pt>
                <c:pt idx="206">
                  <c:v>174.25</c:v>
                </c:pt>
                <c:pt idx="207">
                  <c:v>174.81</c:v>
                </c:pt>
                <c:pt idx="208">
                  <c:v>176.24</c:v>
                </c:pt>
                <c:pt idx="209">
                  <c:v>175.88</c:v>
                </c:pt>
                <c:pt idx="210">
                  <c:v>174.67</c:v>
                </c:pt>
                <c:pt idx="211">
                  <c:v>173.97</c:v>
                </c:pt>
                <c:pt idx="212">
                  <c:v>171.34</c:v>
                </c:pt>
                <c:pt idx="213">
                  <c:v>169.08</c:v>
                </c:pt>
                <c:pt idx="214">
                  <c:v>171.1</c:v>
                </c:pt>
                <c:pt idx="215">
                  <c:v>170.15</c:v>
                </c:pt>
                <c:pt idx="216">
                  <c:v>169.98</c:v>
                </c:pt>
                <c:pt idx="217">
                  <c:v>173.14</c:v>
                </c:pt>
                <c:pt idx="218">
                  <c:v>174.96</c:v>
                </c:pt>
                <c:pt idx="219">
                  <c:v>174.97</c:v>
                </c:pt>
                <c:pt idx="220">
                  <c:v>174.09</c:v>
                </c:pt>
                <c:pt idx="221">
                  <c:v>173.07</c:v>
                </c:pt>
                <c:pt idx="222">
                  <c:v>169.48</c:v>
                </c:pt>
                <c:pt idx="223">
                  <c:v>171.85</c:v>
                </c:pt>
                <c:pt idx="224">
                  <c:v>171.05</c:v>
                </c:pt>
                <c:pt idx="225">
                  <c:v>169.8</c:v>
                </c:pt>
                <c:pt idx="226">
                  <c:v>169.64</c:v>
                </c:pt>
                <c:pt idx="227">
                  <c:v>169.01</c:v>
                </c:pt>
                <c:pt idx="228">
                  <c:v>169.32</c:v>
                </c:pt>
                <c:pt idx="229">
                  <c:v>169.37</c:v>
                </c:pt>
                <c:pt idx="230">
                  <c:v>172.67</c:v>
                </c:pt>
                <c:pt idx="231">
                  <c:v>171.7</c:v>
                </c:pt>
                <c:pt idx="232">
                  <c:v>172.27</c:v>
                </c:pt>
                <c:pt idx="233">
                  <c:v>172.22</c:v>
                </c:pt>
                <c:pt idx="234">
                  <c:v>173.97</c:v>
                </c:pt>
                <c:pt idx="235">
                  <c:v>176.42</c:v>
                </c:pt>
                <c:pt idx="236">
                  <c:v>174.54</c:v>
                </c:pt>
                <c:pt idx="237">
                  <c:v>174.35</c:v>
                </c:pt>
                <c:pt idx="238">
                  <c:v>175.01</c:v>
                </c:pt>
                <c:pt idx="239">
                  <c:v>175.01</c:v>
                </c:pt>
                <c:pt idx="240">
                  <c:v>170.6</c:v>
                </c:pt>
                <c:pt idx="241">
                  <c:v>171.08</c:v>
                </c:pt>
                <c:pt idx="242">
                  <c:v>169.23</c:v>
                </c:pt>
                <c:pt idx="243">
                  <c:v>172.26</c:v>
                </c:pt>
                <c:pt idx="244">
                  <c:v>172.23</c:v>
                </c:pt>
                <c:pt idx="245">
                  <c:v>173.03</c:v>
                </c:pt>
                <c:pt idx="246">
                  <c:v>175</c:v>
                </c:pt>
                <c:pt idx="247">
                  <c:v>174.35</c:v>
                </c:pt>
                <c:pt idx="248">
                  <c:v>174.33</c:v>
                </c:pt>
              </c:numCache>
            </c:numRef>
          </c:xVal>
          <c:yVal>
            <c:numRef>
              <c:f>Исходный!$C$2:$C$250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47152"/>
        <c:axId val="136454768"/>
      </c:scatterChart>
      <c:valAx>
        <c:axId val="13644715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454768"/>
        <c:crosses val="autoZero"/>
        <c:crossBetween val="midCat"/>
      </c:valAx>
      <c:valAx>
        <c:axId val="1364547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Samsung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44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Множественная!$S$3:$S$251</c:f>
              <c:numCache>
                <c:formatCode>General</c:formatCode>
                <c:ptCount val="249"/>
                <c:pt idx="0">
                  <c:v>-48.02175182210874</c:v>
                </c:pt>
                <c:pt idx="1">
                  <c:v>-41.9628002081364</c:v>
                </c:pt>
                <c:pt idx="2">
                  <c:v>-32.931305811244897</c:v>
                </c:pt>
                <c:pt idx="3">
                  <c:v>-14.057233457404436</c:v>
                </c:pt>
                <c:pt idx="4">
                  <c:v>-28.833640577328197</c:v>
                </c:pt>
                <c:pt idx="5">
                  <c:v>-32.23962006637305</c:v>
                </c:pt>
                <c:pt idx="6">
                  <c:v>-31.856908636810999</c:v>
                </c:pt>
                <c:pt idx="7">
                  <c:v>-29.083495380608611</c:v>
                </c:pt>
                <c:pt idx="8">
                  <c:v>-39.810179649085057</c:v>
                </c:pt>
                <c:pt idx="9">
                  <c:v>-21.627055887227925</c:v>
                </c:pt>
                <c:pt idx="10">
                  <c:v>-20.311506488777013</c:v>
                </c:pt>
                <c:pt idx="11">
                  <c:v>3.7716432063270986</c:v>
                </c:pt>
                <c:pt idx="12">
                  <c:v>-1.5433369372924517</c:v>
                </c:pt>
                <c:pt idx="13">
                  <c:v>-20.042373045014983</c:v>
                </c:pt>
                <c:pt idx="14">
                  <c:v>-15.590242873508942</c:v>
                </c:pt>
                <c:pt idx="15">
                  <c:v>-9.2809964161349399</c:v>
                </c:pt>
                <c:pt idx="16">
                  <c:v>-8.6449710077305326</c:v>
                </c:pt>
                <c:pt idx="17">
                  <c:v>5.7144904632154976</c:v>
                </c:pt>
                <c:pt idx="18">
                  <c:v>1.6198281434535602</c:v>
                </c:pt>
                <c:pt idx="19">
                  <c:v>2.2353340643164756</c:v>
                </c:pt>
                <c:pt idx="20">
                  <c:v>-8.1146967249109139</c:v>
                </c:pt>
                <c:pt idx="21">
                  <c:v>-8.8029485659402553</c:v>
                </c:pt>
                <c:pt idx="22">
                  <c:v>-19.204863723874155</c:v>
                </c:pt>
                <c:pt idx="23">
                  <c:v>-27.00575916786056</c:v>
                </c:pt>
                <c:pt idx="24">
                  <c:v>-44.631276256304204</c:v>
                </c:pt>
                <c:pt idx="25">
                  <c:v>-52.474695610148729</c:v>
                </c:pt>
                <c:pt idx="26">
                  <c:v>-46.744008182998527</c:v>
                </c:pt>
                <c:pt idx="27">
                  <c:v>-39.3582938392816</c:v>
                </c:pt>
                <c:pt idx="28">
                  <c:v>-54.170937848256472</c:v>
                </c:pt>
                <c:pt idx="29">
                  <c:v>-36.097524998071776</c:v>
                </c:pt>
                <c:pt idx="30">
                  <c:v>-29.14126012207646</c:v>
                </c:pt>
                <c:pt idx="31">
                  <c:v>-26.425517042829711</c:v>
                </c:pt>
                <c:pt idx="32">
                  <c:v>-44.626869259242767</c:v>
                </c:pt>
                <c:pt idx="33">
                  <c:v>-47.271165956206914</c:v>
                </c:pt>
                <c:pt idx="34">
                  <c:v>-39.303907768978434</c:v>
                </c:pt>
                <c:pt idx="35">
                  <c:v>-65.391854258842613</c:v>
                </c:pt>
                <c:pt idx="36">
                  <c:v>-30.722391076767167</c:v>
                </c:pt>
                <c:pt idx="37">
                  <c:v>-43.93024128361435</c:v>
                </c:pt>
                <c:pt idx="38">
                  <c:v>-43.493556672570094</c:v>
                </c:pt>
                <c:pt idx="39">
                  <c:v>-39.36365083843998</c:v>
                </c:pt>
                <c:pt idx="40">
                  <c:v>-46.780290324216708</c:v>
                </c:pt>
                <c:pt idx="41">
                  <c:v>-48.102056520604378</c:v>
                </c:pt>
                <c:pt idx="42">
                  <c:v>-48.262685577600905</c:v>
                </c:pt>
                <c:pt idx="43">
                  <c:v>-29.662650187902614</c:v>
                </c:pt>
                <c:pt idx="44">
                  <c:v>-19.665160939932889</c:v>
                </c:pt>
                <c:pt idx="45">
                  <c:v>-14.10384822061269</c:v>
                </c:pt>
                <c:pt idx="46">
                  <c:v>6.8863968336008838</c:v>
                </c:pt>
                <c:pt idx="47">
                  <c:v>2.1552262947591316</c:v>
                </c:pt>
                <c:pt idx="48">
                  <c:v>2.1439517910287123</c:v>
                </c:pt>
                <c:pt idx="49">
                  <c:v>13.466457320902009</c:v>
                </c:pt>
                <c:pt idx="50">
                  <c:v>7.981830327388252</c:v>
                </c:pt>
                <c:pt idx="51">
                  <c:v>1.7147835158046973</c:v>
                </c:pt>
                <c:pt idx="52">
                  <c:v>-10.198018378250026</c:v>
                </c:pt>
                <c:pt idx="53">
                  <c:v>-8.0386367371335155</c:v>
                </c:pt>
                <c:pt idx="54">
                  <c:v>-10.887061674768574</c:v>
                </c:pt>
                <c:pt idx="55">
                  <c:v>-4.5860346849667621</c:v>
                </c:pt>
                <c:pt idx="56">
                  <c:v>-3.229533056605419</c:v>
                </c:pt>
                <c:pt idx="57">
                  <c:v>-12.647453979399074</c:v>
                </c:pt>
                <c:pt idx="58">
                  <c:v>-14.914772933046493</c:v>
                </c:pt>
                <c:pt idx="59">
                  <c:v>-15.775393345627663</c:v>
                </c:pt>
                <c:pt idx="60">
                  <c:v>1.4671832427599156</c:v>
                </c:pt>
                <c:pt idx="61">
                  <c:v>-20.056155190101322</c:v>
                </c:pt>
                <c:pt idx="62">
                  <c:v>-23.948480969200887</c:v>
                </c:pt>
                <c:pt idx="63">
                  <c:v>-23.849060237009326</c:v>
                </c:pt>
                <c:pt idx="64">
                  <c:v>-29.851772908233102</c:v>
                </c:pt>
                <c:pt idx="65">
                  <c:v>-19.054889673354296</c:v>
                </c:pt>
                <c:pt idx="66">
                  <c:v>-9.4658294940222731</c:v>
                </c:pt>
                <c:pt idx="67">
                  <c:v>-39.084093338276261</c:v>
                </c:pt>
                <c:pt idx="68">
                  <c:v>-32.994418501437849</c:v>
                </c:pt>
                <c:pt idx="69">
                  <c:v>-47.35116730115999</c:v>
                </c:pt>
                <c:pt idx="70">
                  <c:v>-39.104544482528354</c:v>
                </c:pt>
                <c:pt idx="71">
                  <c:v>-54.05854577785442</c:v>
                </c:pt>
                <c:pt idx="72">
                  <c:v>-36.210930396575463</c:v>
                </c:pt>
                <c:pt idx="73">
                  <c:v>-37.792728281284326</c:v>
                </c:pt>
                <c:pt idx="74">
                  <c:v>-12.349037597411098</c:v>
                </c:pt>
                <c:pt idx="75">
                  <c:v>-0.45794113332476627</c:v>
                </c:pt>
                <c:pt idx="76">
                  <c:v>5.281208571564548</c:v>
                </c:pt>
                <c:pt idx="77">
                  <c:v>7.6711641948828628</c:v>
                </c:pt>
                <c:pt idx="78">
                  <c:v>6.7970668703391084</c:v>
                </c:pt>
                <c:pt idx="79">
                  <c:v>-2.2924150977391946</c:v>
                </c:pt>
                <c:pt idx="80">
                  <c:v>8.169134524455103</c:v>
                </c:pt>
                <c:pt idx="81">
                  <c:v>1.4271725935740278</c:v>
                </c:pt>
                <c:pt idx="82">
                  <c:v>-26.747162445879326</c:v>
                </c:pt>
                <c:pt idx="83">
                  <c:v>-19.411232126046684</c:v>
                </c:pt>
                <c:pt idx="84">
                  <c:v>-18.76202721946288</c:v>
                </c:pt>
                <c:pt idx="85">
                  <c:v>-1.7545199340760291</c:v>
                </c:pt>
                <c:pt idx="86">
                  <c:v>-9.3942261166678236</c:v>
                </c:pt>
                <c:pt idx="87">
                  <c:v>30.31550644503011</c:v>
                </c:pt>
                <c:pt idx="88">
                  <c:v>9.953234928689767</c:v>
                </c:pt>
                <c:pt idx="89">
                  <c:v>11.392641261391191</c:v>
                </c:pt>
                <c:pt idx="90">
                  <c:v>9.6492209450028668</c:v>
                </c:pt>
                <c:pt idx="91">
                  <c:v>0.12813017254097758</c:v>
                </c:pt>
                <c:pt idx="92">
                  <c:v>1.7389388534115824</c:v>
                </c:pt>
                <c:pt idx="93">
                  <c:v>2.5133954257032656</c:v>
                </c:pt>
                <c:pt idx="94">
                  <c:v>3.7542414865193905</c:v>
                </c:pt>
                <c:pt idx="95">
                  <c:v>-24.847032268625298</c:v>
                </c:pt>
                <c:pt idx="96">
                  <c:v>-21.460333600659169</c:v>
                </c:pt>
                <c:pt idx="97">
                  <c:v>-20.293453724589199</c:v>
                </c:pt>
                <c:pt idx="98">
                  <c:v>-29.129034659142917</c:v>
                </c:pt>
                <c:pt idx="99">
                  <c:v>-22.139957747505605</c:v>
                </c:pt>
                <c:pt idx="100">
                  <c:v>-35.883148993399573</c:v>
                </c:pt>
                <c:pt idx="101">
                  <c:v>-30.716804351024621</c:v>
                </c:pt>
                <c:pt idx="102">
                  <c:v>-15.742301970039989</c:v>
                </c:pt>
                <c:pt idx="103">
                  <c:v>24.518804546865113</c:v>
                </c:pt>
                <c:pt idx="104">
                  <c:v>13.642767905719666</c:v>
                </c:pt>
                <c:pt idx="105">
                  <c:v>13.18113682962462</c:v>
                </c:pt>
                <c:pt idx="106">
                  <c:v>30.047499978884503</c:v>
                </c:pt>
                <c:pt idx="107">
                  <c:v>19.924092135188403</c:v>
                </c:pt>
                <c:pt idx="108">
                  <c:v>30.828719813838234</c:v>
                </c:pt>
                <c:pt idx="109">
                  <c:v>26.875385448530096</c:v>
                </c:pt>
                <c:pt idx="110">
                  <c:v>45.686503029724463</c:v>
                </c:pt>
                <c:pt idx="111">
                  <c:v>43.947807104628964</c:v>
                </c:pt>
                <c:pt idx="112">
                  <c:v>37.441941872568009</c:v>
                </c:pt>
                <c:pt idx="113">
                  <c:v>27.806458868711047</c:v>
                </c:pt>
                <c:pt idx="114">
                  <c:v>42.842652686191968</c:v>
                </c:pt>
                <c:pt idx="115">
                  <c:v>65.237579872164019</c:v>
                </c:pt>
                <c:pt idx="116">
                  <c:v>38.762918794063694</c:v>
                </c:pt>
                <c:pt idx="117">
                  <c:v>61.128370173049575</c:v>
                </c:pt>
                <c:pt idx="118">
                  <c:v>50.215822320191819</c:v>
                </c:pt>
                <c:pt idx="119">
                  <c:v>57.324208723277593</c:v>
                </c:pt>
                <c:pt idx="120">
                  <c:v>36.271287908318186</c:v>
                </c:pt>
                <c:pt idx="121">
                  <c:v>49.62052942265359</c:v>
                </c:pt>
                <c:pt idx="122">
                  <c:v>43.480401451315402</c:v>
                </c:pt>
                <c:pt idx="123">
                  <c:v>55.752206675328125</c:v>
                </c:pt>
                <c:pt idx="124">
                  <c:v>56.901833370658323</c:v>
                </c:pt>
                <c:pt idx="125">
                  <c:v>58.377290593486919</c:v>
                </c:pt>
                <c:pt idx="126">
                  <c:v>58.643827142078862</c:v>
                </c:pt>
                <c:pt idx="127">
                  <c:v>58.313603357191482</c:v>
                </c:pt>
                <c:pt idx="128">
                  <c:v>56.530961338464181</c:v>
                </c:pt>
                <c:pt idx="129">
                  <c:v>56.337590468696021</c:v>
                </c:pt>
                <c:pt idx="130">
                  <c:v>44.026833503811076</c:v>
                </c:pt>
                <c:pt idx="131">
                  <c:v>47.673386911608077</c:v>
                </c:pt>
                <c:pt idx="132">
                  <c:v>69.045334100430978</c:v>
                </c:pt>
                <c:pt idx="133">
                  <c:v>63.552147455007685</c:v>
                </c:pt>
                <c:pt idx="134">
                  <c:v>39.323338021513905</c:v>
                </c:pt>
                <c:pt idx="135">
                  <c:v>30.92186290370114</c:v>
                </c:pt>
                <c:pt idx="136">
                  <c:v>52.30784251964576</c:v>
                </c:pt>
                <c:pt idx="137">
                  <c:v>19.418528705134236</c:v>
                </c:pt>
                <c:pt idx="138">
                  <c:v>35.773011743590359</c:v>
                </c:pt>
                <c:pt idx="139">
                  <c:v>31.197403505517968</c:v>
                </c:pt>
                <c:pt idx="140">
                  <c:v>37.133006568650217</c:v>
                </c:pt>
                <c:pt idx="141">
                  <c:v>7.9112053885821751</c:v>
                </c:pt>
                <c:pt idx="142">
                  <c:v>-4.846465194391044</c:v>
                </c:pt>
                <c:pt idx="143">
                  <c:v>-1.1673013691298593</c:v>
                </c:pt>
                <c:pt idx="144">
                  <c:v>10.091745994941789</c:v>
                </c:pt>
                <c:pt idx="145">
                  <c:v>-27.509096770515043</c:v>
                </c:pt>
                <c:pt idx="146">
                  <c:v>-26.643416471543219</c:v>
                </c:pt>
                <c:pt idx="147">
                  <c:v>-43.331389300672072</c:v>
                </c:pt>
                <c:pt idx="148">
                  <c:v>-42.344623402468187</c:v>
                </c:pt>
                <c:pt idx="149">
                  <c:v>-28.526052838487658</c:v>
                </c:pt>
                <c:pt idx="150">
                  <c:v>-14.782818521023387</c:v>
                </c:pt>
                <c:pt idx="151">
                  <c:v>11.304118673888183</c:v>
                </c:pt>
                <c:pt idx="152">
                  <c:v>9.7600410344412012</c:v>
                </c:pt>
                <c:pt idx="153">
                  <c:v>9.3710697353720889</c:v>
                </c:pt>
                <c:pt idx="154">
                  <c:v>5.0273237863549411</c:v>
                </c:pt>
                <c:pt idx="155">
                  <c:v>14.103485509496977</c:v>
                </c:pt>
                <c:pt idx="156">
                  <c:v>28.570401181282932</c:v>
                </c:pt>
                <c:pt idx="157">
                  <c:v>5.0652731021106092</c:v>
                </c:pt>
                <c:pt idx="158">
                  <c:v>-19.47413444864435</c:v>
                </c:pt>
                <c:pt idx="159">
                  <c:v>-19.906763779011271</c:v>
                </c:pt>
                <c:pt idx="160">
                  <c:v>-30.216502398509874</c:v>
                </c:pt>
                <c:pt idx="161">
                  <c:v>-13.134114826997688</c:v>
                </c:pt>
                <c:pt idx="162">
                  <c:v>-27.043403543906152</c:v>
                </c:pt>
                <c:pt idx="163">
                  <c:v>-21.209537216654098</c:v>
                </c:pt>
                <c:pt idx="164">
                  <c:v>-4.7090904572046384</c:v>
                </c:pt>
                <c:pt idx="165">
                  <c:v>19.771093337514003</c:v>
                </c:pt>
                <c:pt idx="166">
                  <c:v>33.778063208608955</c:v>
                </c:pt>
                <c:pt idx="167">
                  <c:v>25.748596452056177</c:v>
                </c:pt>
                <c:pt idx="168">
                  <c:v>22.135118171532099</c:v>
                </c:pt>
                <c:pt idx="169">
                  <c:v>27.642995123661876</c:v>
                </c:pt>
                <c:pt idx="170">
                  <c:v>19.554803643033779</c:v>
                </c:pt>
                <c:pt idx="171">
                  <c:v>59.265042106529336</c:v>
                </c:pt>
                <c:pt idx="172">
                  <c:v>60.744697537389357</c:v>
                </c:pt>
                <c:pt idx="173">
                  <c:v>69.985053616677874</c:v>
                </c:pt>
                <c:pt idx="174">
                  <c:v>78.071761741095429</c:v>
                </c:pt>
                <c:pt idx="175">
                  <c:v>76.946904562325471</c:v>
                </c:pt>
                <c:pt idx="176">
                  <c:v>109.09925515990983</c:v>
                </c:pt>
                <c:pt idx="177">
                  <c:v>70.087699463681702</c:v>
                </c:pt>
                <c:pt idx="178">
                  <c:v>56.177390220790244</c:v>
                </c:pt>
                <c:pt idx="179">
                  <c:v>46.403995065454637</c:v>
                </c:pt>
                <c:pt idx="180">
                  <c:v>57.513678825827014</c:v>
                </c:pt>
                <c:pt idx="181">
                  <c:v>60.524935228690765</c:v>
                </c:pt>
                <c:pt idx="182">
                  <c:v>78.771462853748744</c:v>
                </c:pt>
                <c:pt idx="183">
                  <c:v>69.056799292324968</c:v>
                </c:pt>
                <c:pt idx="184">
                  <c:v>49.430297879631894</c:v>
                </c:pt>
                <c:pt idx="185">
                  <c:v>63.202472770387431</c:v>
                </c:pt>
                <c:pt idx="186">
                  <c:v>43.816266264545789</c:v>
                </c:pt>
                <c:pt idx="187">
                  <c:v>52.723334472355191</c:v>
                </c:pt>
                <c:pt idx="188">
                  <c:v>88.125274600992498</c:v>
                </c:pt>
                <c:pt idx="189">
                  <c:v>79.408617420366454</c:v>
                </c:pt>
                <c:pt idx="190">
                  <c:v>70.346161679681472</c:v>
                </c:pt>
                <c:pt idx="191">
                  <c:v>56.911425435671958</c:v>
                </c:pt>
                <c:pt idx="192">
                  <c:v>62.732041740858108</c:v>
                </c:pt>
                <c:pt idx="193">
                  <c:v>63.586919416760338</c:v>
                </c:pt>
                <c:pt idx="194">
                  <c:v>24.769394349466097</c:v>
                </c:pt>
                <c:pt idx="195">
                  <c:v>37.334517358699941</c:v>
                </c:pt>
                <c:pt idx="196">
                  <c:v>49.213611216600498</c:v>
                </c:pt>
                <c:pt idx="197">
                  <c:v>50.40594564011576</c:v>
                </c:pt>
                <c:pt idx="198">
                  <c:v>42.290036031373347</c:v>
                </c:pt>
                <c:pt idx="199">
                  <c:v>15.149874038898474</c:v>
                </c:pt>
                <c:pt idx="200">
                  <c:v>-45.401552011282888</c:v>
                </c:pt>
                <c:pt idx="201">
                  <c:v>-37.065140760356144</c:v>
                </c:pt>
                <c:pt idx="202">
                  <c:v>24.032436149823411</c:v>
                </c:pt>
                <c:pt idx="203">
                  <c:v>72.362492036653748</c:v>
                </c:pt>
                <c:pt idx="204">
                  <c:v>39.823417800399966</c:v>
                </c:pt>
                <c:pt idx="205">
                  <c:v>21.92223994586243</c:v>
                </c:pt>
                <c:pt idx="206">
                  <c:v>20.172278567469903</c:v>
                </c:pt>
                <c:pt idx="207">
                  <c:v>11.753067157226155</c:v>
                </c:pt>
                <c:pt idx="208">
                  <c:v>10.988372400557182</c:v>
                </c:pt>
                <c:pt idx="209">
                  <c:v>2.2991203150085084</c:v>
                </c:pt>
                <c:pt idx="210">
                  <c:v>-3.1337880272587881</c:v>
                </c:pt>
                <c:pt idx="211">
                  <c:v>2.2159706199043967</c:v>
                </c:pt>
                <c:pt idx="212">
                  <c:v>-0.17941034586146998</c:v>
                </c:pt>
                <c:pt idx="213">
                  <c:v>-1.5813663947684518</c:v>
                </c:pt>
                <c:pt idx="214">
                  <c:v>20.596962752925606</c:v>
                </c:pt>
                <c:pt idx="215">
                  <c:v>21.860990730084382</c:v>
                </c:pt>
                <c:pt idx="216">
                  <c:v>25.532998685326675</c:v>
                </c:pt>
                <c:pt idx="217">
                  <c:v>21.072086661253365</c:v>
                </c:pt>
                <c:pt idx="218">
                  <c:v>45.720019181253747</c:v>
                </c:pt>
                <c:pt idx="219">
                  <c:v>43.868416561570484</c:v>
                </c:pt>
                <c:pt idx="220">
                  <c:v>-11.235447369416306</c:v>
                </c:pt>
                <c:pt idx="221">
                  <c:v>-22.018774419028432</c:v>
                </c:pt>
                <c:pt idx="222">
                  <c:v>-14.607585246402436</c:v>
                </c:pt>
                <c:pt idx="223">
                  <c:v>-36.438221769602819</c:v>
                </c:pt>
                <c:pt idx="224">
                  <c:v>-43.300799599652237</c:v>
                </c:pt>
                <c:pt idx="225">
                  <c:v>-14.439104057471241</c:v>
                </c:pt>
                <c:pt idx="226">
                  <c:v>-10.434073502977753</c:v>
                </c:pt>
                <c:pt idx="227">
                  <c:v>-62.024793987010753</c:v>
                </c:pt>
                <c:pt idx="228">
                  <c:v>-41.955121203869453</c:v>
                </c:pt>
                <c:pt idx="229">
                  <c:v>-45.474633426547143</c:v>
                </c:pt>
                <c:pt idx="230">
                  <c:v>-55.683495108944271</c:v>
                </c:pt>
                <c:pt idx="231">
                  <c:v>-64.465363773049376</c:v>
                </c:pt>
                <c:pt idx="232">
                  <c:v>-71.532841017794567</c:v>
                </c:pt>
                <c:pt idx="233">
                  <c:v>-65.376496311969731</c:v>
                </c:pt>
                <c:pt idx="234">
                  <c:v>-109.52704833970938</c:v>
                </c:pt>
                <c:pt idx="235">
                  <c:v>-93.56860602618508</c:v>
                </c:pt>
                <c:pt idx="236">
                  <c:v>-86.924325249490721</c:v>
                </c:pt>
                <c:pt idx="237">
                  <c:v>-91.835405666407496</c:v>
                </c:pt>
                <c:pt idx="238">
                  <c:v>-106.61284018215065</c:v>
                </c:pt>
                <c:pt idx="239">
                  <c:v>-86.735247781327416</c:v>
                </c:pt>
                <c:pt idx="240">
                  <c:v>-71.352913038852648</c:v>
                </c:pt>
                <c:pt idx="241">
                  <c:v>-43.218774975554197</c:v>
                </c:pt>
                <c:pt idx="242">
                  <c:v>-29.150041264495485</c:v>
                </c:pt>
                <c:pt idx="243">
                  <c:v>-33.86180833636854</c:v>
                </c:pt>
                <c:pt idx="244">
                  <c:v>-39.711646407343551</c:v>
                </c:pt>
                <c:pt idx="245">
                  <c:v>-48.253714507319046</c:v>
                </c:pt>
                <c:pt idx="246">
                  <c:v>-54.524995728667363</c:v>
                </c:pt>
                <c:pt idx="247">
                  <c:v>-65.619903039193332</c:v>
                </c:pt>
                <c:pt idx="248">
                  <c:v>-88.854480180069231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47696"/>
        <c:axId val="136461296"/>
      </c:lineChart>
      <c:catAx>
        <c:axId val="13644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6461296"/>
        <c:crosses val="autoZero"/>
        <c:auto val="1"/>
        <c:lblAlgn val="ctr"/>
        <c:lblOffset val="100"/>
        <c:noMultiLvlLbl val="0"/>
      </c:catAx>
      <c:valAx>
        <c:axId val="13646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447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207524059492563E-2"/>
                  <c:y val="0.378241834354039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МПиАР!$A$2:$A$250</c:f>
              <c:numCache>
                <c:formatCode>m/d/yyyy</c:formatCode>
                <c:ptCount val="249"/>
                <c:pt idx="0">
                  <c:v>42744</c:v>
                </c:pt>
                <c:pt idx="1">
                  <c:v>42745</c:v>
                </c:pt>
                <c:pt idx="2">
                  <c:v>42746</c:v>
                </c:pt>
                <c:pt idx="3">
                  <c:v>42747</c:v>
                </c:pt>
                <c:pt idx="4">
                  <c:v>42748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42761</c:v>
                </c:pt>
                <c:pt idx="13">
                  <c:v>42762</c:v>
                </c:pt>
                <c:pt idx="14">
                  <c:v>42765</c:v>
                </c:pt>
                <c:pt idx="15">
                  <c:v>42766</c:v>
                </c:pt>
                <c:pt idx="16">
                  <c:v>42767</c:v>
                </c:pt>
                <c:pt idx="17">
                  <c:v>42768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42885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42921</c:v>
                </c:pt>
                <c:pt idx="121">
                  <c:v>42922</c:v>
                </c:pt>
                <c:pt idx="122">
                  <c:v>42923</c:v>
                </c:pt>
                <c:pt idx="123">
                  <c:v>42926</c:v>
                </c:pt>
                <c:pt idx="124">
                  <c:v>42927</c:v>
                </c:pt>
                <c:pt idx="125">
                  <c:v>42928</c:v>
                </c:pt>
                <c:pt idx="126">
                  <c:v>42929</c:v>
                </c:pt>
                <c:pt idx="127">
                  <c:v>42930</c:v>
                </c:pt>
                <c:pt idx="128">
                  <c:v>42933</c:v>
                </c:pt>
                <c:pt idx="129">
                  <c:v>42934</c:v>
                </c:pt>
                <c:pt idx="130">
                  <c:v>42935</c:v>
                </c:pt>
                <c:pt idx="131">
                  <c:v>42936</c:v>
                </c:pt>
                <c:pt idx="132">
                  <c:v>42937</c:v>
                </c:pt>
                <c:pt idx="133">
                  <c:v>42940</c:v>
                </c:pt>
                <c:pt idx="134">
                  <c:v>42941</c:v>
                </c:pt>
                <c:pt idx="135">
                  <c:v>42942</c:v>
                </c:pt>
                <c:pt idx="136">
                  <c:v>42943</c:v>
                </c:pt>
                <c:pt idx="137">
                  <c:v>42944</c:v>
                </c:pt>
                <c:pt idx="138">
                  <c:v>42947</c:v>
                </c:pt>
                <c:pt idx="139">
                  <c:v>42948</c:v>
                </c:pt>
                <c:pt idx="140">
                  <c:v>42949</c:v>
                </c:pt>
                <c:pt idx="141">
                  <c:v>42950</c:v>
                </c:pt>
                <c:pt idx="142">
                  <c:v>42951</c:v>
                </c:pt>
                <c:pt idx="143">
                  <c:v>42954</c:v>
                </c:pt>
                <c:pt idx="144">
                  <c:v>42955</c:v>
                </c:pt>
                <c:pt idx="145">
                  <c:v>42956</c:v>
                </c:pt>
                <c:pt idx="146">
                  <c:v>42957</c:v>
                </c:pt>
                <c:pt idx="147">
                  <c:v>42958</c:v>
                </c:pt>
                <c:pt idx="148">
                  <c:v>42961</c:v>
                </c:pt>
                <c:pt idx="149">
                  <c:v>42962</c:v>
                </c:pt>
                <c:pt idx="150">
                  <c:v>42963</c:v>
                </c:pt>
                <c:pt idx="151">
                  <c:v>42964</c:v>
                </c:pt>
                <c:pt idx="152">
                  <c:v>42965</c:v>
                </c:pt>
                <c:pt idx="153">
                  <c:v>42968</c:v>
                </c:pt>
                <c:pt idx="154">
                  <c:v>42969</c:v>
                </c:pt>
                <c:pt idx="155">
                  <c:v>42970</c:v>
                </c:pt>
                <c:pt idx="156">
                  <c:v>42971</c:v>
                </c:pt>
                <c:pt idx="157">
                  <c:v>42972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42983</c:v>
                </c:pt>
                <c:pt idx="163">
                  <c:v>42984</c:v>
                </c:pt>
                <c:pt idx="164">
                  <c:v>42985</c:v>
                </c:pt>
                <c:pt idx="165">
                  <c:v>42986</c:v>
                </c:pt>
                <c:pt idx="166">
                  <c:v>42989</c:v>
                </c:pt>
                <c:pt idx="167">
                  <c:v>42990</c:v>
                </c:pt>
                <c:pt idx="168">
                  <c:v>42991</c:v>
                </c:pt>
                <c:pt idx="169">
                  <c:v>42992</c:v>
                </c:pt>
                <c:pt idx="170">
                  <c:v>42993</c:v>
                </c:pt>
                <c:pt idx="171">
                  <c:v>42996</c:v>
                </c:pt>
                <c:pt idx="172">
                  <c:v>42997</c:v>
                </c:pt>
                <c:pt idx="173">
                  <c:v>42998</c:v>
                </c:pt>
                <c:pt idx="174">
                  <c:v>42999</c:v>
                </c:pt>
                <c:pt idx="175">
                  <c:v>43000</c:v>
                </c:pt>
                <c:pt idx="176">
                  <c:v>43003</c:v>
                </c:pt>
                <c:pt idx="177">
                  <c:v>43004</c:v>
                </c:pt>
                <c:pt idx="178">
                  <c:v>43005</c:v>
                </c:pt>
                <c:pt idx="179">
                  <c:v>43006</c:v>
                </c:pt>
                <c:pt idx="180">
                  <c:v>43007</c:v>
                </c:pt>
                <c:pt idx="181">
                  <c:v>43010</c:v>
                </c:pt>
                <c:pt idx="182">
                  <c:v>43011</c:v>
                </c:pt>
                <c:pt idx="183">
                  <c:v>43012</c:v>
                </c:pt>
                <c:pt idx="184">
                  <c:v>43013</c:v>
                </c:pt>
                <c:pt idx="185">
                  <c:v>43014</c:v>
                </c:pt>
                <c:pt idx="186">
                  <c:v>43017</c:v>
                </c:pt>
                <c:pt idx="187">
                  <c:v>43018</c:v>
                </c:pt>
                <c:pt idx="188">
                  <c:v>43019</c:v>
                </c:pt>
                <c:pt idx="189">
                  <c:v>43020</c:v>
                </c:pt>
                <c:pt idx="190">
                  <c:v>43021</c:v>
                </c:pt>
                <c:pt idx="191">
                  <c:v>43024</c:v>
                </c:pt>
                <c:pt idx="192">
                  <c:v>43025</c:v>
                </c:pt>
                <c:pt idx="193">
                  <c:v>43026</c:v>
                </c:pt>
                <c:pt idx="194">
                  <c:v>43027</c:v>
                </c:pt>
                <c:pt idx="195">
                  <c:v>43028</c:v>
                </c:pt>
                <c:pt idx="196">
                  <c:v>43031</c:v>
                </c:pt>
                <c:pt idx="197">
                  <c:v>43032</c:v>
                </c:pt>
                <c:pt idx="198">
                  <c:v>43033</c:v>
                </c:pt>
                <c:pt idx="199">
                  <c:v>43034</c:v>
                </c:pt>
                <c:pt idx="200">
                  <c:v>43035</c:v>
                </c:pt>
                <c:pt idx="201">
                  <c:v>43038</c:v>
                </c:pt>
                <c:pt idx="202">
                  <c:v>43039</c:v>
                </c:pt>
                <c:pt idx="203">
                  <c:v>43040</c:v>
                </c:pt>
                <c:pt idx="204">
                  <c:v>43041</c:v>
                </c:pt>
                <c:pt idx="205">
                  <c:v>43042</c:v>
                </c:pt>
                <c:pt idx="206">
                  <c:v>43045</c:v>
                </c:pt>
                <c:pt idx="207">
                  <c:v>43046</c:v>
                </c:pt>
                <c:pt idx="208">
                  <c:v>43047</c:v>
                </c:pt>
                <c:pt idx="209">
                  <c:v>43048</c:v>
                </c:pt>
                <c:pt idx="210">
                  <c:v>43049</c:v>
                </c:pt>
                <c:pt idx="211">
                  <c:v>43052</c:v>
                </c:pt>
                <c:pt idx="212">
                  <c:v>43053</c:v>
                </c:pt>
                <c:pt idx="213">
                  <c:v>43054</c:v>
                </c:pt>
                <c:pt idx="214">
                  <c:v>43055</c:v>
                </c:pt>
                <c:pt idx="215">
                  <c:v>43056</c:v>
                </c:pt>
                <c:pt idx="216">
                  <c:v>43059</c:v>
                </c:pt>
                <c:pt idx="217">
                  <c:v>43060</c:v>
                </c:pt>
                <c:pt idx="218">
                  <c:v>43061</c:v>
                </c:pt>
                <c:pt idx="219">
                  <c:v>43063</c:v>
                </c:pt>
                <c:pt idx="220">
                  <c:v>43066</c:v>
                </c:pt>
                <c:pt idx="221">
                  <c:v>43067</c:v>
                </c:pt>
                <c:pt idx="222">
                  <c:v>43068</c:v>
                </c:pt>
                <c:pt idx="223">
                  <c:v>43069</c:v>
                </c:pt>
                <c:pt idx="224">
                  <c:v>43070</c:v>
                </c:pt>
                <c:pt idx="225">
                  <c:v>43073</c:v>
                </c:pt>
                <c:pt idx="226">
                  <c:v>43074</c:v>
                </c:pt>
                <c:pt idx="227">
                  <c:v>43075</c:v>
                </c:pt>
                <c:pt idx="228">
                  <c:v>43076</c:v>
                </c:pt>
                <c:pt idx="229">
                  <c:v>43077</c:v>
                </c:pt>
                <c:pt idx="230">
                  <c:v>43080</c:v>
                </c:pt>
                <c:pt idx="231">
                  <c:v>43081</c:v>
                </c:pt>
                <c:pt idx="232">
                  <c:v>43082</c:v>
                </c:pt>
                <c:pt idx="233">
                  <c:v>43083</c:v>
                </c:pt>
                <c:pt idx="234">
                  <c:v>43084</c:v>
                </c:pt>
                <c:pt idx="235">
                  <c:v>43087</c:v>
                </c:pt>
                <c:pt idx="236">
                  <c:v>43088</c:v>
                </c:pt>
                <c:pt idx="237">
                  <c:v>43089</c:v>
                </c:pt>
                <c:pt idx="238">
                  <c:v>43090</c:v>
                </c:pt>
                <c:pt idx="239">
                  <c:v>43091</c:v>
                </c:pt>
                <c:pt idx="240">
                  <c:v>43096</c:v>
                </c:pt>
                <c:pt idx="241">
                  <c:v>43097</c:v>
                </c:pt>
                <c:pt idx="242">
                  <c:v>43098</c:v>
                </c:pt>
                <c:pt idx="243">
                  <c:v>43102</c:v>
                </c:pt>
                <c:pt idx="244">
                  <c:v>43103</c:v>
                </c:pt>
                <c:pt idx="245">
                  <c:v>43104</c:v>
                </c:pt>
                <c:pt idx="246">
                  <c:v>43105</c:v>
                </c:pt>
                <c:pt idx="247">
                  <c:v>43108</c:v>
                </c:pt>
                <c:pt idx="248">
                  <c:v>43109</c:v>
                </c:pt>
              </c:numCache>
            </c:numRef>
          </c:xVal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56944"/>
        <c:axId val="136459664"/>
      </c:scatterChart>
      <c:valAx>
        <c:axId val="13645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59664"/>
        <c:crosses val="autoZero"/>
        <c:crossBetween val="midCat"/>
      </c:valAx>
      <c:valAx>
        <c:axId val="1364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5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Полиномиальная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МПиАР!$B$1</c:f>
              <c:strCache>
                <c:ptCount val="1"/>
                <c:pt idx="0">
                  <c:v>Цена Samsung (y)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2071303587051619E-2"/>
                  <c:y val="0.44666703120443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МПиАР!$A$2:$A$250</c:f>
              <c:numCache>
                <c:formatCode>m/d/yyyy</c:formatCode>
                <c:ptCount val="249"/>
                <c:pt idx="0">
                  <c:v>42744</c:v>
                </c:pt>
                <c:pt idx="1">
                  <c:v>42745</c:v>
                </c:pt>
                <c:pt idx="2">
                  <c:v>42746</c:v>
                </c:pt>
                <c:pt idx="3">
                  <c:v>42747</c:v>
                </c:pt>
                <c:pt idx="4">
                  <c:v>42748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42761</c:v>
                </c:pt>
                <c:pt idx="13">
                  <c:v>42762</c:v>
                </c:pt>
                <c:pt idx="14">
                  <c:v>42765</c:v>
                </c:pt>
                <c:pt idx="15">
                  <c:v>42766</c:v>
                </c:pt>
                <c:pt idx="16">
                  <c:v>42767</c:v>
                </c:pt>
                <c:pt idx="17">
                  <c:v>42768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42885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42921</c:v>
                </c:pt>
                <c:pt idx="121">
                  <c:v>42922</c:v>
                </c:pt>
                <c:pt idx="122">
                  <c:v>42923</c:v>
                </c:pt>
                <c:pt idx="123">
                  <c:v>42926</c:v>
                </c:pt>
                <c:pt idx="124">
                  <c:v>42927</c:v>
                </c:pt>
                <c:pt idx="125">
                  <c:v>42928</c:v>
                </c:pt>
                <c:pt idx="126">
                  <c:v>42929</c:v>
                </c:pt>
                <c:pt idx="127">
                  <c:v>42930</c:v>
                </c:pt>
                <c:pt idx="128">
                  <c:v>42933</c:v>
                </c:pt>
                <c:pt idx="129">
                  <c:v>42934</c:v>
                </c:pt>
                <c:pt idx="130">
                  <c:v>42935</c:v>
                </c:pt>
                <c:pt idx="131">
                  <c:v>42936</c:v>
                </c:pt>
                <c:pt idx="132">
                  <c:v>42937</c:v>
                </c:pt>
                <c:pt idx="133">
                  <c:v>42940</c:v>
                </c:pt>
                <c:pt idx="134">
                  <c:v>42941</c:v>
                </c:pt>
                <c:pt idx="135">
                  <c:v>42942</c:v>
                </c:pt>
                <c:pt idx="136">
                  <c:v>42943</c:v>
                </c:pt>
                <c:pt idx="137">
                  <c:v>42944</c:v>
                </c:pt>
                <c:pt idx="138">
                  <c:v>42947</c:v>
                </c:pt>
                <c:pt idx="139">
                  <c:v>42948</c:v>
                </c:pt>
                <c:pt idx="140">
                  <c:v>42949</c:v>
                </c:pt>
                <c:pt idx="141">
                  <c:v>42950</c:v>
                </c:pt>
                <c:pt idx="142">
                  <c:v>42951</c:v>
                </c:pt>
                <c:pt idx="143">
                  <c:v>42954</c:v>
                </c:pt>
                <c:pt idx="144">
                  <c:v>42955</c:v>
                </c:pt>
                <c:pt idx="145">
                  <c:v>42956</c:v>
                </c:pt>
                <c:pt idx="146">
                  <c:v>42957</c:v>
                </c:pt>
                <c:pt idx="147">
                  <c:v>42958</c:v>
                </c:pt>
                <c:pt idx="148">
                  <c:v>42961</c:v>
                </c:pt>
                <c:pt idx="149">
                  <c:v>42962</c:v>
                </c:pt>
                <c:pt idx="150">
                  <c:v>42963</c:v>
                </c:pt>
                <c:pt idx="151">
                  <c:v>42964</c:v>
                </c:pt>
                <c:pt idx="152">
                  <c:v>42965</c:v>
                </c:pt>
                <c:pt idx="153">
                  <c:v>42968</c:v>
                </c:pt>
                <c:pt idx="154">
                  <c:v>42969</c:v>
                </c:pt>
                <c:pt idx="155">
                  <c:v>42970</c:v>
                </c:pt>
                <c:pt idx="156">
                  <c:v>42971</c:v>
                </c:pt>
                <c:pt idx="157">
                  <c:v>42972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42983</c:v>
                </c:pt>
                <c:pt idx="163">
                  <c:v>42984</c:v>
                </c:pt>
                <c:pt idx="164">
                  <c:v>42985</c:v>
                </c:pt>
                <c:pt idx="165">
                  <c:v>42986</c:v>
                </c:pt>
                <c:pt idx="166">
                  <c:v>42989</c:v>
                </c:pt>
                <c:pt idx="167">
                  <c:v>42990</c:v>
                </c:pt>
                <c:pt idx="168">
                  <c:v>42991</c:v>
                </c:pt>
                <c:pt idx="169">
                  <c:v>42992</c:v>
                </c:pt>
                <c:pt idx="170">
                  <c:v>42993</c:v>
                </c:pt>
                <c:pt idx="171">
                  <c:v>42996</c:v>
                </c:pt>
                <c:pt idx="172">
                  <c:v>42997</c:v>
                </c:pt>
                <c:pt idx="173">
                  <c:v>42998</c:v>
                </c:pt>
                <c:pt idx="174">
                  <c:v>42999</c:v>
                </c:pt>
                <c:pt idx="175">
                  <c:v>43000</c:v>
                </c:pt>
                <c:pt idx="176">
                  <c:v>43003</c:v>
                </c:pt>
                <c:pt idx="177">
                  <c:v>43004</c:v>
                </c:pt>
                <c:pt idx="178">
                  <c:v>43005</c:v>
                </c:pt>
                <c:pt idx="179">
                  <c:v>43006</c:v>
                </c:pt>
                <c:pt idx="180">
                  <c:v>43007</c:v>
                </c:pt>
                <c:pt idx="181">
                  <c:v>43010</c:v>
                </c:pt>
                <c:pt idx="182">
                  <c:v>43011</c:v>
                </c:pt>
                <c:pt idx="183">
                  <c:v>43012</c:v>
                </c:pt>
                <c:pt idx="184">
                  <c:v>43013</c:v>
                </c:pt>
                <c:pt idx="185">
                  <c:v>43014</c:v>
                </c:pt>
                <c:pt idx="186">
                  <c:v>43017</c:v>
                </c:pt>
                <c:pt idx="187">
                  <c:v>43018</c:v>
                </c:pt>
                <c:pt idx="188">
                  <c:v>43019</c:v>
                </c:pt>
                <c:pt idx="189">
                  <c:v>43020</c:v>
                </c:pt>
                <c:pt idx="190">
                  <c:v>43021</c:v>
                </c:pt>
                <c:pt idx="191">
                  <c:v>43024</c:v>
                </c:pt>
                <c:pt idx="192">
                  <c:v>43025</c:v>
                </c:pt>
                <c:pt idx="193">
                  <c:v>43026</c:v>
                </c:pt>
                <c:pt idx="194">
                  <c:v>43027</c:v>
                </c:pt>
                <c:pt idx="195">
                  <c:v>43028</c:v>
                </c:pt>
                <c:pt idx="196">
                  <c:v>43031</c:v>
                </c:pt>
                <c:pt idx="197">
                  <c:v>43032</c:v>
                </c:pt>
                <c:pt idx="198">
                  <c:v>43033</c:v>
                </c:pt>
                <c:pt idx="199">
                  <c:v>43034</c:v>
                </c:pt>
                <c:pt idx="200">
                  <c:v>43035</c:v>
                </c:pt>
                <c:pt idx="201">
                  <c:v>43038</c:v>
                </c:pt>
                <c:pt idx="202">
                  <c:v>43039</c:v>
                </c:pt>
                <c:pt idx="203">
                  <c:v>43040</c:v>
                </c:pt>
                <c:pt idx="204">
                  <c:v>43041</c:v>
                </c:pt>
                <c:pt idx="205">
                  <c:v>43042</c:v>
                </c:pt>
                <c:pt idx="206">
                  <c:v>43045</c:v>
                </c:pt>
                <c:pt idx="207">
                  <c:v>43046</c:v>
                </c:pt>
                <c:pt idx="208">
                  <c:v>43047</c:v>
                </c:pt>
                <c:pt idx="209">
                  <c:v>43048</c:v>
                </c:pt>
                <c:pt idx="210">
                  <c:v>43049</c:v>
                </c:pt>
                <c:pt idx="211">
                  <c:v>43052</c:v>
                </c:pt>
                <c:pt idx="212">
                  <c:v>43053</c:v>
                </c:pt>
                <c:pt idx="213">
                  <c:v>43054</c:v>
                </c:pt>
                <c:pt idx="214">
                  <c:v>43055</c:v>
                </c:pt>
                <c:pt idx="215">
                  <c:v>43056</c:v>
                </c:pt>
                <c:pt idx="216">
                  <c:v>43059</c:v>
                </c:pt>
                <c:pt idx="217">
                  <c:v>43060</c:v>
                </c:pt>
                <c:pt idx="218">
                  <c:v>43061</c:v>
                </c:pt>
                <c:pt idx="219">
                  <c:v>43063</c:v>
                </c:pt>
                <c:pt idx="220">
                  <c:v>43066</c:v>
                </c:pt>
                <c:pt idx="221">
                  <c:v>43067</c:v>
                </c:pt>
                <c:pt idx="222">
                  <c:v>43068</c:v>
                </c:pt>
                <c:pt idx="223">
                  <c:v>43069</c:v>
                </c:pt>
                <c:pt idx="224">
                  <c:v>43070</c:v>
                </c:pt>
                <c:pt idx="225">
                  <c:v>43073</c:v>
                </c:pt>
                <c:pt idx="226">
                  <c:v>43074</c:v>
                </c:pt>
                <c:pt idx="227">
                  <c:v>43075</c:v>
                </c:pt>
                <c:pt idx="228">
                  <c:v>43076</c:v>
                </c:pt>
                <c:pt idx="229">
                  <c:v>43077</c:v>
                </c:pt>
                <c:pt idx="230">
                  <c:v>43080</c:v>
                </c:pt>
                <c:pt idx="231">
                  <c:v>43081</c:v>
                </c:pt>
                <c:pt idx="232">
                  <c:v>43082</c:v>
                </c:pt>
                <c:pt idx="233">
                  <c:v>43083</c:v>
                </c:pt>
                <c:pt idx="234">
                  <c:v>43084</c:v>
                </c:pt>
                <c:pt idx="235">
                  <c:v>43087</c:v>
                </c:pt>
                <c:pt idx="236">
                  <c:v>43088</c:v>
                </c:pt>
                <c:pt idx="237">
                  <c:v>43089</c:v>
                </c:pt>
                <c:pt idx="238">
                  <c:v>43090</c:v>
                </c:pt>
                <c:pt idx="239">
                  <c:v>43091</c:v>
                </c:pt>
                <c:pt idx="240">
                  <c:v>43096</c:v>
                </c:pt>
                <c:pt idx="241">
                  <c:v>43097</c:v>
                </c:pt>
                <c:pt idx="242">
                  <c:v>43098</c:v>
                </c:pt>
                <c:pt idx="243">
                  <c:v>43102</c:v>
                </c:pt>
                <c:pt idx="244">
                  <c:v>43103</c:v>
                </c:pt>
                <c:pt idx="245">
                  <c:v>43104</c:v>
                </c:pt>
                <c:pt idx="246">
                  <c:v>43105</c:v>
                </c:pt>
                <c:pt idx="247">
                  <c:v>43108</c:v>
                </c:pt>
                <c:pt idx="248">
                  <c:v>43109</c:v>
                </c:pt>
              </c:numCache>
            </c:numRef>
          </c:xVal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50416"/>
        <c:axId val="136460752"/>
      </c:scatterChart>
      <c:valAx>
        <c:axId val="13645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60752"/>
        <c:crosses val="autoZero"/>
        <c:crossBetween val="midCat"/>
      </c:valAx>
      <c:valAx>
        <c:axId val="13646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5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МПиАР!$B$1</c:f>
              <c:strCache>
                <c:ptCount val="1"/>
                <c:pt idx="0">
                  <c:v>Цена Samsung (y)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3731408573928263E-3"/>
                  <c:y val="0.2475929571303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МПиАР!$A$2:$A$250</c:f>
              <c:numCache>
                <c:formatCode>m/d/yyyy</c:formatCode>
                <c:ptCount val="249"/>
                <c:pt idx="0">
                  <c:v>42744</c:v>
                </c:pt>
                <c:pt idx="1">
                  <c:v>42745</c:v>
                </c:pt>
                <c:pt idx="2">
                  <c:v>42746</c:v>
                </c:pt>
                <c:pt idx="3">
                  <c:v>42747</c:v>
                </c:pt>
                <c:pt idx="4">
                  <c:v>42748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42761</c:v>
                </c:pt>
                <c:pt idx="13">
                  <c:v>42762</c:v>
                </c:pt>
                <c:pt idx="14">
                  <c:v>42765</c:v>
                </c:pt>
                <c:pt idx="15">
                  <c:v>42766</c:v>
                </c:pt>
                <c:pt idx="16">
                  <c:v>42767</c:v>
                </c:pt>
                <c:pt idx="17">
                  <c:v>42768</c:v>
                </c:pt>
                <c:pt idx="18">
                  <c:v>42769</c:v>
                </c:pt>
                <c:pt idx="19">
                  <c:v>42772</c:v>
                </c:pt>
                <c:pt idx="20">
                  <c:v>42773</c:v>
                </c:pt>
                <c:pt idx="21">
                  <c:v>42774</c:v>
                </c:pt>
                <c:pt idx="22">
                  <c:v>42775</c:v>
                </c:pt>
                <c:pt idx="23">
                  <c:v>42776</c:v>
                </c:pt>
                <c:pt idx="24">
                  <c:v>42779</c:v>
                </c:pt>
                <c:pt idx="25">
                  <c:v>42780</c:v>
                </c:pt>
                <c:pt idx="26">
                  <c:v>42781</c:v>
                </c:pt>
                <c:pt idx="27">
                  <c:v>42782</c:v>
                </c:pt>
                <c:pt idx="28">
                  <c:v>42783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42850</c:v>
                </c:pt>
                <c:pt idx="73">
                  <c:v>42851</c:v>
                </c:pt>
                <c:pt idx="74">
                  <c:v>42852</c:v>
                </c:pt>
                <c:pt idx="75">
                  <c:v>42853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42885</c:v>
                </c:pt>
                <c:pt idx="96">
                  <c:v>42886</c:v>
                </c:pt>
                <c:pt idx="97">
                  <c:v>42887</c:v>
                </c:pt>
                <c:pt idx="98">
                  <c:v>42888</c:v>
                </c:pt>
                <c:pt idx="99">
                  <c:v>42891</c:v>
                </c:pt>
                <c:pt idx="100">
                  <c:v>42892</c:v>
                </c:pt>
                <c:pt idx="101">
                  <c:v>42893</c:v>
                </c:pt>
                <c:pt idx="102">
                  <c:v>42894</c:v>
                </c:pt>
                <c:pt idx="103">
                  <c:v>42895</c:v>
                </c:pt>
                <c:pt idx="104">
                  <c:v>42898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42921</c:v>
                </c:pt>
                <c:pt idx="121">
                  <c:v>42922</c:v>
                </c:pt>
                <c:pt idx="122">
                  <c:v>42923</c:v>
                </c:pt>
                <c:pt idx="123">
                  <c:v>42926</c:v>
                </c:pt>
                <c:pt idx="124">
                  <c:v>42927</c:v>
                </c:pt>
                <c:pt idx="125">
                  <c:v>42928</c:v>
                </c:pt>
                <c:pt idx="126">
                  <c:v>42929</c:v>
                </c:pt>
                <c:pt idx="127">
                  <c:v>42930</c:v>
                </c:pt>
                <c:pt idx="128">
                  <c:v>42933</c:v>
                </c:pt>
                <c:pt idx="129">
                  <c:v>42934</c:v>
                </c:pt>
                <c:pt idx="130">
                  <c:v>42935</c:v>
                </c:pt>
                <c:pt idx="131">
                  <c:v>42936</c:v>
                </c:pt>
                <c:pt idx="132">
                  <c:v>42937</c:v>
                </c:pt>
                <c:pt idx="133">
                  <c:v>42940</c:v>
                </c:pt>
                <c:pt idx="134">
                  <c:v>42941</c:v>
                </c:pt>
                <c:pt idx="135">
                  <c:v>42942</c:v>
                </c:pt>
                <c:pt idx="136">
                  <c:v>42943</c:v>
                </c:pt>
                <c:pt idx="137">
                  <c:v>42944</c:v>
                </c:pt>
                <c:pt idx="138">
                  <c:v>42947</c:v>
                </c:pt>
                <c:pt idx="139">
                  <c:v>42948</c:v>
                </c:pt>
                <c:pt idx="140">
                  <c:v>42949</c:v>
                </c:pt>
                <c:pt idx="141">
                  <c:v>42950</c:v>
                </c:pt>
                <c:pt idx="142">
                  <c:v>42951</c:v>
                </c:pt>
                <c:pt idx="143">
                  <c:v>42954</c:v>
                </c:pt>
                <c:pt idx="144">
                  <c:v>42955</c:v>
                </c:pt>
                <c:pt idx="145">
                  <c:v>42956</c:v>
                </c:pt>
                <c:pt idx="146">
                  <c:v>42957</c:v>
                </c:pt>
                <c:pt idx="147">
                  <c:v>42958</c:v>
                </c:pt>
                <c:pt idx="148">
                  <c:v>42961</c:v>
                </c:pt>
                <c:pt idx="149">
                  <c:v>42962</c:v>
                </c:pt>
                <c:pt idx="150">
                  <c:v>42963</c:v>
                </c:pt>
                <c:pt idx="151">
                  <c:v>42964</c:v>
                </c:pt>
                <c:pt idx="152">
                  <c:v>42965</c:v>
                </c:pt>
                <c:pt idx="153">
                  <c:v>42968</c:v>
                </c:pt>
                <c:pt idx="154">
                  <c:v>42969</c:v>
                </c:pt>
                <c:pt idx="155">
                  <c:v>42970</c:v>
                </c:pt>
                <c:pt idx="156">
                  <c:v>42971</c:v>
                </c:pt>
                <c:pt idx="157">
                  <c:v>42972</c:v>
                </c:pt>
                <c:pt idx="158">
                  <c:v>42976</c:v>
                </c:pt>
                <c:pt idx="159">
                  <c:v>42977</c:v>
                </c:pt>
                <c:pt idx="160">
                  <c:v>42978</c:v>
                </c:pt>
                <c:pt idx="161">
                  <c:v>42979</c:v>
                </c:pt>
                <c:pt idx="162">
                  <c:v>42983</c:v>
                </c:pt>
                <c:pt idx="163">
                  <c:v>42984</c:v>
                </c:pt>
                <c:pt idx="164">
                  <c:v>42985</c:v>
                </c:pt>
                <c:pt idx="165">
                  <c:v>42986</c:v>
                </c:pt>
                <c:pt idx="166">
                  <c:v>42989</c:v>
                </c:pt>
                <c:pt idx="167">
                  <c:v>42990</c:v>
                </c:pt>
                <c:pt idx="168">
                  <c:v>42991</c:v>
                </c:pt>
                <c:pt idx="169">
                  <c:v>42992</c:v>
                </c:pt>
                <c:pt idx="170">
                  <c:v>42993</c:v>
                </c:pt>
                <c:pt idx="171">
                  <c:v>42996</c:v>
                </c:pt>
                <c:pt idx="172">
                  <c:v>42997</c:v>
                </c:pt>
                <c:pt idx="173">
                  <c:v>42998</c:v>
                </c:pt>
                <c:pt idx="174">
                  <c:v>42999</c:v>
                </c:pt>
                <c:pt idx="175">
                  <c:v>43000</c:v>
                </c:pt>
                <c:pt idx="176">
                  <c:v>43003</c:v>
                </c:pt>
                <c:pt idx="177">
                  <c:v>43004</c:v>
                </c:pt>
                <c:pt idx="178">
                  <c:v>43005</c:v>
                </c:pt>
                <c:pt idx="179">
                  <c:v>43006</c:v>
                </c:pt>
                <c:pt idx="180">
                  <c:v>43007</c:v>
                </c:pt>
                <c:pt idx="181">
                  <c:v>43010</c:v>
                </c:pt>
                <c:pt idx="182">
                  <c:v>43011</c:v>
                </c:pt>
                <c:pt idx="183">
                  <c:v>43012</c:v>
                </c:pt>
                <c:pt idx="184">
                  <c:v>43013</c:v>
                </c:pt>
                <c:pt idx="185">
                  <c:v>43014</c:v>
                </c:pt>
                <c:pt idx="186">
                  <c:v>43017</c:v>
                </c:pt>
                <c:pt idx="187">
                  <c:v>43018</c:v>
                </c:pt>
                <c:pt idx="188">
                  <c:v>43019</c:v>
                </c:pt>
                <c:pt idx="189">
                  <c:v>43020</c:v>
                </c:pt>
                <c:pt idx="190">
                  <c:v>43021</c:v>
                </c:pt>
                <c:pt idx="191">
                  <c:v>43024</c:v>
                </c:pt>
                <c:pt idx="192">
                  <c:v>43025</c:v>
                </c:pt>
                <c:pt idx="193">
                  <c:v>43026</c:v>
                </c:pt>
                <c:pt idx="194">
                  <c:v>43027</c:v>
                </c:pt>
                <c:pt idx="195">
                  <c:v>43028</c:v>
                </c:pt>
                <c:pt idx="196">
                  <c:v>43031</c:v>
                </c:pt>
                <c:pt idx="197">
                  <c:v>43032</c:v>
                </c:pt>
                <c:pt idx="198">
                  <c:v>43033</c:v>
                </c:pt>
                <c:pt idx="199">
                  <c:v>43034</c:v>
                </c:pt>
                <c:pt idx="200">
                  <c:v>43035</c:v>
                </c:pt>
                <c:pt idx="201">
                  <c:v>43038</c:v>
                </c:pt>
                <c:pt idx="202">
                  <c:v>43039</c:v>
                </c:pt>
                <c:pt idx="203">
                  <c:v>43040</c:v>
                </c:pt>
                <c:pt idx="204">
                  <c:v>43041</c:v>
                </c:pt>
                <c:pt idx="205">
                  <c:v>43042</c:v>
                </c:pt>
                <c:pt idx="206">
                  <c:v>43045</c:v>
                </c:pt>
                <c:pt idx="207">
                  <c:v>43046</c:v>
                </c:pt>
                <c:pt idx="208">
                  <c:v>43047</c:v>
                </c:pt>
                <c:pt idx="209">
                  <c:v>43048</c:v>
                </c:pt>
                <c:pt idx="210">
                  <c:v>43049</c:v>
                </c:pt>
                <c:pt idx="211">
                  <c:v>43052</c:v>
                </c:pt>
                <c:pt idx="212">
                  <c:v>43053</c:v>
                </c:pt>
                <c:pt idx="213">
                  <c:v>43054</c:v>
                </c:pt>
                <c:pt idx="214">
                  <c:v>43055</c:v>
                </c:pt>
                <c:pt idx="215">
                  <c:v>43056</c:v>
                </c:pt>
                <c:pt idx="216">
                  <c:v>43059</c:v>
                </c:pt>
                <c:pt idx="217">
                  <c:v>43060</c:v>
                </c:pt>
                <c:pt idx="218">
                  <c:v>43061</c:v>
                </c:pt>
                <c:pt idx="219">
                  <c:v>43063</c:v>
                </c:pt>
                <c:pt idx="220">
                  <c:v>43066</c:v>
                </c:pt>
                <c:pt idx="221">
                  <c:v>43067</c:v>
                </c:pt>
                <c:pt idx="222">
                  <c:v>43068</c:v>
                </c:pt>
                <c:pt idx="223">
                  <c:v>43069</c:v>
                </c:pt>
                <c:pt idx="224">
                  <c:v>43070</c:v>
                </c:pt>
                <c:pt idx="225">
                  <c:v>43073</c:v>
                </c:pt>
                <c:pt idx="226">
                  <c:v>43074</c:v>
                </c:pt>
                <c:pt idx="227">
                  <c:v>43075</c:v>
                </c:pt>
                <c:pt idx="228">
                  <c:v>43076</c:v>
                </c:pt>
                <c:pt idx="229">
                  <c:v>43077</c:v>
                </c:pt>
                <c:pt idx="230">
                  <c:v>43080</c:v>
                </c:pt>
                <c:pt idx="231">
                  <c:v>43081</c:v>
                </c:pt>
                <c:pt idx="232">
                  <c:v>43082</c:v>
                </c:pt>
                <c:pt idx="233">
                  <c:v>43083</c:v>
                </c:pt>
                <c:pt idx="234">
                  <c:v>43084</c:v>
                </c:pt>
                <c:pt idx="235">
                  <c:v>43087</c:v>
                </c:pt>
                <c:pt idx="236">
                  <c:v>43088</c:v>
                </c:pt>
                <c:pt idx="237">
                  <c:v>43089</c:v>
                </c:pt>
                <c:pt idx="238">
                  <c:v>43090</c:v>
                </c:pt>
                <c:pt idx="239">
                  <c:v>43091</c:v>
                </c:pt>
                <c:pt idx="240">
                  <c:v>43096</c:v>
                </c:pt>
                <c:pt idx="241">
                  <c:v>43097</c:v>
                </c:pt>
                <c:pt idx="242">
                  <c:v>43098</c:v>
                </c:pt>
                <c:pt idx="243">
                  <c:v>43102</c:v>
                </c:pt>
                <c:pt idx="244">
                  <c:v>43103</c:v>
                </c:pt>
                <c:pt idx="245">
                  <c:v>43104</c:v>
                </c:pt>
                <c:pt idx="246">
                  <c:v>43105</c:v>
                </c:pt>
                <c:pt idx="247">
                  <c:v>43108</c:v>
                </c:pt>
                <c:pt idx="248">
                  <c:v>43109</c:v>
                </c:pt>
              </c:numCache>
            </c:numRef>
          </c:xVal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57488"/>
        <c:axId val="136452592"/>
      </c:scatterChart>
      <c:valAx>
        <c:axId val="1364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52592"/>
        <c:crosses val="autoZero"/>
        <c:crossBetween val="midCat"/>
      </c:valAx>
      <c:valAx>
        <c:axId val="1364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5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МПиАР!$V$1</c:f>
              <c:strCache>
                <c:ptCount val="1"/>
                <c:pt idx="0">
                  <c:v>Линейная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МПиАР!$U$2:$U$250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МПиАР!$V$2:$V$250</c:f>
              <c:numCache>
                <c:formatCode>General</c:formatCode>
                <c:ptCount val="249"/>
                <c:pt idx="0">
                  <c:v>-44890</c:v>
                </c:pt>
                <c:pt idx="1">
                  <c:v>-44888.9349</c:v>
                </c:pt>
                <c:pt idx="2">
                  <c:v>-44887.8698</c:v>
                </c:pt>
                <c:pt idx="3">
                  <c:v>-44886.804700000001</c:v>
                </c:pt>
                <c:pt idx="4">
                  <c:v>-44885.739600000001</c:v>
                </c:pt>
                <c:pt idx="5">
                  <c:v>-44884.674500000001</c:v>
                </c:pt>
                <c:pt idx="6">
                  <c:v>-44883.609400000001</c:v>
                </c:pt>
                <c:pt idx="7">
                  <c:v>-44882.544300000001</c:v>
                </c:pt>
                <c:pt idx="8">
                  <c:v>-44881.479200000002</c:v>
                </c:pt>
                <c:pt idx="9">
                  <c:v>-44880.414100000002</c:v>
                </c:pt>
                <c:pt idx="10">
                  <c:v>-44879.349000000002</c:v>
                </c:pt>
                <c:pt idx="11">
                  <c:v>-44878.283900000002</c:v>
                </c:pt>
                <c:pt idx="12">
                  <c:v>-44877.218800000002</c:v>
                </c:pt>
                <c:pt idx="13">
                  <c:v>-44876.153700000003</c:v>
                </c:pt>
                <c:pt idx="14">
                  <c:v>-44875.088600000003</c:v>
                </c:pt>
                <c:pt idx="15">
                  <c:v>-44874.023500000003</c:v>
                </c:pt>
                <c:pt idx="16">
                  <c:v>-44872.958400000003</c:v>
                </c:pt>
                <c:pt idx="17">
                  <c:v>-44871.893300000003</c:v>
                </c:pt>
                <c:pt idx="18">
                  <c:v>-44870.828200000004</c:v>
                </c:pt>
                <c:pt idx="19">
                  <c:v>-44869.763099999996</c:v>
                </c:pt>
                <c:pt idx="20">
                  <c:v>-44868.697999999997</c:v>
                </c:pt>
                <c:pt idx="21">
                  <c:v>-44867.632899999997</c:v>
                </c:pt>
                <c:pt idx="22">
                  <c:v>-44866.567799999997</c:v>
                </c:pt>
                <c:pt idx="23">
                  <c:v>-44865.502699999997</c:v>
                </c:pt>
                <c:pt idx="24">
                  <c:v>-44864.437599999997</c:v>
                </c:pt>
                <c:pt idx="25">
                  <c:v>-44863.372499999998</c:v>
                </c:pt>
                <c:pt idx="26">
                  <c:v>-44862.307399999998</c:v>
                </c:pt>
                <c:pt idx="27">
                  <c:v>-44861.242299999998</c:v>
                </c:pt>
                <c:pt idx="28">
                  <c:v>-44860.177199999998</c:v>
                </c:pt>
                <c:pt idx="29">
                  <c:v>-44859.112099999998</c:v>
                </c:pt>
                <c:pt idx="30">
                  <c:v>-44858.046999999999</c:v>
                </c:pt>
                <c:pt idx="31">
                  <c:v>-44856.981899999999</c:v>
                </c:pt>
                <c:pt idx="32">
                  <c:v>-44855.916799999999</c:v>
                </c:pt>
                <c:pt idx="33">
                  <c:v>-44854.851699999999</c:v>
                </c:pt>
                <c:pt idx="34">
                  <c:v>-44853.786599999999</c:v>
                </c:pt>
                <c:pt idx="35">
                  <c:v>-44852.7215</c:v>
                </c:pt>
                <c:pt idx="36">
                  <c:v>-44851.6564</c:v>
                </c:pt>
                <c:pt idx="37">
                  <c:v>-44850.5913</c:v>
                </c:pt>
                <c:pt idx="38">
                  <c:v>-44849.5262</c:v>
                </c:pt>
                <c:pt idx="39">
                  <c:v>-44848.4611</c:v>
                </c:pt>
                <c:pt idx="40">
                  <c:v>-44847.396000000001</c:v>
                </c:pt>
                <c:pt idx="41">
                  <c:v>-44846.330900000001</c:v>
                </c:pt>
                <c:pt idx="42">
                  <c:v>-44845.265800000001</c:v>
                </c:pt>
                <c:pt idx="43">
                  <c:v>-44844.200700000001</c:v>
                </c:pt>
                <c:pt idx="44">
                  <c:v>-44843.135600000001</c:v>
                </c:pt>
                <c:pt idx="45">
                  <c:v>-44842.070500000002</c:v>
                </c:pt>
                <c:pt idx="46">
                  <c:v>-44841.005400000002</c:v>
                </c:pt>
                <c:pt idx="47">
                  <c:v>-44839.940300000002</c:v>
                </c:pt>
                <c:pt idx="48">
                  <c:v>-44838.875200000002</c:v>
                </c:pt>
                <c:pt idx="49">
                  <c:v>-44837.810100000002</c:v>
                </c:pt>
                <c:pt idx="50">
                  <c:v>-44836.745000000003</c:v>
                </c:pt>
                <c:pt idx="51">
                  <c:v>-44835.679900000003</c:v>
                </c:pt>
                <c:pt idx="52">
                  <c:v>-44834.614800000003</c:v>
                </c:pt>
                <c:pt idx="53">
                  <c:v>-44833.549700000003</c:v>
                </c:pt>
                <c:pt idx="54">
                  <c:v>-44832.484600000003</c:v>
                </c:pt>
                <c:pt idx="55">
                  <c:v>-44831.419500000004</c:v>
                </c:pt>
                <c:pt idx="56">
                  <c:v>-44830.354399999997</c:v>
                </c:pt>
                <c:pt idx="57">
                  <c:v>-44829.289299999997</c:v>
                </c:pt>
                <c:pt idx="58">
                  <c:v>-44828.224199999997</c:v>
                </c:pt>
                <c:pt idx="59">
                  <c:v>-44827.159099999997</c:v>
                </c:pt>
                <c:pt idx="60">
                  <c:v>-44826.093999999997</c:v>
                </c:pt>
                <c:pt idx="61">
                  <c:v>-44825.028899999998</c:v>
                </c:pt>
                <c:pt idx="62">
                  <c:v>-44823.963799999998</c:v>
                </c:pt>
                <c:pt idx="63">
                  <c:v>-44822.898699999998</c:v>
                </c:pt>
                <c:pt idx="64">
                  <c:v>-44821.833599999998</c:v>
                </c:pt>
                <c:pt idx="65">
                  <c:v>-44820.768499999998</c:v>
                </c:pt>
                <c:pt idx="66">
                  <c:v>-44819.703399999999</c:v>
                </c:pt>
                <c:pt idx="67">
                  <c:v>-44818.638299999999</c:v>
                </c:pt>
                <c:pt idx="68">
                  <c:v>-44817.573199999999</c:v>
                </c:pt>
                <c:pt idx="69">
                  <c:v>-44816.508099999999</c:v>
                </c:pt>
                <c:pt idx="70">
                  <c:v>-44815.442999999999</c:v>
                </c:pt>
                <c:pt idx="71">
                  <c:v>-44814.377899999999</c:v>
                </c:pt>
                <c:pt idx="72">
                  <c:v>-44813.3128</c:v>
                </c:pt>
                <c:pt idx="73">
                  <c:v>-44812.2477</c:v>
                </c:pt>
                <c:pt idx="74">
                  <c:v>-44811.1826</c:v>
                </c:pt>
                <c:pt idx="75">
                  <c:v>-44810.1175</c:v>
                </c:pt>
                <c:pt idx="76">
                  <c:v>-44809.0524</c:v>
                </c:pt>
                <c:pt idx="77">
                  <c:v>-44807.987300000001</c:v>
                </c:pt>
                <c:pt idx="78">
                  <c:v>-44806.922200000001</c:v>
                </c:pt>
                <c:pt idx="79">
                  <c:v>-44805.857100000001</c:v>
                </c:pt>
                <c:pt idx="80">
                  <c:v>-44804.792000000001</c:v>
                </c:pt>
                <c:pt idx="81">
                  <c:v>-44803.726900000001</c:v>
                </c:pt>
                <c:pt idx="82">
                  <c:v>-44802.661800000002</c:v>
                </c:pt>
                <c:pt idx="83">
                  <c:v>-44801.596700000002</c:v>
                </c:pt>
                <c:pt idx="84">
                  <c:v>-44800.531600000002</c:v>
                </c:pt>
                <c:pt idx="85">
                  <c:v>-44799.466500000002</c:v>
                </c:pt>
                <c:pt idx="86">
                  <c:v>-44798.401400000002</c:v>
                </c:pt>
                <c:pt idx="87">
                  <c:v>-44797.336300000003</c:v>
                </c:pt>
                <c:pt idx="88">
                  <c:v>-44796.271200000003</c:v>
                </c:pt>
                <c:pt idx="89">
                  <c:v>-44795.206100000003</c:v>
                </c:pt>
                <c:pt idx="90">
                  <c:v>-44794.141000000003</c:v>
                </c:pt>
                <c:pt idx="91">
                  <c:v>-44793.075900000003</c:v>
                </c:pt>
                <c:pt idx="92">
                  <c:v>-44792.010799999996</c:v>
                </c:pt>
                <c:pt idx="93">
                  <c:v>-44790.945699999997</c:v>
                </c:pt>
                <c:pt idx="94">
                  <c:v>-44789.880599999997</c:v>
                </c:pt>
                <c:pt idx="95">
                  <c:v>-44788.815499999997</c:v>
                </c:pt>
                <c:pt idx="96">
                  <c:v>-44787.750399999997</c:v>
                </c:pt>
                <c:pt idx="97">
                  <c:v>-44786.685299999997</c:v>
                </c:pt>
                <c:pt idx="98">
                  <c:v>-44785.620199999998</c:v>
                </c:pt>
                <c:pt idx="99">
                  <c:v>-44784.555099999998</c:v>
                </c:pt>
                <c:pt idx="100">
                  <c:v>-44783.49</c:v>
                </c:pt>
                <c:pt idx="101">
                  <c:v>-44782.424899999998</c:v>
                </c:pt>
                <c:pt idx="102">
                  <c:v>-44781.359799999998</c:v>
                </c:pt>
                <c:pt idx="103">
                  <c:v>-44780.294699999999</c:v>
                </c:pt>
                <c:pt idx="104">
                  <c:v>-44779.229599999999</c:v>
                </c:pt>
                <c:pt idx="105">
                  <c:v>-44778.164499999999</c:v>
                </c:pt>
                <c:pt idx="106">
                  <c:v>-44777.099399999999</c:v>
                </c:pt>
                <c:pt idx="107">
                  <c:v>-44776.034299999999</c:v>
                </c:pt>
                <c:pt idx="108">
                  <c:v>-44774.9692</c:v>
                </c:pt>
                <c:pt idx="109">
                  <c:v>-44773.9041</c:v>
                </c:pt>
                <c:pt idx="110">
                  <c:v>-44772.839</c:v>
                </c:pt>
                <c:pt idx="111">
                  <c:v>-44771.7739</c:v>
                </c:pt>
                <c:pt idx="112">
                  <c:v>-44770.7088</c:v>
                </c:pt>
                <c:pt idx="113">
                  <c:v>-44769.643700000001</c:v>
                </c:pt>
                <c:pt idx="114">
                  <c:v>-44768.578600000001</c:v>
                </c:pt>
                <c:pt idx="115">
                  <c:v>-44767.513500000001</c:v>
                </c:pt>
                <c:pt idx="116">
                  <c:v>-44766.448400000001</c:v>
                </c:pt>
                <c:pt idx="117">
                  <c:v>-44765.383300000001</c:v>
                </c:pt>
                <c:pt idx="118">
                  <c:v>-44764.318200000002</c:v>
                </c:pt>
                <c:pt idx="119">
                  <c:v>-44763.253100000002</c:v>
                </c:pt>
                <c:pt idx="120">
                  <c:v>-44762.188000000002</c:v>
                </c:pt>
                <c:pt idx="121">
                  <c:v>-44761.122900000002</c:v>
                </c:pt>
                <c:pt idx="122">
                  <c:v>-44760.057800000002</c:v>
                </c:pt>
                <c:pt idx="123">
                  <c:v>-44758.992700000003</c:v>
                </c:pt>
                <c:pt idx="124">
                  <c:v>-44757.927600000003</c:v>
                </c:pt>
                <c:pt idx="125">
                  <c:v>-44756.862500000003</c:v>
                </c:pt>
                <c:pt idx="126">
                  <c:v>-44755.797400000003</c:v>
                </c:pt>
                <c:pt idx="127">
                  <c:v>-44754.732300000003</c:v>
                </c:pt>
                <c:pt idx="128">
                  <c:v>-44753.667200000004</c:v>
                </c:pt>
                <c:pt idx="129">
                  <c:v>-44752.602099999996</c:v>
                </c:pt>
                <c:pt idx="130">
                  <c:v>-44751.536999999997</c:v>
                </c:pt>
                <c:pt idx="131">
                  <c:v>-44750.471899999997</c:v>
                </c:pt>
                <c:pt idx="132">
                  <c:v>-44749.406799999997</c:v>
                </c:pt>
                <c:pt idx="133">
                  <c:v>-44748.341699999997</c:v>
                </c:pt>
                <c:pt idx="134">
                  <c:v>-44747.276599999997</c:v>
                </c:pt>
                <c:pt idx="135">
                  <c:v>-44746.211499999998</c:v>
                </c:pt>
                <c:pt idx="136">
                  <c:v>-44745.146399999998</c:v>
                </c:pt>
                <c:pt idx="137">
                  <c:v>-44744.081299999998</c:v>
                </c:pt>
                <c:pt idx="138">
                  <c:v>-44743.016199999998</c:v>
                </c:pt>
                <c:pt idx="139">
                  <c:v>-44741.951099999998</c:v>
                </c:pt>
                <c:pt idx="140">
                  <c:v>-44740.885999999999</c:v>
                </c:pt>
                <c:pt idx="141">
                  <c:v>-44739.820899999999</c:v>
                </c:pt>
                <c:pt idx="142">
                  <c:v>-44738.755799999999</c:v>
                </c:pt>
                <c:pt idx="143">
                  <c:v>-44737.690699999999</c:v>
                </c:pt>
                <c:pt idx="144">
                  <c:v>-44736.625599999999</c:v>
                </c:pt>
                <c:pt idx="145">
                  <c:v>-44735.5605</c:v>
                </c:pt>
                <c:pt idx="146">
                  <c:v>-44734.4954</c:v>
                </c:pt>
                <c:pt idx="147">
                  <c:v>-44733.4303</c:v>
                </c:pt>
                <c:pt idx="148">
                  <c:v>-44732.3652</c:v>
                </c:pt>
                <c:pt idx="149">
                  <c:v>-44731.3001</c:v>
                </c:pt>
                <c:pt idx="150">
                  <c:v>-44730.235000000001</c:v>
                </c:pt>
                <c:pt idx="151">
                  <c:v>-44729.169900000001</c:v>
                </c:pt>
                <c:pt idx="152">
                  <c:v>-44728.104800000001</c:v>
                </c:pt>
                <c:pt idx="153">
                  <c:v>-44727.039700000001</c:v>
                </c:pt>
                <c:pt idx="154">
                  <c:v>-44725.974600000001</c:v>
                </c:pt>
                <c:pt idx="155">
                  <c:v>-44724.909500000002</c:v>
                </c:pt>
                <c:pt idx="156">
                  <c:v>-44723.844400000002</c:v>
                </c:pt>
                <c:pt idx="157">
                  <c:v>-44722.779300000002</c:v>
                </c:pt>
                <c:pt idx="158">
                  <c:v>-44721.714200000002</c:v>
                </c:pt>
                <c:pt idx="159">
                  <c:v>-44720.649100000002</c:v>
                </c:pt>
                <c:pt idx="160">
                  <c:v>-44719.584000000003</c:v>
                </c:pt>
                <c:pt idx="161">
                  <c:v>-44718.518900000003</c:v>
                </c:pt>
                <c:pt idx="162">
                  <c:v>-44717.453800000003</c:v>
                </c:pt>
                <c:pt idx="163">
                  <c:v>-44716.388700000003</c:v>
                </c:pt>
                <c:pt idx="164">
                  <c:v>-44715.323600000003</c:v>
                </c:pt>
                <c:pt idx="165">
                  <c:v>-44714.258500000004</c:v>
                </c:pt>
                <c:pt idx="166">
                  <c:v>-44713.193399999996</c:v>
                </c:pt>
                <c:pt idx="167">
                  <c:v>-44712.128299999997</c:v>
                </c:pt>
                <c:pt idx="168">
                  <c:v>-44711.063199999997</c:v>
                </c:pt>
                <c:pt idx="169">
                  <c:v>-44709.998099999997</c:v>
                </c:pt>
                <c:pt idx="170">
                  <c:v>-44708.932999999997</c:v>
                </c:pt>
                <c:pt idx="171">
                  <c:v>-44707.867899999997</c:v>
                </c:pt>
                <c:pt idx="172">
                  <c:v>-44706.802799999998</c:v>
                </c:pt>
                <c:pt idx="173">
                  <c:v>-44705.737699999998</c:v>
                </c:pt>
                <c:pt idx="174">
                  <c:v>-44704.672599999998</c:v>
                </c:pt>
                <c:pt idx="175">
                  <c:v>-44703.607499999998</c:v>
                </c:pt>
                <c:pt idx="176">
                  <c:v>-44702.542399999998</c:v>
                </c:pt>
                <c:pt idx="177">
                  <c:v>-44701.477299999999</c:v>
                </c:pt>
                <c:pt idx="178">
                  <c:v>-44700.412199999999</c:v>
                </c:pt>
                <c:pt idx="179">
                  <c:v>-44699.347099999999</c:v>
                </c:pt>
                <c:pt idx="180">
                  <c:v>-44698.281999999999</c:v>
                </c:pt>
                <c:pt idx="181">
                  <c:v>-44697.216899999999</c:v>
                </c:pt>
                <c:pt idx="182">
                  <c:v>-44696.1518</c:v>
                </c:pt>
                <c:pt idx="183">
                  <c:v>-44695.0867</c:v>
                </c:pt>
                <c:pt idx="184">
                  <c:v>-44694.0216</c:v>
                </c:pt>
                <c:pt idx="185">
                  <c:v>-44692.9565</c:v>
                </c:pt>
                <c:pt idx="186">
                  <c:v>-44691.8914</c:v>
                </c:pt>
                <c:pt idx="187">
                  <c:v>-44690.826300000001</c:v>
                </c:pt>
                <c:pt idx="188">
                  <c:v>-44689.761200000001</c:v>
                </c:pt>
                <c:pt idx="189">
                  <c:v>-44688.696100000001</c:v>
                </c:pt>
                <c:pt idx="190">
                  <c:v>-44687.631000000001</c:v>
                </c:pt>
                <c:pt idx="191">
                  <c:v>-44686.565900000001</c:v>
                </c:pt>
                <c:pt idx="192">
                  <c:v>-44685.500800000002</c:v>
                </c:pt>
                <c:pt idx="193">
                  <c:v>-44684.435700000002</c:v>
                </c:pt>
                <c:pt idx="194">
                  <c:v>-44683.370600000002</c:v>
                </c:pt>
                <c:pt idx="195">
                  <c:v>-44682.305500000002</c:v>
                </c:pt>
                <c:pt idx="196">
                  <c:v>-44681.240400000002</c:v>
                </c:pt>
                <c:pt idx="197">
                  <c:v>-44680.175300000003</c:v>
                </c:pt>
                <c:pt idx="198">
                  <c:v>-44679.110200000003</c:v>
                </c:pt>
                <c:pt idx="199">
                  <c:v>-44678.045100000003</c:v>
                </c:pt>
                <c:pt idx="200">
                  <c:v>-44676.98</c:v>
                </c:pt>
                <c:pt idx="201">
                  <c:v>-44675.914900000003</c:v>
                </c:pt>
                <c:pt idx="202">
                  <c:v>-44674.849800000004</c:v>
                </c:pt>
                <c:pt idx="203">
                  <c:v>-44673.784699999997</c:v>
                </c:pt>
                <c:pt idx="204">
                  <c:v>-44672.719599999997</c:v>
                </c:pt>
                <c:pt idx="205">
                  <c:v>-44671.654499999997</c:v>
                </c:pt>
                <c:pt idx="206">
                  <c:v>-44670.589399999997</c:v>
                </c:pt>
                <c:pt idx="207">
                  <c:v>-44669.524299999997</c:v>
                </c:pt>
                <c:pt idx="208">
                  <c:v>-44668.459199999998</c:v>
                </c:pt>
                <c:pt idx="209">
                  <c:v>-44667.394099999998</c:v>
                </c:pt>
                <c:pt idx="210">
                  <c:v>-44666.328999999998</c:v>
                </c:pt>
                <c:pt idx="211">
                  <c:v>-44665.263899999998</c:v>
                </c:pt>
                <c:pt idx="212">
                  <c:v>-44664.198799999998</c:v>
                </c:pt>
                <c:pt idx="213">
                  <c:v>-44663.133699999998</c:v>
                </c:pt>
                <c:pt idx="214">
                  <c:v>-44662.068599999999</c:v>
                </c:pt>
                <c:pt idx="215">
                  <c:v>-44661.003499999999</c:v>
                </c:pt>
                <c:pt idx="216">
                  <c:v>-44659.938399999999</c:v>
                </c:pt>
                <c:pt idx="217">
                  <c:v>-44658.873299999999</c:v>
                </c:pt>
                <c:pt idx="218">
                  <c:v>-44657.808199999999</c:v>
                </c:pt>
                <c:pt idx="219">
                  <c:v>-44656.7431</c:v>
                </c:pt>
                <c:pt idx="220">
                  <c:v>-44655.678</c:v>
                </c:pt>
                <c:pt idx="221">
                  <c:v>-44654.6129</c:v>
                </c:pt>
                <c:pt idx="222">
                  <c:v>-44653.5478</c:v>
                </c:pt>
                <c:pt idx="223">
                  <c:v>-44652.4827</c:v>
                </c:pt>
                <c:pt idx="224">
                  <c:v>-44651.417600000001</c:v>
                </c:pt>
                <c:pt idx="225">
                  <c:v>-44650.352500000001</c:v>
                </c:pt>
                <c:pt idx="226">
                  <c:v>-44649.287400000001</c:v>
                </c:pt>
                <c:pt idx="227">
                  <c:v>-44648.222300000001</c:v>
                </c:pt>
                <c:pt idx="228">
                  <c:v>-44647.157200000001</c:v>
                </c:pt>
                <c:pt idx="229">
                  <c:v>-44646.092100000002</c:v>
                </c:pt>
                <c:pt idx="230">
                  <c:v>-44645.027000000002</c:v>
                </c:pt>
                <c:pt idx="231">
                  <c:v>-44643.961900000002</c:v>
                </c:pt>
                <c:pt idx="232">
                  <c:v>-44642.896800000002</c:v>
                </c:pt>
                <c:pt idx="233">
                  <c:v>-44641.831700000002</c:v>
                </c:pt>
                <c:pt idx="234">
                  <c:v>-44640.766600000003</c:v>
                </c:pt>
                <c:pt idx="235">
                  <c:v>-44639.701500000003</c:v>
                </c:pt>
                <c:pt idx="236">
                  <c:v>-44638.636400000003</c:v>
                </c:pt>
                <c:pt idx="237">
                  <c:v>-44637.571300000003</c:v>
                </c:pt>
                <c:pt idx="238">
                  <c:v>-44636.506200000003</c:v>
                </c:pt>
                <c:pt idx="239">
                  <c:v>-44635.441099999996</c:v>
                </c:pt>
                <c:pt idx="240">
                  <c:v>-44634.375999999997</c:v>
                </c:pt>
                <c:pt idx="241">
                  <c:v>-44633.310899999997</c:v>
                </c:pt>
                <c:pt idx="242">
                  <c:v>-44632.245799999997</c:v>
                </c:pt>
                <c:pt idx="243">
                  <c:v>-44631.180699999997</c:v>
                </c:pt>
                <c:pt idx="244">
                  <c:v>-44630.115599999997</c:v>
                </c:pt>
                <c:pt idx="245">
                  <c:v>-44629.050499999998</c:v>
                </c:pt>
                <c:pt idx="246">
                  <c:v>-44627.985399999998</c:v>
                </c:pt>
                <c:pt idx="247">
                  <c:v>-44626.920299999998</c:v>
                </c:pt>
                <c:pt idx="248">
                  <c:v>-44625.855199999998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46960"/>
        <c:axId val="135846416"/>
      </c:scatterChart>
      <c:valAx>
        <c:axId val="13584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46416"/>
        <c:crosses val="autoZero"/>
        <c:crossBetween val="midCat"/>
      </c:valAx>
      <c:valAx>
        <c:axId val="13584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4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МПиАР!$W$1</c:f>
              <c:strCache>
                <c:ptCount val="1"/>
                <c:pt idx="0">
                  <c:v>Полиномиальная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МПиАР!$U$2:$U$250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МПиАР!$W$2:$W$250</c:f>
              <c:numCache>
                <c:formatCode>General</c:formatCode>
                <c:ptCount val="249"/>
                <c:pt idx="0">
                  <c:v>-2000000</c:v>
                </c:pt>
                <c:pt idx="1">
                  <c:v>-1999929.7238</c:v>
                </c:pt>
                <c:pt idx="2">
                  <c:v>-1999859.4491999999</c:v>
                </c:pt>
                <c:pt idx="3">
                  <c:v>-1999789.1762000001</c:v>
                </c:pt>
                <c:pt idx="4">
                  <c:v>-1999718.9047999999</c:v>
                </c:pt>
                <c:pt idx="5">
                  <c:v>-1999648.635</c:v>
                </c:pt>
                <c:pt idx="6">
                  <c:v>-1999578.3668</c:v>
                </c:pt>
                <c:pt idx="7">
                  <c:v>-1999508.1002</c:v>
                </c:pt>
                <c:pt idx="8">
                  <c:v>-1999437.8352000001</c:v>
                </c:pt>
                <c:pt idx="9">
                  <c:v>-1999367.5718</c:v>
                </c:pt>
                <c:pt idx="10">
                  <c:v>-1999297.31</c:v>
                </c:pt>
                <c:pt idx="11">
                  <c:v>-1999227.0497999999</c:v>
                </c:pt>
                <c:pt idx="12">
                  <c:v>-1999156.7912000001</c:v>
                </c:pt>
                <c:pt idx="13">
                  <c:v>-1999086.5342000001</c:v>
                </c:pt>
                <c:pt idx="14">
                  <c:v>-1999016.2788</c:v>
                </c:pt>
                <c:pt idx="15">
                  <c:v>-1998946.0249999999</c:v>
                </c:pt>
                <c:pt idx="16">
                  <c:v>-1998875.7727999999</c:v>
                </c:pt>
                <c:pt idx="17">
                  <c:v>-1998805.5222</c:v>
                </c:pt>
                <c:pt idx="18">
                  <c:v>-1998735.2731999999</c:v>
                </c:pt>
                <c:pt idx="19">
                  <c:v>-1998665.0257999999</c:v>
                </c:pt>
                <c:pt idx="20">
                  <c:v>-1998594.78</c:v>
                </c:pt>
                <c:pt idx="21">
                  <c:v>-1998524.5358</c:v>
                </c:pt>
                <c:pt idx="22">
                  <c:v>-1998454.2932</c:v>
                </c:pt>
                <c:pt idx="23">
                  <c:v>-1998384.0522</c:v>
                </c:pt>
                <c:pt idx="24">
                  <c:v>-1998313.8128</c:v>
                </c:pt>
                <c:pt idx="25">
                  <c:v>-1998243.575</c:v>
                </c:pt>
                <c:pt idx="26">
                  <c:v>-1998173.3388</c:v>
                </c:pt>
                <c:pt idx="27">
                  <c:v>-1998103.1041999999</c:v>
                </c:pt>
                <c:pt idx="28">
                  <c:v>-1998032.8711999999</c:v>
                </c:pt>
                <c:pt idx="29">
                  <c:v>-1997962.6398</c:v>
                </c:pt>
                <c:pt idx="30">
                  <c:v>-1997892.41</c:v>
                </c:pt>
                <c:pt idx="31">
                  <c:v>-1997822.1817999999</c:v>
                </c:pt>
                <c:pt idx="32">
                  <c:v>-1997751.9552</c:v>
                </c:pt>
                <c:pt idx="33">
                  <c:v>-1997681.7302000001</c:v>
                </c:pt>
                <c:pt idx="34">
                  <c:v>-1997611.5068000001</c:v>
                </c:pt>
                <c:pt idx="35">
                  <c:v>-1997541.2849999999</c:v>
                </c:pt>
                <c:pt idx="36">
                  <c:v>-1997471.0648000001</c:v>
                </c:pt>
                <c:pt idx="37">
                  <c:v>-1997400.8462</c:v>
                </c:pt>
                <c:pt idx="38">
                  <c:v>-1997330.6292000001</c:v>
                </c:pt>
                <c:pt idx="39">
                  <c:v>-1997260.4138</c:v>
                </c:pt>
                <c:pt idx="40">
                  <c:v>-1997190.2</c:v>
                </c:pt>
                <c:pt idx="41">
                  <c:v>-1997119.9878</c:v>
                </c:pt>
                <c:pt idx="42">
                  <c:v>-1997049.7771999999</c:v>
                </c:pt>
                <c:pt idx="43">
                  <c:v>-1996979.5682000001</c:v>
                </c:pt>
                <c:pt idx="44">
                  <c:v>-1996909.3607999999</c:v>
                </c:pt>
                <c:pt idx="45">
                  <c:v>-1996839.155</c:v>
                </c:pt>
                <c:pt idx="46">
                  <c:v>-1996768.9508</c:v>
                </c:pt>
                <c:pt idx="47">
                  <c:v>-1996698.7482</c:v>
                </c:pt>
                <c:pt idx="48">
                  <c:v>-1996628.5471999999</c:v>
                </c:pt>
                <c:pt idx="49">
                  <c:v>-1996558.3478000001</c:v>
                </c:pt>
                <c:pt idx="50">
                  <c:v>-1996488.15</c:v>
                </c:pt>
                <c:pt idx="51">
                  <c:v>-1996417.9538</c:v>
                </c:pt>
                <c:pt idx="52">
                  <c:v>-1996347.7592</c:v>
                </c:pt>
                <c:pt idx="53">
                  <c:v>-1996277.5662</c:v>
                </c:pt>
                <c:pt idx="54">
                  <c:v>-1996207.3748000001</c:v>
                </c:pt>
                <c:pt idx="55">
                  <c:v>-1996137.1850000001</c:v>
                </c:pt>
                <c:pt idx="56">
                  <c:v>-1996066.9968000001</c:v>
                </c:pt>
                <c:pt idx="57">
                  <c:v>-1995996.8101999999</c:v>
                </c:pt>
                <c:pt idx="58">
                  <c:v>-1995926.6251999999</c:v>
                </c:pt>
                <c:pt idx="59">
                  <c:v>-1995856.4417999999</c:v>
                </c:pt>
                <c:pt idx="60">
                  <c:v>-1995786.26</c:v>
                </c:pt>
                <c:pt idx="61">
                  <c:v>-1995716.0797999999</c:v>
                </c:pt>
                <c:pt idx="62">
                  <c:v>-1995645.9012</c:v>
                </c:pt>
                <c:pt idx="63">
                  <c:v>-1995575.7242000001</c:v>
                </c:pt>
                <c:pt idx="64">
                  <c:v>-1995505.5488</c:v>
                </c:pt>
                <c:pt idx="65">
                  <c:v>-1995435.375</c:v>
                </c:pt>
                <c:pt idx="66">
                  <c:v>-1995365.2028000001</c:v>
                </c:pt>
                <c:pt idx="67">
                  <c:v>-1995295.0322</c:v>
                </c:pt>
                <c:pt idx="68">
                  <c:v>-1995224.8632</c:v>
                </c:pt>
                <c:pt idx="69">
                  <c:v>-1995154.6958000001</c:v>
                </c:pt>
                <c:pt idx="70">
                  <c:v>-1995084.53</c:v>
                </c:pt>
                <c:pt idx="71">
                  <c:v>-1995014.3658</c:v>
                </c:pt>
                <c:pt idx="72">
                  <c:v>-1994944.2032000001</c:v>
                </c:pt>
                <c:pt idx="73">
                  <c:v>-1994874.0422</c:v>
                </c:pt>
                <c:pt idx="74">
                  <c:v>-1994803.8828</c:v>
                </c:pt>
                <c:pt idx="75">
                  <c:v>-1994733.7250000001</c:v>
                </c:pt>
                <c:pt idx="76">
                  <c:v>-1994663.5688</c:v>
                </c:pt>
                <c:pt idx="77">
                  <c:v>-1994593.4142</c:v>
                </c:pt>
                <c:pt idx="78">
                  <c:v>-1994523.2612000001</c:v>
                </c:pt>
                <c:pt idx="79">
                  <c:v>-1994453.1098</c:v>
                </c:pt>
                <c:pt idx="80">
                  <c:v>-1994382.96</c:v>
                </c:pt>
                <c:pt idx="81">
                  <c:v>-1994312.8118</c:v>
                </c:pt>
                <c:pt idx="82">
                  <c:v>-1994242.6651999999</c:v>
                </c:pt>
                <c:pt idx="83">
                  <c:v>-1994172.5201999999</c:v>
                </c:pt>
                <c:pt idx="84">
                  <c:v>-1994102.3768</c:v>
                </c:pt>
                <c:pt idx="85">
                  <c:v>-1994032.2350000001</c:v>
                </c:pt>
                <c:pt idx="86">
                  <c:v>-1993962.0948000001</c:v>
                </c:pt>
                <c:pt idx="87">
                  <c:v>-1993891.9561999999</c:v>
                </c:pt>
                <c:pt idx="88">
                  <c:v>-1993821.8192</c:v>
                </c:pt>
                <c:pt idx="89">
                  <c:v>-1993751.6838</c:v>
                </c:pt>
                <c:pt idx="90">
                  <c:v>-1993681.55</c:v>
                </c:pt>
                <c:pt idx="91">
                  <c:v>-1993611.4177999999</c:v>
                </c:pt>
                <c:pt idx="92">
                  <c:v>-1993541.2871999999</c:v>
                </c:pt>
                <c:pt idx="93">
                  <c:v>-1993471.1581999999</c:v>
                </c:pt>
                <c:pt idx="94">
                  <c:v>-1993401.0308000001</c:v>
                </c:pt>
                <c:pt idx="95">
                  <c:v>-1993330.905</c:v>
                </c:pt>
                <c:pt idx="96">
                  <c:v>-1993260.7808000001</c:v>
                </c:pt>
                <c:pt idx="97">
                  <c:v>-1993190.6581999999</c:v>
                </c:pt>
                <c:pt idx="98">
                  <c:v>-1993120.5371999999</c:v>
                </c:pt>
                <c:pt idx="99">
                  <c:v>-1993050.4177999999</c:v>
                </c:pt>
                <c:pt idx="100">
                  <c:v>-1992980.3</c:v>
                </c:pt>
                <c:pt idx="101">
                  <c:v>-1992910.1838</c:v>
                </c:pt>
                <c:pt idx="102">
                  <c:v>-1992840.0692</c:v>
                </c:pt>
                <c:pt idx="103">
                  <c:v>-1992769.9561999999</c:v>
                </c:pt>
                <c:pt idx="104">
                  <c:v>-1992699.8448000001</c:v>
                </c:pt>
                <c:pt idx="105">
                  <c:v>-1992629.7350000001</c:v>
                </c:pt>
                <c:pt idx="106">
                  <c:v>-1992559.6268</c:v>
                </c:pt>
                <c:pt idx="107">
                  <c:v>-1992489.5201999999</c:v>
                </c:pt>
                <c:pt idx="108">
                  <c:v>-1992419.4151999999</c:v>
                </c:pt>
                <c:pt idx="109">
                  <c:v>-1992349.3118</c:v>
                </c:pt>
                <c:pt idx="110">
                  <c:v>-1992279.21</c:v>
                </c:pt>
                <c:pt idx="111">
                  <c:v>-1992209.1098</c:v>
                </c:pt>
                <c:pt idx="112">
                  <c:v>-1992139.0112000001</c:v>
                </c:pt>
                <c:pt idx="113">
                  <c:v>-1992068.9142</c:v>
                </c:pt>
                <c:pt idx="114">
                  <c:v>-1991998.8188</c:v>
                </c:pt>
                <c:pt idx="115">
                  <c:v>-1991928.7250000001</c:v>
                </c:pt>
                <c:pt idx="116">
                  <c:v>-1991858.6328</c:v>
                </c:pt>
                <c:pt idx="117">
                  <c:v>-1991788.5422</c:v>
                </c:pt>
                <c:pt idx="118">
                  <c:v>-1991718.4532000001</c:v>
                </c:pt>
                <c:pt idx="119">
                  <c:v>-1991648.3658</c:v>
                </c:pt>
                <c:pt idx="120">
                  <c:v>-1991578.28</c:v>
                </c:pt>
                <c:pt idx="121">
                  <c:v>-1991508.1958000001</c:v>
                </c:pt>
                <c:pt idx="122">
                  <c:v>-1991438.1132</c:v>
                </c:pt>
                <c:pt idx="123">
                  <c:v>-1991368.0322</c:v>
                </c:pt>
                <c:pt idx="124">
                  <c:v>-1991297.9528000001</c:v>
                </c:pt>
                <c:pt idx="125">
                  <c:v>-1991227.875</c:v>
                </c:pt>
                <c:pt idx="126">
                  <c:v>-1991157.7988</c:v>
                </c:pt>
                <c:pt idx="127">
                  <c:v>-1991087.7242000001</c:v>
                </c:pt>
                <c:pt idx="128">
                  <c:v>-1991017.6512</c:v>
                </c:pt>
                <c:pt idx="129">
                  <c:v>-1990947.5797999999</c:v>
                </c:pt>
                <c:pt idx="130">
                  <c:v>-1990877.51</c:v>
                </c:pt>
                <c:pt idx="131">
                  <c:v>-1990807.4417999999</c:v>
                </c:pt>
                <c:pt idx="132">
                  <c:v>-1990737.3751999999</c:v>
                </c:pt>
                <c:pt idx="133">
                  <c:v>-1990667.3101999999</c:v>
                </c:pt>
                <c:pt idx="134">
                  <c:v>-1990597.2468000001</c:v>
                </c:pt>
                <c:pt idx="135">
                  <c:v>-1990527.1850000001</c:v>
                </c:pt>
                <c:pt idx="136">
                  <c:v>-1990457.1248000001</c:v>
                </c:pt>
                <c:pt idx="137">
                  <c:v>-1990387.0662</c:v>
                </c:pt>
                <c:pt idx="138">
                  <c:v>-1990317.0092</c:v>
                </c:pt>
                <c:pt idx="139">
                  <c:v>-1990246.9538</c:v>
                </c:pt>
                <c:pt idx="140">
                  <c:v>-1990176.9</c:v>
                </c:pt>
                <c:pt idx="141">
                  <c:v>-1990106.8478000001</c:v>
                </c:pt>
                <c:pt idx="142">
                  <c:v>-1990036.7971999999</c:v>
                </c:pt>
                <c:pt idx="143">
                  <c:v>-1989966.7482</c:v>
                </c:pt>
                <c:pt idx="144">
                  <c:v>-1989896.7008</c:v>
                </c:pt>
                <c:pt idx="145">
                  <c:v>-1989826.655</c:v>
                </c:pt>
                <c:pt idx="146">
                  <c:v>-1989756.6107999999</c:v>
                </c:pt>
                <c:pt idx="147">
                  <c:v>-1989686.5682000001</c:v>
                </c:pt>
                <c:pt idx="148">
                  <c:v>-1989616.5271999999</c:v>
                </c:pt>
                <c:pt idx="149">
                  <c:v>-1989546.4878</c:v>
                </c:pt>
                <c:pt idx="150">
                  <c:v>-1989476.45</c:v>
                </c:pt>
                <c:pt idx="151">
                  <c:v>-1989406.4138</c:v>
                </c:pt>
                <c:pt idx="152">
                  <c:v>-1989336.3792000001</c:v>
                </c:pt>
                <c:pt idx="153">
                  <c:v>-1989266.3462</c:v>
                </c:pt>
                <c:pt idx="154">
                  <c:v>-1989196.3148000001</c:v>
                </c:pt>
                <c:pt idx="155">
                  <c:v>-1989126.2849999999</c:v>
                </c:pt>
                <c:pt idx="156">
                  <c:v>-1989056.2568000001</c:v>
                </c:pt>
                <c:pt idx="157">
                  <c:v>-1988986.2302000001</c:v>
                </c:pt>
                <c:pt idx="158">
                  <c:v>-1988916.2052</c:v>
                </c:pt>
                <c:pt idx="159">
                  <c:v>-1988846.1817999999</c:v>
                </c:pt>
                <c:pt idx="160">
                  <c:v>-1988776.16</c:v>
                </c:pt>
                <c:pt idx="161">
                  <c:v>-1988706.1398</c:v>
                </c:pt>
                <c:pt idx="162">
                  <c:v>-1988636.1211999999</c:v>
                </c:pt>
                <c:pt idx="163">
                  <c:v>-1988566.1041999999</c:v>
                </c:pt>
                <c:pt idx="164">
                  <c:v>-1988496.0888</c:v>
                </c:pt>
                <c:pt idx="165">
                  <c:v>-1988426.075</c:v>
                </c:pt>
                <c:pt idx="166">
                  <c:v>-1988356.0628</c:v>
                </c:pt>
                <c:pt idx="167">
                  <c:v>-1988286.0522</c:v>
                </c:pt>
                <c:pt idx="168">
                  <c:v>-1988216.0432</c:v>
                </c:pt>
                <c:pt idx="169">
                  <c:v>-1988146.0358</c:v>
                </c:pt>
                <c:pt idx="170">
                  <c:v>-1988076.03</c:v>
                </c:pt>
                <c:pt idx="171">
                  <c:v>-1988006.0257999999</c:v>
                </c:pt>
                <c:pt idx="172">
                  <c:v>-1987936.0231999999</c:v>
                </c:pt>
                <c:pt idx="173">
                  <c:v>-1987866.0222</c:v>
                </c:pt>
                <c:pt idx="174">
                  <c:v>-1987796.0227999999</c:v>
                </c:pt>
                <c:pt idx="175">
                  <c:v>-1987726.0249999999</c:v>
                </c:pt>
                <c:pt idx="176">
                  <c:v>-1987656.0288</c:v>
                </c:pt>
                <c:pt idx="177">
                  <c:v>-1987586.0342000001</c:v>
                </c:pt>
                <c:pt idx="178">
                  <c:v>-1987516.0412000001</c:v>
                </c:pt>
                <c:pt idx="179">
                  <c:v>-1987446.0497999999</c:v>
                </c:pt>
                <c:pt idx="180">
                  <c:v>-1987376.06</c:v>
                </c:pt>
                <c:pt idx="181">
                  <c:v>-1987306.0718</c:v>
                </c:pt>
                <c:pt idx="182">
                  <c:v>-1987236.0852000001</c:v>
                </c:pt>
                <c:pt idx="183">
                  <c:v>-1987166.1002</c:v>
                </c:pt>
                <c:pt idx="184">
                  <c:v>-1987096.1168</c:v>
                </c:pt>
                <c:pt idx="185">
                  <c:v>-1987026.135</c:v>
                </c:pt>
                <c:pt idx="186">
                  <c:v>-1986956.1547999999</c:v>
                </c:pt>
                <c:pt idx="187">
                  <c:v>-1986886.1762000001</c:v>
                </c:pt>
                <c:pt idx="188">
                  <c:v>-1986816.1991999999</c:v>
                </c:pt>
                <c:pt idx="189">
                  <c:v>-1986746.2238</c:v>
                </c:pt>
                <c:pt idx="190">
                  <c:v>-1986676.25</c:v>
                </c:pt>
                <c:pt idx="191">
                  <c:v>-1986606.2778</c:v>
                </c:pt>
                <c:pt idx="192">
                  <c:v>-1986536.3071999999</c:v>
                </c:pt>
                <c:pt idx="193">
                  <c:v>-1986466.3382000001</c:v>
                </c:pt>
                <c:pt idx="194">
                  <c:v>-1986396.3707999999</c:v>
                </c:pt>
                <c:pt idx="195">
                  <c:v>-1986326.405</c:v>
                </c:pt>
                <c:pt idx="196">
                  <c:v>-1986256.4408</c:v>
                </c:pt>
                <c:pt idx="197">
                  <c:v>-1986186.4782</c:v>
                </c:pt>
                <c:pt idx="198">
                  <c:v>-1986116.5171999999</c:v>
                </c:pt>
                <c:pt idx="199">
                  <c:v>-1986046.5578000001</c:v>
                </c:pt>
                <c:pt idx="200">
                  <c:v>-1985976.6</c:v>
                </c:pt>
                <c:pt idx="201">
                  <c:v>-1985906.6438</c:v>
                </c:pt>
                <c:pt idx="202">
                  <c:v>-1985836.6891999999</c:v>
                </c:pt>
                <c:pt idx="203">
                  <c:v>-1985766.7361999999</c:v>
                </c:pt>
                <c:pt idx="204">
                  <c:v>-1985696.7848</c:v>
                </c:pt>
                <c:pt idx="205">
                  <c:v>-1985626.835</c:v>
                </c:pt>
                <c:pt idx="206">
                  <c:v>-1985556.8868</c:v>
                </c:pt>
                <c:pt idx="207">
                  <c:v>-1985486.9402000001</c:v>
                </c:pt>
                <c:pt idx="208">
                  <c:v>-1985416.9952</c:v>
                </c:pt>
                <c:pt idx="209">
                  <c:v>-1985347.0518</c:v>
                </c:pt>
                <c:pt idx="210">
                  <c:v>-1985277.11</c:v>
                </c:pt>
                <c:pt idx="211">
                  <c:v>-1985207.1698</c:v>
                </c:pt>
                <c:pt idx="212">
                  <c:v>-1985137.2312</c:v>
                </c:pt>
                <c:pt idx="213">
                  <c:v>-1985067.2941999999</c:v>
                </c:pt>
                <c:pt idx="214">
                  <c:v>-1984997.3588</c:v>
                </c:pt>
                <c:pt idx="215">
                  <c:v>-1984927.425</c:v>
                </c:pt>
                <c:pt idx="216">
                  <c:v>-1984857.4927999999</c:v>
                </c:pt>
                <c:pt idx="217">
                  <c:v>-1984787.5622</c:v>
                </c:pt>
                <c:pt idx="218">
                  <c:v>-1984717.6332</c:v>
                </c:pt>
                <c:pt idx="219">
                  <c:v>-1984647.7058000001</c:v>
                </c:pt>
                <c:pt idx="220">
                  <c:v>-1984577.78</c:v>
                </c:pt>
                <c:pt idx="221">
                  <c:v>-1984507.8558</c:v>
                </c:pt>
                <c:pt idx="222">
                  <c:v>-1984437.9332000001</c:v>
                </c:pt>
                <c:pt idx="223">
                  <c:v>-1984368.0122</c:v>
                </c:pt>
                <c:pt idx="224">
                  <c:v>-1984298.0928</c:v>
                </c:pt>
                <c:pt idx="225">
                  <c:v>-1984228.175</c:v>
                </c:pt>
                <c:pt idx="226">
                  <c:v>-1984158.2588</c:v>
                </c:pt>
                <c:pt idx="227">
                  <c:v>-1984088.3441999999</c:v>
                </c:pt>
                <c:pt idx="228">
                  <c:v>-1984018.4312</c:v>
                </c:pt>
                <c:pt idx="229">
                  <c:v>-1983948.5197999999</c:v>
                </c:pt>
                <c:pt idx="230">
                  <c:v>-1983878.61</c:v>
                </c:pt>
                <c:pt idx="231">
                  <c:v>-1983808.7017999999</c:v>
                </c:pt>
                <c:pt idx="232">
                  <c:v>-1983738.7952000001</c:v>
                </c:pt>
                <c:pt idx="233">
                  <c:v>-1983668.8902</c:v>
                </c:pt>
                <c:pt idx="234">
                  <c:v>-1983598.9868000001</c:v>
                </c:pt>
                <c:pt idx="235">
                  <c:v>-1983529.085</c:v>
                </c:pt>
                <c:pt idx="236">
                  <c:v>-1983459.1847999999</c:v>
                </c:pt>
                <c:pt idx="237">
                  <c:v>-1983389.2862</c:v>
                </c:pt>
                <c:pt idx="238">
                  <c:v>-1983319.3892000001</c:v>
                </c:pt>
                <c:pt idx="239">
                  <c:v>-1983249.4938000001</c:v>
                </c:pt>
                <c:pt idx="240">
                  <c:v>-1983179.6</c:v>
                </c:pt>
                <c:pt idx="241">
                  <c:v>-1983109.7078</c:v>
                </c:pt>
                <c:pt idx="242">
                  <c:v>-1983039.8171999999</c:v>
                </c:pt>
                <c:pt idx="243">
                  <c:v>-1982969.9282</c:v>
                </c:pt>
                <c:pt idx="244">
                  <c:v>-1982900.0408000001</c:v>
                </c:pt>
                <c:pt idx="245">
                  <c:v>-1982830.155</c:v>
                </c:pt>
                <c:pt idx="246">
                  <c:v>-1982760.2708000001</c:v>
                </c:pt>
                <c:pt idx="247">
                  <c:v>-1982690.3881999999</c:v>
                </c:pt>
                <c:pt idx="248">
                  <c:v>-1982620.5072000001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40976"/>
        <c:axId val="135852400"/>
      </c:scatterChart>
      <c:valAx>
        <c:axId val="13584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52400"/>
        <c:crosses val="autoZero"/>
        <c:crossBetween val="midCat"/>
      </c:valAx>
      <c:valAx>
        <c:axId val="13585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4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МПиАР!$X$1</c:f>
              <c:strCache>
                <c:ptCount val="1"/>
                <c:pt idx="0">
                  <c:v>Экспоненциальная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МПиАР!$U$2:$U$250</c:f>
              <c:numCache>
                <c:formatCode>General</c:formatCode>
                <c:ptCount val="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</c:numCache>
            </c:numRef>
          </c:xVal>
          <c:yVal>
            <c:numRef>
              <c:f>МПиАР!$X$2:$X$250</c:f>
              <c:numCache>
                <c:formatCode>General</c:formatCode>
                <c:ptCount val="249"/>
                <c:pt idx="0">
                  <c:v>2.9999999999999999E-22</c:v>
                </c:pt>
                <c:pt idx="1">
                  <c:v>3.0039025360988568E-22</c:v>
                </c:pt>
                <c:pt idx="2">
                  <c:v>3.007810148793715E-22</c:v>
                </c:pt>
                <c:pt idx="3">
                  <c:v>3.01172284468844E-22</c:v>
                </c:pt>
                <c:pt idx="4">
                  <c:v>3.0156406303954901E-22</c:v>
                </c:pt>
                <c:pt idx="5">
                  <c:v>3.019563512535923E-22</c:v>
                </c:pt>
                <c:pt idx="6">
                  <c:v>3.0234914977394109E-22</c:v>
                </c:pt>
                <c:pt idx="7">
                  <c:v>3.0274245926442491E-22</c:v>
                </c:pt>
                <c:pt idx="8">
                  <c:v>3.0313628038973697E-22</c:v>
                </c:pt>
                <c:pt idx="9">
                  <c:v>3.0353061381543508E-22</c:v>
                </c:pt>
                <c:pt idx="10">
                  <c:v>3.0392546020794275E-22</c:v>
                </c:pt>
                <c:pt idx="11">
                  <c:v>3.0432082023455047E-22</c:v>
                </c:pt>
                <c:pt idx="12">
                  <c:v>3.0471669456341689E-22</c:v>
                </c:pt>
                <c:pt idx="13">
                  <c:v>3.0511308386356959E-22</c:v>
                </c:pt>
                <c:pt idx="14">
                  <c:v>3.0550998880490668E-22</c:v>
                </c:pt>
                <c:pt idx="15">
                  <c:v>3.0590741005819753E-22</c:v>
                </c:pt>
                <c:pt idx="16">
                  <c:v>3.0630534829508416E-22</c:v>
                </c:pt>
                <c:pt idx="17">
                  <c:v>3.0670380418808231E-22</c:v>
                </c:pt>
                <c:pt idx="18">
                  <c:v>3.0710277841058263E-22</c:v>
                </c:pt>
                <c:pt idx="19">
                  <c:v>3.0750227163685153E-22</c:v>
                </c:pt>
                <c:pt idx="20">
                  <c:v>3.079022845420326E-22</c:v>
                </c:pt>
                <c:pt idx="21">
                  <c:v>3.0830281780214789E-22</c:v>
                </c:pt>
                <c:pt idx="22">
                  <c:v>3.0870387209409864E-22</c:v>
                </c:pt>
                <c:pt idx="23">
                  <c:v>3.0910544809566674E-22</c:v>
                </c:pt>
                <c:pt idx="24">
                  <c:v>3.0950754648551563E-22</c:v>
                </c:pt>
                <c:pt idx="25">
                  <c:v>3.0991016794319178E-22</c:v>
                </c:pt>
                <c:pt idx="26">
                  <c:v>3.1031331314912549E-22</c:v>
                </c:pt>
                <c:pt idx="27">
                  <c:v>3.1071698278463235E-22</c:v>
                </c:pt>
                <c:pt idx="28">
                  <c:v>3.1112117753191392E-22</c:v>
                </c:pt>
                <c:pt idx="29">
                  <c:v>3.1152589807405976E-22</c:v>
                </c:pt>
                <c:pt idx="30">
                  <c:v>3.1193114509504734E-22</c:v>
                </c:pt>
                <c:pt idx="31">
                  <c:v>3.1233691927974439E-22</c:v>
                </c:pt>
                <c:pt idx="32">
                  <c:v>3.1274322131390941E-22</c:v>
                </c:pt>
                <c:pt idx="33">
                  <c:v>3.1315005188419288E-22</c:v>
                </c:pt>
                <c:pt idx="34">
                  <c:v>3.1355741167813859E-22</c:v>
                </c:pt>
                <c:pt idx="35">
                  <c:v>3.1396530138418463E-22</c:v>
                </c:pt>
                <c:pt idx="36">
                  <c:v>3.1437372169166473E-22</c:v>
                </c:pt>
                <c:pt idx="37">
                  <c:v>3.1478267329080936E-22</c:v>
                </c:pt>
                <c:pt idx="38">
                  <c:v>3.1519215687274673E-22</c:v>
                </c:pt>
                <c:pt idx="39">
                  <c:v>3.1560217312950423E-22</c:v>
                </c:pt>
                <c:pt idx="40">
                  <c:v>3.1601272275400939E-22</c:v>
                </c:pt>
                <c:pt idx="41">
                  <c:v>3.1642380644009133E-22</c:v>
                </c:pt>
                <c:pt idx="42">
                  <c:v>3.1683542488248139E-22</c:v>
                </c:pt>
                <c:pt idx="43">
                  <c:v>3.1724757877681494E-22</c:v>
                </c:pt>
                <c:pt idx="44">
                  <c:v>3.1766026881963206E-22</c:v>
                </c:pt>
                <c:pt idx="45">
                  <c:v>3.1807349570837916E-22</c:v>
                </c:pt>
                <c:pt idx="46">
                  <c:v>3.1848726014140974E-22</c:v>
                </c:pt>
                <c:pt idx="47">
                  <c:v>3.1890156281798573E-22</c:v>
                </c:pt>
                <c:pt idx="48">
                  <c:v>3.1931640443827875E-22</c:v>
                </c:pt>
                <c:pt idx="49">
                  <c:v>3.1973178570337134E-22</c:v>
                </c:pt>
                <c:pt idx="50">
                  <c:v>3.2014770731525777E-22</c:v>
                </c:pt>
                <c:pt idx="51">
                  <c:v>3.2056416997684582E-22</c:v>
                </c:pt>
                <c:pt idx="52">
                  <c:v>3.2098117439195742E-22</c:v>
                </c:pt>
                <c:pt idx="53">
                  <c:v>3.2139872126533016E-22</c:v>
                </c:pt>
                <c:pt idx="54">
                  <c:v>3.2181681130261832E-22</c:v>
                </c:pt>
                <c:pt idx="55">
                  <c:v>3.2223544521039412E-22</c:v>
                </c:pt>
                <c:pt idx="56">
                  <c:v>3.2265462369614911E-22</c:v>
                </c:pt>
                <c:pt idx="57">
                  <c:v>3.2307434746829489E-22</c:v>
                </c:pt>
                <c:pt idx="58">
                  <c:v>3.2349461723616483E-22</c:v>
                </c:pt>
                <c:pt idx="59">
                  <c:v>3.239154337100148E-22</c:v>
                </c:pt>
                <c:pt idx="60">
                  <c:v>3.2433679760102491E-22</c:v>
                </c:pt>
                <c:pt idx="61">
                  <c:v>3.2475870962130018E-22</c:v>
                </c:pt>
                <c:pt idx="62">
                  <c:v>3.2518117048387198E-22</c:v>
                </c:pt>
                <c:pt idx="63">
                  <c:v>3.2560418090269927E-22</c:v>
                </c:pt>
                <c:pt idx="64">
                  <c:v>3.2602774159266976E-22</c:v>
                </c:pt>
                <c:pt idx="65">
                  <c:v>3.264518532696012E-22</c:v>
                </c:pt>
                <c:pt idx="66">
                  <c:v>3.2687651665024234E-22</c:v>
                </c:pt>
                <c:pt idx="67">
                  <c:v>3.2730173245227443E-22</c:v>
                </c:pt>
                <c:pt idx="68">
                  <c:v>3.2772750139431224E-22</c:v>
                </c:pt>
                <c:pt idx="69">
                  <c:v>3.2815382419590542E-22</c:v>
                </c:pt>
                <c:pt idx="70">
                  <c:v>3.2858070157753964E-22</c:v>
                </c:pt>
                <c:pt idx="71">
                  <c:v>3.2900813426063763E-22</c:v>
                </c:pt>
                <c:pt idx="72">
                  <c:v>3.294361229675609E-22</c:v>
                </c:pt>
                <c:pt idx="73">
                  <c:v>3.2986466842161038E-22</c:v>
                </c:pt>
                <c:pt idx="74">
                  <c:v>3.3029377134702801E-22</c:v>
                </c:pt>
                <c:pt idx="75">
                  <c:v>3.3072343246899782E-22</c:v>
                </c:pt>
                <c:pt idx="76">
                  <c:v>3.3115365251364721E-22</c:v>
                </c:pt>
                <c:pt idx="77">
                  <c:v>3.3158443220804813E-22</c:v>
                </c:pt>
                <c:pt idx="78">
                  <c:v>3.3201577228021846E-22</c:v>
                </c:pt>
                <c:pt idx="79">
                  <c:v>3.3244767345912301E-22</c:v>
                </c:pt>
                <c:pt idx="80">
                  <c:v>3.3288013647467475E-22</c:v>
                </c:pt>
                <c:pt idx="81">
                  <c:v>3.3331316205773635E-22</c:v>
                </c:pt>
                <c:pt idx="82">
                  <c:v>3.3374675094012122E-22</c:v>
                </c:pt>
                <c:pt idx="83">
                  <c:v>3.3418090385459459E-22</c:v>
                </c:pt>
                <c:pt idx="84">
                  <c:v>3.3461562153487499E-22</c:v>
                </c:pt>
                <c:pt idx="85">
                  <c:v>3.3505090471563546E-22</c:v>
                </c:pt>
                <c:pt idx="86">
                  <c:v>3.3548675413250465E-22</c:v>
                </c:pt>
                <c:pt idx="87">
                  <c:v>3.3592317052206811E-22</c:v>
                </c:pt>
                <c:pt idx="88">
                  <c:v>3.3636015462186978E-22</c:v>
                </c:pt>
                <c:pt idx="89">
                  <c:v>3.3679770717041277E-22</c:v>
                </c:pt>
                <c:pt idx="90">
                  <c:v>3.3723582890716102E-22</c:v>
                </c:pt>
                <c:pt idx="91">
                  <c:v>3.3767452057254042E-22</c:v>
                </c:pt>
                <c:pt idx="92">
                  <c:v>3.3811378290793997E-22</c:v>
                </c:pt>
                <c:pt idx="93">
                  <c:v>3.3855361665571311E-22</c:v>
                </c:pt>
                <c:pt idx="94">
                  <c:v>3.3899402255917895E-22</c:v>
                </c:pt>
                <c:pt idx="95">
                  <c:v>3.3943500136262361E-22</c:v>
                </c:pt>
                <c:pt idx="96">
                  <c:v>3.3987655381130138E-22</c:v>
                </c:pt>
                <c:pt idx="97">
                  <c:v>3.4031868065143592E-22</c:v>
                </c:pt>
                <c:pt idx="98">
                  <c:v>3.407613826302218E-22</c:v>
                </c:pt>
                <c:pt idx="99">
                  <c:v>3.4120466049582542E-22</c:v>
                </c:pt>
                <c:pt idx="100">
                  <c:v>3.4164851499738653E-22</c:v>
                </c:pt>
                <c:pt idx="101">
                  <c:v>3.4209294688501929E-22</c:v>
                </c:pt>
                <c:pt idx="102">
                  <c:v>3.4253795690981367E-22</c:v>
                </c:pt>
                <c:pt idx="103">
                  <c:v>3.429835458238368E-22</c:v>
                </c:pt>
                <c:pt idx="104">
                  <c:v>3.4342971438013396E-22</c:v>
                </c:pt>
                <c:pt idx="105">
                  <c:v>3.4387646333273019E-22</c:v>
                </c:pt>
                <c:pt idx="106">
                  <c:v>3.4432379343663127E-22</c:v>
                </c:pt>
                <c:pt idx="107">
                  <c:v>3.4477170544782521E-22</c:v>
                </c:pt>
                <c:pt idx="108">
                  <c:v>3.4522020012328349E-22</c:v>
                </c:pt>
                <c:pt idx="109">
                  <c:v>3.4566927822096202E-22</c:v>
                </c:pt>
                <c:pt idx="110">
                  <c:v>3.4611894049980314E-22</c:v>
                </c:pt>
                <c:pt idx="111">
                  <c:v>3.4656918771973603E-22</c:v>
                </c:pt>
                <c:pt idx="112">
                  <c:v>3.4702002064167863E-22</c:v>
                </c:pt>
                <c:pt idx="113">
                  <c:v>3.4747144002753871E-22</c:v>
                </c:pt>
                <c:pt idx="114">
                  <c:v>3.4792344664021515E-22</c:v>
                </c:pt>
                <c:pt idx="115">
                  <c:v>3.4837604124359925E-22</c:v>
                </c:pt>
                <c:pt idx="116">
                  <c:v>3.4882922460257596E-22</c:v>
                </c:pt>
                <c:pt idx="117">
                  <c:v>3.4928299748302523E-22</c:v>
                </c:pt>
                <c:pt idx="118">
                  <c:v>3.4973736065182334E-22</c:v>
                </c:pt>
                <c:pt idx="119">
                  <c:v>3.5019231487684435E-22</c:v>
                </c:pt>
                <c:pt idx="120">
                  <c:v>3.5064786092696069E-22</c:v>
                </c:pt>
                <c:pt idx="121">
                  <c:v>3.511039995720455E-22</c:v>
                </c:pt>
                <c:pt idx="122">
                  <c:v>3.5156073158297325E-22</c:v>
                </c:pt>
                <c:pt idx="123">
                  <c:v>3.5201805773162094E-22</c:v>
                </c:pt>
                <c:pt idx="124">
                  <c:v>3.5247597879086998E-22</c:v>
                </c:pt>
                <c:pt idx="125">
                  <c:v>3.5293449553460714E-22</c:v>
                </c:pt>
                <c:pt idx="126">
                  <c:v>3.5339360873772571E-22</c:v>
                </c:pt>
                <c:pt idx="127">
                  <c:v>3.5385331917612715E-22</c:v>
                </c:pt>
                <c:pt idx="128">
                  <c:v>3.5431362762672224E-22</c:v>
                </c:pt>
                <c:pt idx="129">
                  <c:v>3.5477453486743232E-22</c:v>
                </c:pt>
                <c:pt idx="130">
                  <c:v>3.5523604167719076E-22</c:v>
                </c:pt>
                <c:pt idx="131">
                  <c:v>3.5569814883594429E-22</c:v>
                </c:pt>
                <c:pt idx="132">
                  <c:v>3.5616085712465392E-22</c:v>
                </c:pt>
                <c:pt idx="133">
                  <c:v>3.5662416732529685E-22</c:v>
                </c:pt>
                <c:pt idx="134">
                  <c:v>3.5708808022086743E-22</c:v>
                </c:pt>
                <c:pt idx="135">
                  <c:v>3.5755259659537864E-22</c:v>
                </c:pt>
                <c:pt idx="136">
                  <c:v>3.5801771723386313E-22</c:v>
                </c:pt>
                <c:pt idx="137">
                  <c:v>3.58483442922375E-22</c:v>
                </c:pt>
                <c:pt idx="138">
                  <c:v>3.5894977444799067E-22</c:v>
                </c:pt>
                <c:pt idx="139">
                  <c:v>3.5941671259881069E-22</c:v>
                </c:pt>
                <c:pt idx="140">
                  <c:v>3.5988425816396048E-22</c:v>
                </c:pt>
                <c:pt idx="141">
                  <c:v>3.6035241193359227E-22</c:v>
                </c:pt>
                <c:pt idx="142">
                  <c:v>3.6082117469888592E-22</c:v>
                </c:pt>
                <c:pt idx="143">
                  <c:v>3.6129054725205071E-22</c:v>
                </c:pt>
                <c:pt idx="144">
                  <c:v>3.6176053038632636E-22</c:v>
                </c:pt>
                <c:pt idx="145">
                  <c:v>3.6223112489598448E-22</c:v>
                </c:pt>
                <c:pt idx="146">
                  <c:v>3.627023315763299E-22</c:v>
                </c:pt>
                <c:pt idx="147">
                  <c:v>3.6317415122370201E-22</c:v>
                </c:pt>
                <c:pt idx="148">
                  <c:v>3.6364658463547611E-22</c:v>
                </c:pt>
                <c:pt idx="149">
                  <c:v>3.6411963261006479E-22</c:v>
                </c:pt>
                <c:pt idx="150">
                  <c:v>3.6459329594691917E-22</c:v>
                </c:pt>
                <c:pt idx="151">
                  <c:v>3.650675754465306E-22</c:v>
                </c:pt>
                <c:pt idx="152">
                  <c:v>3.6554247191043139E-22</c:v>
                </c:pt>
                <c:pt idx="153">
                  <c:v>3.6601798614119665E-22</c:v>
                </c:pt>
                <c:pt idx="154">
                  <c:v>3.6649411894244571E-22</c:v>
                </c:pt>
                <c:pt idx="155">
                  <c:v>3.6697087111884293E-22</c:v>
                </c:pt>
                <c:pt idx="156">
                  <c:v>3.6744824347609967E-22</c:v>
                </c:pt>
                <c:pt idx="157">
                  <c:v>3.6792623682097544E-22</c:v>
                </c:pt>
                <c:pt idx="158">
                  <c:v>3.6840485196127894E-22</c:v>
                </c:pt>
                <c:pt idx="159">
                  <c:v>3.688840897058699E-22</c:v>
                </c:pt>
                <c:pt idx="160">
                  <c:v>3.6936395086466031E-22</c:v>
                </c:pt>
                <c:pt idx="161">
                  <c:v>3.6984443624861553E-22</c:v>
                </c:pt>
                <c:pt idx="162">
                  <c:v>3.7032554666975612E-22</c:v>
                </c:pt>
                <c:pt idx="163">
                  <c:v>3.7080728294115872E-22</c:v>
                </c:pt>
                <c:pt idx="164">
                  <c:v>3.7128964587695769E-22</c:v>
                </c:pt>
                <c:pt idx="165">
                  <c:v>3.7177263629234662E-22</c:v>
                </c:pt>
                <c:pt idx="166">
                  <c:v>3.7225625500357933E-22</c:v>
                </c:pt>
                <c:pt idx="167">
                  <c:v>3.7274050282797159E-22</c:v>
                </c:pt>
                <c:pt idx="168">
                  <c:v>3.7322538058390232E-22</c:v>
                </c:pt>
                <c:pt idx="169">
                  <c:v>3.7371088909081519E-22</c:v>
                </c:pt>
                <c:pt idx="170">
                  <c:v>3.7419702916921943E-22</c:v>
                </c:pt>
                <c:pt idx="171">
                  <c:v>3.7468380164069214E-22</c:v>
                </c:pt>
                <c:pt idx="172">
                  <c:v>3.7517120732787872E-22</c:v>
                </c:pt>
                <c:pt idx="173">
                  <c:v>3.7565924705449499E-22</c:v>
                </c:pt>
                <c:pt idx="174">
                  <c:v>3.7614792164532825E-22</c:v>
                </c:pt>
                <c:pt idx="175">
                  <c:v>3.7663723192623852E-22</c:v>
                </c:pt>
                <c:pt idx="176">
                  <c:v>3.7712717872416045E-22</c:v>
                </c:pt>
                <c:pt idx="177">
                  <c:v>3.7761776286710417E-22</c:v>
                </c:pt>
                <c:pt idx="178">
                  <c:v>3.7810898518415703E-22</c:v>
                </c:pt>
                <c:pt idx="179">
                  <c:v>3.7860084650548484E-22</c:v>
                </c:pt>
                <c:pt idx="180">
                  <c:v>3.7909334766233335E-22</c:v>
                </c:pt>
                <c:pt idx="181">
                  <c:v>3.7958648948702963E-22</c:v>
                </c:pt>
                <c:pt idx="182">
                  <c:v>3.8008027281298342E-22</c:v>
                </c:pt>
                <c:pt idx="183">
                  <c:v>3.8057469847468883E-22</c:v>
                </c:pt>
                <c:pt idx="184">
                  <c:v>3.8106976730772519E-22</c:v>
                </c:pt>
                <c:pt idx="185">
                  <c:v>3.8156548014875907E-22</c:v>
                </c:pt>
                <c:pt idx="186">
                  <c:v>3.8206183783554517E-22</c:v>
                </c:pt>
                <c:pt idx="187">
                  <c:v>3.8255884120692811E-22</c:v>
                </c:pt>
                <c:pt idx="188">
                  <c:v>3.8305649110284374E-22</c:v>
                </c:pt>
                <c:pt idx="189">
                  <c:v>3.8355478836432055E-22</c:v>
                </c:pt>
                <c:pt idx="190">
                  <c:v>3.8405373383348101E-22</c:v>
                </c:pt>
                <c:pt idx="191">
                  <c:v>3.84553328353543E-22</c:v>
                </c:pt>
                <c:pt idx="192">
                  <c:v>3.8505357276882142E-22</c:v>
                </c:pt>
                <c:pt idx="193">
                  <c:v>3.8555446792472949E-22</c:v>
                </c:pt>
                <c:pt idx="194">
                  <c:v>3.8605601466778015E-22</c:v>
                </c:pt>
                <c:pt idx="195">
                  <c:v>3.8655821384558745E-22</c:v>
                </c:pt>
                <c:pt idx="196">
                  <c:v>3.8706106630686813E-22</c:v>
                </c:pt>
                <c:pt idx="197">
                  <c:v>3.8756457290144305E-22</c:v>
                </c:pt>
                <c:pt idx="198">
                  <c:v>3.8806873448023838E-22</c:v>
                </c:pt>
                <c:pt idx="199">
                  <c:v>3.885735518952874E-22</c:v>
                </c:pt>
                <c:pt idx="200">
                  <c:v>3.8907902599973153E-22</c:v>
                </c:pt>
                <c:pt idx="201">
                  <c:v>3.895851576478222E-22</c:v>
                </c:pt>
                <c:pt idx="202">
                  <c:v>3.9009194769492207E-22</c:v>
                </c:pt>
                <c:pt idx="203">
                  <c:v>3.905993969975064E-22</c:v>
                </c:pt>
                <c:pt idx="204">
                  <c:v>3.9110750641316462E-22</c:v>
                </c:pt>
                <c:pt idx="205">
                  <c:v>3.9161627680060169E-22</c:v>
                </c:pt>
                <c:pt idx="206">
                  <c:v>3.9212570901963981E-22</c:v>
                </c:pt>
                <c:pt idx="207">
                  <c:v>3.9263580393121953E-22</c:v>
                </c:pt>
                <c:pt idx="208">
                  <c:v>3.9314656239740127E-22</c:v>
                </c:pt>
                <c:pt idx="209">
                  <c:v>3.9365798528136715E-22</c:v>
                </c:pt>
                <c:pt idx="210">
                  <c:v>3.9417007344742175E-22</c:v>
                </c:pt>
                <c:pt idx="211">
                  <c:v>3.9468282776099431E-22</c:v>
                </c:pt>
                <c:pt idx="212">
                  <c:v>3.951962490886398E-22</c:v>
                </c:pt>
                <c:pt idx="213">
                  <c:v>3.9571033829804024E-22</c:v>
                </c:pt>
                <c:pt idx="214">
                  <c:v>3.9622509625800657E-22</c:v>
                </c:pt>
                <c:pt idx="215">
                  <c:v>3.9674052383847983E-22</c:v>
                </c:pt>
                <c:pt idx="216">
                  <c:v>3.972566219105329E-22</c:v>
                </c:pt>
                <c:pt idx="217">
                  <c:v>3.9777339134637154E-22</c:v>
                </c:pt>
                <c:pt idx="218">
                  <c:v>3.9829083301933627E-22</c:v>
                </c:pt>
                <c:pt idx="219">
                  <c:v>3.9880894780390353E-22</c:v>
                </c:pt>
                <c:pt idx="220">
                  <c:v>3.9932773657568745E-22</c:v>
                </c:pt>
                <c:pt idx="221">
                  <c:v>3.9984720021144131E-22</c:v>
                </c:pt>
                <c:pt idx="222">
                  <c:v>4.0036733958905871E-22</c:v>
                </c:pt>
                <c:pt idx="223">
                  <c:v>4.0088815558757526E-22</c:v>
                </c:pt>
                <c:pt idx="224">
                  <c:v>4.014096490871702E-22</c:v>
                </c:pt>
                <c:pt idx="225">
                  <c:v>4.0193182096916763E-22</c:v>
                </c:pt>
                <c:pt idx="226">
                  <c:v>4.0245467211603816E-22</c:v>
                </c:pt>
                <c:pt idx="227">
                  <c:v>4.0297820341140029E-22</c:v>
                </c:pt>
                <c:pt idx="228">
                  <c:v>4.0350241574002212E-22</c:v>
                </c:pt>
                <c:pt idx="229">
                  <c:v>4.0402730998782266E-22</c:v>
                </c:pt>
                <c:pt idx="230">
                  <c:v>4.0455288704187314E-22</c:v>
                </c:pt>
                <c:pt idx="231">
                  <c:v>4.0507914779039911E-22</c:v>
                </c:pt>
                <c:pt idx="232">
                  <c:v>4.0560609312278123E-22</c:v>
                </c:pt>
                <c:pt idx="233">
                  <c:v>4.0613372392955723E-22</c:v>
                </c:pt>
                <c:pt idx="234">
                  <c:v>4.0666204110242329E-22</c:v>
                </c:pt>
                <c:pt idx="235">
                  <c:v>4.0719104553423572E-22</c:v>
                </c:pt>
                <c:pt idx="236">
                  <c:v>4.0772073811901196E-22</c:v>
                </c:pt>
                <c:pt idx="237">
                  <c:v>4.0825111975193266E-22</c:v>
                </c:pt>
                <c:pt idx="238">
                  <c:v>4.0878219132934292E-22</c:v>
                </c:pt>
                <c:pt idx="239">
                  <c:v>4.0931395374875379E-22</c:v>
                </c:pt>
                <c:pt idx="240">
                  <c:v>4.0984640790884396E-22</c:v>
                </c:pt>
                <c:pt idx="241">
                  <c:v>4.1037955470946099E-22</c:v>
                </c:pt>
                <c:pt idx="242">
                  <c:v>4.1091339505162322E-22</c:v>
                </c:pt>
                <c:pt idx="243">
                  <c:v>4.1144792983752078E-22</c:v>
                </c:pt>
                <c:pt idx="244">
                  <c:v>4.1198315997051784E-22</c:v>
                </c:pt>
                <c:pt idx="245">
                  <c:v>4.1251908635515321E-22</c:v>
                </c:pt>
                <c:pt idx="246">
                  <c:v>4.130557098971427E-22</c:v>
                </c:pt>
                <c:pt idx="247">
                  <c:v>4.1359303150338024E-22</c:v>
                </c:pt>
                <c:pt idx="248">
                  <c:v>4.1413105208193951E-22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52944"/>
        <c:axId val="135850768"/>
      </c:scatterChart>
      <c:valAx>
        <c:axId val="13585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50768"/>
        <c:crosses val="autoZero"/>
        <c:crossBetween val="midCat"/>
      </c:valAx>
      <c:valAx>
        <c:axId val="1358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85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590549</xdr:colOff>
      <xdr:row>5</xdr:row>
      <xdr:rowOff>114300</xdr:rowOff>
    </xdr:from>
    <xdr:to>
      <xdr:col>37</xdr:col>
      <xdr:colOff>9524</xdr:colOff>
      <xdr:row>19</xdr:row>
      <xdr:rowOff>42862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0</xdr:rowOff>
    </xdr:from>
    <xdr:to>
      <xdr:col>10</xdr:col>
      <xdr:colOff>304800</xdr:colOff>
      <xdr:row>24</xdr:row>
      <xdr:rowOff>114300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800223F7-48A4-4351-BB2A-DC0338B4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91000"/>
          <a:ext cx="3009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36</xdr:row>
      <xdr:rowOff>33337</xdr:rowOff>
    </xdr:from>
    <xdr:to>
      <xdr:col>11</xdr:col>
      <xdr:colOff>552450</xdr:colOff>
      <xdr:row>50</xdr:row>
      <xdr:rowOff>109537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723900</xdr:colOff>
      <xdr:row>5</xdr:row>
      <xdr:rowOff>71437</xdr:rowOff>
    </xdr:from>
    <xdr:to>
      <xdr:col>19</xdr:col>
      <xdr:colOff>1133476</xdr:colOff>
      <xdr:row>19</xdr:row>
      <xdr:rowOff>147637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666751</xdr:colOff>
      <xdr:row>21</xdr:row>
      <xdr:rowOff>42862</xdr:rowOff>
    </xdr:from>
    <xdr:to>
      <xdr:col>19</xdr:col>
      <xdr:colOff>1152525</xdr:colOff>
      <xdr:row>35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695325</xdr:colOff>
      <xdr:row>36</xdr:row>
      <xdr:rowOff>157162</xdr:rowOff>
    </xdr:from>
    <xdr:to>
      <xdr:col>19</xdr:col>
      <xdr:colOff>1181100</xdr:colOff>
      <xdr:row>51</xdr:row>
      <xdr:rowOff>42862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295275</xdr:colOff>
      <xdr:row>0</xdr:row>
      <xdr:rowOff>71437</xdr:rowOff>
    </xdr:from>
    <xdr:to>
      <xdr:col>32</xdr:col>
      <xdr:colOff>600075</xdr:colOff>
      <xdr:row>14</xdr:row>
      <xdr:rowOff>147637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276225</xdr:colOff>
      <xdr:row>15</xdr:row>
      <xdr:rowOff>100012</xdr:rowOff>
    </xdr:from>
    <xdr:to>
      <xdr:col>32</xdr:col>
      <xdr:colOff>581025</xdr:colOff>
      <xdr:row>29</xdr:row>
      <xdr:rowOff>176212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247650</xdr:colOff>
      <xdr:row>31</xdr:row>
      <xdr:rowOff>23812</xdr:rowOff>
    </xdr:from>
    <xdr:to>
      <xdr:col>32</xdr:col>
      <xdr:colOff>552450</xdr:colOff>
      <xdr:row>45</xdr:row>
      <xdr:rowOff>100012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"/>
  <sheetViews>
    <sheetView topLeftCell="B1" workbookViewId="0">
      <selection activeCell="M12" sqref="M1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  <col min="28" max="28" width="18.5703125" bestFit="1" customWidth="1"/>
    <col min="29" max="29" width="9.28515625" customWidth="1"/>
    <col min="30" max="30" width="14.85546875" bestFit="1" customWidth="1"/>
    <col min="31" max="31" width="14.7109375" bestFit="1" customWidth="1"/>
    <col min="32" max="32" width="14.5703125" bestFit="1" customWidth="1"/>
    <col min="33" max="33" width="7.5703125" bestFit="1" customWidth="1"/>
    <col min="34" max="34" width="7.28515625" bestFit="1" customWidth="1"/>
  </cols>
  <sheetData>
    <row r="1" spans="1:18" x14ac:dyDescent="0.25">
      <c r="A1" s="3" t="s">
        <v>24</v>
      </c>
      <c r="B1" s="3" t="s">
        <v>27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7.2090421224798629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v>609</v>
      </c>
      <c r="E2">
        <f>B2*C2</f>
        <v>72464.91</v>
      </c>
      <c r="F2">
        <f>B2^2</f>
        <v>14158.620099999998</v>
      </c>
      <c r="G2">
        <f t="shared" ref="G2:G8" si="0">$M$2+$M$1*B2</f>
        <v>593.0997649963665</v>
      </c>
      <c r="H2">
        <f>C2-G2</f>
        <v>15.900235003633497</v>
      </c>
      <c r="I2">
        <f>H2^2</f>
        <v>252.81747317077193</v>
      </c>
      <c r="J2">
        <f>(B2-$M$3)^2</f>
        <v>1061.8332623602942</v>
      </c>
      <c r="K2">
        <f>(C2-$M$4)^2</f>
        <v>47966.277253592685</v>
      </c>
      <c r="L2" s="3" t="s">
        <v>0</v>
      </c>
      <c r="M2">
        <f>M4-M1*M3</f>
        <v>-264.70415715751233</v>
      </c>
      <c r="O2">
        <f>B2-$M$3</f>
        <v>-32.585783132530267</v>
      </c>
      <c r="P2">
        <f>C2-$M$4</f>
        <v>-219.01204819277109</v>
      </c>
      <c r="Q2">
        <f>(C2-G2)/C2</f>
        <v>2.6108760268692115E-2</v>
      </c>
      <c r="R2">
        <f>C2^2</f>
        <v>370881</v>
      </c>
    </row>
    <row r="3" spans="1:18" x14ac:dyDescent="0.25">
      <c r="A3" s="2">
        <v>42745</v>
      </c>
      <c r="B3">
        <v>119.11</v>
      </c>
      <c r="C3">
        <v>615</v>
      </c>
      <c r="E3">
        <f t="shared" ref="E3:E66" si="1">B3*C3</f>
        <v>73252.649999999994</v>
      </c>
      <c r="F3">
        <f t="shared" ref="F3:F66" si="2">B3^2</f>
        <v>14187.1921</v>
      </c>
      <c r="G3">
        <f t="shared" si="0"/>
        <v>593.9648500510641</v>
      </c>
      <c r="H3">
        <f t="shared" ref="H3:H66" si="3">C3-G3</f>
        <v>21.035149948935896</v>
      </c>
      <c r="I3">
        <f t="shared" ref="I3:I66" si="4">H3^2</f>
        <v>442.47753337421784</v>
      </c>
      <c r="J3">
        <f t="shared" ref="J3:J66" si="5">(B3-$M$3)^2</f>
        <v>1054.0270744084864</v>
      </c>
      <c r="K3">
        <f t="shared" ref="K3:K66" si="6">(C3-$M$4)^2</f>
        <v>45374.132675279434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-213.01204819277109</v>
      </c>
      <c r="Q3">
        <f t="shared" ref="Q3:Q66" si="9">(C3-G3)/C3</f>
        <v>3.4203495851928285E-2</v>
      </c>
      <c r="R3">
        <f t="shared" ref="R3:R66" si="10">C3^2</f>
        <v>378225</v>
      </c>
    </row>
    <row r="4" spans="1:18" x14ac:dyDescent="0.25">
      <c r="A4" s="2">
        <v>42746</v>
      </c>
      <c r="B4">
        <v>119.75</v>
      </c>
      <c r="C4">
        <v>632</v>
      </c>
      <c r="E4">
        <f t="shared" si="1"/>
        <v>75682</v>
      </c>
      <c r="F4">
        <f t="shared" si="2"/>
        <v>14340.0625</v>
      </c>
      <c r="G4">
        <f t="shared" si="0"/>
        <v>598.5786370094512</v>
      </c>
      <c r="H4">
        <f t="shared" si="3"/>
        <v>33.421362990548801</v>
      </c>
      <c r="I4">
        <f t="shared" si="4"/>
        <v>1116.987504146025</v>
      </c>
      <c r="J4">
        <f t="shared" si="5"/>
        <v>1012.8804719988477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-31.825783132530262</v>
      </c>
      <c r="P4">
        <f t="shared" si="8"/>
        <v>-196.01204819277109</v>
      </c>
      <c r="Q4">
        <f t="shared" si="9"/>
        <v>5.2881903466058228E-2</v>
      </c>
      <c r="R4">
        <f t="shared" si="10"/>
        <v>399424</v>
      </c>
    </row>
    <row r="5" spans="1:18" x14ac:dyDescent="0.25">
      <c r="A5" s="2">
        <v>42747</v>
      </c>
      <c r="B5">
        <v>119.25</v>
      </c>
      <c r="C5">
        <v>643</v>
      </c>
      <c r="E5">
        <f t="shared" si="1"/>
        <v>76677.75</v>
      </c>
      <c r="F5">
        <f t="shared" si="2"/>
        <v>14220.5625</v>
      </c>
      <c r="G5">
        <f t="shared" si="0"/>
        <v>594.97411594821131</v>
      </c>
      <c r="H5">
        <f t="shared" si="3"/>
        <v>48.025884051788694</v>
      </c>
      <c r="I5">
        <f t="shared" si="4"/>
        <v>2306.4855389558516</v>
      </c>
      <c r="J5">
        <f t="shared" si="5"/>
        <v>1044.9562551313779</v>
      </c>
      <c r="K5">
        <f t="shared" si="6"/>
        <v>34229.457976484249</v>
      </c>
      <c r="L5" s="3" t="s">
        <v>4</v>
      </c>
      <c r="M5">
        <f>AVERAGE(E2:E250)</f>
        <v>126987.60465863459</v>
      </c>
      <c r="O5">
        <f t="shared" si="7"/>
        <v>-32.325783132530262</v>
      </c>
      <c r="P5">
        <f t="shared" si="8"/>
        <v>-185.01204819277109</v>
      </c>
      <c r="Q5">
        <f t="shared" si="9"/>
        <v>7.4690332895472306E-2</v>
      </c>
      <c r="R5">
        <f t="shared" si="10"/>
        <v>413449</v>
      </c>
    </row>
    <row r="6" spans="1:18" x14ac:dyDescent="0.25">
      <c r="A6" s="2">
        <v>42748</v>
      </c>
      <c r="B6">
        <v>119.04</v>
      </c>
      <c r="C6">
        <v>629</v>
      </c>
      <c r="E6">
        <f t="shared" si="1"/>
        <v>74876.160000000003</v>
      </c>
      <c r="F6">
        <f t="shared" si="2"/>
        <v>14170.521600000002</v>
      </c>
      <c r="G6">
        <f t="shared" si="0"/>
        <v>593.46021710249056</v>
      </c>
      <c r="H6">
        <f t="shared" si="3"/>
        <v>35.53978289750944</v>
      </c>
      <c r="I6">
        <f t="shared" si="4"/>
        <v>1263.0761684021045</v>
      </c>
      <c r="J6">
        <f t="shared" si="5"/>
        <v>1058.5771840470402</v>
      </c>
      <c r="K6">
        <f t="shared" si="6"/>
        <v>39605.795325881845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-199.01204819277109</v>
      </c>
      <c r="Q6">
        <f t="shared" si="9"/>
        <v>5.6502039582685917E-2</v>
      </c>
      <c r="R6">
        <f t="shared" si="10"/>
        <v>395641</v>
      </c>
    </row>
    <row r="7" spans="1:18" x14ac:dyDescent="0.25">
      <c r="A7" s="2">
        <v>42752</v>
      </c>
      <c r="B7">
        <v>120</v>
      </c>
      <c r="C7">
        <v>625</v>
      </c>
      <c r="E7">
        <f t="shared" si="1"/>
        <v>75000</v>
      </c>
      <c r="F7">
        <f t="shared" si="2"/>
        <v>14400</v>
      </c>
      <c r="G7">
        <f t="shared" si="0"/>
        <v>600.38089754007126</v>
      </c>
      <c r="H7">
        <f t="shared" si="3"/>
        <v>24.61910245992874</v>
      </c>
      <c r="I7">
        <f t="shared" si="4"/>
        <v>606.10020593246929</v>
      </c>
      <c r="J7">
        <f t="shared" si="5"/>
        <v>997.03008043258262</v>
      </c>
      <c r="K7">
        <f t="shared" si="6"/>
        <v>41213.89171142401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-203.01204819277109</v>
      </c>
      <c r="Q7">
        <f t="shared" si="9"/>
        <v>3.9390563935885983E-2</v>
      </c>
      <c r="R7">
        <f t="shared" si="10"/>
        <v>390625</v>
      </c>
    </row>
    <row r="8" spans="1:18" x14ac:dyDescent="0.25">
      <c r="A8" s="2">
        <v>42753</v>
      </c>
      <c r="B8">
        <v>119.99</v>
      </c>
      <c r="C8">
        <v>625</v>
      </c>
      <c r="E8">
        <f t="shared" si="1"/>
        <v>74993.75</v>
      </c>
      <c r="F8">
        <f t="shared" si="2"/>
        <v>14397.6001</v>
      </c>
      <c r="G8">
        <f t="shared" si="0"/>
        <v>600.3088071188464</v>
      </c>
      <c r="H8">
        <f t="shared" si="3"/>
        <v>24.691192881153597</v>
      </c>
      <c r="I8">
        <f t="shared" si="4"/>
        <v>609.65500589433009</v>
      </c>
      <c r="J8">
        <f t="shared" si="5"/>
        <v>997.66169609523354</v>
      </c>
      <c r="K8">
        <f t="shared" si="6"/>
        <v>41213.89171142401</v>
      </c>
      <c r="L8" s="3" t="s">
        <v>7</v>
      </c>
      <c r="M8">
        <f>M9/249</f>
        <v>2922.2483483455931</v>
      </c>
      <c r="O8">
        <f t="shared" si="7"/>
        <v>-31.585783132530267</v>
      </c>
      <c r="P8">
        <f t="shared" si="8"/>
        <v>-203.01204819277109</v>
      </c>
      <c r="Q8">
        <f t="shared" si="9"/>
        <v>3.9505908609845757E-2</v>
      </c>
      <c r="R8">
        <f t="shared" si="10"/>
        <v>390625</v>
      </c>
    </row>
    <row r="9" spans="1:18" x14ac:dyDescent="0.25">
      <c r="A9" s="2">
        <v>42754</v>
      </c>
      <c r="B9">
        <v>119.78</v>
      </c>
      <c r="C9">
        <v>625</v>
      </c>
      <c r="E9">
        <f t="shared" si="1"/>
        <v>74862.5</v>
      </c>
      <c r="F9">
        <f t="shared" si="2"/>
        <v>14347.2484</v>
      </c>
      <c r="G9">
        <f t="shared" ref="G9:G72" si="11">$M$2+$M$1*B9</f>
        <v>598.79490827312566</v>
      </c>
      <c r="H9">
        <f t="shared" si="3"/>
        <v>26.205091726874343</v>
      </c>
      <c r="I9">
        <f t="shared" si="4"/>
        <v>686.70683241389816</v>
      </c>
      <c r="J9">
        <f t="shared" si="5"/>
        <v>1010.9718250108958</v>
      </c>
      <c r="K9">
        <f t="shared" si="6"/>
        <v>41213.89171142401</v>
      </c>
      <c r="L9" s="3" t="s">
        <v>8</v>
      </c>
      <c r="M9">
        <f>SUM(I2:I250)</f>
        <v>727639.83873805264</v>
      </c>
      <c r="O9">
        <f t="shared" si="7"/>
        <v>-31.795783132530261</v>
      </c>
      <c r="P9">
        <f t="shared" si="8"/>
        <v>-203.01204819277109</v>
      </c>
      <c r="Q9">
        <f t="shared" si="9"/>
        <v>4.1928146762998948E-2</v>
      </c>
      <c r="R9">
        <f t="shared" si="10"/>
        <v>390625</v>
      </c>
    </row>
    <row r="10" spans="1:18" x14ac:dyDescent="0.25">
      <c r="A10" s="2">
        <v>42755</v>
      </c>
      <c r="B10">
        <v>120</v>
      </c>
      <c r="C10">
        <v>620</v>
      </c>
      <c r="E10">
        <f t="shared" si="1"/>
        <v>74400</v>
      </c>
      <c r="F10">
        <f t="shared" si="2"/>
        <v>14400</v>
      </c>
      <c r="G10">
        <f t="shared" si="11"/>
        <v>600.38089754007126</v>
      </c>
      <c r="H10">
        <f t="shared" si="3"/>
        <v>19.61910245992874</v>
      </c>
      <c r="I10">
        <f t="shared" si="4"/>
        <v>384.90918133318195</v>
      </c>
      <c r="J10">
        <f t="shared" si="5"/>
        <v>997.03008043258262</v>
      </c>
      <c r="K10">
        <f t="shared" si="6"/>
        <v>43269.012193351722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-208.01204819277109</v>
      </c>
      <c r="Q10">
        <f t="shared" si="9"/>
        <v>3.1643713645046354E-2</v>
      </c>
      <c r="R10">
        <f t="shared" si="10"/>
        <v>384400</v>
      </c>
    </row>
    <row r="11" spans="1:18" x14ac:dyDescent="0.25">
      <c r="A11" s="2">
        <v>42758</v>
      </c>
      <c r="B11">
        <v>120.08</v>
      </c>
      <c r="C11">
        <v>641</v>
      </c>
      <c r="E11">
        <f t="shared" si="1"/>
        <v>76971.28</v>
      </c>
      <c r="F11">
        <f t="shared" si="2"/>
        <v>14419.206399999999</v>
      </c>
      <c r="G11">
        <f t="shared" si="11"/>
        <v>600.95762090986955</v>
      </c>
      <c r="H11">
        <f t="shared" si="3"/>
        <v>40.042379090130453</v>
      </c>
      <c r="I11">
        <f t="shared" si="4"/>
        <v>1603.3921231977165</v>
      </c>
      <c r="J11">
        <f t="shared" si="5"/>
        <v>991.98435513137781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-31.495783132530264</v>
      </c>
      <c r="P11">
        <f t="shared" si="8"/>
        <v>-187.01204819277109</v>
      </c>
      <c r="Q11">
        <f t="shared" si="9"/>
        <v>6.2468610125008504E-2</v>
      </c>
      <c r="R11">
        <f t="shared" si="10"/>
        <v>410881</v>
      </c>
    </row>
    <row r="12" spans="1:18" x14ac:dyDescent="0.25">
      <c r="A12" s="2">
        <v>42759</v>
      </c>
      <c r="B12">
        <v>119.97</v>
      </c>
      <c r="C12">
        <v>649</v>
      </c>
      <c r="E12">
        <f t="shared" si="1"/>
        <v>77860.53</v>
      </c>
      <c r="F12">
        <f t="shared" si="2"/>
        <v>14392.8009</v>
      </c>
      <c r="G12">
        <f t="shared" si="11"/>
        <v>600.1646262763968</v>
      </c>
      <c r="H12">
        <f t="shared" si="3"/>
        <v>48.835373723603198</v>
      </c>
      <c r="I12">
        <f t="shared" si="4"/>
        <v>2384.8937267239935</v>
      </c>
      <c r="J12">
        <f t="shared" si="5"/>
        <v>998.92552742053454</v>
      </c>
      <c r="K12">
        <f t="shared" si="6"/>
        <v>32045.313398170998</v>
      </c>
      <c r="L12" s="3" t="s">
        <v>11</v>
      </c>
      <c r="M12">
        <f>1-(M9/M11)</f>
        <v>0.78511388355114975</v>
      </c>
      <c r="O12">
        <f t="shared" si="7"/>
        <v>-31.605783132530263</v>
      </c>
      <c r="P12">
        <f t="shared" si="8"/>
        <v>-179.01204819277109</v>
      </c>
      <c r="Q12">
        <f t="shared" si="9"/>
        <v>7.5247108973194449E-2</v>
      </c>
      <c r="R12">
        <f t="shared" si="10"/>
        <v>421201</v>
      </c>
    </row>
    <row r="13" spans="1:18" x14ac:dyDescent="0.25">
      <c r="A13" s="2">
        <v>42760</v>
      </c>
      <c r="B13">
        <v>121.88</v>
      </c>
      <c r="C13">
        <v>678</v>
      </c>
      <c r="E13">
        <f t="shared" si="1"/>
        <v>82634.64</v>
      </c>
      <c r="F13">
        <f t="shared" si="2"/>
        <v>14854.734399999999</v>
      </c>
      <c r="G13">
        <f t="shared" si="11"/>
        <v>613.93389673033334</v>
      </c>
      <c r="H13">
        <f t="shared" si="3"/>
        <v>64.066103269666655</v>
      </c>
      <c r="I13">
        <f t="shared" si="4"/>
        <v>4104.4655881595927</v>
      </c>
      <c r="J13">
        <f t="shared" si="5"/>
        <v>881.83953585426912</v>
      </c>
      <c r="K13">
        <f t="shared" si="6"/>
        <v>22503.614602990277</v>
      </c>
      <c r="L13" s="3" t="s">
        <v>12</v>
      </c>
      <c r="M13">
        <f>M12/(1-M12)*249</f>
        <v>909.75331601178596</v>
      </c>
      <c r="O13">
        <f t="shared" si="7"/>
        <v>-29.695783132530266</v>
      </c>
      <c r="P13">
        <f t="shared" si="8"/>
        <v>-150.01204819277109</v>
      </c>
      <c r="Q13">
        <f t="shared" si="9"/>
        <v>9.4492777683874124E-2</v>
      </c>
      <c r="R13">
        <f t="shared" si="10"/>
        <v>459684</v>
      </c>
    </row>
    <row r="14" spans="1:18" x14ac:dyDescent="0.25">
      <c r="A14" s="2">
        <v>42761</v>
      </c>
      <c r="B14">
        <v>121.94</v>
      </c>
      <c r="C14">
        <v>680</v>
      </c>
      <c r="E14">
        <f t="shared" si="1"/>
        <v>82919.199999999997</v>
      </c>
      <c r="F14">
        <f t="shared" si="2"/>
        <v>14869.363599999999</v>
      </c>
      <c r="G14">
        <f t="shared" si="11"/>
        <v>614.36643925768215</v>
      </c>
      <c r="H14">
        <f t="shared" si="3"/>
        <v>65.633560742317854</v>
      </c>
      <c r="I14">
        <f t="shared" si="4"/>
        <v>4307.7642957155276</v>
      </c>
      <c r="J14">
        <f t="shared" si="5"/>
        <v>878.27964187836528</v>
      </c>
      <c r="K14">
        <f t="shared" si="6"/>
        <v>21907.566410219191</v>
      </c>
      <c r="L14" s="3" t="s">
        <v>13</v>
      </c>
      <c r="M14">
        <f>M1*(M3/M4)</f>
        <v>1.3196863593171846</v>
      </c>
      <c r="O14">
        <f t="shared" si="7"/>
        <v>-29.635783132530264</v>
      </c>
      <c r="P14">
        <f t="shared" si="8"/>
        <v>-148.01204819277109</v>
      </c>
      <c r="Q14">
        <f t="shared" si="9"/>
        <v>9.6519942268114486E-2</v>
      </c>
      <c r="R14">
        <f t="shared" si="10"/>
        <v>462400</v>
      </c>
    </row>
    <row r="15" spans="1:18" x14ac:dyDescent="0.25">
      <c r="A15" s="2">
        <v>42762</v>
      </c>
      <c r="B15">
        <v>121.95</v>
      </c>
      <c r="C15">
        <v>680</v>
      </c>
      <c r="E15">
        <f t="shared" si="1"/>
        <v>82926</v>
      </c>
      <c r="F15">
        <f t="shared" si="2"/>
        <v>14871.802500000002</v>
      </c>
      <c r="G15">
        <f t="shared" si="11"/>
        <v>614.438529678907</v>
      </c>
      <c r="H15">
        <f t="shared" si="3"/>
        <v>65.561470321092997</v>
      </c>
      <c r="I15">
        <f t="shared" si="4"/>
        <v>4298.306390663558</v>
      </c>
      <c r="J15">
        <f t="shared" si="5"/>
        <v>877.68702621571435</v>
      </c>
      <c r="K15">
        <f t="shared" si="6"/>
        <v>21907.566410219191</v>
      </c>
      <c r="L15" s="3" t="s">
        <v>14</v>
      </c>
      <c r="M15">
        <f>COVAR(B2:B250,C2:C250)</f>
        <v>1481.0300106449906</v>
      </c>
      <c r="O15">
        <f t="shared" si="7"/>
        <v>-29.625783132530259</v>
      </c>
      <c r="P15">
        <f t="shared" si="8"/>
        <v>-148.01204819277109</v>
      </c>
      <c r="Q15">
        <f t="shared" si="9"/>
        <v>9.641392694278382E-2</v>
      </c>
      <c r="R15">
        <f t="shared" si="10"/>
        <v>462400</v>
      </c>
    </row>
    <row r="16" spans="1:18" x14ac:dyDescent="0.25">
      <c r="A16" s="2">
        <v>42765</v>
      </c>
      <c r="B16">
        <v>121.63</v>
      </c>
      <c r="C16">
        <v>676</v>
      </c>
      <c r="E16">
        <f t="shared" si="1"/>
        <v>82221.87999999999</v>
      </c>
      <c r="F16">
        <f t="shared" si="2"/>
        <v>14793.856899999999</v>
      </c>
      <c r="G16">
        <f t="shared" si="11"/>
        <v>612.1316361997134</v>
      </c>
      <c r="H16">
        <f t="shared" si="3"/>
        <v>63.868363800286602</v>
      </c>
      <c r="I16">
        <f t="shared" si="4"/>
        <v>4079.1678945257599</v>
      </c>
      <c r="J16">
        <f t="shared" si="5"/>
        <v>896.74992742053416</v>
      </c>
      <c r="K16">
        <f t="shared" si="6"/>
        <v>23107.66279576136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-152.01204819277109</v>
      </c>
      <c r="Q16">
        <f t="shared" si="9"/>
        <v>9.4479828106932839E-2</v>
      </c>
      <c r="R16">
        <f t="shared" si="10"/>
        <v>456976</v>
      </c>
    </row>
    <row r="17" spans="1:34" x14ac:dyDescent="0.25">
      <c r="A17" s="2">
        <v>42766</v>
      </c>
      <c r="B17">
        <v>121.35</v>
      </c>
      <c r="C17">
        <v>676</v>
      </c>
      <c r="E17">
        <f t="shared" si="1"/>
        <v>82032.599999999991</v>
      </c>
      <c r="F17">
        <f t="shared" si="2"/>
        <v>14725.822499999998</v>
      </c>
      <c r="G17">
        <f t="shared" si="11"/>
        <v>610.11310440541899</v>
      </c>
      <c r="H17">
        <f t="shared" si="3"/>
        <v>65.886895594581006</v>
      </c>
      <c r="I17">
        <f t="shared" si="4"/>
        <v>4341.0830110912184</v>
      </c>
      <c r="J17">
        <f t="shared" si="5"/>
        <v>913.59796597475122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-30.225783132530267</v>
      </c>
      <c r="P17">
        <f t="shared" si="8"/>
        <v>-152.01204819277109</v>
      </c>
      <c r="Q17">
        <f t="shared" si="9"/>
        <v>9.7465821885474854E-2</v>
      </c>
      <c r="R17">
        <f t="shared" si="10"/>
        <v>456976</v>
      </c>
    </row>
    <row r="18" spans="1:34" x14ac:dyDescent="0.25">
      <c r="A18" s="2">
        <v>42767</v>
      </c>
      <c r="B18">
        <v>128.75</v>
      </c>
      <c r="C18">
        <v>675</v>
      </c>
      <c r="E18">
        <f t="shared" si="1"/>
        <v>86906.25</v>
      </c>
      <c r="F18">
        <f t="shared" si="2"/>
        <v>16576.5625</v>
      </c>
      <c r="G18">
        <f t="shared" si="11"/>
        <v>663.46001611177007</v>
      </c>
      <c r="H18">
        <f t="shared" si="3"/>
        <v>11.539983888229926</v>
      </c>
      <c r="I18">
        <f t="shared" si="4"/>
        <v>133.1712281406063</v>
      </c>
      <c r="J18">
        <f t="shared" si="5"/>
        <v>521.01637561330301</v>
      </c>
      <c r="K18">
        <f t="shared" si="6"/>
        <v>23412.686892146903</v>
      </c>
      <c r="L18" s="3" t="s">
        <v>15</v>
      </c>
      <c r="M18">
        <f>CORREL(C2:C250,B2:B250)</f>
        <v>0.88606652320869872</v>
      </c>
      <c r="O18">
        <f t="shared" si="7"/>
        <v>-22.825783132530262</v>
      </c>
      <c r="P18">
        <f t="shared" si="8"/>
        <v>-153.01204819277109</v>
      </c>
      <c r="Q18">
        <f t="shared" si="9"/>
        <v>1.7096272427007297E-2</v>
      </c>
      <c r="R18">
        <f t="shared" si="10"/>
        <v>455625</v>
      </c>
    </row>
    <row r="19" spans="1:34" x14ac:dyDescent="0.25">
      <c r="A19" s="2">
        <v>42768</v>
      </c>
      <c r="B19">
        <v>128.53</v>
      </c>
      <c r="C19">
        <v>684</v>
      </c>
      <c r="E19">
        <f t="shared" si="1"/>
        <v>87914.52</v>
      </c>
      <c r="F19">
        <f t="shared" si="2"/>
        <v>16519.960900000002</v>
      </c>
      <c r="G19">
        <f t="shared" si="11"/>
        <v>661.87402684482447</v>
      </c>
      <c r="H19">
        <f t="shared" si="3"/>
        <v>22.125973155175529</v>
      </c>
      <c r="I19">
        <f t="shared" si="4"/>
        <v>489.55868806354817</v>
      </c>
      <c r="J19">
        <f t="shared" si="5"/>
        <v>531.10812019161631</v>
      </c>
      <c r="K19">
        <f t="shared" si="6"/>
        <v>20739.470024677023</v>
      </c>
      <c r="L19" s="3" t="s">
        <v>31</v>
      </c>
      <c r="M19" s="5">
        <f>1/249*ABS(M20)</f>
        <v>4.2084519898669256E-3</v>
      </c>
      <c r="O19">
        <f t="shared" si="7"/>
        <v>-23.045783132530261</v>
      </c>
      <c r="P19">
        <f t="shared" si="8"/>
        <v>-144.01204819277109</v>
      </c>
      <c r="Q19">
        <f t="shared" si="9"/>
        <v>3.2347913969554866E-2</v>
      </c>
      <c r="R19">
        <f t="shared" si="10"/>
        <v>467856</v>
      </c>
    </row>
    <row r="20" spans="1:34" x14ac:dyDescent="0.25">
      <c r="A20" s="2">
        <v>42769</v>
      </c>
      <c r="B20">
        <v>129.08000000000001</v>
      </c>
      <c r="C20">
        <v>687</v>
      </c>
      <c r="E20">
        <f t="shared" si="1"/>
        <v>88677.96</v>
      </c>
      <c r="F20">
        <f t="shared" si="2"/>
        <v>16661.646400000001</v>
      </c>
      <c r="G20">
        <f t="shared" si="11"/>
        <v>665.83900001218842</v>
      </c>
      <c r="H20">
        <f t="shared" si="3"/>
        <v>21.160999987811579</v>
      </c>
      <c r="I20">
        <f t="shared" si="4"/>
        <v>447.78792048416165</v>
      </c>
      <c r="J20">
        <f t="shared" si="5"/>
        <v>506.06025874583247</v>
      </c>
      <c r="K20">
        <f t="shared" si="6"/>
        <v>19884.397735520397</v>
      </c>
      <c r="L20" s="3" t="s">
        <v>32</v>
      </c>
      <c r="M20">
        <f>SUM(Q2:Q250)</f>
        <v>-1.0479045454768645</v>
      </c>
      <c r="O20">
        <f t="shared" si="7"/>
        <v>-22.495783132530249</v>
      </c>
      <c r="P20">
        <f t="shared" si="8"/>
        <v>-141.01204819277109</v>
      </c>
      <c r="Q20">
        <f t="shared" si="9"/>
        <v>3.0802037827964451E-2</v>
      </c>
      <c r="R20">
        <f t="shared" si="10"/>
        <v>471969</v>
      </c>
    </row>
    <row r="21" spans="1:34" x14ac:dyDescent="0.25">
      <c r="A21" s="2">
        <v>42772</v>
      </c>
      <c r="B21">
        <v>130.29</v>
      </c>
      <c r="C21">
        <v>689</v>
      </c>
      <c r="E21">
        <f t="shared" si="1"/>
        <v>89769.81</v>
      </c>
      <c r="F21">
        <f t="shared" si="2"/>
        <v>16975.484099999998</v>
      </c>
      <c r="G21">
        <f t="shared" si="11"/>
        <v>674.56194098038895</v>
      </c>
      <c r="H21">
        <f t="shared" si="3"/>
        <v>14.438059019611046</v>
      </c>
      <c r="I21">
        <f t="shared" si="4"/>
        <v>208.45754825377188</v>
      </c>
      <c r="J21">
        <f t="shared" si="5"/>
        <v>453.08456356511016</v>
      </c>
      <c r="K21">
        <f t="shared" si="6"/>
        <v>19324.349542749311</v>
      </c>
      <c r="O21">
        <f t="shared" si="7"/>
        <v>-21.28578313253027</v>
      </c>
      <c r="P21">
        <f t="shared" si="8"/>
        <v>-139.01204819277109</v>
      </c>
      <c r="Q21">
        <f t="shared" si="9"/>
        <v>2.0955092916706889E-2</v>
      </c>
      <c r="R21">
        <f t="shared" si="10"/>
        <v>474721</v>
      </c>
    </row>
    <row r="22" spans="1:34" x14ac:dyDescent="0.25">
      <c r="A22" s="2">
        <v>42773</v>
      </c>
      <c r="B22">
        <v>131.53</v>
      </c>
      <c r="C22">
        <v>678</v>
      </c>
      <c r="E22">
        <f t="shared" si="1"/>
        <v>89177.34</v>
      </c>
      <c r="F22">
        <f t="shared" si="2"/>
        <v>17300.140899999999</v>
      </c>
      <c r="G22">
        <f t="shared" si="11"/>
        <v>683.50115321226406</v>
      </c>
      <c r="H22">
        <f t="shared" si="3"/>
        <v>-5.5011532122640574</v>
      </c>
      <c r="I22">
        <f t="shared" si="4"/>
        <v>30.262686664803159</v>
      </c>
      <c r="J22">
        <f t="shared" si="5"/>
        <v>401.83342139643469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-150.01204819277109</v>
      </c>
      <c r="Q22">
        <f t="shared" si="9"/>
        <v>-8.1137952983245682E-3</v>
      </c>
      <c r="R22">
        <f t="shared" si="10"/>
        <v>459684</v>
      </c>
    </row>
    <row r="23" spans="1:34" x14ac:dyDescent="0.25">
      <c r="A23" s="2">
        <v>42774</v>
      </c>
      <c r="B23">
        <v>132.04</v>
      </c>
      <c r="C23">
        <v>677</v>
      </c>
      <c r="E23">
        <f t="shared" si="1"/>
        <v>89391.08</v>
      </c>
      <c r="F23">
        <f t="shared" si="2"/>
        <v>17434.561599999997</v>
      </c>
      <c r="G23">
        <f t="shared" si="11"/>
        <v>687.17776469472869</v>
      </c>
      <c r="H23">
        <f t="shared" si="3"/>
        <v>-10.177764694728694</v>
      </c>
      <c r="I23">
        <f t="shared" si="4"/>
        <v>103.58689418126586</v>
      </c>
      <c r="J23">
        <f t="shared" si="5"/>
        <v>381.6468226012542</v>
      </c>
      <c r="K23">
        <f t="shared" si="6"/>
        <v>22804.638699375817</v>
      </c>
      <c r="L23">
        <f>(SUM(F2:F250)*M11)/(247*M10)</f>
        <v>1546858.6648659515</v>
      </c>
      <c r="M23">
        <f>L23^0.5</f>
        <v>1243.7277293949635</v>
      </c>
      <c r="N23">
        <f>M23/M2</f>
        <v>-4.6985576001168834</v>
      </c>
      <c r="O23">
        <f t="shared" si="7"/>
        <v>-19.53578313253027</v>
      </c>
      <c r="P23">
        <f t="shared" si="8"/>
        <v>-151.01204819277109</v>
      </c>
      <c r="Q23">
        <f t="shared" si="9"/>
        <v>-1.503362584154903E-2</v>
      </c>
      <c r="R23">
        <f t="shared" si="10"/>
        <v>458329</v>
      </c>
      <c r="AB23" s="11" t="s">
        <v>57</v>
      </c>
      <c r="AC23" s="11" t="s">
        <v>11</v>
      </c>
      <c r="AD23" s="11" t="s">
        <v>58</v>
      </c>
      <c r="AE23" s="11" t="s">
        <v>13</v>
      </c>
      <c r="AF23" s="11" t="s">
        <v>59</v>
      </c>
      <c r="AG23" s="11" t="s">
        <v>38</v>
      </c>
      <c r="AH23" s="11" t="s">
        <v>42</v>
      </c>
    </row>
    <row r="24" spans="1:34" x14ac:dyDescent="0.25">
      <c r="A24" s="2">
        <v>42775</v>
      </c>
      <c r="B24">
        <v>132.41999999999999</v>
      </c>
      <c r="C24">
        <v>676</v>
      </c>
      <c r="E24">
        <f t="shared" si="1"/>
        <v>89515.92</v>
      </c>
      <c r="F24">
        <f t="shared" si="2"/>
        <v>17535.056399999998</v>
      </c>
      <c r="G24">
        <f t="shared" si="11"/>
        <v>689.91720070127099</v>
      </c>
      <c r="H24">
        <f t="shared" si="3"/>
        <v>-13.917200701270986</v>
      </c>
      <c r="I24">
        <f t="shared" si="4"/>
        <v>193.68847535945761</v>
      </c>
      <c r="J24">
        <f t="shared" si="5"/>
        <v>366.94402742053137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-152.01204819277109</v>
      </c>
      <c r="Q24">
        <f t="shared" si="9"/>
        <v>-2.0587575001880156E-2</v>
      </c>
      <c r="R24">
        <f t="shared" si="10"/>
        <v>456976</v>
      </c>
      <c r="AB24" s="11" t="s">
        <v>60</v>
      </c>
      <c r="AC24" s="13">
        <f>M12</f>
        <v>0.78511388355114975</v>
      </c>
      <c r="AD24" s="13">
        <f>M13</f>
        <v>909.75331601178596</v>
      </c>
      <c r="AE24" s="13">
        <f>M14</f>
        <v>1.3196863593171846</v>
      </c>
      <c r="AF24" s="12">
        <f>M19</f>
        <v>4.2084519898669256E-3</v>
      </c>
      <c r="AG24" s="13">
        <f>N23</f>
        <v>-4.6985576001168834</v>
      </c>
      <c r="AH24" s="13">
        <f>N25</f>
        <v>4.5507766513591735E-3</v>
      </c>
    </row>
    <row r="25" spans="1:34" x14ac:dyDescent="0.25">
      <c r="A25" s="2">
        <v>42776</v>
      </c>
      <c r="B25">
        <v>132.12</v>
      </c>
      <c r="C25">
        <v>667</v>
      </c>
      <c r="E25">
        <f t="shared" si="1"/>
        <v>88124.040000000008</v>
      </c>
      <c r="F25">
        <f t="shared" si="2"/>
        <v>17455.6944</v>
      </c>
      <c r="G25">
        <f t="shared" si="11"/>
        <v>687.75448806452721</v>
      </c>
      <c r="H25">
        <f t="shared" si="3"/>
        <v>-20.754488064527209</v>
      </c>
      <c r="I25">
        <f t="shared" si="4"/>
        <v>430.74877482060236</v>
      </c>
      <c r="J25">
        <f t="shared" si="5"/>
        <v>378.52749730004888</v>
      </c>
      <c r="K25">
        <f t="shared" si="6"/>
        <v>25924.879663231241</v>
      </c>
      <c r="L25">
        <f>M11/(249*247*M10)</f>
        <v>1.0762822268040656E-3</v>
      </c>
      <c r="M25">
        <f>L25^0.5</f>
        <v>3.2806740569646137E-2</v>
      </c>
      <c r="N25">
        <f>M25/M1</f>
        <v>4.5507766513591735E-3</v>
      </c>
      <c r="O25">
        <f t="shared" si="7"/>
        <v>-19.455783132530257</v>
      </c>
      <c r="P25">
        <f t="shared" si="8"/>
        <v>-161.01204819277109</v>
      </c>
      <c r="Q25">
        <f t="shared" si="9"/>
        <v>-3.1116174009785919E-2</v>
      </c>
      <c r="R25">
        <f t="shared" si="10"/>
        <v>444889</v>
      </c>
      <c r="AB25" s="11" t="s">
        <v>61</v>
      </c>
      <c r="AC25" s="13">
        <f>Обратная!M12</f>
        <v>0.7954138759582341</v>
      </c>
      <c r="AD25" s="13">
        <f>Обратная!M13</f>
        <v>968.09134070679727</v>
      </c>
      <c r="AE25" s="13">
        <f>Обратная!M14</f>
        <v>-1.3725454987230536</v>
      </c>
      <c r="AF25" s="12">
        <f>Обратная!M19</f>
        <v>4.2084519898686239E-3</v>
      </c>
      <c r="AG25" s="13">
        <f>Обратная!N23</f>
        <v>0.65418394376056077</v>
      </c>
      <c r="AH25" s="13">
        <f>Обратная!N25</f>
        <v>-4.5212161300992879E-3</v>
      </c>
    </row>
    <row r="26" spans="1:34" x14ac:dyDescent="0.25">
      <c r="A26" s="2">
        <v>42779</v>
      </c>
      <c r="B26">
        <v>133.29</v>
      </c>
      <c r="C26">
        <v>660</v>
      </c>
      <c r="E26">
        <f t="shared" si="1"/>
        <v>87971.4</v>
      </c>
      <c r="F26">
        <f t="shared" si="2"/>
        <v>17766.224099999999</v>
      </c>
      <c r="G26">
        <f t="shared" si="11"/>
        <v>696.18906734782854</v>
      </c>
      <c r="H26">
        <f t="shared" si="3"/>
        <v>-36.189067347828541</v>
      </c>
      <c r="I26">
        <f t="shared" si="4"/>
        <v>1309.6485955056698</v>
      </c>
      <c r="J26">
        <f t="shared" si="5"/>
        <v>334.36986476992854</v>
      </c>
      <c r="K26">
        <f t="shared" si="6"/>
        <v>28228.048337930035</v>
      </c>
      <c r="O26">
        <f t="shared" si="7"/>
        <v>-18.28578313253027</v>
      </c>
      <c r="P26">
        <f t="shared" si="8"/>
        <v>-168.01204819277109</v>
      </c>
      <c r="Q26">
        <f t="shared" si="9"/>
        <v>-5.4831920223982637E-2</v>
      </c>
      <c r="R26">
        <f t="shared" si="10"/>
        <v>435600</v>
      </c>
      <c r="AB26" s="11" t="s">
        <v>62</v>
      </c>
      <c r="AC26" s="13">
        <f>Гиперболическая!M12</f>
        <v>0.76101146189204094</v>
      </c>
      <c r="AD26" s="13">
        <f>Гиперболическая!M13</f>
        <v>792.89097088630433</v>
      </c>
      <c r="AE26" s="13">
        <f>Гиперболическая!M14</f>
        <v>-1.2371774779077742</v>
      </c>
      <c r="AF26" s="12">
        <f>Гиперболическая!M19</f>
        <v>4.49361648343043E-3</v>
      </c>
      <c r="AG26" s="13">
        <f>Гиперболическая!N23</f>
        <v>0.63961430539772401</v>
      </c>
      <c r="AH26" s="13">
        <f>Гиперболическая!N25</f>
        <v>-4.6222800110490778E-3</v>
      </c>
    </row>
    <row r="27" spans="1:34" x14ac:dyDescent="0.25">
      <c r="A27" s="2">
        <v>42780</v>
      </c>
      <c r="B27">
        <v>135.02000000000001</v>
      </c>
      <c r="C27">
        <v>653</v>
      </c>
      <c r="E27">
        <f t="shared" si="1"/>
        <v>88168.060000000012</v>
      </c>
      <c r="F27">
        <f t="shared" si="2"/>
        <v>18230.400400000002</v>
      </c>
      <c r="G27">
        <f t="shared" si="11"/>
        <v>708.66071021971879</v>
      </c>
      <c r="H27">
        <f t="shared" si="3"/>
        <v>-55.660710219718794</v>
      </c>
      <c r="I27">
        <f t="shared" si="4"/>
        <v>3098.114662163508</v>
      </c>
      <c r="J27">
        <f t="shared" si="5"/>
        <v>274.09395513137321</v>
      </c>
      <c r="K27">
        <f t="shared" si="6"/>
        <v>30629.217012628829</v>
      </c>
      <c r="L27">
        <f>M2-M23*1.96</f>
        <v>-2702.4105067716409</v>
      </c>
      <c r="M27" s="6" t="s">
        <v>43</v>
      </c>
      <c r="N27" s="7">
        <f>M2+M23*1.96</f>
        <v>2173.0021924566163</v>
      </c>
      <c r="O27">
        <f t="shared" si="7"/>
        <v>-16.555783132530252</v>
      </c>
      <c r="P27">
        <f t="shared" si="8"/>
        <v>-175.01204819277109</v>
      </c>
      <c r="Q27">
        <f t="shared" si="9"/>
        <v>-8.5238453628972116E-2</v>
      </c>
      <c r="R27">
        <f t="shared" si="10"/>
        <v>426409</v>
      </c>
      <c r="AB27" s="11" t="s">
        <v>63</v>
      </c>
      <c r="AC27" s="13">
        <f>Экспоненциальная!M12</f>
        <v>0.79295244474941673</v>
      </c>
      <c r="AD27" s="13">
        <f>Экспоненциальная!M13</f>
        <v>953.62226568501603</v>
      </c>
      <c r="AE27" s="13">
        <f>Экспоненциальная!M14</f>
        <v>0.20130426907301174</v>
      </c>
      <c r="AF27" s="12">
        <f>Экспоненциальная!M19</f>
        <v>9.4784766283789872E-5</v>
      </c>
      <c r="AG27" s="13">
        <f>Экспоненциальная!N23</f>
        <v>0.28545148899731898</v>
      </c>
      <c r="AH27" s="13">
        <f>Экспоненциальная!N25</f>
        <v>4.5282279248951814E-3</v>
      </c>
    </row>
    <row r="28" spans="1:34" x14ac:dyDescent="0.25">
      <c r="A28" s="2">
        <v>42781</v>
      </c>
      <c r="B28">
        <v>135.51</v>
      </c>
      <c r="C28">
        <v>659</v>
      </c>
      <c r="E28">
        <f t="shared" si="1"/>
        <v>89301.09</v>
      </c>
      <c r="F28">
        <f t="shared" si="2"/>
        <v>18362.960099999997</v>
      </c>
      <c r="G28">
        <f t="shared" si="11"/>
        <v>712.19314085973383</v>
      </c>
      <c r="H28">
        <f t="shared" si="3"/>
        <v>-53.19314085973383</v>
      </c>
      <c r="I28">
        <f t="shared" si="4"/>
        <v>2829.5102345234845</v>
      </c>
      <c r="J28">
        <f t="shared" si="5"/>
        <v>258.10938766149417</v>
      </c>
      <c r="K28">
        <f t="shared" si="6"/>
        <v>28565.072434315578</v>
      </c>
      <c r="L28">
        <f>M1-M25*1.96</f>
        <v>7.1447409109633568</v>
      </c>
      <c r="M28" s="6" t="s">
        <v>44</v>
      </c>
      <c r="N28" s="7">
        <f>M1+M25*1.96</f>
        <v>7.2733433339963689</v>
      </c>
      <c r="O28">
        <f t="shared" si="7"/>
        <v>-16.065783132530271</v>
      </c>
      <c r="P28">
        <f t="shared" si="8"/>
        <v>-169.01204819277109</v>
      </c>
      <c r="Q28">
        <f t="shared" si="9"/>
        <v>-8.0717967920688666E-2</v>
      </c>
      <c r="R28">
        <f t="shared" si="10"/>
        <v>434281</v>
      </c>
      <c r="AB28" s="11" t="s">
        <v>64</v>
      </c>
      <c r="AC28" s="13">
        <f>Показательная!M12</f>
        <v>0.78979051335542561</v>
      </c>
      <c r="AD28" s="13">
        <f>Показательная!M13</f>
        <v>935.5326487144381</v>
      </c>
      <c r="AE28" s="13">
        <f>Показательная!M14</f>
        <v>0.98504600180406376</v>
      </c>
      <c r="AF28" s="12">
        <f>Показательная!M19</f>
        <v>9.5866169398238119E-5</v>
      </c>
      <c r="AG28" s="13">
        <f>Показательная!N23</f>
        <v>74.434655384594706</v>
      </c>
      <c r="AH28" s="13">
        <f>Показательная!N25</f>
        <v>4.5372832654641286E-3</v>
      </c>
    </row>
    <row r="29" spans="1:34" x14ac:dyDescent="0.25">
      <c r="A29" s="2">
        <v>42782</v>
      </c>
      <c r="B29">
        <v>135.34</v>
      </c>
      <c r="C29">
        <v>666</v>
      </c>
      <c r="E29">
        <f t="shared" si="1"/>
        <v>90136.44</v>
      </c>
      <c r="F29">
        <f t="shared" si="2"/>
        <v>18316.9156</v>
      </c>
      <c r="G29">
        <f t="shared" si="11"/>
        <v>710.96760369891228</v>
      </c>
      <c r="H29">
        <f t="shared" si="3"/>
        <v>-44.967603698912285</v>
      </c>
      <c r="I29">
        <f t="shared" si="4"/>
        <v>2022.0853824224298</v>
      </c>
      <c r="J29">
        <f t="shared" si="5"/>
        <v>263.60065392655406</v>
      </c>
      <c r="K29">
        <f t="shared" si="6"/>
        <v>26247.903759616784</v>
      </c>
      <c r="O29">
        <f t="shared" si="7"/>
        <v>-16.235783132530258</v>
      </c>
      <c r="P29">
        <f t="shared" si="8"/>
        <v>-162.01204819277109</v>
      </c>
      <c r="Q29">
        <f t="shared" si="9"/>
        <v>-6.7518924472841274E-2</v>
      </c>
      <c r="R29">
        <f t="shared" si="10"/>
        <v>443556</v>
      </c>
    </row>
    <row r="30" spans="1:34" x14ac:dyDescent="0.25">
      <c r="A30" s="2">
        <v>42783</v>
      </c>
      <c r="B30">
        <v>135.72</v>
      </c>
      <c r="C30">
        <v>653</v>
      </c>
      <c r="E30">
        <f t="shared" si="1"/>
        <v>88625.16</v>
      </c>
      <c r="F30">
        <f t="shared" si="2"/>
        <v>18419.918399999999</v>
      </c>
      <c r="G30">
        <f t="shared" si="11"/>
        <v>713.70703970545469</v>
      </c>
      <c r="H30">
        <f t="shared" si="3"/>
        <v>-60.70703970545469</v>
      </c>
      <c r="I30">
        <f t="shared" si="4"/>
        <v>3685.3446697996524</v>
      </c>
      <c r="J30">
        <f t="shared" si="5"/>
        <v>251.40585874583121</v>
      </c>
      <c r="K30">
        <f t="shared" si="6"/>
        <v>30629.217012628829</v>
      </c>
      <c r="O30">
        <f t="shared" si="7"/>
        <v>-15.855783132530263</v>
      </c>
      <c r="P30">
        <f t="shared" si="8"/>
        <v>-175.01204819277109</v>
      </c>
      <c r="Q30">
        <f t="shared" si="9"/>
        <v>-9.2966370146178701E-2</v>
      </c>
      <c r="R30">
        <f t="shared" si="10"/>
        <v>426409</v>
      </c>
    </row>
    <row r="31" spans="1:34" x14ac:dyDescent="0.25">
      <c r="A31" s="2">
        <v>42787</v>
      </c>
      <c r="B31">
        <v>136.69999999999999</v>
      </c>
      <c r="C31">
        <v>671</v>
      </c>
      <c r="E31">
        <f t="shared" si="1"/>
        <v>91725.7</v>
      </c>
      <c r="F31">
        <f t="shared" si="2"/>
        <v>18686.889999999996</v>
      </c>
      <c r="G31">
        <f t="shared" si="11"/>
        <v>720.77190098548488</v>
      </c>
      <c r="H31">
        <f t="shared" si="3"/>
        <v>-49.771900985484876</v>
      </c>
      <c r="I31">
        <f t="shared" si="4"/>
        <v>2477.2421277089106</v>
      </c>
      <c r="J31">
        <f t="shared" si="5"/>
        <v>221.28892380607218</v>
      </c>
      <c r="K31">
        <f t="shared" si="6"/>
        <v>24652.783277689072</v>
      </c>
      <c r="O31">
        <f t="shared" si="7"/>
        <v>-14.875783132530273</v>
      </c>
      <c r="P31">
        <f t="shared" si="8"/>
        <v>-157.01204819277109</v>
      </c>
      <c r="Q31">
        <f t="shared" si="9"/>
        <v>-7.417570936733961E-2</v>
      </c>
      <c r="R31">
        <f t="shared" si="10"/>
        <v>450241</v>
      </c>
    </row>
    <row r="32" spans="1:34" x14ac:dyDescent="0.25">
      <c r="A32" s="2">
        <v>42788</v>
      </c>
      <c r="B32">
        <v>137.11000000000001</v>
      </c>
      <c r="C32">
        <v>677</v>
      </c>
      <c r="E32">
        <f t="shared" si="1"/>
        <v>92823.470000000016</v>
      </c>
      <c r="F32">
        <f t="shared" si="2"/>
        <v>18799.152100000003</v>
      </c>
      <c r="G32">
        <f t="shared" si="11"/>
        <v>723.72760825570174</v>
      </c>
      <c r="H32">
        <f t="shared" si="3"/>
        <v>-46.727608255701739</v>
      </c>
      <c r="I32">
        <f t="shared" si="4"/>
        <v>2183.4693732983251</v>
      </c>
      <c r="J32">
        <f t="shared" si="5"/>
        <v>209.25888163739663</v>
      </c>
      <c r="K32">
        <f t="shared" si="6"/>
        <v>22804.638699375817</v>
      </c>
      <c r="O32">
        <f t="shared" si="7"/>
        <v>-14.465783132530248</v>
      </c>
      <c r="P32">
        <f t="shared" si="8"/>
        <v>-151.01204819277109</v>
      </c>
      <c r="Q32">
        <f t="shared" si="9"/>
        <v>-6.9021577925704194E-2</v>
      </c>
      <c r="R32">
        <f t="shared" si="10"/>
        <v>458329</v>
      </c>
    </row>
    <row r="33" spans="1:18" x14ac:dyDescent="0.25">
      <c r="A33" s="2">
        <v>42789</v>
      </c>
      <c r="B33">
        <v>136.53</v>
      </c>
      <c r="C33">
        <v>682</v>
      </c>
      <c r="E33">
        <f t="shared" si="1"/>
        <v>93113.46</v>
      </c>
      <c r="F33">
        <f t="shared" si="2"/>
        <v>18640.440900000001</v>
      </c>
      <c r="G33">
        <f t="shared" si="11"/>
        <v>719.54636382466333</v>
      </c>
      <c r="H33">
        <f t="shared" si="3"/>
        <v>-37.546363824663331</v>
      </c>
      <c r="I33">
        <f t="shared" si="4"/>
        <v>1409.7294364539873</v>
      </c>
      <c r="J33">
        <f t="shared" si="5"/>
        <v>226.37559007113211</v>
      </c>
      <c r="K33">
        <f t="shared" si="6"/>
        <v>21319.518217448109</v>
      </c>
      <c r="O33">
        <f t="shared" si="7"/>
        <v>-15.045783132530261</v>
      </c>
      <c r="P33">
        <f t="shared" si="8"/>
        <v>-146.01204819277109</v>
      </c>
      <c r="Q33">
        <f t="shared" si="9"/>
        <v>-5.5053319391001949E-2</v>
      </c>
      <c r="R33">
        <f t="shared" si="10"/>
        <v>465124</v>
      </c>
    </row>
    <row r="34" spans="1:18" x14ac:dyDescent="0.25">
      <c r="A34" s="2">
        <v>42790</v>
      </c>
      <c r="B34">
        <v>136.66</v>
      </c>
      <c r="C34">
        <v>664</v>
      </c>
      <c r="E34">
        <f t="shared" si="1"/>
        <v>90742.239999999991</v>
      </c>
      <c r="F34">
        <f t="shared" si="2"/>
        <v>18675.955599999998</v>
      </c>
      <c r="G34">
        <f t="shared" si="11"/>
        <v>720.48353930058568</v>
      </c>
      <c r="H34">
        <f t="shared" si="3"/>
        <v>-56.483539300585676</v>
      </c>
      <c r="I34">
        <f t="shared" si="4"/>
        <v>3190.3902119208065</v>
      </c>
      <c r="J34">
        <f t="shared" si="5"/>
        <v>222.48058645667436</v>
      </c>
      <c r="K34">
        <f t="shared" si="6"/>
        <v>26899.951952387866</v>
      </c>
      <c r="O34">
        <f t="shared" si="7"/>
        <v>-14.915783132530265</v>
      </c>
      <c r="P34">
        <f t="shared" si="8"/>
        <v>-164.01204819277109</v>
      </c>
      <c r="Q34">
        <f t="shared" si="9"/>
        <v>-8.5065571235821799E-2</v>
      </c>
      <c r="R34">
        <f t="shared" si="10"/>
        <v>440896</v>
      </c>
    </row>
    <row r="35" spans="1:18" x14ac:dyDescent="0.25">
      <c r="A35" s="2">
        <v>42793</v>
      </c>
      <c r="B35">
        <v>136.93</v>
      </c>
      <c r="C35">
        <v>657</v>
      </c>
      <c r="E35">
        <f t="shared" si="1"/>
        <v>89963.010000000009</v>
      </c>
      <c r="F35">
        <f t="shared" si="2"/>
        <v>18749.824900000003</v>
      </c>
      <c r="G35">
        <f t="shared" si="11"/>
        <v>722.42998067365534</v>
      </c>
      <c r="H35">
        <f t="shared" si="3"/>
        <v>-65.429980673655336</v>
      </c>
      <c r="I35">
        <f t="shared" si="4"/>
        <v>4281.0823709549104</v>
      </c>
      <c r="J35">
        <f t="shared" si="5"/>
        <v>214.49896356510772</v>
      </c>
      <c r="K35">
        <f t="shared" si="6"/>
        <v>29245.120627086661</v>
      </c>
      <c r="O35">
        <f t="shared" si="7"/>
        <v>-14.645783132530255</v>
      </c>
      <c r="P35">
        <f t="shared" si="8"/>
        <v>-171.01204819277109</v>
      </c>
      <c r="Q35">
        <f t="shared" si="9"/>
        <v>-9.9589011679840689E-2</v>
      </c>
      <c r="R35">
        <f t="shared" si="10"/>
        <v>431649</v>
      </c>
    </row>
    <row r="36" spans="1:18" x14ac:dyDescent="0.25">
      <c r="A36" s="2">
        <v>42794</v>
      </c>
      <c r="B36">
        <v>136.99</v>
      </c>
      <c r="C36">
        <v>662</v>
      </c>
      <c r="E36">
        <f t="shared" si="1"/>
        <v>90687.38</v>
      </c>
      <c r="F36">
        <f t="shared" si="2"/>
        <v>18766.260100000003</v>
      </c>
      <c r="G36">
        <f t="shared" si="11"/>
        <v>722.86252320100414</v>
      </c>
      <c r="H36">
        <f t="shared" si="3"/>
        <v>-60.862523201004137</v>
      </c>
      <c r="I36">
        <f t="shared" si="4"/>
        <v>3704.2467303927669</v>
      </c>
      <c r="J36">
        <f t="shared" si="5"/>
        <v>212.74506958920404</v>
      </c>
      <c r="K36">
        <f t="shared" si="6"/>
        <v>27560.000145158952</v>
      </c>
      <c r="O36">
        <f t="shared" si="7"/>
        <v>-14.585783132530253</v>
      </c>
      <c r="P36">
        <f t="shared" si="8"/>
        <v>-166.01204819277109</v>
      </c>
      <c r="Q36">
        <f t="shared" si="9"/>
        <v>-9.1937346225081776E-2</v>
      </c>
      <c r="R36">
        <f t="shared" si="10"/>
        <v>438244</v>
      </c>
    </row>
    <row r="37" spans="1:18" x14ac:dyDescent="0.25">
      <c r="A37" s="2">
        <v>42795</v>
      </c>
      <c r="B37">
        <v>139.79</v>
      </c>
      <c r="C37">
        <v>652</v>
      </c>
      <c r="E37">
        <f t="shared" si="1"/>
        <v>91143.08</v>
      </c>
      <c r="F37">
        <f t="shared" si="2"/>
        <v>19541.244099999996</v>
      </c>
      <c r="G37">
        <f t="shared" si="11"/>
        <v>743.04784114394761</v>
      </c>
      <c r="H37">
        <f t="shared" si="3"/>
        <v>-91.047841143947608</v>
      </c>
      <c r="I37">
        <f t="shared" si="4"/>
        <v>8289.7093769735184</v>
      </c>
      <c r="J37">
        <f t="shared" si="5"/>
        <v>138.904684047035</v>
      </c>
      <c r="K37">
        <f t="shared" si="6"/>
        <v>30980.241109014372</v>
      </c>
      <c r="O37">
        <f t="shared" si="7"/>
        <v>-11.78578313253027</v>
      </c>
      <c r="P37">
        <f t="shared" si="8"/>
        <v>-176.01204819277109</v>
      </c>
      <c r="Q37">
        <f t="shared" si="9"/>
        <v>-0.13964392813488896</v>
      </c>
      <c r="R37">
        <f t="shared" si="10"/>
        <v>425104</v>
      </c>
    </row>
    <row r="38" spans="1:18" x14ac:dyDescent="0.25">
      <c r="A38" s="2">
        <v>42796</v>
      </c>
      <c r="B38">
        <v>138.96</v>
      </c>
      <c r="C38">
        <v>674</v>
      </c>
      <c r="E38">
        <f t="shared" si="1"/>
        <v>93659.040000000008</v>
      </c>
      <c r="F38">
        <f t="shared" si="2"/>
        <v>19309.881600000001</v>
      </c>
      <c r="G38">
        <f t="shared" si="11"/>
        <v>737.06433618228948</v>
      </c>
      <c r="H38">
        <f t="shared" si="3"/>
        <v>-63.06433618228948</v>
      </c>
      <c r="I38">
        <f t="shared" si="4"/>
        <v>3977.110498112826</v>
      </c>
      <c r="J38">
        <f t="shared" si="5"/>
        <v>159.15798404703486</v>
      </c>
      <c r="K38">
        <f t="shared" si="6"/>
        <v>23719.710988532446</v>
      </c>
      <c r="O38">
        <f t="shared" si="7"/>
        <v>-12.615783132530254</v>
      </c>
      <c r="P38">
        <f t="shared" si="8"/>
        <v>-154.01204819277109</v>
      </c>
      <c r="Q38">
        <f t="shared" si="9"/>
        <v>-9.3567264365414654E-2</v>
      </c>
      <c r="R38">
        <f t="shared" si="10"/>
        <v>454276</v>
      </c>
    </row>
    <row r="39" spans="1:18" x14ac:dyDescent="0.25">
      <c r="A39" s="2">
        <v>42797</v>
      </c>
      <c r="B39">
        <v>139.78</v>
      </c>
      <c r="C39">
        <v>665</v>
      </c>
      <c r="E39">
        <f t="shared" si="1"/>
        <v>92953.7</v>
      </c>
      <c r="F39">
        <f t="shared" si="2"/>
        <v>19538.448400000001</v>
      </c>
      <c r="G39">
        <f t="shared" si="11"/>
        <v>742.97575072272286</v>
      </c>
      <c r="H39">
        <f t="shared" si="3"/>
        <v>-77.975750722722864</v>
      </c>
      <c r="I39">
        <f t="shared" si="4"/>
        <v>6080.2177007722157</v>
      </c>
      <c r="J39">
        <f t="shared" si="5"/>
        <v>139.1404997096854</v>
      </c>
      <c r="K39">
        <f t="shared" si="6"/>
        <v>26572.927856002323</v>
      </c>
      <c r="O39">
        <f t="shared" si="7"/>
        <v>-11.795783132530261</v>
      </c>
      <c r="P39">
        <f t="shared" si="8"/>
        <v>-163.01204819277109</v>
      </c>
      <c r="Q39">
        <f t="shared" si="9"/>
        <v>-0.11725676800409453</v>
      </c>
      <c r="R39">
        <f t="shared" si="10"/>
        <v>442225</v>
      </c>
    </row>
    <row r="40" spans="1:18" x14ac:dyDescent="0.25">
      <c r="A40" s="2">
        <v>42800</v>
      </c>
      <c r="B40">
        <v>139.34</v>
      </c>
      <c r="C40">
        <v>665</v>
      </c>
      <c r="E40">
        <f t="shared" si="1"/>
        <v>92661.1</v>
      </c>
      <c r="F40">
        <f t="shared" si="2"/>
        <v>19415.635600000001</v>
      </c>
      <c r="G40">
        <f t="shared" si="11"/>
        <v>739.80377218883177</v>
      </c>
      <c r="H40">
        <f t="shared" si="3"/>
        <v>-74.803772188831772</v>
      </c>
      <c r="I40">
        <f t="shared" si="4"/>
        <v>5595.6043336786415</v>
      </c>
      <c r="J40">
        <f t="shared" si="5"/>
        <v>149.71438886631199</v>
      </c>
      <c r="K40">
        <f t="shared" si="6"/>
        <v>26572.927856002323</v>
      </c>
      <c r="O40">
        <f t="shared" si="7"/>
        <v>-12.235783132530258</v>
      </c>
      <c r="P40">
        <f t="shared" si="8"/>
        <v>-163.01204819277109</v>
      </c>
      <c r="Q40">
        <f t="shared" si="9"/>
        <v>-0.11248687547192748</v>
      </c>
      <c r="R40">
        <f t="shared" si="10"/>
        <v>442225</v>
      </c>
    </row>
    <row r="41" spans="1:18" x14ac:dyDescent="0.25">
      <c r="A41" s="2">
        <v>42801</v>
      </c>
      <c r="B41">
        <v>139.52000000000001</v>
      </c>
      <c r="C41">
        <v>671</v>
      </c>
      <c r="E41">
        <f t="shared" si="1"/>
        <v>93617.920000000013</v>
      </c>
      <c r="F41">
        <f t="shared" si="2"/>
        <v>19465.830400000003</v>
      </c>
      <c r="G41">
        <f t="shared" si="11"/>
        <v>741.10139977087817</v>
      </c>
      <c r="H41">
        <f t="shared" si="3"/>
        <v>-70.101399770878174</v>
      </c>
      <c r="I41">
        <f t="shared" si="4"/>
        <v>4914.2062498364785</v>
      </c>
      <c r="J41">
        <f t="shared" si="5"/>
        <v>145.34190693860091</v>
      </c>
      <c r="K41">
        <f t="shared" si="6"/>
        <v>24652.783277689072</v>
      </c>
      <c r="O41">
        <f t="shared" si="7"/>
        <v>-12.055783132530252</v>
      </c>
      <c r="P41">
        <f t="shared" si="8"/>
        <v>-157.01204819277109</v>
      </c>
      <c r="Q41">
        <f t="shared" si="9"/>
        <v>-0.10447302499385719</v>
      </c>
      <c r="R41">
        <f t="shared" si="10"/>
        <v>450241</v>
      </c>
    </row>
    <row r="42" spans="1:18" x14ac:dyDescent="0.25">
      <c r="A42" s="2">
        <v>42802</v>
      </c>
      <c r="B42">
        <v>139</v>
      </c>
      <c r="C42">
        <v>670</v>
      </c>
      <c r="E42">
        <f t="shared" si="1"/>
        <v>93130</v>
      </c>
      <c r="F42">
        <f t="shared" si="2"/>
        <v>19321</v>
      </c>
      <c r="G42">
        <f t="shared" si="11"/>
        <v>737.35269786718857</v>
      </c>
      <c r="H42">
        <f t="shared" si="3"/>
        <v>-67.352697867188567</v>
      </c>
      <c r="I42">
        <f t="shared" si="4"/>
        <v>4536.3859099887877</v>
      </c>
      <c r="J42">
        <f t="shared" si="5"/>
        <v>158.15032139643264</v>
      </c>
      <c r="K42">
        <f t="shared" si="6"/>
        <v>24967.807374074615</v>
      </c>
      <c r="O42">
        <f t="shared" si="7"/>
        <v>-12.575783132530262</v>
      </c>
      <c r="P42">
        <f t="shared" si="8"/>
        <v>-158.01204819277109</v>
      </c>
      <c r="Q42">
        <f t="shared" si="9"/>
        <v>-0.10052641472714711</v>
      </c>
      <c r="R42">
        <f t="shared" si="10"/>
        <v>448900</v>
      </c>
    </row>
    <row r="43" spans="1:18" x14ac:dyDescent="0.25">
      <c r="A43" s="2">
        <v>42803</v>
      </c>
      <c r="B43">
        <v>138.68</v>
      </c>
      <c r="C43">
        <v>665</v>
      </c>
      <c r="E43">
        <f t="shared" si="1"/>
        <v>92222.200000000012</v>
      </c>
      <c r="F43">
        <f t="shared" si="2"/>
        <v>19232.142400000001</v>
      </c>
      <c r="G43">
        <f t="shared" si="11"/>
        <v>735.04580438799508</v>
      </c>
      <c r="H43">
        <f t="shared" si="3"/>
        <v>-70.045804387995076</v>
      </c>
      <c r="I43">
        <f t="shared" si="4"/>
        <v>4906.4147123612702</v>
      </c>
      <c r="J43">
        <f t="shared" si="5"/>
        <v>166.30122260125182</v>
      </c>
      <c r="K43">
        <f t="shared" si="6"/>
        <v>26572.927856002323</v>
      </c>
      <c r="O43">
        <f t="shared" si="7"/>
        <v>-12.895783132530255</v>
      </c>
      <c r="P43">
        <f t="shared" si="8"/>
        <v>-163.01204819277109</v>
      </c>
      <c r="Q43">
        <f t="shared" si="9"/>
        <v>-0.10533203667367681</v>
      </c>
      <c r="R43">
        <f t="shared" si="10"/>
        <v>442225</v>
      </c>
    </row>
    <row r="44" spans="1:18" x14ac:dyDescent="0.25">
      <c r="A44" s="2">
        <v>42804</v>
      </c>
      <c r="B44">
        <v>139.13999999999999</v>
      </c>
      <c r="C44">
        <v>668</v>
      </c>
      <c r="E44">
        <f t="shared" si="1"/>
        <v>92945.51999999999</v>
      </c>
      <c r="F44">
        <f t="shared" si="2"/>
        <v>19359.939599999998</v>
      </c>
      <c r="G44">
        <f t="shared" si="11"/>
        <v>738.36196376433566</v>
      </c>
      <c r="H44">
        <f t="shared" si="3"/>
        <v>-70.361963764335655</v>
      </c>
      <c r="I44">
        <f t="shared" si="4"/>
        <v>4950.8059447736841</v>
      </c>
      <c r="J44">
        <f t="shared" si="5"/>
        <v>154.6487021193245</v>
      </c>
      <c r="K44">
        <f t="shared" si="6"/>
        <v>25603.855566845697</v>
      </c>
      <c r="O44">
        <f t="shared" si="7"/>
        <v>-12.435783132530275</v>
      </c>
      <c r="P44">
        <f t="shared" si="8"/>
        <v>-160.01204819277109</v>
      </c>
      <c r="Q44">
        <f t="shared" si="9"/>
        <v>-0.10533228108433482</v>
      </c>
      <c r="R44">
        <f t="shared" si="10"/>
        <v>446224</v>
      </c>
    </row>
    <row r="45" spans="1:18" x14ac:dyDescent="0.25">
      <c r="A45" s="2">
        <v>42807</v>
      </c>
      <c r="B45">
        <v>139.19999999999999</v>
      </c>
      <c r="C45">
        <v>684</v>
      </c>
      <c r="E45">
        <f t="shared" si="1"/>
        <v>95212.799999999988</v>
      </c>
      <c r="F45">
        <f t="shared" si="2"/>
        <v>19376.639999999996</v>
      </c>
      <c r="G45">
        <f t="shared" si="11"/>
        <v>738.79450629168446</v>
      </c>
      <c r="H45">
        <f t="shared" si="3"/>
        <v>-54.794506291684456</v>
      </c>
      <c r="I45">
        <f t="shared" si="4"/>
        <v>3002.4379197494472</v>
      </c>
      <c r="J45">
        <f t="shared" si="5"/>
        <v>153.16000814342081</v>
      </c>
      <c r="K45">
        <f t="shared" si="6"/>
        <v>20739.470024677023</v>
      </c>
      <c r="O45">
        <f t="shared" si="7"/>
        <v>-12.375783132530273</v>
      </c>
      <c r="P45">
        <f t="shared" si="8"/>
        <v>-144.01204819277109</v>
      </c>
      <c r="Q45">
        <f t="shared" si="9"/>
        <v>-8.0108927327024057E-2</v>
      </c>
      <c r="R45">
        <f t="shared" si="10"/>
        <v>467856</v>
      </c>
    </row>
    <row r="46" spans="1:18" x14ac:dyDescent="0.25">
      <c r="A46" s="2">
        <v>42808</v>
      </c>
      <c r="B46">
        <v>138.99</v>
      </c>
      <c r="C46">
        <v>690</v>
      </c>
      <c r="E46">
        <f t="shared" si="1"/>
        <v>95903.1</v>
      </c>
      <c r="F46">
        <f t="shared" si="2"/>
        <v>19318.220100000002</v>
      </c>
      <c r="G46">
        <f t="shared" si="11"/>
        <v>737.28060744596382</v>
      </c>
      <c r="H46">
        <f t="shared" si="3"/>
        <v>-47.280607445963824</v>
      </c>
      <c r="I46">
        <f t="shared" si="4"/>
        <v>2235.4558404593299</v>
      </c>
      <c r="J46">
        <f t="shared" si="5"/>
        <v>158.40193705908302</v>
      </c>
      <c r="K46">
        <f t="shared" si="6"/>
        <v>19047.325446363771</v>
      </c>
      <c r="O46">
        <f t="shared" si="7"/>
        <v>-12.585783132530253</v>
      </c>
      <c r="P46">
        <f t="shared" si="8"/>
        <v>-138.01204819277109</v>
      </c>
      <c r="Q46">
        <f t="shared" si="9"/>
        <v>-6.8522619486904093E-2</v>
      </c>
      <c r="R46">
        <f t="shared" si="10"/>
        <v>476100</v>
      </c>
    </row>
    <row r="47" spans="1:18" x14ac:dyDescent="0.25">
      <c r="A47" s="2">
        <v>42809</v>
      </c>
      <c r="B47">
        <v>140.46</v>
      </c>
      <c r="C47">
        <v>702</v>
      </c>
      <c r="E47">
        <f t="shared" si="1"/>
        <v>98602.920000000013</v>
      </c>
      <c r="F47">
        <f t="shared" si="2"/>
        <v>19729.011600000002</v>
      </c>
      <c r="G47">
        <f t="shared" si="11"/>
        <v>747.87789936600927</v>
      </c>
      <c r="H47">
        <f t="shared" si="3"/>
        <v>-45.877899366009274</v>
      </c>
      <c r="I47">
        <f t="shared" si="4"/>
        <v>2104.7816502376741</v>
      </c>
      <c r="J47">
        <f t="shared" si="5"/>
        <v>123.5606346494441</v>
      </c>
      <c r="K47">
        <f t="shared" si="6"/>
        <v>15879.036289737263</v>
      </c>
      <c r="O47">
        <f t="shared" si="7"/>
        <v>-11.115783132530254</v>
      </c>
      <c r="P47">
        <f t="shared" si="8"/>
        <v>-126.01204819277109</v>
      </c>
      <c r="Q47">
        <f t="shared" si="9"/>
        <v>-6.5353133000013205E-2</v>
      </c>
      <c r="R47">
        <f t="shared" si="10"/>
        <v>492804</v>
      </c>
    </row>
    <row r="48" spans="1:18" x14ac:dyDescent="0.25">
      <c r="A48" s="2">
        <v>42810</v>
      </c>
      <c r="B48">
        <v>140.69</v>
      </c>
      <c r="C48">
        <v>722</v>
      </c>
      <c r="E48">
        <f t="shared" si="1"/>
        <v>101578.18</v>
      </c>
      <c r="F48">
        <f t="shared" si="2"/>
        <v>19793.676100000001</v>
      </c>
      <c r="G48">
        <f t="shared" si="11"/>
        <v>749.53597905417962</v>
      </c>
      <c r="H48">
        <f t="shared" si="3"/>
        <v>-27.53597905417962</v>
      </c>
      <c r="I48">
        <f t="shared" si="4"/>
        <v>758.23014247221874</v>
      </c>
      <c r="J48">
        <f t="shared" si="5"/>
        <v>118.50027440848041</v>
      </c>
      <c r="K48">
        <f t="shared" si="6"/>
        <v>11238.55436202642</v>
      </c>
      <c r="O48">
        <f t="shared" si="7"/>
        <v>-10.885783132530264</v>
      </c>
      <c r="P48">
        <f t="shared" si="8"/>
        <v>-106.01204819277109</v>
      </c>
      <c r="Q48">
        <f t="shared" si="9"/>
        <v>-3.8138475144293103E-2</v>
      </c>
      <c r="R48">
        <f t="shared" si="10"/>
        <v>521284</v>
      </c>
    </row>
    <row r="49" spans="1:18" x14ac:dyDescent="0.25">
      <c r="A49" s="2">
        <v>42811</v>
      </c>
      <c r="B49">
        <v>139.99</v>
      </c>
      <c r="C49">
        <v>719</v>
      </c>
      <c r="E49">
        <f t="shared" si="1"/>
        <v>100652.81000000001</v>
      </c>
      <c r="F49">
        <f t="shared" si="2"/>
        <v>19597.200100000002</v>
      </c>
      <c r="G49">
        <f t="shared" si="11"/>
        <v>744.48964956844372</v>
      </c>
      <c r="H49">
        <f t="shared" si="3"/>
        <v>-25.489649568443724</v>
      </c>
      <c r="I49">
        <f t="shared" si="4"/>
        <v>649.72223512206335</v>
      </c>
      <c r="J49">
        <f t="shared" si="5"/>
        <v>134.23037079402252</v>
      </c>
      <c r="K49">
        <f t="shared" si="6"/>
        <v>11883.626651183047</v>
      </c>
      <c r="O49">
        <f t="shared" si="7"/>
        <v>-11.585783132530253</v>
      </c>
      <c r="P49">
        <f t="shared" si="8"/>
        <v>-109.01204819277109</v>
      </c>
      <c r="Q49">
        <f t="shared" si="9"/>
        <v>-3.5451529302425205E-2</v>
      </c>
      <c r="R49">
        <f t="shared" si="10"/>
        <v>516961</v>
      </c>
    </row>
    <row r="50" spans="1:18" x14ac:dyDescent="0.25">
      <c r="A50" s="2">
        <v>42814</v>
      </c>
      <c r="B50">
        <v>141.46</v>
      </c>
      <c r="C50">
        <v>722</v>
      </c>
      <c r="E50">
        <f t="shared" si="1"/>
        <v>102134.12000000001</v>
      </c>
      <c r="F50">
        <f t="shared" si="2"/>
        <v>20010.931600000004</v>
      </c>
      <c r="G50">
        <f t="shared" si="11"/>
        <v>755.08694148848917</v>
      </c>
      <c r="H50">
        <f t="shared" si="3"/>
        <v>-33.086941488489174</v>
      </c>
      <c r="I50">
        <f t="shared" si="4"/>
        <v>1094.7456970627061</v>
      </c>
      <c r="J50">
        <f t="shared" si="5"/>
        <v>102.32906838438359</v>
      </c>
      <c r="K50">
        <f t="shared" si="6"/>
        <v>11238.55436202642</v>
      </c>
      <c r="O50">
        <f t="shared" si="7"/>
        <v>-10.115783132530254</v>
      </c>
      <c r="P50">
        <f t="shared" si="8"/>
        <v>-106.01204819277109</v>
      </c>
      <c r="Q50">
        <f t="shared" si="9"/>
        <v>-4.5826788765220464E-2</v>
      </c>
      <c r="R50">
        <f t="shared" si="10"/>
        <v>521284</v>
      </c>
    </row>
    <row r="51" spans="1:18" x14ac:dyDescent="0.25">
      <c r="A51" s="2">
        <v>42815</v>
      </c>
      <c r="B51">
        <v>139.84</v>
      </c>
      <c r="C51">
        <v>722</v>
      </c>
      <c r="E51">
        <f t="shared" si="1"/>
        <v>100964.48</v>
      </c>
      <c r="F51">
        <f t="shared" si="2"/>
        <v>19555.225600000002</v>
      </c>
      <c r="G51">
        <f t="shared" si="11"/>
        <v>743.40829325007167</v>
      </c>
      <c r="H51">
        <f t="shared" si="3"/>
        <v>-21.408293250071665</v>
      </c>
      <c r="I51">
        <f t="shared" si="4"/>
        <v>458.31501988106402</v>
      </c>
      <c r="J51">
        <f t="shared" si="5"/>
        <v>137.72860573378173</v>
      </c>
      <c r="K51">
        <f t="shared" si="6"/>
        <v>11238.55436202642</v>
      </c>
      <c r="O51">
        <f t="shared" si="7"/>
        <v>-11.735783132530258</v>
      </c>
      <c r="P51">
        <f t="shared" si="8"/>
        <v>-106.01204819277109</v>
      </c>
      <c r="Q51">
        <f t="shared" si="9"/>
        <v>-2.9651375692620035E-2</v>
      </c>
      <c r="R51">
        <f t="shared" si="10"/>
        <v>521284</v>
      </c>
    </row>
    <row r="52" spans="1:18" x14ac:dyDescent="0.25">
      <c r="A52" s="2">
        <v>42816</v>
      </c>
      <c r="B52">
        <v>141.41999999999999</v>
      </c>
      <c r="C52">
        <v>729</v>
      </c>
      <c r="E52">
        <f t="shared" si="1"/>
        <v>103095.18</v>
      </c>
      <c r="F52">
        <f t="shared" si="2"/>
        <v>19999.616399999995</v>
      </c>
      <c r="G52">
        <f t="shared" si="11"/>
        <v>754.79857980358975</v>
      </c>
      <c r="H52">
        <f t="shared" si="3"/>
        <v>-25.798579803589746</v>
      </c>
      <c r="I52">
        <f t="shared" si="4"/>
        <v>665.56671988218875</v>
      </c>
      <c r="J52">
        <f t="shared" si="5"/>
        <v>103.13993103498643</v>
      </c>
      <c r="K52">
        <f t="shared" si="6"/>
        <v>9803.3856873276254</v>
      </c>
      <c r="O52">
        <f t="shared" si="7"/>
        <v>-10.155783132530274</v>
      </c>
      <c r="P52">
        <f t="shared" si="8"/>
        <v>-99.01204819277109</v>
      </c>
      <c r="Q52">
        <f t="shared" si="9"/>
        <v>-3.5388998358833669E-2</v>
      </c>
      <c r="R52">
        <f t="shared" si="10"/>
        <v>531441</v>
      </c>
    </row>
    <row r="53" spans="1:18" x14ac:dyDescent="0.25">
      <c r="A53" s="2">
        <v>42817</v>
      </c>
      <c r="B53">
        <v>140.91999999999999</v>
      </c>
      <c r="C53">
        <v>720</v>
      </c>
      <c r="E53">
        <f t="shared" si="1"/>
        <v>101462.39999999999</v>
      </c>
      <c r="F53">
        <f t="shared" si="2"/>
        <v>19858.446399999997</v>
      </c>
      <c r="G53">
        <f t="shared" si="11"/>
        <v>751.19405874234985</v>
      </c>
      <c r="H53">
        <f t="shared" si="3"/>
        <v>-31.194058742349853</v>
      </c>
      <c r="I53">
        <f t="shared" si="4"/>
        <v>973.06930082117333</v>
      </c>
      <c r="J53">
        <f t="shared" si="5"/>
        <v>113.54571416751671</v>
      </c>
      <c r="K53">
        <f t="shared" si="6"/>
        <v>11666.602554797504</v>
      </c>
      <c r="O53">
        <f t="shared" si="7"/>
        <v>-10.655783132530274</v>
      </c>
      <c r="P53">
        <f t="shared" si="8"/>
        <v>-108.01204819277109</v>
      </c>
      <c r="Q53">
        <f t="shared" si="9"/>
        <v>-4.3325081586597015E-2</v>
      </c>
      <c r="R53">
        <f t="shared" si="10"/>
        <v>518400</v>
      </c>
    </row>
    <row r="54" spans="1:18" x14ac:dyDescent="0.25">
      <c r="A54" s="2">
        <v>42818</v>
      </c>
      <c r="B54">
        <v>140.63999999999999</v>
      </c>
      <c r="C54">
        <v>709</v>
      </c>
      <c r="E54">
        <f t="shared" si="1"/>
        <v>99713.76</v>
      </c>
      <c r="F54">
        <f t="shared" si="2"/>
        <v>19779.609599999996</v>
      </c>
      <c r="G54">
        <f t="shared" si="11"/>
        <v>749.17552694805545</v>
      </c>
      <c r="H54">
        <f t="shared" si="3"/>
        <v>-40.175526948055449</v>
      </c>
      <c r="I54">
        <f t="shared" si="4"/>
        <v>1614.0729655539296</v>
      </c>
      <c r="J54">
        <f t="shared" si="5"/>
        <v>119.59135272173368</v>
      </c>
      <c r="K54">
        <f t="shared" si="6"/>
        <v>14163.867615038469</v>
      </c>
      <c r="O54">
        <f t="shared" si="7"/>
        <v>-10.935783132530275</v>
      </c>
      <c r="P54">
        <f t="shared" si="8"/>
        <v>-119.01204819277109</v>
      </c>
      <c r="Q54">
        <f t="shared" si="9"/>
        <v>-5.6665059165099362E-2</v>
      </c>
      <c r="R54">
        <f t="shared" si="10"/>
        <v>502681</v>
      </c>
    </row>
    <row r="55" spans="1:18" x14ac:dyDescent="0.25">
      <c r="A55" s="2">
        <v>42821</v>
      </c>
      <c r="B55">
        <v>140.88</v>
      </c>
      <c r="C55">
        <v>713</v>
      </c>
      <c r="E55">
        <f t="shared" si="1"/>
        <v>100447.44</v>
      </c>
      <c r="F55">
        <f t="shared" si="2"/>
        <v>19847.1744</v>
      </c>
      <c r="G55">
        <f t="shared" si="11"/>
        <v>750.90569705745077</v>
      </c>
      <c r="H55">
        <f t="shared" si="3"/>
        <v>-37.905697057450766</v>
      </c>
      <c r="I55">
        <f t="shared" si="4"/>
        <v>1436.8418694112318</v>
      </c>
      <c r="J55">
        <f t="shared" si="5"/>
        <v>114.39977681811895</v>
      </c>
      <c r="K55">
        <f t="shared" si="6"/>
        <v>13227.7712294963</v>
      </c>
      <c r="O55">
        <f t="shared" si="7"/>
        <v>-10.695783132530266</v>
      </c>
      <c r="P55">
        <f t="shared" si="8"/>
        <v>-115.01204819277109</v>
      </c>
      <c r="Q55">
        <f t="shared" si="9"/>
        <v>-5.3163670487308225E-2</v>
      </c>
      <c r="R55">
        <f t="shared" si="10"/>
        <v>508369</v>
      </c>
    </row>
    <row r="56" spans="1:18" x14ac:dyDescent="0.25">
      <c r="A56" s="2">
        <v>42822</v>
      </c>
      <c r="B56">
        <v>143.80000000000001</v>
      </c>
      <c r="C56">
        <v>717</v>
      </c>
      <c r="E56">
        <f t="shared" si="1"/>
        <v>103104.6</v>
      </c>
      <c r="F56">
        <f t="shared" si="2"/>
        <v>20678.440000000002</v>
      </c>
      <c r="G56">
        <f t="shared" si="11"/>
        <v>771.95610005509207</v>
      </c>
      <c r="H56">
        <f t="shared" si="3"/>
        <v>-54.956100055092065</v>
      </c>
      <c r="I56">
        <f t="shared" si="4"/>
        <v>3020.1729332652899</v>
      </c>
      <c r="J56">
        <f t="shared" si="5"/>
        <v>60.462803324141952</v>
      </c>
      <c r="K56">
        <f t="shared" si="6"/>
        <v>12323.674843954132</v>
      </c>
      <c r="O56">
        <f t="shared" si="7"/>
        <v>-7.7757831325302504</v>
      </c>
      <c r="P56">
        <f t="shared" si="8"/>
        <v>-111.01204819277109</v>
      </c>
      <c r="Q56">
        <f t="shared" si="9"/>
        <v>-7.6647280411564947E-2</v>
      </c>
      <c r="R56">
        <f t="shared" si="10"/>
        <v>514089</v>
      </c>
    </row>
    <row r="57" spans="1:18" x14ac:dyDescent="0.25">
      <c r="A57" s="2">
        <v>42823</v>
      </c>
      <c r="B57">
        <v>144.12</v>
      </c>
      <c r="C57">
        <v>726</v>
      </c>
      <c r="E57">
        <f t="shared" si="1"/>
        <v>104631.12000000001</v>
      </c>
      <c r="F57">
        <f t="shared" si="2"/>
        <v>20770.574400000001</v>
      </c>
      <c r="G57">
        <f t="shared" si="11"/>
        <v>774.26299353428544</v>
      </c>
      <c r="H57">
        <f t="shared" si="3"/>
        <v>-48.262993534285442</v>
      </c>
      <c r="I57">
        <f t="shared" si="4"/>
        <v>2329.3165448904783</v>
      </c>
      <c r="J57">
        <f t="shared" si="5"/>
        <v>55.588702119322697</v>
      </c>
      <c r="K57">
        <f t="shared" si="6"/>
        <v>10406.457976484251</v>
      </c>
      <c r="O57">
        <f t="shared" si="7"/>
        <v>-7.4557831325302573</v>
      </c>
      <c r="P57">
        <f t="shared" si="8"/>
        <v>-102.01204819277109</v>
      </c>
      <c r="Q57">
        <f t="shared" si="9"/>
        <v>-6.6477952526563966E-2</v>
      </c>
      <c r="R57">
        <f t="shared" si="10"/>
        <v>527076</v>
      </c>
    </row>
    <row r="58" spans="1:18" x14ac:dyDescent="0.25">
      <c r="A58" s="2">
        <v>42824</v>
      </c>
      <c r="B58">
        <v>143.93</v>
      </c>
      <c r="C58">
        <v>730</v>
      </c>
      <c r="E58">
        <f t="shared" si="1"/>
        <v>105068.90000000001</v>
      </c>
      <c r="F58">
        <f t="shared" si="2"/>
        <v>20715.844900000004</v>
      </c>
      <c r="G58">
        <f t="shared" si="11"/>
        <v>772.8932755310143</v>
      </c>
      <c r="H58">
        <f t="shared" si="3"/>
        <v>-42.893275531014297</v>
      </c>
      <c r="I58">
        <f t="shared" si="4"/>
        <v>1839.8330857795097</v>
      </c>
      <c r="J58">
        <f t="shared" si="5"/>
        <v>58.457999709684159</v>
      </c>
      <c r="K58">
        <f t="shared" si="6"/>
        <v>9606.3615909420823</v>
      </c>
      <c r="O58">
        <f t="shared" si="7"/>
        <v>-7.645783132530255</v>
      </c>
      <c r="P58">
        <f t="shared" si="8"/>
        <v>-98.01204819277109</v>
      </c>
      <c r="Q58">
        <f t="shared" si="9"/>
        <v>-5.8757911686320954E-2</v>
      </c>
      <c r="R58">
        <f t="shared" si="10"/>
        <v>532900</v>
      </c>
    </row>
    <row r="59" spans="1:18" x14ac:dyDescent="0.25">
      <c r="A59" s="2">
        <v>42825</v>
      </c>
      <c r="B59">
        <v>143.66</v>
      </c>
      <c r="C59">
        <v>722</v>
      </c>
      <c r="E59">
        <f t="shared" si="1"/>
        <v>103722.52</v>
      </c>
      <c r="F59">
        <f t="shared" si="2"/>
        <v>20638.195599999999</v>
      </c>
      <c r="G59">
        <f t="shared" si="11"/>
        <v>770.94683415794475</v>
      </c>
      <c r="H59">
        <f t="shared" si="3"/>
        <v>-48.94683415794475</v>
      </c>
      <c r="I59">
        <f t="shared" si="4"/>
        <v>2395.792574085347</v>
      </c>
      <c r="J59">
        <f t="shared" si="5"/>
        <v>62.659622601250661</v>
      </c>
      <c r="K59">
        <f t="shared" si="6"/>
        <v>11238.55436202642</v>
      </c>
      <c r="O59">
        <f t="shared" si="7"/>
        <v>-7.9157831325302652</v>
      </c>
      <c r="P59">
        <f t="shared" si="8"/>
        <v>-106.01204819277109</v>
      </c>
      <c r="Q59">
        <f t="shared" si="9"/>
        <v>-6.7793399110726807E-2</v>
      </c>
      <c r="R59">
        <f t="shared" si="10"/>
        <v>521284</v>
      </c>
    </row>
    <row r="60" spans="1:18" x14ac:dyDescent="0.25">
      <c r="A60" s="2">
        <v>42828</v>
      </c>
      <c r="B60">
        <v>143.69999999999999</v>
      </c>
      <c r="C60">
        <v>716</v>
      </c>
      <c r="E60">
        <f t="shared" si="1"/>
        <v>102889.2</v>
      </c>
      <c r="F60">
        <f t="shared" si="2"/>
        <v>20649.689999999995</v>
      </c>
      <c r="G60">
        <f t="shared" si="11"/>
        <v>771.23519584284395</v>
      </c>
      <c r="H60">
        <f t="shared" si="3"/>
        <v>-55.23519584284395</v>
      </c>
      <c r="I60">
        <f t="shared" si="4"/>
        <v>3050.9268597973255</v>
      </c>
      <c r="J60">
        <f t="shared" si="5"/>
        <v>62.027959950648359</v>
      </c>
      <c r="K60">
        <f t="shared" si="6"/>
        <v>12546.698940339673</v>
      </c>
      <c r="O60">
        <f t="shared" si="7"/>
        <v>-7.8757831325302732</v>
      </c>
      <c r="P60">
        <f t="shared" si="8"/>
        <v>-112.01204819277109</v>
      </c>
      <c r="Q60">
        <f t="shared" si="9"/>
        <v>-7.7144128272128423E-2</v>
      </c>
      <c r="R60">
        <f t="shared" si="10"/>
        <v>512656</v>
      </c>
    </row>
    <row r="61" spans="1:18" x14ac:dyDescent="0.25">
      <c r="A61" s="2">
        <v>42829</v>
      </c>
      <c r="B61">
        <v>144.77000000000001</v>
      </c>
      <c r="C61">
        <v>719</v>
      </c>
      <c r="E61">
        <f t="shared" si="1"/>
        <v>104089.63</v>
      </c>
      <c r="F61">
        <f t="shared" si="2"/>
        <v>20958.352900000002</v>
      </c>
      <c r="G61">
        <f t="shared" si="11"/>
        <v>778.94887091389751</v>
      </c>
      <c r="H61">
        <f t="shared" si="3"/>
        <v>-59.948870913897508</v>
      </c>
      <c r="I61">
        <f t="shared" si="4"/>
        <v>3593.8671238511465</v>
      </c>
      <c r="J61">
        <f t="shared" si="5"/>
        <v>46.318684047033287</v>
      </c>
      <c r="K61">
        <f t="shared" si="6"/>
        <v>11883.626651183047</v>
      </c>
      <c r="O61">
        <f t="shared" si="7"/>
        <v>-6.8057831325302516</v>
      </c>
      <c r="P61">
        <f t="shared" si="8"/>
        <v>-109.01204819277109</v>
      </c>
      <c r="Q61">
        <f t="shared" si="9"/>
        <v>-8.3378123663278875E-2</v>
      </c>
      <c r="R61">
        <f t="shared" si="10"/>
        <v>516961</v>
      </c>
    </row>
    <row r="62" spans="1:18" x14ac:dyDescent="0.25">
      <c r="A62" s="2">
        <v>42830</v>
      </c>
      <c r="B62">
        <v>144.02000000000001</v>
      </c>
      <c r="C62">
        <v>733</v>
      </c>
      <c r="E62">
        <f t="shared" si="1"/>
        <v>105566.66</v>
      </c>
      <c r="F62">
        <f t="shared" si="2"/>
        <v>20741.760400000003</v>
      </c>
      <c r="G62">
        <f t="shared" si="11"/>
        <v>773.54208932203755</v>
      </c>
      <c r="H62">
        <f t="shared" si="3"/>
        <v>-40.542089322037555</v>
      </c>
      <c r="I62">
        <f t="shared" si="4"/>
        <v>1643.6610065960715</v>
      </c>
      <c r="J62">
        <f t="shared" si="5"/>
        <v>57.089858745828664</v>
      </c>
      <c r="K62">
        <f t="shared" si="6"/>
        <v>9027.2893017854567</v>
      </c>
      <c r="O62">
        <f t="shared" si="7"/>
        <v>-7.5557831325302516</v>
      </c>
      <c r="P62">
        <f t="shared" si="8"/>
        <v>-95.01204819277109</v>
      </c>
      <c r="Q62">
        <f t="shared" si="9"/>
        <v>-5.530980807917811E-2</v>
      </c>
      <c r="R62">
        <f t="shared" si="10"/>
        <v>537289</v>
      </c>
    </row>
    <row r="63" spans="1:18" x14ac:dyDescent="0.25">
      <c r="A63" s="2">
        <v>42831</v>
      </c>
      <c r="B63">
        <v>143.66</v>
      </c>
      <c r="C63">
        <v>713</v>
      </c>
      <c r="E63">
        <f t="shared" si="1"/>
        <v>102429.58</v>
      </c>
      <c r="F63">
        <f t="shared" si="2"/>
        <v>20638.195599999999</v>
      </c>
      <c r="G63">
        <f t="shared" si="11"/>
        <v>770.94683415794475</v>
      </c>
      <c r="H63">
        <f t="shared" si="3"/>
        <v>-57.94683415794475</v>
      </c>
      <c r="I63">
        <f t="shared" si="4"/>
        <v>3357.8355889283525</v>
      </c>
      <c r="J63">
        <f t="shared" si="5"/>
        <v>62.659622601250661</v>
      </c>
      <c r="K63">
        <f t="shared" si="6"/>
        <v>13227.7712294963</v>
      </c>
      <c r="O63">
        <f t="shared" si="7"/>
        <v>-7.9157831325302652</v>
      </c>
      <c r="P63">
        <f t="shared" si="8"/>
        <v>-115.01204819277109</v>
      </c>
      <c r="Q63">
        <f t="shared" si="9"/>
        <v>-8.1271857164017886E-2</v>
      </c>
      <c r="R63">
        <f t="shared" si="10"/>
        <v>508369</v>
      </c>
    </row>
    <row r="64" spans="1:18" x14ac:dyDescent="0.25">
      <c r="A64" s="2">
        <v>42832</v>
      </c>
      <c r="B64">
        <v>143.34</v>
      </c>
      <c r="C64">
        <v>708</v>
      </c>
      <c r="E64">
        <f t="shared" si="1"/>
        <v>101484.72</v>
      </c>
      <c r="F64">
        <f t="shared" si="2"/>
        <v>20546.355600000003</v>
      </c>
      <c r="G64">
        <f t="shared" si="11"/>
        <v>768.63994067875115</v>
      </c>
      <c r="H64">
        <f t="shared" si="3"/>
        <v>-60.639940678751145</v>
      </c>
      <c r="I64">
        <f t="shared" si="4"/>
        <v>3677.2024055224579</v>
      </c>
      <c r="J64">
        <f t="shared" si="5"/>
        <v>67.828123806069911</v>
      </c>
      <c r="K64">
        <f t="shared" si="6"/>
        <v>14402.89171142401</v>
      </c>
      <c r="O64">
        <f t="shared" si="7"/>
        <v>-8.2357831325302584</v>
      </c>
      <c r="P64">
        <f t="shared" si="8"/>
        <v>-120.01204819277109</v>
      </c>
      <c r="Q64">
        <f t="shared" si="9"/>
        <v>-8.5649633727049646E-2</v>
      </c>
      <c r="R64">
        <f t="shared" si="10"/>
        <v>501264</v>
      </c>
    </row>
    <row r="65" spans="1:18" x14ac:dyDescent="0.25">
      <c r="A65" s="2">
        <v>42835</v>
      </c>
      <c r="B65">
        <v>143.16999999999999</v>
      </c>
      <c r="C65">
        <v>706</v>
      </c>
      <c r="E65">
        <f t="shared" si="1"/>
        <v>101078.01999999999</v>
      </c>
      <c r="F65">
        <f t="shared" si="2"/>
        <v>20497.648899999997</v>
      </c>
      <c r="G65">
        <f t="shared" si="11"/>
        <v>767.41440351792949</v>
      </c>
      <c r="H65">
        <f t="shared" si="3"/>
        <v>-61.414403517929486</v>
      </c>
      <c r="I65">
        <f t="shared" si="4"/>
        <v>3771.7289594630697</v>
      </c>
      <c r="J65">
        <f t="shared" si="5"/>
        <v>70.657190071130472</v>
      </c>
      <c r="K65">
        <f t="shared" si="6"/>
        <v>14886.939904195095</v>
      </c>
      <c r="O65">
        <f t="shared" si="7"/>
        <v>-8.4057831325302743</v>
      </c>
      <c r="P65">
        <f t="shared" si="8"/>
        <v>-122.01204819277109</v>
      </c>
      <c r="Q65">
        <f t="shared" si="9"/>
        <v>-8.6989240110381713E-2</v>
      </c>
      <c r="R65">
        <f t="shared" si="10"/>
        <v>498436</v>
      </c>
    </row>
    <row r="66" spans="1:18" x14ac:dyDescent="0.25">
      <c r="A66" s="2">
        <v>42836</v>
      </c>
      <c r="B66">
        <v>141.63</v>
      </c>
      <c r="C66">
        <v>697</v>
      </c>
      <c r="E66">
        <f t="shared" si="1"/>
        <v>98716.11</v>
      </c>
      <c r="F66">
        <f t="shared" si="2"/>
        <v>20059.0569</v>
      </c>
      <c r="G66">
        <f t="shared" si="11"/>
        <v>756.31247864931061</v>
      </c>
      <c r="H66">
        <f t="shared" si="3"/>
        <v>-59.312478649310606</v>
      </c>
      <c r="I66">
        <f t="shared" si="4"/>
        <v>3517.9701235249263</v>
      </c>
      <c r="J66">
        <f t="shared" si="5"/>
        <v>98.918602119323552</v>
      </c>
      <c r="K66">
        <f t="shared" si="6"/>
        <v>17164.156771664973</v>
      </c>
      <c r="O66">
        <f t="shared" si="7"/>
        <v>-9.9457831325302664</v>
      </c>
      <c r="P66">
        <f t="shared" si="8"/>
        <v>-131.01204819277109</v>
      </c>
      <c r="Q66">
        <f t="shared" si="9"/>
        <v>-8.5096812983228992E-2</v>
      </c>
      <c r="R66">
        <f t="shared" si="10"/>
        <v>485809</v>
      </c>
    </row>
    <row r="67" spans="1:18" x14ac:dyDescent="0.25">
      <c r="A67" s="2">
        <v>42837</v>
      </c>
      <c r="B67">
        <v>141.80000000000001</v>
      </c>
      <c r="C67">
        <v>705</v>
      </c>
      <c r="E67">
        <f t="shared" ref="E67:E130" si="12">B67*C67</f>
        <v>99969.000000000015</v>
      </c>
      <c r="F67">
        <f t="shared" ref="F67:F130" si="13">B67^2</f>
        <v>20107.240000000002</v>
      </c>
      <c r="G67">
        <f t="shared" si="11"/>
        <v>757.53801581013226</v>
      </c>
      <c r="H67">
        <f t="shared" ref="H67:H130" si="14">C67-G67</f>
        <v>-52.538015810132265</v>
      </c>
      <c r="I67">
        <f t="shared" ref="I67:I130" si="15">H67^2</f>
        <v>2760.243105265708</v>
      </c>
      <c r="J67">
        <f t="shared" ref="J67:J130" si="16">(B67-$M$3)^2</f>
        <v>95.56593585426296</v>
      </c>
      <c r="K67">
        <f t="shared" ref="K67:K130" si="17">(C67-$M$4)^2</f>
        <v>15131.964000580638</v>
      </c>
      <c r="O67">
        <f t="shared" ref="O67:O130" si="18">B67-$M$3</f>
        <v>-9.7757831325302504</v>
      </c>
      <c r="P67">
        <f t="shared" ref="P67:P130" si="19">C67-$M$4</f>
        <v>-123.01204819277109</v>
      </c>
      <c r="Q67">
        <f t="shared" ref="Q67:Q130" si="20">(C67-G67)/C67</f>
        <v>-7.4522008241322366E-2</v>
      </c>
      <c r="R67">
        <f t="shared" ref="R67:R130" si="21">C67^2</f>
        <v>497025</v>
      </c>
    </row>
    <row r="68" spans="1:18" x14ac:dyDescent="0.25">
      <c r="A68" s="2">
        <v>42838</v>
      </c>
      <c r="B68">
        <v>141.05000000000001</v>
      </c>
      <c r="C68">
        <v>710</v>
      </c>
      <c r="E68">
        <f t="shared" si="12"/>
        <v>100145.50000000001</v>
      </c>
      <c r="F68">
        <f t="shared" si="13"/>
        <v>19895.102500000005</v>
      </c>
      <c r="G68">
        <f t="shared" si="11"/>
        <v>752.13123421827243</v>
      </c>
      <c r="H68">
        <f t="shared" si="14"/>
        <v>-42.131234218272425</v>
      </c>
      <c r="I68">
        <f t="shared" si="15"/>
        <v>1775.0408967549292</v>
      </c>
      <c r="J68">
        <f t="shared" si="16"/>
        <v>110.79211055305834</v>
      </c>
      <c r="K68">
        <f t="shared" si="17"/>
        <v>13926.843518652926</v>
      </c>
      <c r="O68">
        <f t="shared" si="18"/>
        <v>-10.52578313253025</v>
      </c>
      <c r="P68">
        <f t="shared" si="19"/>
        <v>-118.01204819277109</v>
      </c>
      <c r="Q68">
        <f t="shared" si="20"/>
        <v>-5.9339766504609051E-2</v>
      </c>
      <c r="R68">
        <f t="shared" si="21"/>
        <v>504100</v>
      </c>
    </row>
    <row r="69" spans="1:18" x14ac:dyDescent="0.25">
      <c r="A69" s="2">
        <v>42843</v>
      </c>
      <c r="B69">
        <v>141.19999999999999</v>
      </c>
      <c r="C69">
        <v>686</v>
      </c>
      <c r="E69">
        <f t="shared" si="12"/>
        <v>96863.2</v>
      </c>
      <c r="F69">
        <f t="shared" si="13"/>
        <v>19937.439999999995</v>
      </c>
      <c r="G69">
        <f t="shared" si="11"/>
        <v>753.21259053664426</v>
      </c>
      <c r="H69">
        <f t="shared" si="14"/>
        <v>-67.212590536644257</v>
      </c>
      <c r="I69">
        <f t="shared" si="15"/>
        <v>4517.5323266466012</v>
      </c>
      <c r="J69">
        <f t="shared" si="16"/>
        <v>107.65687561329973</v>
      </c>
      <c r="K69">
        <f t="shared" si="17"/>
        <v>20167.42183190594</v>
      </c>
      <c r="O69">
        <f t="shared" si="18"/>
        <v>-10.375783132530273</v>
      </c>
      <c r="P69">
        <f t="shared" si="19"/>
        <v>-142.01204819277109</v>
      </c>
      <c r="Q69">
        <f t="shared" si="20"/>
        <v>-9.7977537225428943E-2</v>
      </c>
      <c r="R69">
        <f t="shared" si="21"/>
        <v>470596</v>
      </c>
    </row>
    <row r="70" spans="1:18" x14ac:dyDescent="0.25">
      <c r="A70" s="2">
        <v>42844</v>
      </c>
      <c r="B70">
        <v>140.68</v>
      </c>
      <c r="C70">
        <v>687</v>
      </c>
      <c r="E70">
        <f t="shared" si="12"/>
        <v>96647.16</v>
      </c>
      <c r="F70">
        <f t="shared" si="13"/>
        <v>19790.862400000002</v>
      </c>
      <c r="G70">
        <f t="shared" si="11"/>
        <v>749.46388863295488</v>
      </c>
      <c r="H70">
        <f t="shared" si="14"/>
        <v>-62.463888632954877</v>
      </c>
      <c r="I70">
        <f t="shared" si="15"/>
        <v>3901.7373831501895</v>
      </c>
      <c r="J70">
        <f t="shared" si="16"/>
        <v>118.71809007113082</v>
      </c>
      <c r="K70">
        <f t="shared" si="17"/>
        <v>19884.397735520397</v>
      </c>
      <c r="O70">
        <f t="shared" si="18"/>
        <v>-10.895783132530255</v>
      </c>
      <c r="P70">
        <f t="shared" si="19"/>
        <v>-141.01204819277109</v>
      </c>
      <c r="Q70">
        <f t="shared" si="20"/>
        <v>-9.0922690877663581E-2</v>
      </c>
      <c r="R70">
        <f t="shared" si="21"/>
        <v>471969</v>
      </c>
    </row>
    <row r="71" spans="1:18" x14ac:dyDescent="0.25">
      <c r="A71" s="2">
        <v>42845</v>
      </c>
      <c r="B71">
        <v>142.44</v>
      </c>
      <c r="C71">
        <v>681</v>
      </c>
      <c r="E71">
        <f t="shared" si="12"/>
        <v>97001.64</v>
      </c>
      <c r="F71">
        <f t="shared" si="13"/>
        <v>20289.153599999998</v>
      </c>
      <c r="G71">
        <f t="shared" si="11"/>
        <v>762.15180276851925</v>
      </c>
      <c r="H71">
        <f t="shared" si="14"/>
        <v>-81.151802768519246</v>
      </c>
      <c r="I71">
        <f t="shared" si="15"/>
        <v>6585.6150925806478</v>
      </c>
      <c r="J71">
        <f t="shared" si="16"/>
        <v>83.462533444624484</v>
      </c>
      <c r="K71">
        <f t="shared" si="17"/>
        <v>21612.542313833648</v>
      </c>
      <c r="O71">
        <f t="shared" si="18"/>
        <v>-9.1357831325302641</v>
      </c>
      <c r="P71">
        <f t="shared" si="19"/>
        <v>-147.01204819277109</v>
      </c>
      <c r="Q71">
        <f t="shared" si="20"/>
        <v>-0.11916564283189317</v>
      </c>
      <c r="R71">
        <f t="shared" si="21"/>
        <v>463761</v>
      </c>
    </row>
    <row r="72" spans="1:18" x14ac:dyDescent="0.25">
      <c r="A72" s="2">
        <v>42846</v>
      </c>
      <c r="B72">
        <v>142.27000000000001</v>
      </c>
      <c r="C72">
        <v>700</v>
      </c>
      <c r="E72">
        <f t="shared" si="12"/>
        <v>99589</v>
      </c>
      <c r="F72">
        <f t="shared" si="13"/>
        <v>20240.752900000003</v>
      </c>
      <c r="G72">
        <f t="shared" si="11"/>
        <v>760.92626560769781</v>
      </c>
      <c r="H72">
        <f t="shared" si="14"/>
        <v>-60.926265607697815</v>
      </c>
      <c r="I72">
        <f t="shared" si="15"/>
        <v>3712.0098408997414</v>
      </c>
      <c r="J72">
        <f t="shared" si="16"/>
        <v>86.597599709684545</v>
      </c>
      <c r="K72">
        <f t="shared" si="17"/>
        <v>16387.084482508348</v>
      </c>
      <c r="O72">
        <f t="shared" si="18"/>
        <v>-9.3057831325302516</v>
      </c>
      <c r="P72">
        <f t="shared" si="19"/>
        <v>-128.01204819277109</v>
      </c>
      <c r="Q72">
        <f t="shared" si="20"/>
        <v>-8.7037522296711162E-2</v>
      </c>
      <c r="R72">
        <f t="shared" si="21"/>
        <v>490000</v>
      </c>
    </row>
    <row r="73" spans="1:18" x14ac:dyDescent="0.25">
      <c r="A73" s="2">
        <v>42849</v>
      </c>
      <c r="B73">
        <v>143.63999999999999</v>
      </c>
      <c r="C73">
        <v>701</v>
      </c>
      <c r="E73">
        <f t="shared" si="12"/>
        <v>100691.63999999998</v>
      </c>
      <c r="F73">
        <f t="shared" si="13"/>
        <v>20632.449599999996</v>
      </c>
      <c r="G73">
        <f t="shared" ref="G73:G136" si="22">$M$2+$M$1*B73</f>
        <v>770.80265331549504</v>
      </c>
      <c r="H73">
        <f t="shared" si="14"/>
        <v>-69.802653315495036</v>
      </c>
      <c r="I73">
        <f t="shared" si="15"/>
        <v>4872.4104098831904</v>
      </c>
      <c r="J73">
        <f t="shared" si="16"/>
        <v>62.976653926552032</v>
      </c>
      <c r="K73">
        <f t="shared" si="17"/>
        <v>16132.060386122806</v>
      </c>
      <c r="O73">
        <f t="shared" si="18"/>
        <v>-7.9357831325302755</v>
      </c>
      <c r="P73">
        <f t="shared" si="19"/>
        <v>-127.01204819277109</v>
      </c>
      <c r="Q73">
        <f t="shared" si="20"/>
        <v>-9.9575824986440853E-2</v>
      </c>
      <c r="R73">
        <f t="shared" si="21"/>
        <v>491401</v>
      </c>
    </row>
    <row r="74" spans="1:18" x14ac:dyDescent="0.25">
      <c r="A74" s="2">
        <v>42850</v>
      </c>
      <c r="B74">
        <v>144.53</v>
      </c>
      <c r="C74">
        <v>725</v>
      </c>
      <c r="E74">
        <f t="shared" si="12"/>
        <v>104784.25</v>
      </c>
      <c r="F74">
        <f t="shared" si="13"/>
        <v>20888.920900000001</v>
      </c>
      <c r="G74">
        <f t="shared" si="22"/>
        <v>777.2187008045023</v>
      </c>
      <c r="H74">
        <f t="shared" si="14"/>
        <v>-52.218700804502305</v>
      </c>
      <c r="I74">
        <f t="shared" si="15"/>
        <v>2726.7927137101296</v>
      </c>
      <c r="J74">
        <f t="shared" si="16"/>
        <v>49.643059950647931</v>
      </c>
      <c r="K74">
        <f t="shared" si="17"/>
        <v>10611.482072869794</v>
      </c>
      <c r="O74">
        <f t="shared" si="18"/>
        <v>-7.0457831325302607</v>
      </c>
      <c r="P74">
        <f t="shared" si="19"/>
        <v>-103.01204819277109</v>
      </c>
      <c r="Q74">
        <f t="shared" si="20"/>
        <v>-7.2025794213106634E-2</v>
      </c>
      <c r="R74">
        <f t="shared" si="21"/>
        <v>525625</v>
      </c>
    </row>
    <row r="75" spans="1:18" x14ac:dyDescent="0.25">
      <c r="A75" s="2">
        <v>42851</v>
      </c>
      <c r="B75">
        <v>143.68</v>
      </c>
      <c r="C75">
        <v>721</v>
      </c>
      <c r="E75">
        <f t="shared" si="12"/>
        <v>103593.28</v>
      </c>
      <c r="F75">
        <f t="shared" si="13"/>
        <v>20643.942400000004</v>
      </c>
      <c r="G75">
        <f t="shared" si="22"/>
        <v>771.09101500039446</v>
      </c>
      <c r="H75">
        <f t="shared" si="14"/>
        <v>-50.091015000394464</v>
      </c>
      <c r="I75">
        <f t="shared" si="15"/>
        <v>2509.109783769743</v>
      </c>
      <c r="J75">
        <f t="shared" si="16"/>
        <v>62.343391275949287</v>
      </c>
      <c r="K75">
        <f t="shared" si="17"/>
        <v>11451.578458411963</v>
      </c>
      <c r="O75">
        <f t="shared" si="18"/>
        <v>-7.895783132530255</v>
      </c>
      <c r="P75">
        <f t="shared" si="19"/>
        <v>-107.01204819277109</v>
      </c>
      <c r="Q75">
        <f t="shared" si="20"/>
        <v>-6.9474361997773182E-2</v>
      </c>
      <c r="R75">
        <f t="shared" si="21"/>
        <v>519841</v>
      </c>
    </row>
    <row r="76" spans="1:18" x14ac:dyDescent="0.25">
      <c r="A76" s="2">
        <v>42852</v>
      </c>
      <c r="B76">
        <v>143.79</v>
      </c>
      <c r="C76">
        <v>752</v>
      </c>
      <c r="E76">
        <f t="shared" si="12"/>
        <v>108130.07999999999</v>
      </c>
      <c r="F76">
        <f t="shared" si="13"/>
        <v>20675.564099999996</v>
      </c>
      <c r="G76">
        <f t="shared" si="22"/>
        <v>771.88400963386721</v>
      </c>
      <c r="H76">
        <f t="shared" si="14"/>
        <v>-19.884009633867208</v>
      </c>
      <c r="I76">
        <f t="shared" si="15"/>
        <v>395.37383911972393</v>
      </c>
      <c r="J76">
        <f t="shared" si="16"/>
        <v>60.618418986792861</v>
      </c>
      <c r="K76">
        <f t="shared" si="17"/>
        <v>5777.8314704601544</v>
      </c>
      <c r="O76">
        <f t="shared" si="18"/>
        <v>-7.7857831325302698</v>
      </c>
      <c r="P76">
        <f t="shared" si="19"/>
        <v>-76.01204819277109</v>
      </c>
      <c r="Q76">
        <f t="shared" si="20"/>
        <v>-2.6441502172695756E-2</v>
      </c>
      <c r="R76">
        <f t="shared" si="21"/>
        <v>565504</v>
      </c>
    </row>
    <row r="77" spans="1:18" x14ac:dyDescent="0.25">
      <c r="A77" s="2">
        <v>42853</v>
      </c>
      <c r="B77">
        <v>143.65</v>
      </c>
      <c r="C77">
        <v>766</v>
      </c>
      <c r="E77">
        <f t="shared" si="12"/>
        <v>110035.90000000001</v>
      </c>
      <c r="F77">
        <f t="shared" si="13"/>
        <v>20635.322500000002</v>
      </c>
      <c r="G77">
        <f t="shared" si="22"/>
        <v>770.87474373672012</v>
      </c>
      <c r="H77">
        <f t="shared" si="14"/>
        <v>-4.8747437367201201</v>
      </c>
      <c r="I77">
        <f t="shared" si="15"/>
        <v>23.763126498692039</v>
      </c>
      <c r="J77">
        <f t="shared" si="16"/>
        <v>62.818038263901123</v>
      </c>
      <c r="K77">
        <f t="shared" si="17"/>
        <v>3845.4941210625643</v>
      </c>
      <c r="O77">
        <f t="shared" si="18"/>
        <v>-7.9257831325302561</v>
      </c>
      <c r="P77">
        <f t="shared" si="19"/>
        <v>-62.01204819277109</v>
      </c>
      <c r="Q77">
        <f t="shared" si="20"/>
        <v>-6.3638952176502872E-3</v>
      </c>
      <c r="R77">
        <f t="shared" si="21"/>
        <v>586756</v>
      </c>
    </row>
    <row r="78" spans="1:18" x14ac:dyDescent="0.25">
      <c r="A78" s="2">
        <v>42857</v>
      </c>
      <c r="B78">
        <v>147.51</v>
      </c>
      <c r="C78">
        <v>788</v>
      </c>
      <c r="E78">
        <f t="shared" si="12"/>
        <v>116237.87999999999</v>
      </c>
      <c r="F78">
        <f t="shared" si="13"/>
        <v>21759.200099999998</v>
      </c>
      <c r="G78">
        <f t="shared" si="22"/>
        <v>798.70164632949218</v>
      </c>
      <c r="H78">
        <f t="shared" si="14"/>
        <v>-10.701646329492178</v>
      </c>
      <c r="I78">
        <f t="shared" si="15"/>
        <v>114.5252341615334</v>
      </c>
      <c r="J78">
        <f t="shared" si="16"/>
        <v>16.530592480767663</v>
      </c>
      <c r="K78">
        <f t="shared" si="17"/>
        <v>1600.9640005806361</v>
      </c>
      <c r="O78">
        <f t="shared" si="18"/>
        <v>-4.0657831325302709</v>
      </c>
      <c r="P78">
        <f t="shared" si="19"/>
        <v>-40.01204819277109</v>
      </c>
      <c r="Q78">
        <f t="shared" si="20"/>
        <v>-1.3580769453670276E-2</v>
      </c>
      <c r="R78">
        <f t="shared" si="21"/>
        <v>620944</v>
      </c>
    </row>
    <row r="79" spans="1:18" x14ac:dyDescent="0.25">
      <c r="A79" s="2">
        <v>42858</v>
      </c>
      <c r="B79">
        <v>147.06</v>
      </c>
      <c r="C79">
        <v>787</v>
      </c>
      <c r="E79">
        <f t="shared" si="12"/>
        <v>115736.22</v>
      </c>
      <c r="F79">
        <f t="shared" si="13"/>
        <v>21626.643599999999</v>
      </c>
      <c r="G79">
        <f t="shared" si="22"/>
        <v>795.45757737437634</v>
      </c>
      <c r="H79">
        <f t="shared" si="14"/>
        <v>-8.457577374376342</v>
      </c>
      <c r="I79">
        <f t="shared" si="15"/>
        <v>71.530615043562619</v>
      </c>
      <c r="J79">
        <f t="shared" si="16"/>
        <v>20.392297300044802</v>
      </c>
      <c r="K79">
        <f t="shared" si="17"/>
        <v>1681.9880969661783</v>
      </c>
      <c r="O79">
        <f t="shared" si="18"/>
        <v>-4.5157831325302595</v>
      </c>
      <c r="P79">
        <f t="shared" si="19"/>
        <v>-41.01204819277109</v>
      </c>
      <c r="Q79">
        <f t="shared" si="20"/>
        <v>-1.0746604033515047E-2</v>
      </c>
      <c r="R79">
        <f t="shared" si="21"/>
        <v>619369</v>
      </c>
    </row>
    <row r="80" spans="1:18" x14ac:dyDescent="0.25">
      <c r="A80" s="2">
        <v>42859</v>
      </c>
      <c r="B80">
        <v>146.53</v>
      </c>
      <c r="C80">
        <v>782</v>
      </c>
      <c r="E80">
        <f t="shared" si="12"/>
        <v>114586.46</v>
      </c>
      <c r="F80">
        <f t="shared" si="13"/>
        <v>21471.0409</v>
      </c>
      <c r="G80">
        <f t="shared" si="22"/>
        <v>791.63678504946188</v>
      </c>
      <c r="H80">
        <f t="shared" si="14"/>
        <v>-9.6367850494618779</v>
      </c>
      <c r="I80">
        <f t="shared" si="15"/>
        <v>92.867626089531967</v>
      </c>
      <c r="J80">
        <f t="shared" si="16"/>
        <v>25.459927420526888</v>
      </c>
      <c r="K80">
        <f t="shared" si="17"/>
        <v>2117.1085788938894</v>
      </c>
      <c r="O80">
        <f t="shared" si="18"/>
        <v>-5.0457831325302607</v>
      </c>
      <c r="P80">
        <f t="shared" si="19"/>
        <v>-46.01204819277109</v>
      </c>
      <c r="Q80">
        <f t="shared" si="20"/>
        <v>-1.2323254538953807E-2</v>
      </c>
      <c r="R80">
        <f t="shared" si="21"/>
        <v>611524</v>
      </c>
    </row>
    <row r="81" spans="1:18" x14ac:dyDescent="0.25">
      <c r="A81" s="2">
        <v>42860</v>
      </c>
      <c r="B81">
        <v>148.96</v>
      </c>
      <c r="C81">
        <v>779</v>
      </c>
      <c r="E81">
        <f t="shared" si="12"/>
        <v>116039.84000000001</v>
      </c>
      <c r="F81">
        <f t="shared" si="13"/>
        <v>22189.081600000001</v>
      </c>
      <c r="G81">
        <f t="shared" si="22"/>
        <v>809.15475740708803</v>
      </c>
      <c r="H81">
        <f t="shared" si="14"/>
        <v>-30.154757407088027</v>
      </c>
      <c r="I81">
        <f t="shared" si="15"/>
        <v>909.30939428033025</v>
      </c>
      <c r="J81">
        <f t="shared" si="16"/>
        <v>6.8423213964297878</v>
      </c>
      <c r="K81">
        <f t="shared" si="17"/>
        <v>2402.180868050516</v>
      </c>
      <c r="O81">
        <f t="shared" si="18"/>
        <v>-2.6157831325302539</v>
      </c>
      <c r="P81">
        <f t="shared" si="19"/>
        <v>-49.01204819277109</v>
      </c>
      <c r="Q81">
        <f t="shared" si="20"/>
        <v>-3.8709573051460881E-2</v>
      </c>
      <c r="R81">
        <f t="shared" si="21"/>
        <v>606841</v>
      </c>
    </row>
    <row r="82" spans="1:18" x14ac:dyDescent="0.25">
      <c r="A82" s="2">
        <v>42863</v>
      </c>
      <c r="B82">
        <v>153.01</v>
      </c>
      <c r="C82">
        <v>795</v>
      </c>
      <c r="E82">
        <f t="shared" si="12"/>
        <v>121642.95</v>
      </c>
      <c r="F82">
        <f t="shared" si="13"/>
        <v>23412.060099999999</v>
      </c>
      <c r="G82">
        <f t="shared" si="22"/>
        <v>838.35137800313146</v>
      </c>
      <c r="H82">
        <f t="shared" si="14"/>
        <v>-43.351378003131458</v>
      </c>
      <c r="I82">
        <f t="shared" si="15"/>
        <v>1879.3419747703902</v>
      </c>
      <c r="J82">
        <f t="shared" si="16"/>
        <v>2.0569780229346826</v>
      </c>
      <c r="K82">
        <f t="shared" si="17"/>
        <v>1089.7953258818409</v>
      </c>
      <c r="O82">
        <f t="shared" si="18"/>
        <v>1.4342168674697291</v>
      </c>
      <c r="P82">
        <f t="shared" si="19"/>
        <v>-33.01204819277109</v>
      </c>
      <c r="Q82">
        <f t="shared" si="20"/>
        <v>-5.453003522406473E-2</v>
      </c>
      <c r="R82">
        <f t="shared" si="21"/>
        <v>632025</v>
      </c>
    </row>
    <row r="83" spans="1:18" x14ac:dyDescent="0.25">
      <c r="A83" s="2">
        <v>42864</v>
      </c>
      <c r="B83">
        <v>153.99</v>
      </c>
      <c r="C83">
        <v>791</v>
      </c>
      <c r="E83">
        <f t="shared" si="12"/>
        <v>121806.09000000001</v>
      </c>
      <c r="F83">
        <f t="shared" si="13"/>
        <v>23712.920100000003</v>
      </c>
      <c r="G83">
        <f t="shared" si="22"/>
        <v>845.41623928316176</v>
      </c>
      <c r="H83">
        <f t="shared" si="14"/>
        <v>-54.416239283161758</v>
      </c>
      <c r="I83">
        <f t="shared" si="15"/>
        <v>2961.1270977223171</v>
      </c>
      <c r="J83">
        <f t="shared" si="16"/>
        <v>5.828443083175439</v>
      </c>
      <c r="K83">
        <f t="shared" si="17"/>
        <v>1369.8917114240096</v>
      </c>
      <c r="O83">
        <f t="shared" si="18"/>
        <v>2.4142168674697473</v>
      </c>
      <c r="P83">
        <f t="shared" si="19"/>
        <v>-37.01204819277109</v>
      </c>
      <c r="Q83">
        <f t="shared" si="20"/>
        <v>-6.8794234239142549E-2</v>
      </c>
      <c r="R83">
        <f t="shared" si="21"/>
        <v>625681</v>
      </c>
    </row>
    <row r="84" spans="1:18" x14ac:dyDescent="0.25">
      <c r="A84" s="2">
        <v>42865</v>
      </c>
      <c r="B84">
        <v>153.26</v>
      </c>
      <c r="C84">
        <v>765</v>
      </c>
      <c r="E84">
        <f t="shared" si="12"/>
        <v>117243.9</v>
      </c>
      <c r="F84">
        <f t="shared" si="13"/>
        <v>23488.627599999996</v>
      </c>
      <c r="G84">
        <f t="shared" si="22"/>
        <v>840.15363853375129</v>
      </c>
      <c r="H84">
        <f t="shared" si="14"/>
        <v>-75.153638533751291</v>
      </c>
      <c r="I84">
        <f t="shared" si="15"/>
        <v>5648.0693848617466</v>
      </c>
      <c r="J84">
        <f t="shared" si="16"/>
        <v>2.8365864566695471</v>
      </c>
      <c r="K84">
        <f t="shared" si="17"/>
        <v>3970.5182174481065</v>
      </c>
      <c r="O84">
        <f t="shared" si="18"/>
        <v>1.6842168674697291</v>
      </c>
      <c r="P84">
        <f t="shared" si="19"/>
        <v>-63.01204819277109</v>
      </c>
      <c r="Q84">
        <f t="shared" si="20"/>
        <v>-9.8240050370916723E-2</v>
      </c>
      <c r="R84">
        <f t="shared" si="21"/>
        <v>585225</v>
      </c>
    </row>
    <row r="85" spans="1:18" x14ac:dyDescent="0.25">
      <c r="A85" s="2">
        <v>42866</v>
      </c>
      <c r="B85">
        <v>153.94999999999999</v>
      </c>
      <c r="C85">
        <v>763</v>
      </c>
      <c r="E85">
        <f t="shared" si="12"/>
        <v>117463.84999999999</v>
      </c>
      <c r="F85">
        <f t="shared" si="13"/>
        <v>23700.602499999997</v>
      </c>
      <c r="G85">
        <f t="shared" si="22"/>
        <v>845.12787759826256</v>
      </c>
      <c r="H85">
        <f t="shared" si="14"/>
        <v>-82.127877598262558</v>
      </c>
      <c r="I85">
        <f t="shared" si="15"/>
        <v>6744.9882787951965</v>
      </c>
      <c r="J85">
        <f t="shared" si="16"/>
        <v>5.6369057337777626</v>
      </c>
      <c r="K85">
        <f t="shared" si="17"/>
        <v>4226.5664102191904</v>
      </c>
      <c r="O85">
        <f t="shared" si="18"/>
        <v>2.3742168674697268</v>
      </c>
      <c r="P85">
        <f t="shared" si="19"/>
        <v>-65.01204819277109</v>
      </c>
      <c r="Q85">
        <f t="shared" si="20"/>
        <v>-0.1076381095652196</v>
      </c>
      <c r="R85">
        <f t="shared" si="21"/>
        <v>582169</v>
      </c>
    </row>
    <row r="86" spans="1:18" x14ac:dyDescent="0.25">
      <c r="A86" s="2">
        <v>42867</v>
      </c>
      <c r="B86">
        <v>156.1</v>
      </c>
      <c r="C86">
        <v>766</v>
      </c>
      <c r="E86">
        <f t="shared" si="12"/>
        <v>119572.59999999999</v>
      </c>
      <c r="F86">
        <f t="shared" si="13"/>
        <v>24367.21</v>
      </c>
      <c r="G86">
        <f t="shared" si="22"/>
        <v>860.6273181615943</v>
      </c>
      <c r="H86">
        <f t="shared" si="14"/>
        <v>-94.627318161594303</v>
      </c>
      <c r="I86">
        <f t="shared" si="15"/>
        <v>8954.3293424555959</v>
      </c>
      <c r="J86">
        <f t="shared" si="16"/>
        <v>20.468538263897639</v>
      </c>
      <c r="K86">
        <f t="shared" si="17"/>
        <v>3845.4941210625643</v>
      </c>
      <c r="O86">
        <f t="shared" si="18"/>
        <v>4.5242168674697325</v>
      </c>
      <c r="P86">
        <f t="shared" si="19"/>
        <v>-62.01204819277109</v>
      </c>
      <c r="Q86">
        <f t="shared" si="20"/>
        <v>-0.1235343579133085</v>
      </c>
      <c r="R86">
        <f t="shared" si="21"/>
        <v>586756</v>
      </c>
    </row>
    <row r="87" spans="1:18" x14ac:dyDescent="0.25">
      <c r="A87" s="2">
        <v>42870</v>
      </c>
      <c r="B87">
        <v>155.69999999999999</v>
      </c>
      <c r="C87">
        <v>783</v>
      </c>
      <c r="E87">
        <f t="shared" si="12"/>
        <v>121913.09999999999</v>
      </c>
      <c r="F87">
        <f t="shared" si="13"/>
        <v>24242.489999999998</v>
      </c>
      <c r="G87">
        <f t="shared" si="22"/>
        <v>857.7437013126023</v>
      </c>
      <c r="H87">
        <f t="shared" si="14"/>
        <v>-74.743701312602298</v>
      </c>
      <c r="I87">
        <f t="shared" si="15"/>
        <v>5586.6208859075068</v>
      </c>
      <c r="J87">
        <f t="shared" si="16"/>
        <v>17.009164769921806</v>
      </c>
      <c r="K87">
        <f t="shared" si="17"/>
        <v>2026.084482508347</v>
      </c>
      <c r="O87">
        <f t="shared" si="18"/>
        <v>4.1242168674697268</v>
      </c>
      <c r="P87">
        <f t="shared" si="19"/>
        <v>-45.01204819277109</v>
      </c>
      <c r="Q87">
        <f t="shared" si="20"/>
        <v>-9.5458111510347762E-2</v>
      </c>
      <c r="R87">
        <f t="shared" si="21"/>
        <v>613089</v>
      </c>
    </row>
    <row r="88" spans="1:18" x14ac:dyDescent="0.25">
      <c r="A88" s="2">
        <v>42871</v>
      </c>
      <c r="B88">
        <v>155.47</v>
      </c>
      <c r="C88">
        <v>787</v>
      </c>
      <c r="E88">
        <f t="shared" si="12"/>
        <v>122354.89</v>
      </c>
      <c r="F88">
        <f t="shared" si="13"/>
        <v>24170.920900000001</v>
      </c>
      <c r="G88">
        <f t="shared" si="22"/>
        <v>856.08562162443195</v>
      </c>
      <c r="H88">
        <f t="shared" si="14"/>
        <v>-69.085621624431951</v>
      </c>
      <c r="I88">
        <f t="shared" si="15"/>
        <v>4772.8231152341796</v>
      </c>
      <c r="J88">
        <f t="shared" si="16"/>
        <v>15.164925010885812</v>
      </c>
      <c r="K88">
        <f t="shared" si="17"/>
        <v>1681.9880969661783</v>
      </c>
      <c r="O88">
        <f t="shared" si="18"/>
        <v>3.8942168674697371</v>
      </c>
      <c r="P88">
        <f t="shared" si="19"/>
        <v>-41.01204819277109</v>
      </c>
      <c r="Q88">
        <f t="shared" si="20"/>
        <v>-8.7783509052645425E-2</v>
      </c>
      <c r="R88">
        <f t="shared" si="21"/>
        <v>619369</v>
      </c>
    </row>
    <row r="89" spans="1:18" x14ac:dyDescent="0.25">
      <c r="A89" s="2">
        <v>42872</v>
      </c>
      <c r="B89">
        <v>150.25</v>
      </c>
      <c r="C89">
        <v>795</v>
      </c>
      <c r="E89">
        <f t="shared" si="12"/>
        <v>119448.75</v>
      </c>
      <c r="F89">
        <f t="shared" si="13"/>
        <v>22575.0625</v>
      </c>
      <c r="G89">
        <f t="shared" si="22"/>
        <v>818.45442174508707</v>
      </c>
      <c r="H89">
        <f t="shared" si="14"/>
        <v>-23.454421745087075</v>
      </c>
      <c r="I89">
        <f t="shared" si="15"/>
        <v>550.10989939641343</v>
      </c>
      <c r="J89">
        <f t="shared" si="16"/>
        <v>1.7577009145017537</v>
      </c>
      <c r="K89">
        <f t="shared" si="17"/>
        <v>1089.7953258818409</v>
      </c>
      <c r="O89">
        <f t="shared" si="18"/>
        <v>-1.3257831325302618</v>
      </c>
      <c r="P89">
        <f t="shared" si="19"/>
        <v>-33.01204819277109</v>
      </c>
      <c r="Q89">
        <f t="shared" si="20"/>
        <v>-2.9502417289417705E-2</v>
      </c>
      <c r="R89">
        <f t="shared" si="21"/>
        <v>632025</v>
      </c>
    </row>
    <row r="90" spans="1:18" x14ac:dyDescent="0.25">
      <c r="A90" s="2">
        <v>42873</v>
      </c>
      <c r="B90">
        <v>152.54</v>
      </c>
      <c r="C90">
        <v>781</v>
      </c>
      <c r="E90">
        <f t="shared" si="12"/>
        <v>119133.73999999999</v>
      </c>
      <c r="F90">
        <f t="shared" si="13"/>
        <v>23268.451599999997</v>
      </c>
      <c r="G90">
        <f t="shared" si="22"/>
        <v>834.96312820556591</v>
      </c>
      <c r="H90">
        <f t="shared" si="14"/>
        <v>-53.963128205565909</v>
      </c>
      <c r="I90">
        <f t="shared" si="15"/>
        <v>2912.0192057303429</v>
      </c>
      <c r="J90">
        <f t="shared" si="16"/>
        <v>0.92971416751313929</v>
      </c>
      <c r="K90">
        <f t="shared" si="17"/>
        <v>2210.1326752794316</v>
      </c>
      <c r="O90">
        <f t="shared" si="18"/>
        <v>0.96421686746973023</v>
      </c>
      <c r="P90">
        <f t="shared" si="19"/>
        <v>-47.01204819277109</v>
      </c>
      <c r="Q90">
        <f t="shared" si="20"/>
        <v>-6.9094914475756608E-2</v>
      </c>
      <c r="R90">
        <f t="shared" si="21"/>
        <v>609961</v>
      </c>
    </row>
    <row r="91" spans="1:18" x14ac:dyDescent="0.25">
      <c r="A91" s="2">
        <v>42874</v>
      </c>
      <c r="B91">
        <v>153.06</v>
      </c>
      <c r="C91">
        <v>783</v>
      </c>
      <c r="E91">
        <f t="shared" si="12"/>
        <v>119845.98</v>
      </c>
      <c r="F91">
        <f t="shared" si="13"/>
        <v>23427.363600000001</v>
      </c>
      <c r="G91">
        <f t="shared" si="22"/>
        <v>838.71183010925552</v>
      </c>
      <c r="H91">
        <f t="shared" si="14"/>
        <v>-55.711830109255516</v>
      </c>
      <c r="I91">
        <f t="shared" si="15"/>
        <v>3103.8080141225496</v>
      </c>
      <c r="J91">
        <f t="shared" si="16"/>
        <v>2.2028997096816889</v>
      </c>
      <c r="K91">
        <f t="shared" si="17"/>
        <v>2026.084482508347</v>
      </c>
      <c r="O91">
        <f t="shared" si="18"/>
        <v>1.4842168674697405</v>
      </c>
      <c r="P91">
        <f t="shared" si="19"/>
        <v>-45.01204819277109</v>
      </c>
      <c r="Q91">
        <f t="shared" si="20"/>
        <v>-7.1151762591641785E-2</v>
      </c>
      <c r="R91">
        <f t="shared" si="21"/>
        <v>613089</v>
      </c>
    </row>
    <row r="92" spans="1:18" x14ac:dyDescent="0.25">
      <c r="A92" s="2">
        <v>42877</v>
      </c>
      <c r="B92">
        <v>153.99</v>
      </c>
      <c r="C92">
        <v>792</v>
      </c>
      <c r="E92">
        <f t="shared" si="12"/>
        <v>121960.08</v>
      </c>
      <c r="F92">
        <f t="shared" si="13"/>
        <v>23712.920100000003</v>
      </c>
      <c r="G92">
        <f t="shared" si="22"/>
        <v>845.41623928316176</v>
      </c>
      <c r="H92">
        <f t="shared" si="14"/>
        <v>-53.416239283161758</v>
      </c>
      <c r="I92">
        <f t="shared" si="15"/>
        <v>2853.2946191559936</v>
      </c>
      <c r="J92">
        <f t="shared" si="16"/>
        <v>5.828443083175439</v>
      </c>
      <c r="K92">
        <f t="shared" si="17"/>
        <v>1296.8676150384674</v>
      </c>
      <c r="O92">
        <f t="shared" si="18"/>
        <v>2.4142168674697473</v>
      </c>
      <c r="P92">
        <f t="shared" si="19"/>
        <v>-36.01204819277109</v>
      </c>
      <c r="Q92">
        <f t="shared" si="20"/>
        <v>-6.7444746569648689E-2</v>
      </c>
      <c r="R92">
        <f t="shared" si="21"/>
        <v>627264</v>
      </c>
    </row>
    <row r="93" spans="1:18" x14ac:dyDescent="0.25">
      <c r="A93" s="2">
        <v>42878</v>
      </c>
      <c r="B93">
        <v>153.80000000000001</v>
      </c>
      <c r="C93">
        <v>785</v>
      </c>
      <c r="E93">
        <f t="shared" si="12"/>
        <v>120733.00000000001</v>
      </c>
      <c r="F93">
        <f t="shared" si="13"/>
        <v>23654.440000000002</v>
      </c>
      <c r="G93">
        <f t="shared" si="22"/>
        <v>844.04652127989061</v>
      </c>
      <c r="H93">
        <f t="shared" si="14"/>
        <v>-59.046521279890612</v>
      </c>
      <c r="I93">
        <f t="shared" si="15"/>
        <v>3486.491675256575</v>
      </c>
      <c r="J93">
        <f t="shared" si="16"/>
        <v>4.9471406735369454</v>
      </c>
      <c r="K93">
        <f t="shared" si="17"/>
        <v>1850.0362897372627</v>
      </c>
      <c r="O93">
        <f t="shared" si="18"/>
        <v>2.2242168674697496</v>
      </c>
      <c r="P93">
        <f t="shared" si="19"/>
        <v>-43.01204819277109</v>
      </c>
      <c r="Q93">
        <f t="shared" si="20"/>
        <v>-7.5218498445720525E-2</v>
      </c>
      <c r="R93">
        <f t="shared" si="21"/>
        <v>616225</v>
      </c>
    </row>
    <row r="94" spans="1:18" x14ac:dyDescent="0.25">
      <c r="A94" s="2">
        <v>42879</v>
      </c>
      <c r="B94">
        <v>153.34</v>
      </c>
      <c r="C94">
        <v>787</v>
      </c>
      <c r="E94">
        <f t="shared" si="12"/>
        <v>120678.58</v>
      </c>
      <c r="F94">
        <f t="shared" si="13"/>
        <v>23513.155600000002</v>
      </c>
      <c r="G94">
        <f t="shared" si="22"/>
        <v>840.73036190354992</v>
      </c>
      <c r="H94">
        <f t="shared" si="14"/>
        <v>-53.73036190354992</v>
      </c>
      <c r="I94">
        <f t="shared" si="15"/>
        <v>2886.9517902864486</v>
      </c>
      <c r="J94">
        <f t="shared" si="16"/>
        <v>3.1124611554647479</v>
      </c>
      <c r="K94">
        <f t="shared" si="17"/>
        <v>1681.9880969661783</v>
      </c>
      <c r="O94">
        <f t="shared" si="18"/>
        <v>1.7642168674697416</v>
      </c>
      <c r="P94">
        <f t="shared" si="19"/>
        <v>-41.01204819277109</v>
      </c>
      <c r="Q94">
        <f t="shared" si="20"/>
        <v>-6.827237853055898E-2</v>
      </c>
      <c r="R94">
        <f t="shared" si="21"/>
        <v>619369</v>
      </c>
    </row>
    <row r="95" spans="1:18" x14ac:dyDescent="0.25">
      <c r="A95" s="2">
        <v>42880</v>
      </c>
      <c r="B95">
        <v>153.87</v>
      </c>
      <c r="C95">
        <v>799</v>
      </c>
      <c r="E95">
        <f t="shared" si="12"/>
        <v>122942.13</v>
      </c>
      <c r="F95">
        <f t="shared" si="13"/>
        <v>23675.976900000001</v>
      </c>
      <c r="G95">
        <f t="shared" si="22"/>
        <v>844.55115422846416</v>
      </c>
      <c r="H95">
        <f t="shared" si="14"/>
        <v>-45.551154228464156</v>
      </c>
      <c r="I95">
        <f t="shared" si="15"/>
        <v>2074.907651545328</v>
      </c>
      <c r="J95">
        <f t="shared" si="16"/>
        <v>5.2634310349826787</v>
      </c>
      <c r="K95">
        <f t="shared" si="17"/>
        <v>841.69894033967228</v>
      </c>
      <c r="O95">
        <f t="shared" si="18"/>
        <v>2.2942168674697427</v>
      </c>
      <c r="P95">
        <f t="shared" si="19"/>
        <v>-29.01204819277109</v>
      </c>
      <c r="Q95">
        <f t="shared" si="20"/>
        <v>-5.7010205542508331E-2</v>
      </c>
      <c r="R95">
        <f t="shared" si="21"/>
        <v>638401</v>
      </c>
    </row>
    <row r="96" spans="1:18" x14ac:dyDescent="0.25">
      <c r="A96" s="2">
        <v>42881</v>
      </c>
      <c r="B96">
        <v>153.61000000000001</v>
      </c>
      <c r="C96">
        <v>804</v>
      </c>
      <c r="E96">
        <f t="shared" si="12"/>
        <v>123502.44000000002</v>
      </c>
      <c r="F96">
        <f t="shared" si="13"/>
        <v>23596.032100000004</v>
      </c>
      <c r="G96">
        <f t="shared" si="22"/>
        <v>842.67680327661947</v>
      </c>
      <c r="H96">
        <f t="shared" si="14"/>
        <v>-38.676803276619466</v>
      </c>
      <c r="I96">
        <f t="shared" si="15"/>
        <v>1495.8951116983224</v>
      </c>
      <c r="J96">
        <f t="shared" si="16"/>
        <v>4.1380382638984496</v>
      </c>
      <c r="K96">
        <f t="shared" si="17"/>
        <v>576.57845841196138</v>
      </c>
      <c r="O96">
        <f t="shared" si="18"/>
        <v>2.0342168674697518</v>
      </c>
      <c r="P96">
        <f t="shared" si="19"/>
        <v>-24.01204819277109</v>
      </c>
      <c r="Q96">
        <f t="shared" si="20"/>
        <v>-4.8105476712213269E-2</v>
      </c>
      <c r="R96">
        <f t="shared" si="21"/>
        <v>646416</v>
      </c>
    </row>
    <row r="97" spans="1:18" x14ac:dyDescent="0.25">
      <c r="A97" s="2">
        <v>42885</v>
      </c>
      <c r="B97">
        <v>153.66999999999999</v>
      </c>
      <c r="C97">
        <v>781</v>
      </c>
      <c r="E97">
        <f t="shared" si="12"/>
        <v>120016.26999999999</v>
      </c>
      <c r="F97">
        <f t="shared" si="13"/>
        <v>23614.468899999996</v>
      </c>
      <c r="G97">
        <f t="shared" si="22"/>
        <v>843.10934580396815</v>
      </c>
      <c r="H97">
        <f t="shared" si="14"/>
        <v>-62.109345803968154</v>
      </c>
      <c r="I97">
        <f t="shared" si="15"/>
        <v>3857.5708361968964</v>
      </c>
      <c r="J97">
        <f t="shared" si="16"/>
        <v>4.3857442879947106</v>
      </c>
      <c r="K97">
        <f t="shared" si="17"/>
        <v>2210.1326752794316</v>
      </c>
      <c r="O97">
        <f t="shared" si="18"/>
        <v>2.0942168674697257</v>
      </c>
      <c r="P97">
        <f t="shared" si="19"/>
        <v>-47.01204819277109</v>
      </c>
      <c r="Q97">
        <f t="shared" si="20"/>
        <v>-7.9525410760522608E-2</v>
      </c>
      <c r="R97">
        <f t="shared" si="21"/>
        <v>609961</v>
      </c>
    </row>
    <row r="98" spans="1:18" x14ac:dyDescent="0.25">
      <c r="A98" s="2">
        <v>42886</v>
      </c>
      <c r="B98">
        <v>152.76</v>
      </c>
      <c r="C98">
        <v>776</v>
      </c>
      <c r="E98">
        <f t="shared" si="12"/>
        <v>118541.75999999999</v>
      </c>
      <c r="F98">
        <f t="shared" si="13"/>
        <v>23335.617599999998</v>
      </c>
      <c r="G98">
        <f t="shared" si="22"/>
        <v>836.5491174725114</v>
      </c>
      <c r="H98">
        <f t="shared" si="14"/>
        <v>-60.549117472511398</v>
      </c>
      <c r="I98">
        <f t="shared" si="15"/>
        <v>3666.195626699985</v>
      </c>
      <c r="J98">
        <f t="shared" si="16"/>
        <v>1.402369589199818</v>
      </c>
      <c r="K98">
        <f t="shared" si="17"/>
        <v>2705.2531572071425</v>
      </c>
      <c r="O98">
        <f t="shared" si="18"/>
        <v>1.1842168674697291</v>
      </c>
      <c r="P98">
        <f t="shared" si="19"/>
        <v>-52.01204819277109</v>
      </c>
      <c r="Q98">
        <f t="shared" si="20"/>
        <v>-7.8027213237772425E-2</v>
      </c>
      <c r="R98">
        <f t="shared" si="21"/>
        <v>602176</v>
      </c>
    </row>
    <row r="99" spans="1:18" x14ac:dyDescent="0.25">
      <c r="A99" s="2">
        <v>42887</v>
      </c>
      <c r="B99">
        <v>153.18</v>
      </c>
      <c r="C99">
        <v>781</v>
      </c>
      <c r="E99">
        <f t="shared" si="12"/>
        <v>119633.58</v>
      </c>
      <c r="F99">
        <f t="shared" si="13"/>
        <v>23464.112400000002</v>
      </c>
      <c r="G99">
        <f t="shared" si="22"/>
        <v>839.57691516395312</v>
      </c>
      <c r="H99">
        <f t="shared" si="14"/>
        <v>-58.576915163953117</v>
      </c>
      <c r="I99">
        <f t="shared" si="15"/>
        <v>3431.2549901249608</v>
      </c>
      <c r="J99">
        <f t="shared" si="16"/>
        <v>2.5735117578744413</v>
      </c>
      <c r="K99">
        <f t="shared" si="17"/>
        <v>2210.1326752794316</v>
      </c>
      <c r="O99">
        <f t="shared" si="18"/>
        <v>1.604216867469745</v>
      </c>
      <c r="P99">
        <f t="shared" si="19"/>
        <v>-47.01204819277109</v>
      </c>
      <c r="Q99">
        <f t="shared" si="20"/>
        <v>-7.5002452194562252E-2</v>
      </c>
      <c r="R99">
        <f t="shared" si="21"/>
        <v>609961</v>
      </c>
    </row>
    <row r="100" spans="1:18" x14ac:dyDescent="0.25">
      <c r="A100" s="2">
        <v>42888</v>
      </c>
      <c r="B100">
        <v>155.44999999999999</v>
      </c>
      <c r="C100">
        <v>796</v>
      </c>
      <c r="E100">
        <f t="shared" si="12"/>
        <v>123738.2</v>
      </c>
      <c r="F100">
        <f t="shared" si="13"/>
        <v>24164.702499999996</v>
      </c>
      <c r="G100">
        <f t="shared" si="22"/>
        <v>855.94144078198224</v>
      </c>
      <c r="H100">
        <f t="shared" si="14"/>
        <v>-59.941440781982237</v>
      </c>
      <c r="I100">
        <f t="shared" si="15"/>
        <v>3592.9763230198832</v>
      </c>
      <c r="J100">
        <f t="shared" si="16"/>
        <v>15.009556336186943</v>
      </c>
      <c r="K100">
        <f t="shared" si="17"/>
        <v>1024.7712294962987</v>
      </c>
      <c r="O100">
        <f t="shared" si="18"/>
        <v>3.8742168674697268</v>
      </c>
      <c r="P100">
        <f t="shared" si="19"/>
        <v>-32.01204819277109</v>
      </c>
      <c r="Q100">
        <f t="shared" si="20"/>
        <v>-7.5303317565304312E-2</v>
      </c>
      <c r="R100">
        <f t="shared" si="21"/>
        <v>633616</v>
      </c>
    </row>
    <row r="101" spans="1:18" x14ac:dyDescent="0.25">
      <c r="A101" s="2">
        <v>42891</v>
      </c>
      <c r="B101">
        <v>153.93</v>
      </c>
      <c r="C101">
        <v>807</v>
      </c>
      <c r="E101">
        <f t="shared" si="12"/>
        <v>124221.51000000001</v>
      </c>
      <c r="F101">
        <f t="shared" si="13"/>
        <v>23694.444900000002</v>
      </c>
      <c r="G101">
        <f t="shared" si="22"/>
        <v>844.98369675581307</v>
      </c>
      <c r="H101">
        <f t="shared" si="14"/>
        <v>-37.983696755813071</v>
      </c>
      <c r="I101">
        <f t="shared" si="15"/>
        <v>1442.7612192375643</v>
      </c>
      <c r="J101">
        <f t="shared" si="16"/>
        <v>5.5423370590790588</v>
      </c>
      <c r="K101">
        <f t="shared" si="17"/>
        <v>441.50616925533484</v>
      </c>
      <c r="O101">
        <f t="shared" si="18"/>
        <v>2.354216867469745</v>
      </c>
      <c r="P101">
        <f t="shared" si="19"/>
        <v>-21.01204819277109</v>
      </c>
      <c r="Q101">
        <f t="shared" si="20"/>
        <v>-4.7067777888244199E-2</v>
      </c>
      <c r="R101">
        <f t="shared" si="21"/>
        <v>651249</v>
      </c>
    </row>
    <row r="102" spans="1:18" x14ac:dyDescent="0.25">
      <c r="A102" s="2">
        <v>42892</v>
      </c>
      <c r="B102">
        <v>154.44999999999999</v>
      </c>
      <c r="C102">
        <v>797</v>
      </c>
      <c r="E102">
        <f t="shared" si="12"/>
        <v>123096.65</v>
      </c>
      <c r="F102">
        <f t="shared" si="13"/>
        <v>23854.802499999998</v>
      </c>
      <c r="G102">
        <f t="shared" si="22"/>
        <v>848.73239865950245</v>
      </c>
      <c r="H102">
        <f t="shared" si="14"/>
        <v>-51.732398659502451</v>
      </c>
      <c r="I102">
        <f t="shared" si="15"/>
        <v>2676.2410710656909</v>
      </c>
      <c r="J102">
        <f t="shared" si="16"/>
        <v>8.2611226012474894</v>
      </c>
      <c r="K102">
        <f t="shared" si="17"/>
        <v>961.74713311075664</v>
      </c>
      <c r="O102">
        <f t="shared" si="18"/>
        <v>2.8742168674697268</v>
      </c>
      <c r="P102">
        <f t="shared" si="19"/>
        <v>-31.01204819277109</v>
      </c>
      <c r="Q102">
        <f t="shared" si="20"/>
        <v>-6.4908906724595289E-2</v>
      </c>
      <c r="R102">
        <f t="shared" si="21"/>
        <v>635209</v>
      </c>
    </row>
    <row r="103" spans="1:18" x14ac:dyDescent="0.25">
      <c r="A103" s="2">
        <v>42893</v>
      </c>
      <c r="B103">
        <v>155.37</v>
      </c>
      <c r="C103">
        <v>802</v>
      </c>
      <c r="E103">
        <f t="shared" si="12"/>
        <v>124606.74</v>
      </c>
      <c r="F103">
        <f t="shared" si="13"/>
        <v>24139.836900000002</v>
      </c>
      <c r="G103">
        <f t="shared" si="22"/>
        <v>855.36471741218406</v>
      </c>
      <c r="H103">
        <f t="shared" si="14"/>
        <v>-53.364717412184064</v>
      </c>
      <c r="I103">
        <f t="shared" si="15"/>
        <v>2847.7930644822609</v>
      </c>
      <c r="J103">
        <f t="shared" si="16"/>
        <v>14.396081637391907</v>
      </c>
      <c r="K103">
        <f t="shared" si="17"/>
        <v>676.62665118304574</v>
      </c>
      <c r="O103">
        <f t="shared" si="18"/>
        <v>3.7942168674697427</v>
      </c>
      <c r="P103">
        <f t="shared" si="19"/>
        <v>-26.01204819277109</v>
      </c>
      <c r="Q103">
        <f t="shared" si="20"/>
        <v>-6.6539547895491352E-2</v>
      </c>
      <c r="R103">
        <f t="shared" si="21"/>
        <v>643204</v>
      </c>
    </row>
    <row r="104" spans="1:18" x14ac:dyDescent="0.25">
      <c r="A104" s="2">
        <v>42894</v>
      </c>
      <c r="B104">
        <v>154.99</v>
      </c>
      <c r="C104">
        <v>811</v>
      </c>
      <c r="E104">
        <f t="shared" si="12"/>
        <v>125696.89000000001</v>
      </c>
      <c r="F104">
        <f t="shared" si="13"/>
        <v>24021.900100000003</v>
      </c>
      <c r="G104">
        <f t="shared" si="22"/>
        <v>852.62528140564177</v>
      </c>
      <c r="H104">
        <f t="shared" si="14"/>
        <v>-41.625281405641772</v>
      </c>
      <c r="I104">
        <f t="shared" si="15"/>
        <v>1732.6640520988667</v>
      </c>
      <c r="J104">
        <f t="shared" si="16"/>
        <v>11.656876818114934</v>
      </c>
      <c r="K104">
        <f t="shared" si="17"/>
        <v>289.40978371316612</v>
      </c>
      <c r="O104">
        <f t="shared" si="18"/>
        <v>3.4142168674697473</v>
      </c>
      <c r="P104">
        <f t="shared" si="19"/>
        <v>-17.01204819277109</v>
      </c>
      <c r="Q104">
        <f t="shared" si="20"/>
        <v>-5.1325871030384426E-2</v>
      </c>
      <c r="R104">
        <f t="shared" si="21"/>
        <v>657721</v>
      </c>
    </row>
    <row r="105" spans="1:18" x14ac:dyDescent="0.25">
      <c r="A105" s="2">
        <v>42895</v>
      </c>
      <c r="B105">
        <v>148.97999999999999</v>
      </c>
      <c r="C105">
        <v>822</v>
      </c>
      <c r="E105">
        <f t="shared" si="12"/>
        <v>122461.56</v>
      </c>
      <c r="F105">
        <f t="shared" si="13"/>
        <v>22195.040399999998</v>
      </c>
      <c r="G105">
        <f t="shared" si="22"/>
        <v>809.29893824953751</v>
      </c>
      <c r="H105">
        <f t="shared" si="14"/>
        <v>12.701061750462486</v>
      </c>
      <c r="I105">
        <f t="shared" si="15"/>
        <v>161.31696958906119</v>
      </c>
      <c r="J105">
        <f t="shared" si="16"/>
        <v>6.7380900711286715</v>
      </c>
      <c r="K105">
        <f t="shared" si="17"/>
        <v>36.144723472202131</v>
      </c>
      <c r="O105">
        <f t="shared" si="18"/>
        <v>-2.595783132530272</v>
      </c>
      <c r="P105">
        <f t="shared" si="19"/>
        <v>-6.0120481927710898</v>
      </c>
      <c r="Q105">
        <f t="shared" si="20"/>
        <v>1.5451413321730518E-2</v>
      </c>
      <c r="R105">
        <f t="shared" si="21"/>
        <v>675684</v>
      </c>
    </row>
    <row r="106" spans="1:18" x14ac:dyDescent="0.25">
      <c r="A106" s="2">
        <v>42898</v>
      </c>
      <c r="B106">
        <v>145.41999999999999</v>
      </c>
      <c r="C106">
        <v>799</v>
      </c>
      <c r="E106">
        <f t="shared" si="12"/>
        <v>116190.57999999999</v>
      </c>
      <c r="F106">
        <f t="shared" si="13"/>
        <v>21146.976399999996</v>
      </c>
      <c r="G106">
        <f t="shared" si="22"/>
        <v>783.63474829350935</v>
      </c>
      <c r="H106">
        <f t="shared" si="14"/>
        <v>15.365251706490653</v>
      </c>
      <c r="I106">
        <f t="shared" si="15"/>
        <v>236.09096000381393</v>
      </c>
      <c r="J106">
        <f t="shared" si="16"/>
        <v>37.893665974744238</v>
      </c>
      <c r="K106">
        <f t="shared" si="17"/>
        <v>841.69894033967228</v>
      </c>
      <c r="O106">
        <f t="shared" si="18"/>
        <v>-6.1557831325302743</v>
      </c>
      <c r="P106">
        <f t="shared" si="19"/>
        <v>-29.01204819277109</v>
      </c>
      <c r="Q106">
        <f t="shared" si="20"/>
        <v>1.923060288672172E-2</v>
      </c>
      <c r="R106">
        <f t="shared" si="21"/>
        <v>638401</v>
      </c>
    </row>
    <row r="107" spans="1:18" x14ac:dyDescent="0.25">
      <c r="A107" s="2">
        <v>42899</v>
      </c>
      <c r="B107">
        <v>146.59</v>
      </c>
      <c r="C107">
        <v>811</v>
      </c>
      <c r="E107">
        <f t="shared" si="12"/>
        <v>118884.49</v>
      </c>
      <c r="F107">
        <f t="shared" si="13"/>
        <v>21488.628100000002</v>
      </c>
      <c r="G107">
        <f t="shared" si="22"/>
        <v>792.06932757681079</v>
      </c>
      <c r="H107">
        <f t="shared" si="14"/>
        <v>18.930672423189208</v>
      </c>
      <c r="I107">
        <f t="shared" si="15"/>
        <v>358.37035839409634</v>
      </c>
      <c r="J107">
        <f t="shared" si="16"/>
        <v>24.858033444623235</v>
      </c>
      <c r="K107">
        <f t="shared" si="17"/>
        <v>289.40978371316612</v>
      </c>
      <c r="O107">
        <f t="shared" si="18"/>
        <v>-4.9857831325302584</v>
      </c>
      <c r="P107">
        <f t="shared" si="19"/>
        <v>-17.01204819277109</v>
      </c>
      <c r="Q107">
        <f t="shared" si="20"/>
        <v>2.3342382765954635E-2</v>
      </c>
      <c r="R107">
        <f t="shared" si="21"/>
        <v>657721</v>
      </c>
    </row>
    <row r="108" spans="1:18" x14ac:dyDescent="0.25">
      <c r="A108" s="2">
        <v>42900</v>
      </c>
      <c r="B108">
        <v>145.16</v>
      </c>
      <c r="C108">
        <v>821</v>
      </c>
      <c r="E108">
        <f t="shared" si="12"/>
        <v>119176.36</v>
      </c>
      <c r="F108">
        <f t="shared" si="13"/>
        <v>21071.425599999999</v>
      </c>
      <c r="G108">
        <f t="shared" si="22"/>
        <v>781.76039734166443</v>
      </c>
      <c r="H108">
        <f t="shared" si="14"/>
        <v>39.239602658335571</v>
      </c>
      <c r="I108">
        <f t="shared" si="15"/>
        <v>1539.746416784056</v>
      </c>
      <c r="J108">
        <f t="shared" si="16"/>
        <v>41.162273203659865</v>
      </c>
      <c r="K108">
        <f t="shared" si="17"/>
        <v>49.16881985774431</v>
      </c>
      <c r="O108">
        <f t="shared" si="18"/>
        <v>-6.4157831325302652</v>
      </c>
      <c r="P108">
        <f t="shared" si="19"/>
        <v>-7.0120481927710898</v>
      </c>
      <c r="Q108">
        <f t="shared" si="20"/>
        <v>4.7794887525378284E-2</v>
      </c>
      <c r="R108">
        <f t="shared" si="21"/>
        <v>674041</v>
      </c>
    </row>
    <row r="109" spans="1:18" x14ac:dyDescent="0.25">
      <c r="A109" s="2">
        <v>42901</v>
      </c>
      <c r="B109">
        <v>144.29</v>
      </c>
      <c r="C109">
        <v>805</v>
      </c>
      <c r="E109">
        <f t="shared" si="12"/>
        <v>116153.45</v>
      </c>
      <c r="F109">
        <f t="shared" si="13"/>
        <v>20819.604099999997</v>
      </c>
      <c r="G109">
        <f t="shared" si="22"/>
        <v>775.4885306951071</v>
      </c>
      <c r="H109">
        <f t="shared" si="14"/>
        <v>29.511469304892898</v>
      </c>
      <c r="I109">
        <f t="shared" si="15"/>
        <v>870.92682053363569</v>
      </c>
      <c r="J109">
        <f t="shared" si="16"/>
        <v>53.082635854262591</v>
      </c>
      <c r="K109">
        <f t="shared" si="17"/>
        <v>529.5543620264192</v>
      </c>
      <c r="O109">
        <f t="shared" si="18"/>
        <v>-7.2857831325302698</v>
      </c>
      <c r="P109">
        <f t="shared" si="19"/>
        <v>-23.01204819277109</v>
      </c>
      <c r="Q109">
        <f t="shared" si="20"/>
        <v>3.6660210316637139E-2</v>
      </c>
      <c r="R109">
        <f t="shared" si="21"/>
        <v>648025</v>
      </c>
    </row>
    <row r="110" spans="1:18" x14ac:dyDescent="0.25">
      <c r="A110" s="2">
        <v>42902</v>
      </c>
      <c r="B110">
        <v>142.27000000000001</v>
      </c>
      <c r="C110">
        <v>814</v>
      </c>
      <c r="E110">
        <f t="shared" si="12"/>
        <v>115807.78000000001</v>
      </c>
      <c r="F110">
        <f t="shared" si="13"/>
        <v>20240.752900000003</v>
      </c>
      <c r="G110">
        <f t="shared" si="22"/>
        <v>760.92626560769781</v>
      </c>
      <c r="H110">
        <f t="shared" si="14"/>
        <v>53.073734392302185</v>
      </c>
      <c r="I110">
        <f t="shared" si="15"/>
        <v>2816.8212823446397</v>
      </c>
      <c r="J110">
        <f t="shared" si="16"/>
        <v>86.597599709684545</v>
      </c>
      <c r="K110">
        <f t="shared" si="17"/>
        <v>196.33749455653955</v>
      </c>
      <c r="O110">
        <f t="shared" si="18"/>
        <v>-9.3057831325302516</v>
      </c>
      <c r="P110">
        <f t="shared" si="19"/>
        <v>-14.01204819277109</v>
      </c>
      <c r="Q110">
        <f t="shared" si="20"/>
        <v>6.5201147902091139E-2</v>
      </c>
      <c r="R110">
        <f t="shared" si="21"/>
        <v>662596</v>
      </c>
    </row>
    <row r="111" spans="1:18" x14ac:dyDescent="0.25">
      <c r="A111" s="2">
        <v>42905</v>
      </c>
      <c r="B111">
        <v>146.34</v>
      </c>
      <c r="C111">
        <v>827</v>
      </c>
      <c r="E111">
        <f t="shared" si="12"/>
        <v>121023.18000000001</v>
      </c>
      <c r="F111">
        <f t="shared" si="13"/>
        <v>21415.3956</v>
      </c>
      <c r="G111">
        <f t="shared" si="22"/>
        <v>790.26706704619073</v>
      </c>
      <c r="H111">
        <f t="shared" si="14"/>
        <v>36.732932953809268</v>
      </c>
      <c r="I111">
        <f t="shared" si="15"/>
        <v>1349.3083633890469</v>
      </c>
      <c r="J111">
        <f t="shared" si="16"/>
        <v>27.413425010888364</v>
      </c>
      <c r="K111">
        <f t="shared" si="17"/>
        <v>1.024241544491229</v>
      </c>
      <c r="O111">
        <f t="shared" si="18"/>
        <v>-5.2357831325302584</v>
      </c>
      <c r="P111">
        <f t="shared" si="19"/>
        <v>-1.0120481927710898</v>
      </c>
      <c r="Q111">
        <f t="shared" si="20"/>
        <v>4.4417089424195005E-2</v>
      </c>
      <c r="R111">
        <f t="shared" si="21"/>
        <v>683929</v>
      </c>
    </row>
    <row r="112" spans="1:18" x14ac:dyDescent="0.25">
      <c r="A112" s="2">
        <v>42906</v>
      </c>
      <c r="B112">
        <v>145.01</v>
      </c>
      <c r="C112">
        <v>832</v>
      </c>
      <c r="E112">
        <f t="shared" si="12"/>
        <v>120648.31999999999</v>
      </c>
      <c r="F112">
        <f t="shared" si="13"/>
        <v>21027.900099999999</v>
      </c>
      <c r="G112">
        <f t="shared" si="22"/>
        <v>780.67904102329248</v>
      </c>
      <c r="H112">
        <f t="shared" si="14"/>
        <v>51.320958976707516</v>
      </c>
      <c r="I112">
        <f t="shared" si="15"/>
        <v>2633.8408302888956</v>
      </c>
      <c r="J112">
        <f t="shared" si="16"/>
        <v>43.109508143419013</v>
      </c>
      <c r="K112">
        <f t="shared" si="17"/>
        <v>15.903759616780331</v>
      </c>
      <c r="O112">
        <f t="shared" si="18"/>
        <v>-6.5657831325302709</v>
      </c>
      <c r="P112">
        <f t="shared" si="19"/>
        <v>3.9879518072289102</v>
      </c>
      <c r="Q112">
        <f t="shared" si="20"/>
        <v>6.1683844923927304E-2</v>
      </c>
      <c r="R112">
        <f t="shared" si="21"/>
        <v>692224</v>
      </c>
    </row>
    <row r="113" spans="1:18" x14ac:dyDescent="0.25">
      <c r="A113" s="2">
        <v>42907</v>
      </c>
      <c r="B113">
        <v>145.87</v>
      </c>
      <c r="C113">
        <v>836</v>
      </c>
      <c r="E113">
        <f t="shared" si="12"/>
        <v>121947.32</v>
      </c>
      <c r="F113">
        <f t="shared" si="13"/>
        <v>21278.0569</v>
      </c>
      <c r="G113">
        <f t="shared" si="22"/>
        <v>786.87881724862541</v>
      </c>
      <c r="H113">
        <f t="shared" si="14"/>
        <v>49.12118275137459</v>
      </c>
      <c r="I113">
        <f t="shared" si="15"/>
        <v>2412.8905948939405</v>
      </c>
      <c r="J113">
        <f t="shared" si="16"/>
        <v>32.555961155466797</v>
      </c>
      <c r="K113">
        <f t="shared" si="17"/>
        <v>63.807374074611616</v>
      </c>
      <c r="O113">
        <f t="shared" si="18"/>
        <v>-5.7057831325302573</v>
      </c>
      <c r="P113">
        <f t="shared" si="19"/>
        <v>7.9879518072289102</v>
      </c>
      <c r="Q113">
        <f t="shared" si="20"/>
        <v>5.8757395635615536E-2</v>
      </c>
      <c r="R113">
        <f t="shared" si="21"/>
        <v>698896</v>
      </c>
    </row>
    <row r="114" spans="1:18" x14ac:dyDescent="0.25">
      <c r="A114" s="2">
        <v>42908</v>
      </c>
      <c r="B114">
        <v>145.63</v>
      </c>
      <c r="C114">
        <v>829</v>
      </c>
      <c r="E114">
        <f t="shared" si="12"/>
        <v>120727.26999999999</v>
      </c>
      <c r="F114">
        <f t="shared" si="13"/>
        <v>21208.0969</v>
      </c>
      <c r="G114">
        <f t="shared" si="22"/>
        <v>785.14864713922998</v>
      </c>
      <c r="H114">
        <f t="shared" si="14"/>
        <v>43.851352860770021</v>
      </c>
      <c r="I114">
        <f t="shared" si="15"/>
        <v>1922.9411477197632</v>
      </c>
      <c r="J114">
        <f t="shared" si="16"/>
        <v>35.352337059081428</v>
      </c>
      <c r="K114">
        <f t="shared" si="17"/>
        <v>0.97604877340686969</v>
      </c>
      <c r="O114">
        <f t="shared" si="18"/>
        <v>-5.9457831325302664</v>
      </c>
      <c r="P114">
        <f t="shared" si="19"/>
        <v>0.98795180722891018</v>
      </c>
      <c r="Q114">
        <f t="shared" si="20"/>
        <v>5.2896686201170107E-2</v>
      </c>
      <c r="R114">
        <f t="shared" si="21"/>
        <v>687241</v>
      </c>
    </row>
    <row r="115" spans="1:18" x14ac:dyDescent="0.25">
      <c r="A115" s="2">
        <v>42909</v>
      </c>
      <c r="B115">
        <v>146.28</v>
      </c>
      <c r="C115">
        <v>832</v>
      </c>
      <c r="E115">
        <f t="shared" si="12"/>
        <v>121704.96000000001</v>
      </c>
      <c r="F115">
        <f t="shared" si="13"/>
        <v>21397.838400000001</v>
      </c>
      <c r="G115">
        <f t="shared" si="22"/>
        <v>789.83452451884204</v>
      </c>
      <c r="H115">
        <f t="shared" si="14"/>
        <v>42.165475481157955</v>
      </c>
      <c r="I115">
        <f t="shared" si="15"/>
        <v>1777.9273225521326</v>
      </c>
      <c r="J115">
        <f t="shared" si="16"/>
        <v>28.045318986792019</v>
      </c>
      <c r="K115">
        <f t="shared" si="17"/>
        <v>15.903759616780331</v>
      </c>
      <c r="O115">
        <f t="shared" si="18"/>
        <v>-5.2957831325302607</v>
      </c>
      <c r="P115">
        <f t="shared" si="19"/>
        <v>3.9879518072289102</v>
      </c>
      <c r="Q115">
        <f t="shared" si="20"/>
        <v>5.0679658030237926E-2</v>
      </c>
      <c r="R115">
        <f t="shared" si="21"/>
        <v>692224</v>
      </c>
    </row>
    <row r="116" spans="1:18" x14ac:dyDescent="0.25">
      <c r="A116" s="2">
        <v>42912</v>
      </c>
      <c r="B116">
        <v>145.82</v>
      </c>
      <c r="C116">
        <v>838</v>
      </c>
      <c r="E116">
        <f t="shared" si="12"/>
        <v>122197.15999999999</v>
      </c>
      <c r="F116">
        <f t="shared" si="13"/>
        <v>21263.472399999999</v>
      </c>
      <c r="G116">
        <f t="shared" si="22"/>
        <v>786.51836514250112</v>
      </c>
      <c r="H116">
        <f t="shared" si="14"/>
        <v>51.481634857498875</v>
      </c>
      <c r="I116">
        <f t="shared" si="15"/>
        <v>2650.3587276008434</v>
      </c>
      <c r="J116">
        <f t="shared" si="16"/>
        <v>33.129039468719952</v>
      </c>
      <c r="K116">
        <f t="shared" si="17"/>
        <v>99.759181303527257</v>
      </c>
      <c r="O116">
        <f t="shared" si="18"/>
        <v>-5.7557831325302686</v>
      </c>
      <c r="P116">
        <f t="shared" si="19"/>
        <v>9.9879518072289102</v>
      </c>
      <c r="Q116">
        <f t="shared" si="20"/>
        <v>6.1433931810857843E-2</v>
      </c>
      <c r="R116">
        <f t="shared" si="21"/>
        <v>702244</v>
      </c>
    </row>
    <row r="117" spans="1:18" x14ac:dyDescent="0.25">
      <c r="A117" s="2">
        <v>42913</v>
      </c>
      <c r="B117">
        <v>143.72999999999999</v>
      </c>
      <c r="C117">
        <v>841</v>
      </c>
      <c r="E117">
        <f t="shared" si="12"/>
        <v>120876.93</v>
      </c>
      <c r="F117">
        <f t="shared" si="13"/>
        <v>20658.312899999997</v>
      </c>
      <c r="G117">
        <f t="shared" si="22"/>
        <v>771.45146710651829</v>
      </c>
      <c r="H117">
        <f t="shared" si="14"/>
        <v>69.548532893481706</v>
      </c>
      <c r="I117">
        <f t="shared" si="15"/>
        <v>4836.9984276357072</v>
      </c>
      <c r="J117">
        <f t="shared" si="16"/>
        <v>61.556312962696531</v>
      </c>
      <c r="K117">
        <f t="shared" si="17"/>
        <v>168.6868921469007</v>
      </c>
      <c r="O117">
        <f t="shared" si="18"/>
        <v>-7.845783132530272</v>
      </c>
      <c r="P117">
        <f t="shared" si="19"/>
        <v>12.98795180722891</v>
      </c>
      <c r="Q117">
        <f t="shared" si="20"/>
        <v>8.2697423178931875E-2</v>
      </c>
      <c r="R117">
        <f t="shared" si="21"/>
        <v>707281</v>
      </c>
    </row>
    <row r="118" spans="1:18" x14ac:dyDescent="0.25">
      <c r="A118" s="2">
        <v>42914</v>
      </c>
      <c r="B118">
        <v>145.83000000000001</v>
      </c>
      <c r="C118">
        <v>825</v>
      </c>
      <c r="E118">
        <f t="shared" si="12"/>
        <v>120309.75000000001</v>
      </c>
      <c r="F118">
        <f t="shared" si="13"/>
        <v>21266.388900000005</v>
      </c>
      <c r="G118">
        <f t="shared" si="22"/>
        <v>786.59045556372621</v>
      </c>
      <c r="H118">
        <f t="shared" si="14"/>
        <v>38.409544436273791</v>
      </c>
      <c r="I118">
        <f t="shared" si="15"/>
        <v>1475.2931038020909</v>
      </c>
      <c r="J118">
        <f t="shared" si="16"/>
        <v>33.014023806069126</v>
      </c>
      <c r="K118">
        <f t="shared" si="17"/>
        <v>9.0724343155755882</v>
      </c>
      <c r="O118">
        <f t="shared" si="18"/>
        <v>-5.7457831325302493</v>
      </c>
      <c r="P118">
        <f t="shared" si="19"/>
        <v>-3.0120481927710898</v>
      </c>
      <c r="Q118">
        <f t="shared" si="20"/>
        <v>4.6557023559119746E-2</v>
      </c>
      <c r="R118">
        <f t="shared" si="21"/>
        <v>680625</v>
      </c>
    </row>
    <row r="119" spans="1:18" x14ac:dyDescent="0.25">
      <c r="A119" s="2">
        <v>42915</v>
      </c>
      <c r="B119">
        <v>143.68</v>
      </c>
      <c r="C119">
        <v>828</v>
      </c>
      <c r="E119">
        <f t="shared" si="12"/>
        <v>118967.04000000001</v>
      </c>
      <c r="F119">
        <f t="shared" si="13"/>
        <v>20643.942400000004</v>
      </c>
      <c r="G119">
        <f t="shared" si="22"/>
        <v>771.09101500039446</v>
      </c>
      <c r="H119">
        <f t="shared" si="14"/>
        <v>56.908984999605536</v>
      </c>
      <c r="I119">
        <f t="shared" si="15"/>
        <v>3238.6325736853278</v>
      </c>
      <c r="J119">
        <f t="shared" si="16"/>
        <v>62.343391275949287</v>
      </c>
      <c r="K119">
        <f t="shared" si="17"/>
        <v>1.451589490493409E-4</v>
      </c>
      <c r="O119">
        <f t="shared" si="18"/>
        <v>-7.895783132530255</v>
      </c>
      <c r="P119">
        <f t="shared" si="19"/>
        <v>-1.2048192771089816E-2</v>
      </c>
      <c r="Q119">
        <f t="shared" si="20"/>
        <v>6.8730658212083975E-2</v>
      </c>
      <c r="R119">
        <f t="shared" si="21"/>
        <v>685584</v>
      </c>
    </row>
    <row r="120" spans="1:18" x14ac:dyDescent="0.25">
      <c r="A120" s="2">
        <v>42916</v>
      </c>
      <c r="B120">
        <v>144.02000000000001</v>
      </c>
      <c r="C120">
        <v>823</v>
      </c>
      <c r="E120">
        <f t="shared" si="12"/>
        <v>118528.46</v>
      </c>
      <c r="F120">
        <f t="shared" si="13"/>
        <v>20741.760400000003</v>
      </c>
      <c r="G120">
        <f t="shared" si="22"/>
        <v>773.54208932203755</v>
      </c>
      <c r="H120">
        <f t="shared" si="14"/>
        <v>49.457910677962445</v>
      </c>
      <c r="I120">
        <f t="shared" si="15"/>
        <v>2446.0849286293119</v>
      </c>
      <c r="J120">
        <f t="shared" si="16"/>
        <v>57.089858745828664</v>
      </c>
      <c r="K120">
        <f t="shared" si="17"/>
        <v>25.120627086659947</v>
      </c>
      <c r="O120">
        <f t="shared" si="18"/>
        <v>-7.5557831325302516</v>
      </c>
      <c r="P120">
        <f t="shared" si="19"/>
        <v>-5.0120481927710898</v>
      </c>
      <c r="Q120">
        <f t="shared" si="20"/>
        <v>6.0094666680391789E-2</v>
      </c>
      <c r="R120">
        <f t="shared" si="21"/>
        <v>677329</v>
      </c>
    </row>
    <row r="121" spans="1:18" x14ac:dyDescent="0.25">
      <c r="A121" s="2">
        <v>42919</v>
      </c>
      <c r="B121">
        <v>143.5</v>
      </c>
      <c r="C121">
        <v>820</v>
      </c>
      <c r="E121">
        <f t="shared" si="12"/>
        <v>117670</v>
      </c>
      <c r="F121">
        <f t="shared" si="13"/>
        <v>20592.25</v>
      </c>
      <c r="G121">
        <f t="shared" si="22"/>
        <v>769.79338741834795</v>
      </c>
      <c r="H121">
        <f t="shared" si="14"/>
        <v>50.206612581652053</v>
      </c>
      <c r="I121">
        <f t="shared" si="15"/>
        <v>2520.7039469241022</v>
      </c>
      <c r="J121">
        <f t="shared" si="16"/>
        <v>65.218273203660289</v>
      </c>
      <c r="K121">
        <f t="shared" si="17"/>
        <v>64.19291624328649</v>
      </c>
      <c r="O121">
        <f t="shared" si="18"/>
        <v>-8.0757831325302618</v>
      </c>
      <c r="P121">
        <f t="shared" si="19"/>
        <v>-8.0120481927710898</v>
      </c>
      <c r="Q121">
        <f t="shared" si="20"/>
        <v>6.1227576319087866E-2</v>
      </c>
      <c r="R121">
        <f t="shared" si="21"/>
        <v>672400</v>
      </c>
    </row>
    <row r="122" spans="1:18" x14ac:dyDescent="0.25">
      <c r="A122" s="2">
        <v>42921</v>
      </c>
      <c r="B122">
        <v>144.09</v>
      </c>
      <c r="C122">
        <v>811</v>
      </c>
      <c r="E122">
        <f t="shared" si="12"/>
        <v>116856.99</v>
      </c>
      <c r="F122">
        <f t="shared" si="13"/>
        <v>20761.928100000001</v>
      </c>
      <c r="G122">
        <f t="shared" si="22"/>
        <v>774.0467222706111</v>
      </c>
      <c r="H122">
        <f t="shared" si="14"/>
        <v>36.953277729388901</v>
      </c>
      <c r="I122">
        <f t="shared" si="15"/>
        <v>1365.5447349453498</v>
      </c>
      <c r="J122">
        <f t="shared" si="16"/>
        <v>56.03694910727453</v>
      </c>
      <c r="K122">
        <f t="shared" si="17"/>
        <v>289.40978371316612</v>
      </c>
      <c r="O122">
        <f t="shared" si="18"/>
        <v>-7.4857831325302584</v>
      </c>
      <c r="P122">
        <f t="shared" si="19"/>
        <v>-17.01204819277109</v>
      </c>
      <c r="Q122">
        <f t="shared" si="20"/>
        <v>4.5565077348198396E-2</v>
      </c>
      <c r="R122">
        <f t="shared" si="21"/>
        <v>657721</v>
      </c>
    </row>
    <row r="123" spans="1:18" x14ac:dyDescent="0.25">
      <c r="A123" s="2">
        <v>42922</v>
      </c>
      <c r="B123">
        <v>142.72999999999999</v>
      </c>
      <c r="C123">
        <v>816</v>
      </c>
      <c r="E123">
        <f t="shared" si="12"/>
        <v>116467.68</v>
      </c>
      <c r="F123">
        <f t="shared" si="13"/>
        <v>20371.852899999998</v>
      </c>
      <c r="G123">
        <f t="shared" si="22"/>
        <v>764.24242498403851</v>
      </c>
      <c r="H123">
        <f t="shared" si="14"/>
        <v>51.757575015961493</v>
      </c>
      <c r="I123">
        <f t="shared" si="15"/>
        <v>2678.8465715328812</v>
      </c>
      <c r="J123">
        <f t="shared" si="16"/>
        <v>78.247879227757068</v>
      </c>
      <c r="K123">
        <f t="shared" si="17"/>
        <v>144.28930178545519</v>
      </c>
      <c r="O123">
        <f t="shared" si="18"/>
        <v>-8.845783132530272</v>
      </c>
      <c r="P123">
        <f t="shared" si="19"/>
        <v>-12.01204819277109</v>
      </c>
      <c r="Q123">
        <f t="shared" si="20"/>
        <v>6.3428400754854772E-2</v>
      </c>
      <c r="R123">
        <f t="shared" si="21"/>
        <v>665856</v>
      </c>
    </row>
    <row r="124" spans="1:18" x14ac:dyDescent="0.25">
      <c r="A124" s="2">
        <v>42923</v>
      </c>
      <c r="B124">
        <v>144.18</v>
      </c>
      <c r="C124">
        <v>823</v>
      </c>
      <c r="E124">
        <f t="shared" si="12"/>
        <v>118660.14</v>
      </c>
      <c r="F124">
        <f t="shared" si="13"/>
        <v>20787.8724</v>
      </c>
      <c r="G124">
        <f t="shared" si="22"/>
        <v>774.69553606163436</v>
      </c>
      <c r="H124">
        <f t="shared" si="14"/>
        <v>48.304463938365643</v>
      </c>
      <c r="I124">
        <f t="shared" si="15"/>
        <v>2333.3212363728667</v>
      </c>
      <c r="J124">
        <f t="shared" si="16"/>
        <v>54.697608143419032</v>
      </c>
      <c r="K124">
        <f t="shared" si="17"/>
        <v>25.120627086659947</v>
      </c>
      <c r="O124">
        <f t="shared" si="18"/>
        <v>-7.395783132530255</v>
      </c>
      <c r="P124">
        <f t="shared" si="19"/>
        <v>-5.0120481927710898</v>
      </c>
      <c r="Q124">
        <f t="shared" si="20"/>
        <v>5.8693151808463719E-2</v>
      </c>
      <c r="R124">
        <f t="shared" si="21"/>
        <v>677329</v>
      </c>
    </row>
    <row r="125" spans="1:18" x14ac:dyDescent="0.25">
      <c r="A125" s="2">
        <v>42926</v>
      </c>
      <c r="B125">
        <v>145.06</v>
      </c>
      <c r="C125">
        <v>843</v>
      </c>
      <c r="E125">
        <f t="shared" si="12"/>
        <v>122285.58</v>
      </c>
      <c r="F125">
        <f t="shared" si="13"/>
        <v>21042.403600000001</v>
      </c>
      <c r="G125">
        <f t="shared" si="22"/>
        <v>781.03949312941654</v>
      </c>
      <c r="H125">
        <f t="shared" si="14"/>
        <v>61.960506870583458</v>
      </c>
      <c r="I125">
        <f t="shared" si="15"/>
        <v>3839.1044116596199</v>
      </c>
      <c r="J125">
        <f t="shared" si="16"/>
        <v>42.455429830165841</v>
      </c>
      <c r="K125">
        <f t="shared" si="17"/>
        <v>224.63869937581634</v>
      </c>
      <c r="O125">
        <f t="shared" si="18"/>
        <v>-6.5157831325302595</v>
      </c>
      <c r="P125">
        <f t="shared" si="19"/>
        <v>14.98795180722891</v>
      </c>
      <c r="Q125">
        <f t="shared" si="20"/>
        <v>7.3500008150158308E-2</v>
      </c>
      <c r="R125">
        <f t="shared" si="21"/>
        <v>710649</v>
      </c>
    </row>
    <row r="126" spans="1:18" x14ac:dyDescent="0.25">
      <c r="A126" s="2">
        <v>42927</v>
      </c>
      <c r="B126">
        <v>145.53</v>
      </c>
      <c r="C126">
        <v>845</v>
      </c>
      <c r="E126">
        <f t="shared" si="12"/>
        <v>122972.85</v>
      </c>
      <c r="F126">
        <f t="shared" si="13"/>
        <v>21178.980899999999</v>
      </c>
      <c r="G126">
        <f t="shared" si="22"/>
        <v>784.42774292698209</v>
      </c>
      <c r="H126">
        <f t="shared" si="14"/>
        <v>60.572257073017909</v>
      </c>
      <c r="I126">
        <f t="shared" si="15"/>
        <v>3668.9983269197683</v>
      </c>
      <c r="J126">
        <f t="shared" si="16"/>
        <v>36.55149368558741</v>
      </c>
      <c r="K126">
        <f t="shared" si="17"/>
        <v>288.59050660473201</v>
      </c>
      <c r="O126">
        <f t="shared" si="18"/>
        <v>-6.0457831325302607</v>
      </c>
      <c r="P126">
        <f t="shared" si="19"/>
        <v>16.98795180722891</v>
      </c>
      <c r="Q126">
        <f t="shared" si="20"/>
        <v>7.1683144465109955E-2</v>
      </c>
      <c r="R126">
        <f t="shared" si="21"/>
        <v>714025</v>
      </c>
    </row>
    <row r="127" spans="1:18" x14ac:dyDescent="0.25">
      <c r="A127" s="2">
        <v>42928</v>
      </c>
      <c r="B127">
        <v>145.74</v>
      </c>
      <c r="C127">
        <v>861</v>
      </c>
      <c r="E127">
        <f t="shared" si="12"/>
        <v>125482.14000000001</v>
      </c>
      <c r="F127">
        <f t="shared" si="13"/>
        <v>21240.147600000004</v>
      </c>
      <c r="G127">
        <f t="shared" si="22"/>
        <v>785.94164177270295</v>
      </c>
      <c r="H127">
        <f t="shared" si="14"/>
        <v>75.058358227297049</v>
      </c>
      <c r="I127">
        <f t="shared" si="15"/>
        <v>5633.7571397772508</v>
      </c>
      <c r="J127">
        <f t="shared" si="16"/>
        <v>34.056364769924606</v>
      </c>
      <c r="K127">
        <f t="shared" si="17"/>
        <v>1088.204964436057</v>
      </c>
      <c r="O127">
        <f t="shared" si="18"/>
        <v>-5.8357831325302527</v>
      </c>
      <c r="P127">
        <f t="shared" si="19"/>
        <v>32.98795180722891</v>
      </c>
      <c r="Q127">
        <f t="shared" si="20"/>
        <v>8.7175793527638851E-2</v>
      </c>
      <c r="R127">
        <f t="shared" si="21"/>
        <v>741321</v>
      </c>
    </row>
    <row r="128" spans="1:18" x14ac:dyDescent="0.25">
      <c r="A128" s="2">
        <v>42929</v>
      </c>
      <c r="B128">
        <v>147.77000000000001</v>
      </c>
      <c r="C128">
        <v>872</v>
      </c>
      <c r="E128">
        <f t="shared" si="12"/>
        <v>128855.44</v>
      </c>
      <c r="F128">
        <f t="shared" si="13"/>
        <v>21835.972900000004</v>
      </c>
      <c r="G128">
        <f t="shared" si="22"/>
        <v>800.5759972813371</v>
      </c>
      <c r="H128">
        <f t="shared" si="14"/>
        <v>71.424002718662905</v>
      </c>
      <c r="I128">
        <f t="shared" si="15"/>
        <v>5101.388164355566</v>
      </c>
      <c r="J128">
        <f t="shared" si="16"/>
        <v>14.483985251851774</v>
      </c>
      <c r="K128">
        <f t="shared" si="17"/>
        <v>1934.939904195093</v>
      </c>
      <c r="O128">
        <f t="shared" si="18"/>
        <v>-3.8057831325302516</v>
      </c>
      <c r="P128">
        <f t="shared" si="19"/>
        <v>43.98795180722891</v>
      </c>
      <c r="Q128">
        <f t="shared" si="20"/>
        <v>8.190825999846664E-2</v>
      </c>
      <c r="R128">
        <f t="shared" si="21"/>
        <v>760384</v>
      </c>
    </row>
    <row r="129" spans="1:18" x14ac:dyDescent="0.25">
      <c r="A129" s="2">
        <v>42930</v>
      </c>
      <c r="B129">
        <v>149.04</v>
      </c>
      <c r="C129">
        <v>886</v>
      </c>
      <c r="E129">
        <f t="shared" si="12"/>
        <v>132049.44</v>
      </c>
      <c r="F129">
        <f t="shared" si="13"/>
        <v>22212.921599999998</v>
      </c>
      <c r="G129">
        <f t="shared" si="22"/>
        <v>809.73148077688643</v>
      </c>
      <c r="H129">
        <f t="shared" si="14"/>
        <v>76.268519223113572</v>
      </c>
      <c r="I129">
        <f t="shared" si="15"/>
        <v>5816.8870244864447</v>
      </c>
      <c r="J129">
        <f t="shared" si="16"/>
        <v>6.4301960952250274</v>
      </c>
      <c r="K129">
        <f t="shared" si="17"/>
        <v>3362.6025547975028</v>
      </c>
      <c r="O129">
        <f t="shared" si="18"/>
        <v>-2.5357831325302698</v>
      </c>
      <c r="P129">
        <f t="shared" si="19"/>
        <v>57.98795180722891</v>
      </c>
      <c r="Q129">
        <f t="shared" si="20"/>
        <v>8.6081850138954363E-2</v>
      </c>
      <c r="R129">
        <f t="shared" si="21"/>
        <v>784996</v>
      </c>
    </row>
    <row r="130" spans="1:18" x14ac:dyDescent="0.25">
      <c r="A130" s="2">
        <v>42933</v>
      </c>
      <c r="B130">
        <v>149.56</v>
      </c>
      <c r="C130">
        <v>892</v>
      </c>
      <c r="E130">
        <f t="shared" si="12"/>
        <v>133407.51999999999</v>
      </c>
      <c r="F130">
        <f t="shared" si="13"/>
        <v>22368.193600000002</v>
      </c>
      <c r="G130">
        <f t="shared" si="22"/>
        <v>813.48018268057604</v>
      </c>
      <c r="H130">
        <f t="shared" si="14"/>
        <v>78.519817319423964</v>
      </c>
      <c r="I130">
        <f t="shared" si="15"/>
        <v>6165.361711875712</v>
      </c>
      <c r="J130">
        <f t="shared" si="16"/>
        <v>4.0633816373935057</v>
      </c>
      <c r="K130">
        <f t="shared" si="17"/>
        <v>4094.4579764842497</v>
      </c>
      <c r="O130">
        <f t="shared" si="18"/>
        <v>-2.0157831325302595</v>
      </c>
      <c r="P130">
        <f t="shared" si="19"/>
        <v>63.98795180722891</v>
      </c>
      <c r="Q130">
        <f t="shared" si="20"/>
        <v>8.802670103074435E-2</v>
      </c>
      <c r="R130">
        <f t="shared" si="21"/>
        <v>795664</v>
      </c>
    </row>
    <row r="131" spans="1:18" x14ac:dyDescent="0.25">
      <c r="A131" s="2">
        <v>42934</v>
      </c>
      <c r="B131">
        <v>150.08000000000001</v>
      </c>
      <c r="C131">
        <v>892</v>
      </c>
      <c r="E131">
        <f t="shared" ref="E131:E194" si="23">B131*C131</f>
        <v>133871.36000000002</v>
      </c>
      <c r="F131">
        <f t="shared" ref="F131:F194" si="24">B131^2</f>
        <v>22524.006400000002</v>
      </c>
      <c r="G131">
        <f t="shared" si="22"/>
        <v>817.22888458426564</v>
      </c>
      <c r="H131">
        <f t="shared" ref="H131:H194" si="25">C131-G131</f>
        <v>74.771115415734357</v>
      </c>
      <c r="I131">
        <f t="shared" ref="I131:I194" si="26">H131^2</f>
        <v>5590.7197005130683</v>
      </c>
      <c r="J131">
        <f t="shared" ref="J131:J194" si="27">(B131-$M$3)^2</f>
        <v>2.2373671795620051</v>
      </c>
      <c r="K131">
        <f t="shared" ref="K131:K194" si="28">(C131-$M$4)^2</f>
        <v>4094.4579764842497</v>
      </c>
      <c r="O131">
        <f t="shared" ref="O131:O194" si="29">B131-$M$3</f>
        <v>-1.4957831325302493</v>
      </c>
      <c r="P131">
        <f t="shared" ref="P131:P194" si="30">C131-$M$4</f>
        <v>63.98795180722891</v>
      </c>
      <c r="Q131">
        <f t="shared" ref="Q131:Q194" si="31">(C131-G131)/C131</f>
        <v>8.3824120421226861E-2</v>
      </c>
      <c r="R131">
        <f t="shared" ref="R131:R194" si="32">C131^2</f>
        <v>795664</v>
      </c>
    </row>
    <row r="132" spans="1:18" x14ac:dyDescent="0.25">
      <c r="A132" s="2">
        <v>42935</v>
      </c>
      <c r="B132">
        <v>151.02000000000001</v>
      </c>
      <c r="C132">
        <v>888</v>
      </c>
      <c r="E132">
        <f t="shared" si="23"/>
        <v>134105.76</v>
      </c>
      <c r="F132">
        <f t="shared" si="24"/>
        <v>22807.040400000002</v>
      </c>
      <c r="G132">
        <f t="shared" si="22"/>
        <v>824.00538417939674</v>
      </c>
      <c r="H132">
        <f t="shared" si="25"/>
        <v>63.994615820603258</v>
      </c>
      <c r="I132">
        <f t="shared" si="26"/>
        <v>4095.3108540266048</v>
      </c>
      <c r="J132">
        <f t="shared" si="27"/>
        <v>0.30889489040513918</v>
      </c>
      <c r="K132">
        <f t="shared" si="28"/>
        <v>3598.5543620264184</v>
      </c>
      <c r="O132">
        <f t="shared" si="29"/>
        <v>-0.55578313253025158</v>
      </c>
      <c r="P132">
        <f t="shared" si="30"/>
        <v>59.98795180722891</v>
      </c>
      <c r="Q132">
        <f t="shared" si="31"/>
        <v>7.2066008806985646E-2</v>
      </c>
      <c r="R132">
        <f t="shared" si="32"/>
        <v>788544</v>
      </c>
    </row>
    <row r="133" spans="1:18" x14ac:dyDescent="0.25">
      <c r="A133" s="2">
        <v>42936</v>
      </c>
      <c r="B133">
        <v>150.34</v>
      </c>
      <c r="C133">
        <v>895</v>
      </c>
      <c r="E133">
        <f t="shared" si="23"/>
        <v>134554.30000000002</v>
      </c>
      <c r="F133">
        <f t="shared" si="24"/>
        <v>22602.115600000001</v>
      </c>
      <c r="G133">
        <f t="shared" si="22"/>
        <v>819.10323553611033</v>
      </c>
      <c r="H133">
        <f t="shared" si="25"/>
        <v>75.896764463889667</v>
      </c>
      <c r="I133">
        <f t="shared" si="26"/>
        <v>5760.3188560871458</v>
      </c>
      <c r="J133">
        <f t="shared" si="27"/>
        <v>1.5271599506462983</v>
      </c>
      <c r="K133">
        <f t="shared" si="28"/>
        <v>4487.3856873276227</v>
      </c>
      <c r="O133">
        <f t="shared" si="29"/>
        <v>-1.2357831325302584</v>
      </c>
      <c r="P133">
        <f t="shared" si="30"/>
        <v>66.98795180722891</v>
      </c>
      <c r="Q133">
        <f t="shared" si="31"/>
        <v>8.4800854149597399E-2</v>
      </c>
      <c r="R133">
        <f t="shared" si="32"/>
        <v>801025</v>
      </c>
    </row>
    <row r="134" spans="1:18" x14ac:dyDescent="0.25">
      <c r="A134" s="2">
        <v>42937</v>
      </c>
      <c r="B134">
        <v>150.27000000000001</v>
      </c>
      <c r="C134">
        <v>911</v>
      </c>
      <c r="E134">
        <f t="shared" si="23"/>
        <v>136895.97</v>
      </c>
      <c r="F134">
        <f t="shared" si="24"/>
        <v>22581.072900000003</v>
      </c>
      <c r="G134">
        <f t="shared" si="22"/>
        <v>818.59860258753679</v>
      </c>
      <c r="H134">
        <f t="shared" si="25"/>
        <v>92.401397412463211</v>
      </c>
      <c r="I134">
        <f t="shared" si="26"/>
        <v>8538.0182437759631</v>
      </c>
      <c r="J134">
        <f t="shared" si="27"/>
        <v>1.7050695892005165</v>
      </c>
      <c r="K134">
        <f t="shared" si="28"/>
        <v>6887.0001451589478</v>
      </c>
      <c r="O134">
        <f t="shared" si="29"/>
        <v>-1.3057831325302516</v>
      </c>
      <c r="P134">
        <f t="shared" si="30"/>
        <v>82.98795180722891</v>
      </c>
      <c r="Q134">
        <f t="shared" si="31"/>
        <v>0.10142853722553591</v>
      </c>
      <c r="R134">
        <f t="shared" si="32"/>
        <v>829921</v>
      </c>
    </row>
    <row r="135" spans="1:18" x14ac:dyDescent="0.25">
      <c r="A135" s="2">
        <v>42940</v>
      </c>
      <c r="B135">
        <v>152.09</v>
      </c>
      <c r="C135">
        <v>906</v>
      </c>
      <c r="E135">
        <f t="shared" si="23"/>
        <v>137793.54</v>
      </c>
      <c r="F135">
        <f t="shared" si="24"/>
        <v>23131.3681</v>
      </c>
      <c r="G135">
        <f t="shared" si="22"/>
        <v>831.71905925045007</v>
      </c>
      <c r="H135">
        <f t="shared" si="25"/>
        <v>74.280940749549927</v>
      </c>
      <c r="I135">
        <f t="shared" si="26"/>
        <v>5517.6581586381471</v>
      </c>
      <c r="J135">
        <f t="shared" si="27"/>
        <v>0.26441898679039377</v>
      </c>
      <c r="K135">
        <f t="shared" si="28"/>
        <v>6082.1206270866587</v>
      </c>
      <c r="O135">
        <f t="shared" si="29"/>
        <v>0.5142168674697416</v>
      </c>
      <c r="P135">
        <f t="shared" si="30"/>
        <v>77.98795180722891</v>
      </c>
      <c r="Q135">
        <f t="shared" si="31"/>
        <v>8.1987793321799035E-2</v>
      </c>
      <c r="R135">
        <f t="shared" si="32"/>
        <v>820836</v>
      </c>
    </row>
    <row r="136" spans="1:18" x14ac:dyDescent="0.25">
      <c r="A136" s="2">
        <v>42941</v>
      </c>
      <c r="B136">
        <v>152.74</v>
      </c>
      <c r="C136">
        <v>890</v>
      </c>
      <c r="E136">
        <f t="shared" si="23"/>
        <v>135938.6</v>
      </c>
      <c r="F136">
        <f t="shared" si="24"/>
        <v>23329.507600000004</v>
      </c>
      <c r="G136">
        <f t="shared" si="22"/>
        <v>836.40493663006191</v>
      </c>
      <c r="H136">
        <f t="shared" si="25"/>
        <v>53.595063369938089</v>
      </c>
      <c r="I136">
        <f t="shared" si="26"/>
        <v>2872.4308176276795</v>
      </c>
      <c r="J136">
        <f t="shared" si="27"/>
        <v>1.355400914501071</v>
      </c>
      <c r="K136">
        <f t="shared" si="28"/>
        <v>3842.506169255334</v>
      </c>
      <c r="O136">
        <f t="shared" si="29"/>
        <v>1.1642168674697473</v>
      </c>
      <c r="P136">
        <f t="shared" si="30"/>
        <v>61.98795180722891</v>
      </c>
      <c r="Q136">
        <f t="shared" si="31"/>
        <v>6.0219172325773132E-2</v>
      </c>
      <c r="R136">
        <f t="shared" si="32"/>
        <v>792100</v>
      </c>
    </row>
    <row r="137" spans="1:18" x14ac:dyDescent="0.25">
      <c r="A137" s="2">
        <v>42942</v>
      </c>
      <c r="B137">
        <v>153.46</v>
      </c>
      <c r="C137">
        <v>881</v>
      </c>
      <c r="E137">
        <f t="shared" si="23"/>
        <v>135198.26</v>
      </c>
      <c r="F137">
        <f t="shared" si="24"/>
        <v>23549.971600000001</v>
      </c>
      <c r="G137">
        <f t="shared" ref="G137:G200" si="33">$M$2+$M$1*B137</f>
        <v>841.59544695824752</v>
      </c>
      <c r="H137">
        <f t="shared" si="25"/>
        <v>39.404553041752479</v>
      </c>
      <c r="I137">
        <f t="shared" si="26"/>
        <v>1552.7188004202844</v>
      </c>
      <c r="J137">
        <f t="shared" si="27"/>
        <v>3.5502732036575031</v>
      </c>
      <c r="K137">
        <f t="shared" si="28"/>
        <v>2807.7230367252137</v>
      </c>
      <c r="O137">
        <f t="shared" si="29"/>
        <v>1.8842168674697461</v>
      </c>
      <c r="P137">
        <f t="shared" si="30"/>
        <v>52.98795180722891</v>
      </c>
      <c r="Q137">
        <f t="shared" si="31"/>
        <v>4.4727074962261609E-2</v>
      </c>
      <c r="R137">
        <f t="shared" si="32"/>
        <v>776161</v>
      </c>
    </row>
    <row r="138" spans="1:18" x14ac:dyDescent="0.25">
      <c r="A138" s="2">
        <v>42943</v>
      </c>
      <c r="B138">
        <v>150.56</v>
      </c>
      <c r="C138">
        <v>887</v>
      </c>
      <c r="E138">
        <f t="shared" si="23"/>
        <v>133546.72</v>
      </c>
      <c r="F138">
        <f t="shared" si="24"/>
        <v>22668.313600000001</v>
      </c>
      <c r="G138">
        <f t="shared" si="33"/>
        <v>820.68922480305582</v>
      </c>
      <c r="H138">
        <f t="shared" si="25"/>
        <v>66.310775196944178</v>
      </c>
      <c r="I138">
        <f t="shared" si="26"/>
        <v>4397.1189072196676</v>
      </c>
      <c r="J138">
        <f t="shared" si="27"/>
        <v>1.0318153723329868</v>
      </c>
      <c r="K138">
        <f t="shared" si="28"/>
        <v>3479.5784584119606</v>
      </c>
      <c r="O138">
        <f t="shared" si="29"/>
        <v>-1.0157831325302595</v>
      </c>
      <c r="P138">
        <f t="shared" si="30"/>
        <v>58.98795180722891</v>
      </c>
      <c r="Q138">
        <f t="shared" si="31"/>
        <v>7.4758483874796139E-2</v>
      </c>
      <c r="R138">
        <f t="shared" si="32"/>
        <v>786769</v>
      </c>
    </row>
    <row r="139" spans="1:18" x14ac:dyDescent="0.25">
      <c r="A139" s="2">
        <v>42944</v>
      </c>
      <c r="B139">
        <v>149.5</v>
      </c>
      <c r="C139">
        <v>851</v>
      </c>
      <c r="E139">
        <f t="shared" si="23"/>
        <v>127224.5</v>
      </c>
      <c r="F139">
        <f t="shared" si="24"/>
        <v>22350.25</v>
      </c>
      <c r="G139">
        <f t="shared" si="33"/>
        <v>813.04764015322712</v>
      </c>
      <c r="H139">
        <f t="shared" si="25"/>
        <v>37.952359846772879</v>
      </c>
      <c r="I139">
        <f t="shared" si="26"/>
        <v>1440.3816179389382</v>
      </c>
      <c r="J139">
        <f t="shared" si="27"/>
        <v>4.3088756132971469</v>
      </c>
      <c r="K139">
        <f t="shared" si="28"/>
        <v>528.44592829147894</v>
      </c>
      <c r="O139">
        <f t="shared" si="29"/>
        <v>-2.0757831325302618</v>
      </c>
      <c r="P139">
        <f t="shared" si="30"/>
        <v>22.98795180722891</v>
      </c>
      <c r="Q139">
        <f t="shared" si="31"/>
        <v>4.4597367622529825E-2</v>
      </c>
      <c r="R139">
        <f t="shared" si="32"/>
        <v>724201</v>
      </c>
    </row>
    <row r="140" spans="1:18" x14ac:dyDescent="0.25">
      <c r="A140" s="2">
        <v>42947</v>
      </c>
      <c r="B140">
        <v>148.72999999999999</v>
      </c>
      <c r="C140">
        <v>862</v>
      </c>
      <c r="E140">
        <f t="shared" si="23"/>
        <v>128205.26</v>
      </c>
      <c r="F140">
        <f t="shared" si="24"/>
        <v>22120.612899999996</v>
      </c>
      <c r="G140">
        <f t="shared" si="33"/>
        <v>807.49667771891768</v>
      </c>
      <c r="H140">
        <f t="shared" si="25"/>
        <v>54.503322281082319</v>
      </c>
      <c r="I140">
        <f t="shared" si="26"/>
        <v>2970.6121396755243</v>
      </c>
      <c r="J140">
        <f t="shared" si="27"/>
        <v>8.0984816373938084</v>
      </c>
      <c r="K140">
        <f t="shared" si="28"/>
        <v>1155.1808680505148</v>
      </c>
      <c r="O140">
        <f t="shared" si="29"/>
        <v>-2.845783132530272</v>
      </c>
      <c r="P140">
        <f t="shared" si="30"/>
        <v>33.98795180722891</v>
      </c>
      <c r="Q140">
        <f t="shared" si="31"/>
        <v>6.3228912159028205E-2</v>
      </c>
      <c r="R140">
        <f t="shared" si="32"/>
        <v>743044</v>
      </c>
    </row>
    <row r="141" spans="1:18" x14ac:dyDescent="0.25">
      <c r="A141" s="2">
        <v>42948</v>
      </c>
      <c r="B141">
        <v>150.05000000000001</v>
      </c>
      <c r="C141">
        <v>858</v>
      </c>
      <c r="E141">
        <f t="shared" si="23"/>
        <v>128742.90000000001</v>
      </c>
      <c r="F141">
        <f t="shared" si="24"/>
        <v>22515.002500000002</v>
      </c>
      <c r="G141">
        <f t="shared" si="33"/>
        <v>817.01261332059107</v>
      </c>
      <c r="H141">
        <f t="shared" si="25"/>
        <v>40.987386679408928</v>
      </c>
      <c r="I141">
        <f t="shared" si="26"/>
        <v>1679.9658668073885</v>
      </c>
      <c r="J141">
        <f t="shared" si="27"/>
        <v>2.3280141675138237</v>
      </c>
      <c r="K141">
        <f t="shared" si="28"/>
        <v>899.27725359268368</v>
      </c>
      <c r="O141">
        <f t="shared" si="29"/>
        <v>-1.5257831325302504</v>
      </c>
      <c r="P141">
        <f t="shared" si="30"/>
        <v>29.98795180722891</v>
      </c>
      <c r="Q141">
        <f t="shared" si="31"/>
        <v>4.7770846945698053E-2</v>
      </c>
      <c r="R141">
        <f t="shared" si="32"/>
        <v>736164</v>
      </c>
    </row>
    <row r="142" spans="1:18" x14ac:dyDescent="0.25">
      <c r="A142" s="2">
        <v>42949</v>
      </c>
      <c r="B142">
        <v>157.13999999999999</v>
      </c>
      <c r="C142">
        <v>871</v>
      </c>
      <c r="E142">
        <f t="shared" si="23"/>
        <v>136868.94</v>
      </c>
      <c r="F142">
        <f t="shared" si="24"/>
        <v>24692.979599999995</v>
      </c>
      <c r="G142">
        <f t="shared" si="33"/>
        <v>868.12472196897329</v>
      </c>
      <c r="H142">
        <f t="shared" si="25"/>
        <v>2.8752780310267099</v>
      </c>
      <c r="I142">
        <f t="shared" si="26"/>
        <v>8.2672237557048334</v>
      </c>
      <c r="J142">
        <f t="shared" si="27"/>
        <v>30.960509348234595</v>
      </c>
      <c r="K142">
        <f t="shared" si="28"/>
        <v>1847.9640005806352</v>
      </c>
      <c r="O142">
        <f t="shared" si="29"/>
        <v>5.5642168674697245</v>
      </c>
      <c r="P142">
        <f t="shared" si="30"/>
        <v>42.98795180722891</v>
      </c>
      <c r="Q142">
        <f t="shared" si="31"/>
        <v>3.3011228829238921E-3</v>
      </c>
      <c r="R142">
        <f t="shared" si="32"/>
        <v>758641</v>
      </c>
    </row>
    <row r="143" spans="1:18" x14ac:dyDescent="0.25">
      <c r="A143" s="2">
        <v>42950</v>
      </c>
      <c r="B143">
        <v>155.57</v>
      </c>
      <c r="C143">
        <v>838</v>
      </c>
      <c r="E143">
        <f t="shared" si="23"/>
        <v>130367.65999999999</v>
      </c>
      <c r="F143">
        <f t="shared" si="24"/>
        <v>24202.024899999997</v>
      </c>
      <c r="G143">
        <f t="shared" si="33"/>
        <v>856.80652583667984</v>
      </c>
      <c r="H143">
        <f t="shared" si="25"/>
        <v>-18.806525836679839</v>
      </c>
      <c r="I143">
        <f t="shared" si="26"/>
        <v>353.6854140457063</v>
      </c>
      <c r="J143">
        <f t="shared" si="27"/>
        <v>15.953768384379714</v>
      </c>
      <c r="K143">
        <f t="shared" si="28"/>
        <v>99.759181303527257</v>
      </c>
      <c r="O143">
        <f t="shared" si="29"/>
        <v>3.9942168674697314</v>
      </c>
      <c r="P143">
        <f t="shared" si="30"/>
        <v>9.9879518072289102</v>
      </c>
      <c r="Q143">
        <f t="shared" si="31"/>
        <v>-2.2442154936372121E-2</v>
      </c>
      <c r="R143">
        <f t="shared" si="32"/>
        <v>702244</v>
      </c>
    </row>
    <row r="144" spans="1:18" x14ac:dyDescent="0.25">
      <c r="A144" s="2">
        <v>42951</v>
      </c>
      <c r="B144">
        <v>156.38999999999999</v>
      </c>
      <c r="C144">
        <v>833</v>
      </c>
      <c r="E144">
        <f t="shared" si="23"/>
        <v>130272.87</v>
      </c>
      <c r="F144">
        <f t="shared" si="24"/>
        <v>24457.832099999996</v>
      </c>
      <c r="G144">
        <f t="shared" si="33"/>
        <v>862.71794037711334</v>
      </c>
      <c r="H144">
        <f t="shared" si="25"/>
        <v>-29.717940377113337</v>
      </c>
      <c r="I144">
        <f t="shared" si="26"/>
        <v>883.15598025766315</v>
      </c>
      <c r="J144">
        <f t="shared" si="27"/>
        <v>23.176684047030008</v>
      </c>
      <c r="K144">
        <f t="shared" si="28"/>
        <v>24.879663231238151</v>
      </c>
      <c r="O144">
        <f t="shared" si="29"/>
        <v>4.8142168674697245</v>
      </c>
      <c r="P144">
        <f t="shared" si="30"/>
        <v>4.9879518072289102</v>
      </c>
      <c r="Q144">
        <f t="shared" si="31"/>
        <v>-3.5675798772044819E-2</v>
      </c>
      <c r="R144">
        <f t="shared" si="32"/>
        <v>693889</v>
      </c>
    </row>
    <row r="145" spans="1:18" x14ac:dyDescent="0.25">
      <c r="A145" s="2">
        <v>42954</v>
      </c>
      <c r="B145">
        <v>158.81</v>
      </c>
      <c r="C145">
        <v>837</v>
      </c>
      <c r="E145">
        <f t="shared" si="23"/>
        <v>132923.97</v>
      </c>
      <c r="F145">
        <f t="shared" si="24"/>
        <v>25220.616099999999</v>
      </c>
      <c r="G145">
        <f t="shared" si="33"/>
        <v>880.16382231351463</v>
      </c>
      <c r="H145">
        <f t="shared" si="25"/>
        <v>-43.163822313514629</v>
      </c>
      <c r="I145">
        <f t="shared" si="26"/>
        <v>1863.1155567126634</v>
      </c>
      <c r="J145">
        <f t="shared" si="27"/>
        <v>52.333893685583703</v>
      </c>
      <c r="K145">
        <f t="shared" si="28"/>
        <v>80.783277689069436</v>
      </c>
      <c r="O145">
        <f t="shared" si="29"/>
        <v>7.2342168674697405</v>
      </c>
      <c r="P145">
        <f t="shared" si="30"/>
        <v>8.9879518072289102</v>
      </c>
      <c r="Q145">
        <f t="shared" si="31"/>
        <v>-5.156968018341055E-2</v>
      </c>
      <c r="R145">
        <f t="shared" si="32"/>
        <v>700569</v>
      </c>
    </row>
    <row r="146" spans="1:18" x14ac:dyDescent="0.25">
      <c r="A146" s="2">
        <v>42955</v>
      </c>
      <c r="B146">
        <v>160.08000000000001</v>
      </c>
      <c r="C146">
        <v>855</v>
      </c>
      <c r="E146">
        <f t="shared" si="23"/>
        <v>136868.40000000002</v>
      </c>
      <c r="F146">
        <f t="shared" si="24"/>
        <v>25625.606400000004</v>
      </c>
      <c r="G146">
        <f t="shared" si="33"/>
        <v>889.31930580906419</v>
      </c>
      <c r="H146">
        <f t="shared" si="25"/>
        <v>-34.31930580906419</v>
      </c>
      <c r="I146">
        <f t="shared" si="26"/>
        <v>1177.814751216067</v>
      </c>
      <c r="J146">
        <f t="shared" si="27"/>
        <v>72.321704528957014</v>
      </c>
      <c r="K146">
        <f t="shared" si="28"/>
        <v>728.34954274931022</v>
      </c>
      <c r="O146">
        <f t="shared" si="29"/>
        <v>8.5042168674697507</v>
      </c>
      <c r="P146">
        <f t="shared" si="30"/>
        <v>26.98795180722891</v>
      </c>
      <c r="Q146">
        <f t="shared" si="31"/>
        <v>-4.013953895796981E-2</v>
      </c>
      <c r="R146">
        <f t="shared" si="32"/>
        <v>731025</v>
      </c>
    </row>
    <row r="147" spans="1:18" x14ac:dyDescent="0.25">
      <c r="A147" s="2">
        <v>42956</v>
      </c>
      <c r="B147">
        <v>161.06</v>
      </c>
      <c r="C147">
        <v>815</v>
      </c>
      <c r="E147">
        <f t="shared" si="23"/>
        <v>131263.9</v>
      </c>
      <c r="F147">
        <f t="shared" si="24"/>
        <v>25940.3236</v>
      </c>
      <c r="G147">
        <f t="shared" si="33"/>
        <v>896.38416708909449</v>
      </c>
      <c r="H147">
        <f t="shared" si="25"/>
        <v>-81.38416708909449</v>
      </c>
      <c r="I147">
        <f t="shared" si="26"/>
        <v>6623.3826527856509</v>
      </c>
      <c r="J147">
        <f t="shared" si="27"/>
        <v>89.950369589197535</v>
      </c>
      <c r="K147">
        <f t="shared" si="28"/>
        <v>169.31339817099737</v>
      </c>
      <c r="O147">
        <f t="shared" si="29"/>
        <v>9.4842168674697405</v>
      </c>
      <c r="P147">
        <f t="shared" si="30"/>
        <v>-13.01204819277109</v>
      </c>
      <c r="Q147">
        <f t="shared" si="31"/>
        <v>-9.9857873728950289E-2</v>
      </c>
      <c r="R147">
        <f t="shared" si="32"/>
        <v>664225</v>
      </c>
    </row>
    <row r="148" spans="1:18" x14ac:dyDescent="0.25">
      <c r="A148" s="2">
        <v>42957</v>
      </c>
      <c r="B148">
        <v>155.32</v>
      </c>
      <c r="C148">
        <v>794</v>
      </c>
      <c r="E148">
        <f t="shared" si="23"/>
        <v>123324.08</v>
      </c>
      <c r="F148">
        <f t="shared" si="24"/>
        <v>24124.302399999997</v>
      </c>
      <c r="G148">
        <f t="shared" si="33"/>
        <v>855.00426530606001</v>
      </c>
      <c r="H148">
        <f t="shared" si="25"/>
        <v>-61.004265306060006</v>
      </c>
      <c r="I148">
        <f t="shared" si="26"/>
        <v>3721.5203855321565</v>
      </c>
      <c r="J148">
        <f t="shared" si="27"/>
        <v>14.019159950644848</v>
      </c>
      <c r="K148">
        <f t="shared" si="28"/>
        <v>1156.8194222673831</v>
      </c>
      <c r="O148">
        <f t="shared" si="29"/>
        <v>3.7442168674697314</v>
      </c>
      <c r="P148">
        <f t="shared" si="30"/>
        <v>-34.01204819277109</v>
      </c>
      <c r="Q148">
        <f t="shared" si="31"/>
        <v>-7.6831568395541575E-2</v>
      </c>
      <c r="R148">
        <f t="shared" si="32"/>
        <v>630436</v>
      </c>
    </row>
    <row r="149" spans="1:18" x14ac:dyDescent="0.25">
      <c r="A149" s="2">
        <v>42958</v>
      </c>
      <c r="B149">
        <v>157.47999999999999</v>
      </c>
      <c r="C149">
        <v>794</v>
      </c>
      <c r="E149">
        <f t="shared" si="23"/>
        <v>125039.12</v>
      </c>
      <c r="F149">
        <f t="shared" si="24"/>
        <v>24799.950399999998</v>
      </c>
      <c r="G149">
        <f t="shared" si="33"/>
        <v>870.57579629061638</v>
      </c>
      <c r="H149">
        <f t="shared" si="25"/>
        <v>-76.575796290616381</v>
      </c>
      <c r="I149">
        <f t="shared" si="26"/>
        <v>5863.8525775419776</v>
      </c>
      <c r="J149">
        <f t="shared" si="27"/>
        <v>34.859776818114049</v>
      </c>
      <c r="K149">
        <f t="shared" si="28"/>
        <v>1156.8194222673831</v>
      </c>
      <c r="O149">
        <f t="shared" si="29"/>
        <v>5.904216867469728</v>
      </c>
      <c r="P149">
        <f t="shared" si="30"/>
        <v>-34.01204819277109</v>
      </c>
      <c r="Q149">
        <f t="shared" si="31"/>
        <v>-9.6443068376091165E-2</v>
      </c>
      <c r="R149">
        <f t="shared" si="32"/>
        <v>630436</v>
      </c>
    </row>
    <row r="150" spans="1:18" x14ac:dyDescent="0.25">
      <c r="A150" s="2">
        <v>42961</v>
      </c>
      <c r="B150">
        <v>159.85</v>
      </c>
      <c r="C150">
        <v>812</v>
      </c>
      <c r="E150">
        <f t="shared" si="23"/>
        <v>129798.2</v>
      </c>
      <c r="F150">
        <f t="shared" si="24"/>
        <v>25552.022499999999</v>
      </c>
      <c r="G150">
        <f t="shared" si="33"/>
        <v>887.66122612089362</v>
      </c>
      <c r="H150">
        <f t="shared" si="25"/>
        <v>-75.661226120893616</v>
      </c>
      <c r="I150">
        <f t="shared" si="26"/>
        <v>5724.6211381169942</v>
      </c>
      <c r="J150">
        <f t="shared" si="27"/>
        <v>68.462664769920636</v>
      </c>
      <c r="K150">
        <f t="shared" si="28"/>
        <v>256.38568732762394</v>
      </c>
      <c r="O150">
        <f t="shared" si="29"/>
        <v>8.2742168674697325</v>
      </c>
      <c r="P150">
        <f t="shared" si="30"/>
        <v>-16.01204819277109</v>
      </c>
      <c r="Q150">
        <f t="shared" si="31"/>
        <v>-9.317884990257834E-2</v>
      </c>
      <c r="R150">
        <f t="shared" si="32"/>
        <v>659344</v>
      </c>
    </row>
    <row r="151" spans="1:18" x14ac:dyDescent="0.25">
      <c r="A151" s="2">
        <v>42962</v>
      </c>
      <c r="B151">
        <v>161.6</v>
      </c>
      <c r="C151">
        <v>824</v>
      </c>
      <c r="E151">
        <f t="shared" si="23"/>
        <v>133158.39999999999</v>
      </c>
      <c r="F151">
        <f t="shared" si="24"/>
        <v>26114.559999999998</v>
      </c>
      <c r="G151">
        <f t="shared" si="33"/>
        <v>900.27704983523358</v>
      </c>
      <c r="H151">
        <f t="shared" si="25"/>
        <v>-76.277049835233584</v>
      </c>
      <c r="I151">
        <f t="shared" si="26"/>
        <v>5818.1883315667073</v>
      </c>
      <c r="J151">
        <f t="shared" si="27"/>
        <v>100.4849238060647</v>
      </c>
      <c r="K151">
        <f t="shared" si="28"/>
        <v>16.096530701117768</v>
      </c>
      <c r="O151">
        <f t="shared" si="29"/>
        <v>10.024216867469733</v>
      </c>
      <c r="P151">
        <f t="shared" si="30"/>
        <v>-4.0120481927710898</v>
      </c>
      <c r="Q151">
        <f t="shared" si="31"/>
        <v>-9.2569235236933958E-2</v>
      </c>
      <c r="R151">
        <f t="shared" si="32"/>
        <v>678976</v>
      </c>
    </row>
    <row r="152" spans="1:18" x14ac:dyDescent="0.25">
      <c r="A152" s="2">
        <v>42963</v>
      </c>
      <c r="B152">
        <v>160.94999999999999</v>
      </c>
      <c r="C152">
        <v>842</v>
      </c>
      <c r="E152">
        <f t="shared" si="23"/>
        <v>135519.9</v>
      </c>
      <c r="F152">
        <f t="shared" si="24"/>
        <v>25904.902499999997</v>
      </c>
      <c r="G152">
        <f t="shared" si="33"/>
        <v>895.59117245562152</v>
      </c>
      <c r="H152">
        <f t="shared" si="25"/>
        <v>-53.591172455621518</v>
      </c>
      <c r="I152">
        <f t="shared" si="26"/>
        <v>2872.0137651681666</v>
      </c>
      <c r="J152">
        <f t="shared" si="27"/>
        <v>87.875941878353942</v>
      </c>
      <c r="K152">
        <f t="shared" si="28"/>
        <v>195.66279576135852</v>
      </c>
      <c r="O152">
        <f t="shared" si="29"/>
        <v>9.3742168674697268</v>
      </c>
      <c r="P152">
        <f t="shared" si="30"/>
        <v>13.98795180722891</v>
      </c>
      <c r="Q152">
        <f t="shared" si="31"/>
        <v>-6.3647473225203699E-2</v>
      </c>
      <c r="R152">
        <f t="shared" si="32"/>
        <v>708964</v>
      </c>
    </row>
    <row r="153" spans="1:18" x14ac:dyDescent="0.25">
      <c r="A153" s="2">
        <v>42964</v>
      </c>
      <c r="B153">
        <v>157.86000000000001</v>
      </c>
      <c r="C153">
        <v>848</v>
      </c>
      <c r="E153">
        <f t="shared" si="23"/>
        <v>133865.28</v>
      </c>
      <c r="F153">
        <f t="shared" si="24"/>
        <v>24919.779600000005</v>
      </c>
      <c r="G153">
        <f t="shared" si="33"/>
        <v>873.3152322971589</v>
      </c>
      <c r="H153">
        <f t="shared" si="25"/>
        <v>-25.3152322971589</v>
      </c>
      <c r="I153">
        <f t="shared" si="26"/>
        <v>640.86098625911711</v>
      </c>
      <c r="J153">
        <f t="shared" si="27"/>
        <v>39.491381637391342</v>
      </c>
      <c r="K153">
        <f t="shared" si="28"/>
        <v>399.51821744810547</v>
      </c>
      <c r="O153">
        <f t="shared" si="29"/>
        <v>6.2842168674697518</v>
      </c>
      <c r="P153">
        <f t="shared" si="30"/>
        <v>19.98795180722891</v>
      </c>
      <c r="Q153">
        <f t="shared" si="31"/>
        <v>-2.9852868274951531E-2</v>
      </c>
      <c r="R153">
        <f t="shared" si="32"/>
        <v>719104</v>
      </c>
    </row>
    <row r="154" spans="1:18" x14ac:dyDescent="0.25">
      <c r="A154" s="2">
        <v>42965</v>
      </c>
      <c r="B154">
        <v>157.5</v>
      </c>
      <c r="C154">
        <v>847</v>
      </c>
      <c r="E154">
        <f t="shared" si="23"/>
        <v>133402.5</v>
      </c>
      <c r="F154">
        <f t="shared" si="24"/>
        <v>24806.25</v>
      </c>
      <c r="G154">
        <f t="shared" si="33"/>
        <v>870.7199771330661</v>
      </c>
      <c r="H154">
        <f t="shared" si="25"/>
        <v>-23.719977133066095</v>
      </c>
      <c r="I154">
        <f t="shared" si="26"/>
        <v>562.63731519317844</v>
      </c>
      <c r="J154">
        <f t="shared" si="27"/>
        <v>35.096345492812958</v>
      </c>
      <c r="K154">
        <f t="shared" si="28"/>
        <v>360.54231383364765</v>
      </c>
      <c r="O154">
        <f t="shared" si="29"/>
        <v>5.9242168674697382</v>
      </c>
      <c r="P154">
        <f t="shared" si="30"/>
        <v>18.98795180722891</v>
      </c>
      <c r="Q154">
        <f t="shared" si="31"/>
        <v>-2.8004695552616404E-2</v>
      </c>
      <c r="R154">
        <f t="shared" si="32"/>
        <v>717409</v>
      </c>
    </row>
    <row r="155" spans="1:18" x14ac:dyDescent="0.25">
      <c r="A155" s="2">
        <v>42968</v>
      </c>
      <c r="B155">
        <v>157.21</v>
      </c>
      <c r="C155">
        <v>842</v>
      </c>
      <c r="E155">
        <f t="shared" si="23"/>
        <v>132370.82</v>
      </c>
      <c r="F155">
        <f t="shared" si="24"/>
        <v>24714.984100000001</v>
      </c>
      <c r="G155">
        <f t="shared" si="33"/>
        <v>868.62935491754706</v>
      </c>
      <c r="H155">
        <f t="shared" si="25"/>
        <v>-26.629354917547062</v>
      </c>
      <c r="I155">
        <f t="shared" si="26"/>
        <v>709.12254332468785</v>
      </c>
      <c r="J155">
        <f t="shared" si="27"/>
        <v>31.7443997096806</v>
      </c>
      <c r="K155">
        <f t="shared" si="28"/>
        <v>195.66279576135852</v>
      </c>
      <c r="O155">
        <f t="shared" si="29"/>
        <v>5.6342168674697461</v>
      </c>
      <c r="P155">
        <f t="shared" si="30"/>
        <v>13.98795180722891</v>
      </c>
      <c r="Q155">
        <f t="shared" si="31"/>
        <v>-3.1626312253618838E-2</v>
      </c>
      <c r="R155">
        <f t="shared" si="32"/>
        <v>708964</v>
      </c>
    </row>
    <row r="156" spans="1:18" x14ac:dyDescent="0.25">
      <c r="A156" s="2">
        <v>42969</v>
      </c>
      <c r="B156">
        <v>159.78</v>
      </c>
      <c r="C156">
        <v>854</v>
      </c>
      <c r="E156">
        <f t="shared" si="23"/>
        <v>136452.12</v>
      </c>
      <c r="F156">
        <f t="shared" si="24"/>
        <v>25529.648400000002</v>
      </c>
      <c r="G156">
        <f t="shared" si="33"/>
        <v>887.15659317232007</v>
      </c>
      <c r="H156">
        <f t="shared" si="25"/>
        <v>-33.156593172320072</v>
      </c>
      <c r="I156">
        <f t="shared" si="26"/>
        <v>1099.359670794742</v>
      </c>
      <c r="J156">
        <f t="shared" si="27"/>
        <v>67.309174408474988</v>
      </c>
      <c r="K156">
        <f t="shared" si="28"/>
        <v>675.3736391348524</v>
      </c>
      <c r="O156">
        <f t="shared" si="29"/>
        <v>8.2042168674697393</v>
      </c>
      <c r="P156">
        <f t="shared" si="30"/>
        <v>25.98795180722891</v>
      </c>
      <c r="Q156">
        <f t="shared" si="31"/>
        <v>-3.8825050553068001E-2</v>
      </c>
      <c r="R156">
        <f t="shared" si="32"/>
        <v>729316</v>
      </c>
    </row>
    <row r="157" spans="1:18" x14ac:dyDescent="0.25">
      <c r="A157" s="2">
        <v>42970</v>
      </c>
      <c r="B157">
        <v>159.97999999999999</v>
      </c>
      <c r="C157">
        <v>858</v>
      </c>
      <c r="E157">
        <f t="shared" si="23"/>
        <v>137262.84</v>
      </c>
      <c r="F157">
        <f t="shared" si="24"/>
        <v>25593.600399999996</v>
      </c>
      <c r="G157">
        <f t="shared" si="33"/>
        <v>888.59840159681607</v>
      </c>
      <c r="H157">
        <f t="shared" si="25"/>
        <v>-30.598401596816075</v>
      </c>
      <c r="I157">
        <f t="shared" si="26"/>
        <v>936.26218028003655</v>
      </c>
      <c r="J157">
        <f t="shared" si="27"/>
        <v>70.630861155462682</v>
      </c>
      <c r="K157">
        <f t="shared" si="28"/>
        <v>899.27725359268368</v>
      </c>
      <c r="O157">
        <f t="shared" si="29"/>
        <v>8.404216867469728</v>
      </c>
      <c r="P157">
        <f t="shared" si="30"/>
        <v>29.98795180722891</v>
      </c>
      <c r="Q157">
        <f t="shared" si="31"/>
        <v>-3.5662472723561857E-2</v>
      </c>
      <c r="R157">
        <f t="shared" si="32"/>
        <v>736164</v>
      </c>
    </row>
    <row r="158" spans="1:18" x14ac:dyDescent="0.25">
      <c r="A158" s="2">
        <v>42971</v>
      </c>
      <c r="B158">
        <v>159.27000000000001</v>
      </c>
      <c r="C158">
        <v>871</v>
      </c>
      <c r="E158">
        <f t="shared" si="23"/>
        <v>138724.17000000001</v>
      </c>
      <c r="F158">
        <f t="shared" si="24"/>
        <v>25366.932900000003</v>
      </c>
      <c r="G158">
        <f t="shared" si="33"/>
        <v>883.47998168985555</v>
      </c>
      <c r="H158">
        <f t="shared" si="25"/>
        <v>-12.479981689855549</v>
      </c>
      <c r="I158">
        <f t="shared" si="26"/>
        <v>155.74994297912977</v>
      </c>
      <c r="J158">
        <f t="shared" si="27"/>
        <v>59.200973203655991</v>
      </c>
      <c r="K158">
        <f t="shared" si="28"/>
        <v>1847.9640005806352</v>
      </c>
      <c r="O158">
        <f t="shared" si="29"/>
        <v>7.6942168674697484</v>
      </c>
      <c r="P158">
        <f t="shared" si="30"/>
        <v>42.98795180722891</v>
      </c>
      <c r="Q158">
        <f t="shared" si="31"/>
        <v>-1.4328337186975373E-2</v>
      </c>
      <c r="R158">
        <f t="shared" si="32"/>
        <v>758641</v>
      </c>
    </row>
    <row r="159" spans="1:18" x14ac:dyDescent="0.25">
      <c r="A159" s="2">
        <v>42972</v>
      </c>
      <c r="B159">
        <v>159.86000000000001</v>
      </c>
      <c r="C159">
        <v>850</v>
      </c>
      <c r="E159">
        <f t="shared" si="23"/>
        <v>135881</v>
      </c>
      <c r="F159">
        <f t="shared" si="24"/>
        <v>25555.219600000004</v>
      </c>
      <c r="G159">
        <f t="shared" si="33"/>
        <v>887.7333165421187</v>
      </c>
      <c r="H159">
        <f t="shared" si="25"/>
        <v>-37.7333165421187</v>
      </c>
      <c r="I159">
        <f t="shared" si="26"/>
        <v>1423.8031772677289</v>
      </c>
      <c r="J159">
        <f t="shared" si="27"/>
        <v>68.628249107270349</v>
      </c>
      <c r="K159">
        <f t="shared" si="28"/>
        <v>483.47002467702112</v>
      </c>
      <c r="O159">
        <f t="shared" si="29"/>
        <v>8.2842168674697518</v>
      </c>
      <c r="P159">
        <f t="shared" si="30"/>
        <v>21.98795180722891</v>
      </c>
      <c r="Q159">
        <f t="shared" si="31"/>
        <v>-4.4392137108374939E-2</v>
      </c>
      <c r="R159">
        <f t="shared" si="32"/>
        <v>722500</v>
      </c>
    </row>
    <row r="160" spans="1:18" x14ac:dyDescent="0.25">
      <c r="A160" s="2">
        <v>42976</v>
      </c>
      <c r="B160">
        <v>162.91</v>
      </c>
      <c r="C160">
        <v>833</v>
      </c>
      <c r="E160">
        <f t="shared" si="23"/>
        <v>135704.03</v>
      </c>
      <c r="F160">
        <f t="shared" si="24"/>
        <v>26539.668099999999</v>
      </c>
      <c r="G160">
        <f t="shared" si="33"/>
        <v>909.72089501568212</v>
      </c>
      <c r="H160">
        <f t="shared" si="25"/>
        <v>-76.720895015682117</v>
      </c>
      <c r="I160">
        <f t="shared" si="26"/>
        <v>5886.0957320073176</v>
      </c>
      <c r="J160">
        <f t="shared" si="27"/>
        <v>128.46447199883545</v>
      </c>
      <c r="K160">
        <f t="shared" si="28"/>
        <v>24.879663231238151</v>
      </c>
      <c r="O160">
        <f t="shared" si="29"/>
        <v>11.334216867469735</v>
      </c>
      <c r="P160">
        <f t="shared" si="30"/>
        <v>4.9879518072289102</v>
      </c>
      <c r="Q160">
        <f t="shared" si="31"/>
        <v>-9.2101914784732439E-2</v>
      </c>
      <c r="R160">
        <f t="shared" si="32"/>
        <v>693889</v>
      </c>
    </row>
    <row r="161" spans="1:18" x14ac:dyDescent="0.25">
      <c r="A161" s="2">
        <v>42977</v>
      </c>
      <c r="B161">
        <v>163.35</v>
      </c>
      <c r="C161">
        <v>845</v>
      </c>
      <c r="E161">
        <f t="shared" si="23"/>
        <v>138030.75</v>
      </c>
      <c r="F161">
        <f t="shared" si="24"/>
        <v>26683.2225</v>
      </c>
      <c r="G161">
        <f t="shared" si="33"/>
        <v>912.89287354957332</v>
      </c>
      <c r="H161">
        <f t="shared" si="25"/>
        <v>-67.892873549573324</v>
      </c>
      <c r="I161">
        <f t="shared" si="26"/>
        <v>4609.4422788183529</v>
      </c>
      <c r="J161">
        <f t="shared" si="27"/>
        <v>138.63218284220875</v>
      </c>
      <c r="K161">
        <f t="shared" si="28"/>
        <v>288.59050660473201</v>
      </c>
      <c r="O161">
        <f t="shared" si="29"/>
        <v>11.774216867469733</v>
      </c>
      <c r="P161">
        <f t="shared" si="30"/>
        <v>16.98795180722891</v>
      </c>
      <c r="Q161">
        <f t="shared" si="31"/>
        <v>-8.0346595916654814E-2</v>
      </c>
      <c r="R161">
        <f t="shared" si="32"/>
        <v>714025</v>
      </c>
    </row>
    <row r="162" spans="1:18" x14ac:dyDescent="0.25">
      <c r="A162" s="2">
        <v>42978</v>
      </c>
      <c r="B162">
        <v>164</v>
      </c>
      <c r="C162">
        <v>845</v>
      </c>
      <c r="E162">
        <f t="shared" si="23"/>
        <v>138580</v>
      </c>
      <c r="F162">
        <f t="shared" si="24"/>
        <v>26896</v>
      </c>
      <c r="G162">
        <f t="shared" si="33"/>
        <v>917.57875092918516</v>
      </c>
      <c r="H162">
        <f t="shared" si="25"/>
        <v>-72.578750929185162</v>
      </c>
      <c r="I162">
        <f t="shared" si="26"/>
        <v>5267.6750864406958</v>
      </c>
      <c r="J162">
        <f t="shared" si="27"/>
        <v>154.36116476991955</v>
      </c>
      <c r="K162">
        <f t="shared" si="28"/>
        <v>288.59050660473201</v>
      </c>
      <c r="O162">
        <f t="shared" si="29"/>
        <v>12.424216867469738</v>
      </c>
      <c r="P162">
        <f t="shared" si="30"/>
        <v>16.98795180722891</v>
      </c>
      <c r="Q162">
        <f t="shared" si="31"/>
        <v>-8.5892012933946937E-2</v>
      </c>
      <c r="R162">
        <f t="shared" si="32"/>
        <v>714025</v>
      </c>
    </row>
    <row r="163" spans="1:18" x14ac:dyDescent="0.25">
      <c r="A163" s="2">
        <v>42979</v>
      </c>
      <c r="B163">
        <v>164.05</v>
      </c>
      <c r="C163">
        <v>852</v>
      </c>
      <c r="E163">
        <f t="shared" si="23"/>
        <v>139770.6</v>
      </c>
      <c r="F163">
        <f t="shared" si="24"/>
        <v>26912.402500000004</v>
      </c>
      <c r="G163">
        <f t="shared" si="33"/>
        <v>917.93920303530922</v>
      </c>
      <c r="H163">
        <f t="shared" si="25"/>
        <v>-65.93920303530922</v>
      </c>
      <c r="I163">
        <f t="shared" si="26"/>
        <v>4347.9784969317325</v>
      </c>
      <c r="J163">
        <f t="shared" si="27"/>
        <v>155.60608645666682</v>
      </c>
      <c r="K163">
        <f t="shared" si="28"/>
        <v>575.42183190593676</v>
      </c>
      <c r="O163">
        <f t="shared" si="29"/>
        <v>12.47421686746975</v>
      </c>
      <c r="P163">
        <f t="shared" si="30"/>
        <v>23.98795180722891</v>
      </c>
      <c r="Q163">
        <f t="shared" si="31"/>
        <v>-7.7393430792616458E-2</v>
      </c>
      <c r="R163">
        <f t="shared" si="32"/>
        <v>725904</v>
      </c>
    </row>
    <row r="164" spans="1:18" x14ac:dyDescent="0.25">
      <c r="A164" s="2">
        <v>42983</v>
      </c>
      <c r="B164">
        <v>162.08000000000001</v>
      </c>
      <c r="C164">
        <v>831</v>
      </c>
      <c r="E164">
        <f t="shared" si="23"/>
        <v>134688.48000000001</v>
      </c>
      <c r="F164">
        <f t="shared" si="24"/>
        <v>26269.926400000004</v>
      </c>
      <c r="G164">
        <f t="shared" si="33"/>
        <v>903.73739005402399</v>
      </c>
      <c r="H164">
        <f t="shared" si="25"/>
        <v>-72.73739005402399</v>
      </c>
      <c r="I164">
        <f t="shared" si="26"/>
        <v>5290.7279118712277</v>
      </c>
      <c r="J164">
        <f t="shared" si="27"/>
        <v>110.33857199883602</v>
      </c>
      <c r="K164">
        <f t="shared" si="28"/>
        <v>8.9278560023225104</v>
      </c>
      <c r="O164">
        <f t="shared" si="29"/>
        <v>10.504216867469751</v>
      </c>
      <c r="P164">
        <f t="shared" si="30"/>
        <v>2.9879518072289102</v>
      </c>
      <c r="Q164">
        <f t="shared" si="31"/>
        <v>-8.7529951930233441E-2</v>
      </c>
      <c r="R164">
        <f t="shared" si="32"/>
        <v>690561</v>
      </c>
    </row>
    <row r="165" spans="1:18" x14ac:dyDescent="0.25">
      <c r="A165" s="2">
        <v>42984</v>
      </c>
      <c r="B165">
        <v>161.91</v>
      </c>
      <c r="C165">
        <v>834</v>
      </c>
      <c r="E165">
        <f t="shared" si="23"/>
        <v>135032.94</v>
      </c>
      <c r="F165">
        <f t="shared" si="24"/>
        <v>26214.848099999999</v>
      </c>
      <c r="G165">
        <f t="shared" si="33"/>
        <v>902.51185289320233</v>
      </c>
      <c r="H165">
        <f t="shared" si="25"/>
        <v>-68.511852893202331</v>
      </c>
      <c r="I165">
        <f t="shared" si="26"/>
        <v>4693.8739868597968</v>
      </c>
      <c r="J165">
        <f t="shared" si="27"/>
        <v>106.79603826389598</v>
      </c>
      <c r="K165">
        <f t="shared" si="28"/>
        <v>35.855566845695975</v>
      </c>
      <c r="O165">
        <f t="shared" si="29"/>
        <v>10.334216867469735</v>
      </c>
      <c r="P165">
        <f t="shared" si="30"/>
        <v>5.9879518072289102</v>
      </c>
      <c r="Q165">
        <f t="shared" si="31"/>
        <v>-8.2148504668108316E-2</v>
      </c>
      <c r="R165">
        <f t="shared" si="32"/>
        <v>695556</v>
      </c>
    </row>
    <row r="166" spans="1:18" x14ac:dyDescent="0.25">
      <c r="A166" s="2">
        <v>42985</v>
      </c>
      <c r="B166">
        <v>161.26</v>
      </c>
      <c r="C166">
        <v>861</v>
      </c>
      <c r="E166">
        <f t="shared" si="23"/>
        <v>138844.85999999999</v>
      </c>
      <c r="F166">
        <f t="shared" si="24"/>
        <v>26004.787599999996</v>
      </c>
      <c r="G166">
        <f t="shared" si="33"/>
        <v>897.82597551359027</v>
      </c>
      <c r="H166">
        <f t="shared" si="25"/>
        <v>-36.825975513590265</v>
      </c>
      <c r="I166">
        <f t="shared" si="26"/>
        <v>1356.1524725275499</v>
      </c>
      <c r="J166">
        <f t="shared" si="27"/>
        <v>93.784056336185216</v>
      </c>
      <c r="K166">
        <f t="shared" si="28"/>
        <v>1088.204964436057</v>
      </c>
      <c r="O166">
        <f t="shared" si="29"/>
        <v>9.6842168674697291</v>
      </c>
      <c r="P166">
        <f t="shared" si="30"/>
        <v>32.98795180722891</v>
      </c>
      <c r="Q166">
        <f t="shared" si="31"/>
        <v>-4.2771167843891129E-2</v>
      </c>
      <c r="R166">
        <f t="shared" si="32"/>
        <v>741321</v>
      </c>
    </row>
    <row r="167" spans="1:18" x14ac:dyDescent="0.25">
      <c r="A167" s="2">
        <v>42986</v>
      </c>
      <c r="B167">
        <v>158.63</v>
      </c>
      <c r="C167">
        <v>877</v>
      </c>
      <c r="E167">
        <f t="shared" si="23"/>
        <v>139118.51</v>
      </c>
      <c r="F167">
        <f t="shared" si="24"/>
        <v>25163.476899999998</v>
      </c>
      <c r="G167">
        <f t="shared" si="33"/>
        <v>878.86619473146834</v>
      </c>
      <c r="H167">
        <f t="shared" si="25"/>
        <v>-1.8661947314683403</v>
      </c>
      <c r="I167">
        <f t="shared" si="26"/>
        <v>3.4826827757601904</v>
      </c>
      <c r="J167">
        <f t="shared" si="27"/>
        <v>49.761975613294503</v>
      </c>
      <c r="K167">
        <f t="shared" si="28"/>
        <v>2399.8194222673824</v>
      </c>
      <c r="O167">
        <f t="shared" si="29"/>
        <v>7.0542168674697336</v>
      </c>
      <c r="P167">
        <f t="shared" si="30"/>
        <v>48.98795180722891</v>
      </c>
      <c r="Q167">
        <f t="shared" si="31"/>
        <v>-2.1279301385043786E-3</v>
      </c>
      <c r="R167">
        <f t="shared" si="32"/>
        <v>769129</v>
      </c>
    </row>
    <row r="168" spans="1:18" x14ac:dyDescent="0.25">
      <c r="A168" s="2">
        <v>42989</v>
      </c>
      <c r="B168">
        <v>161.5</v>
      </c>
      <c r="C168">
        <v>905</v>
      </c>
      <c r="E168">
        <f t="shared" si="23"/>
        <v>146157.5</v>
      </c>
      <c r="F168">
        <f t="shared" si="24"/>
        <v>26082.25</v>
      </c>
      <c r="G168">
        <f t="shared" si="33"/>
        <v>899.55614562298547</v>
      </c>
      <c r="H168">
        <f t="shared" si="25"/>
        <v>5.4438543770145316</v>
      </c>
      <c r="I168">
        <f t="shared" si="26"/>
        <v>29.635550478140274</v>
      </c>
      <c r="J168">
        <f t="shared" si="27"/>
        <v>98.490080432570863</v>
      </c>
      <c r="K168">
        <f t="shared" si="28"/>
        <v>5927.1447234722009</v>
      </c>
      <c r="O168">
        <f t="shared" si="29"/>
        <v>9.9242168674697382</v>
      </c>
      <c r="P168">
        <f t="shared" si="30"/>
        <v>76.98795180722891</v>
      </c>
      <c r="Q168">
        <f t="shared" si="31"/>
        <v>6.0153087038834607E-3</v>
      </c>
      <c r="R168">
        <f t="shared" si="32"/>
        <v>819025</v>
      </c>
    </row>
    <row r="169" spans="1:18" x14ac:dyDescent="0.25">
      <c r="A169" s="2">
        <v>42990</v>
      </c>
      <c r="B169">
        <v>160.86000000000001</v>
      </c>
      <c r="C169">
        <v>895</v>
      </c>
      <c r="E169">
        <f t="shared" si="23"/>
        <v>143969.70000000001</v>
      </c>
      <c r="F169">
        <f t="shared" si="24"/>
        <v>25875.939600000005</v>
      </c>
      <c r="G169">
        <f t="shared" si="33"/>
        <v>894.94235866459849</v>
      </c>
      <c r="H169">
        <f t="shared" si="25"/>
        <v>5.7641335401513061E-2</v>
      </c>
      <c r="I169">
        <f t="shared" si="26"/>
        <v>3.3225235468697227E-3</v>
      </c>
      <c r="J169">
        <f t="shared" si="27"/>
        <v>86.196682842209853</v>
      </c>
      <c r="K169">
        <f t="shared" si="28"/>
        <v>4487.3856873276227</v>
      </c>
      <c r="O169">
        <f t="shared" si="29"/>
        <v>9.2842168674697518</v>
      </c>
      <c r="P169">
        <f t="shared" si="30"/>
        <v>66.98795180722891</v>
      </c>
      <c r="Q169">
        <f t="shared" si="31"/>
        <v>6.4403726705601185E-5</v>
      </c>
      <c r="R169">
        <f t="shared" si="32"/>
        <v>801025</v>
      </c>
    </row>
    <row r="170" spans="1:18" x14ac:dyDescent="0.25">
      <c r="A170" s="2">
        <v>42991</v>
      </c>
      <c r="B170">
        <v>159.65</v>
      </c>
      <c r="C170">
        <v>896</v>
      </c>
      <c r="E170">
        <f t="shared" si="23"/>
        <v>143046.39999999999</v>
      </c>
      <c r="F170">
        <f t="shared" si="24"/>
        <v>25488.122500000001</v>
      </c>
      <c r="G170">
        <f t="shared" si="33"/>
        <v>886.21941769639784</v>
      </c>
      <c r="H170">
        <f t="shared" si="25"/>
        <v>9.7805823036021593</v>
      </c>
      <c r="I170">
        <f t="shared" si="26"/>
        <v>95.659790197535727</v>
      </c>
      <c r="J170">
        <f t="shared" si="27"/>
        <v>65.19297802293292</v>
      </c>
      <c r="K170">
        <f t="shared" si="28"/>
        <v>4622.3615909420805</v>
      </c>
      <c r="O170">
        <f t="shared" si="29"/>
        <v>8.0742168674697439</v>
      </c>
      <c r="P170">
        <f t="shared" si="30"/>
        <v>67.98795180722891</v>
      </c>
      <c r="Q170">
        <f t="shared" si="31"/>
        <v>1.0915828463841695E-2</v>
      </c>
      <c r="R170">
        <f t="shared" si="32"/>
        <v>802816</v>
      </c>
    </row>
    <row r="171" spans="1:18" x14ac:dyDescent="0.25">
      <c r="A171" s="2">
        <v>42992</v>
      </c>
      <c r="B171">
        <v>158.28</v>
      </c>
      <c r="C171">
        <v>894</v>
      </c>
      <c r="E171">
        <f t="shared" si="23"/>
        <v>141502.32</v>
      </c>
      <c r="F171">
        <f t="shared" si="24"/>
        <v>25052.558400000002</v>
      </c>
      <c r="G171">
        <f t="shared" si="33"/>
        <v>876.34302998860039</v>
      </c>
      <c r="H171">
        <f t="shared" si="25"/>
        <v>17.656970011399608</v>
      </c>
      <c r="I171">
        <f t="shared" si="26"/>
        <v>311.76858998346506</v>
      </c>
      <c r="J171">
        <f t="shared" si="27"/>
        <v>44.946523806065763</v>
      </c>
      <c r="K171">
        <f t="shared" si="28"/>
        <v>4354.4097837131649</v>
      </c>
      <c r="O171">
        <f t="shared" si="29"/>
        <v>6.7042168674697393</v>
      </c>
      <c r="P171">
        <f t="shared" si="30"/>
        <v>65.98795180722891</v>
      </c>
      <c r="Q171">
        <f t="shared" si="31"/>
        <v>1.9750525739820592E-2</v>
      </c>
      <c r="R171">
        <f t="shared" si="32"/>
        <v>799236</v>
      </c>
    </row>
    <row r="172" spans="1:18" x14ac:dyDescent="0.25">
      <c r="A172" s="2">
        <v>42993</v>
      </c>
      <c r="B172">
        <v>159.88</v>
      </c>
      <c r="C172">
        <v>895</v>
      </c>
      <c r="E172">
        <f t="shared" si="23"/>
        <v>143092.6</v>
      </c>
      <c r="F172">
        <f t="shared" si="24"/>
        <v>25561.614399999999</v>
      </c>
      <c r="G172">
        <f t="shared" si="33"/>
        <v>887.87749738456819</v>
      </c>
      <c r="H172">
        <f t="shared" si="25"/>
        <v>7.122502615431813</v>
      </c>
      <c r="I172">
        <f t="shared" si="26"/>
        <v>50.730043506833013</v>
      </c>
      <c r="J172">
        <f t="shared" si="27"/>
        <v>68.96001778196883</v>
      </c>
      <c r="K172">
        <f t="shared" si="28"/>
        <v>4487.3856873276227</v>
      </c>
      <c r="O172">
        <f t="shared" si="29"/>
        <v>8.3042168674697336</v>
      </c>
      <c r="P172">
        <f t="shared" si="30"/>
        <v>66.98795180722891</v>
      </c>
      <c r="Q172">
        <f t="shared" si="31"/>
        <v>7.9581034809293998E-3</v>
      </c>
      <c r="R172">
        <f t="shared" si="32"/>
        <v>801025</v>
      </c>
    </row>
    <row r="173" spans="1:18" x14ac:dyDescent="0.25">
      <c r="A173" s="2">
        <v>42996</v>
      </c>
      <c r="B173">
        <v>158.66999999999999</v>
      </c>
      <c r="C173">
        <v>931</v>
      </c>
      <c r="E173">
        <f t="shared" si="23"/>
        <v>147721.76999999999</v>
      </c>
      <c r="F173">
        <f t="shared" si="24"/>
        <v>25176.168899999997</v>
      </c>
      <c r="G173">
        <f t="shared" si="33"/>
        <v>879.15455641636731</v>
      </c>
      <c r="H173">
        <f t="shared" si="25"/>
        <v>51.845443583632687</v>
      </c>
      <c r="I173">
        <f t="shared" si="26"/>
        <v>2687.9500203836396</v>
      </c>
      <c r="J173">
        <f t="shared" si="27"/>
        <v>50.327912962691968</v>
      </c>
      <c r="K173">
        <f t="shared" si="28"/>
        <v>10606.518217448105</v>
      </c>
      <c r="O173">
        <f t="shared" si="29"/>
        <v>7.0942168674697257</v>
      </c>
      <c r="P173">
        <f t="shared" si="30"/>
        <v>102.98795180722891</v>
      </c>
      <c r="Q173">
        <f t="shared" si="31"/>
        <v>5.568790932721019E-2</v>
      </c>
      <c r="R173">
        <f t="shared" si="32"/>
        <v>866761</v>
      </c>
    </row>
    <row r="174" spans="1:18" x14ac:dyDescent="0.25">
      <c r="A174" s="2">
        <v>42997</v>
      </c>
      <c r="B174">
        <v>158.72999999999999</v>
      </c>
      <c r="C174">
        <v>936</v>
      </c>
      <c r="E174">
        <f t="shared" si="23"/>
        <v>148571.28</v>
      </c>
      <c r="F174">
        <f t="shared" si="24"/>
        <v>25195.212899999995</v>
      </c>
      <c r="G174">
        <f t="shared" si="33"/>
        <v>879.58709894371623</v>
      </c>
      <c r="H174">
        <f t="shared" si="25"/>
        <v>56.412901056283772</v>
      </c>
      <c r="I174">
        <f t="shared" si="26"/>
        <v>3182.4154055860627</v>
      </c>
      <c r="J174">
        <f t="shared" si="27"/>
        <v>51.182818986788369</v>
      </c>
      <c r="K174">
        <f t="shared" si="28"/>
        <v>11661.397735520393</v>
      </c>
      <c r="O174">
        <f t="shared" si="29"/>
        <v>7.154216867469728</v>
      </c>
      <c r="P174">
        <f t="shared" si="30"/>
        <v>107.98795180722891</v>
      </c>
      <c r="Q174">
        <f t="shared" si="31"/>
        <v>6.027019343620061E-2</v>
      </c>
      <c r="R174">
        <f t="shared" si="32"/>
        <v>876096</v>
      </c>
    </row>
    <row r="175" spans="1:18" x14ac:dyDescent="0.25">
      <c r="A175" s="2">
        <v>42998</v>
      </c>
      <c r="B175">
        <v>156.07</v>
      </c>
      <c r="C175">
        <v>935</v>
      </c>
      <c r="E175">
        <f t="shared" si="23"/>
        <v>145925.44999999998</v>
      </c>
      <c r="F175">
        <f t="shared" si="24"/>
        <v>24357.844899999996</v>
      </c>
      <c r="G175">
        <f t="shared" si="33"/>
        <v>860.41104689791973</v>
      </c>
      <c r="H175">
        <f t="shared" si="25"/>
        <v>74.588953102080268</v>
      </c>
      <c r="I175">
        <f t="shared" si="26"/>
        <v>5563.5119248643296</v>
      </c>
      <c r="J175">
        <f t="shared" si="27"/>
        <v>20.197985251849445</v>
      </c>
      <c r="K175">
        <f t="shared" si="28"/>
        <v>11446.421831905936</v>
      </c>
      <c r="O175">
        <f t="shared" si="29"/>
        <v>4.4942168674697314</v>
      </c>
      <c r="P175">
        <f t="shared" si="30"/>
        <v>106.98795180722891</v>
      </c>
      <c r="Q175">
        <f t="shared" si="31"/>
        <v>7.9774281392599219E-2</v>
      </c>
      <c r="R175">
        <f t="shared" si="32"/>
        <v>874225</v>
      </c>
    </row>
    <row r="176" spans="1:18" x14ac:dyDescent="0.25">
      <c r="A176" s="2">
        <v>42999</v>
      </c>
      <c r="B176">
        <v>153.38999999999999</v>
      </c>
      <c r="C176">
        <v>930</v>
      </c>
      <c r="E176">
        <f t="shared" si="23"/>
        <v>142652.69999999998</v>
      </c>
      <c r="F176">
        <f t="shared" si="24"/>
        <v>23528.492099999996</v>
      </c>
      <c r="G176">
        <f t="shared" si="33"/>
        <v>841.09081400967375</v>
      </c>
      <c r="H176">
        <f t="shared" si="25"/>
        <v>88.90918599032625</v>
      </c>
      <c r="I176">
        <f t="shared" si="26"/>
        <v>7904.8433534624255</v>
      </c>
      <c r="J176">
        <f t="shared" si="27"/>
        <v>3.29138284221166</v>
      </c>
      <c r="K176">
        <f t="shared" si="28"/>
        <v>10401.542313833646</v>
      </c>
      <c r="O176">
        <f t="shared" si="29"/>
        <v>1.8142168674697245</v>
      </c>
      <c r="P176">
        <f t="shared" si="30"/>
        <v>101.98795180722891</v>
      </c>
      <c r="Q176">
        <f t="shared" si="31"/>
        <v>9.5601275258415316E-2</v>
      </c>
      <c r="R176">
        <f t="shared" si="32"/>
        <v>864900</v>
      </c>
    </row>
    <row r="177" spans="1:18" x14ac:dyDescent="0.25">
      <c r="A177" s="2">
        <v>43000</v>
      </c>
      <c r="B177">
        <v>151.88999999999999</v>
      </c>
      <c r="C177">
        <v>929</v>
      </c>
      <c r="E177">
        <f t="shared" si="23"/>
        <v>141105.81</v>
      </c>
      <c r="F177">
        <f t="shared" si="24"/>
        <v>23070.572099999998</v>
      </c>
      <c r="G177">
        <f t="shared" si="33"/>
        <v>830.27725082595384</v>
      </c>
      <c r="H177">
        <f t="shared" si="25"/>
        <v>98.722749174046157</v>
      </c>
      <c r="I177">
        <f t="shared" si="26"/>
        <v>9746.1812044816306</v>
      </c>
      <c r="J177">
        <f t="shared" si="27"/>
        <v>9.8732239802486438E-2</v>
      </c>
      <c r="K177">
        <f t="shared" si="28"/>
        <v>10198.566410219189</v>
      </c>
      <c r="O177">
        <f t="shared" si="29"/>
        <v>0.31421686746972455</v>
      </c>
      <c r="P177">
        <f t="shared" si="30"/>
        <v>100.98795180722891</v>
      </c>
      <c r="Q177">
        <f t="shared" si="31"/>
        <v>0.1062677601442908</v>
      </c>
      <c r="R177">
        <f t="shared" si="32"/>
        <v>863041</v>
      </c>
    </row>
    <row r="178" spans="1:18" x14ac:dyDescent="0.25">
      <c r="A178" s="2">
        <v>43003</v>
      </c>
      <c r="B178">
        <v>150.55000000000001</v>
      </c>
      <c r="C178">
        <v>945</v>
      </c>
      <c r="E178">
        <f t="shared" si="23"/>
        <v>142269.75</v>
      </c>
      <c r="F178">
        <f t="shared" si="24"/>
        <v>22665.302500000005</v>
      </c>
      <c r="G178">
        <f t="shared" si="33"/>
        <v>820.61713438183119</v>
      </c>
      <c r="H178">
        <f t="shared" si="25"/>
        <v>124.38286561816881</v>
      </c>
      <c r="I178">
        <f t="shared" si="26"/>
        <v>15471.097259387439</v>
      </c>
      <c r="J178">
        <f t="shared" si="27"/>
        <v>1.0522310349835733</v>
      </c>
      <c r="K178">
        <f t="shared" si="28"/>
        <v>13686.180868050515</v>
      </c>
      <c r="O178">
        <f t="shared" si="29"/>
        <v>-1.0257831325302504</v>
      </c>
      <c r="P178">
        <f t="shared" si="30"/>
        <v>116.98795180722891</v>
      </c>
      <c r="Q178">
        <f t="shared" si="31"/>
        <v>0.13162208001922626</v>
      </c>
      <c r="R178">
        <f t="shared" si="32"/>
        <v>893025</v>
      </c>
    </row>
    <row r="179" spans="1:18" x14ac:dyDescent="0.25">
      <c r="A179" s="2">
        <v>43004</v>
      </c>
      <c r="B179">
        <v>153.13999999999999</v>
      </c>
      <c r="C179">
        <v>910</v>
      </c>
      <c r="E179">
        <f t="shared" si="23"/>
        <v>139357.4</v>
      </c>
      <c r="F179">
        <f t="shared" si="24"/>
        <v>23451.859599999996</v>
      </c>
      <c r="G179">
        <f t="shared" si="33"/>
        <v>839.28855347905369</v>
      </c>
      <c r="H179">
        <f t="shared" si="25"/>
        <v>70.711446520946311</v>
      </c>
      <c r="I179">
        <f t="shared" si="26"/>
        <v>5000.1086690846505</v>
      </c>
      <c r="J179">
        <f t="shared" si="27"/>
        <v>2.4467744084767977</v>
      </c>
      <c r="K179">
        <f t="shared" si="28"/>
        <v>6722.02424154449</v>
      </c>
      <c r="O179">
        <f t="shared" si="29"/>
        <v>1.5642168674697245</v>
      </c>
      <c r="P179">
        <f t="shared" si="30"/>
        <v>81.98795180722891</v>
      </c>
      <c r="Q179">
        <f t="shared" si="31"/>
        <v>7.7704886286754191E-2</v>
      </c>
      <c r="R179">
        <f t="shared" si="32"/>
        <v>828100</v>
      </c>
    </row>
    <row r="180" spans="1:18" x14ac:dyDescent="0.25">
      <c r="A180" s="2">
        <v>43005</v>
      </c>
      <c r="B180">
        <v>154.22999999999999</v>
      </c>
      <c r="C180">
        <v>905</v>
      </c>
      <c r="E180">
        <f t="shared" si="23"/>
        <v>139578.15</v>
      </c>
      <c r="F180">
        <f t="shared" si="24"/>
        <v>23786.892899999995</v>
      </c>
      <c r="G180">
        <f t="shared" si="33"/>
        <v>847.14640939255696</v>
      </c>
      <c r="H180">
        <f t="shared" si="25"/>
        <v>57.853590607443039</v>
      </c>
      <c r="I180">
        <f t="shared" si="26"/>
        <v>3347.0379461736215</v>
      </c>
      <c r="J180">
        <f t="shared" si="27"/>
        <v>7.0448671795608151</v>
      </c>
      <c r="K180">
        <f t="shared" si="28"/>
        <v>5927.1447234722009</v>
      </c>
      <c r="O180">
        <f t="shared" si="29"/>
        <v>2.654216867469728</v>
      </c>
      <c r="P180">
        <f t="shared" si="30"/>
        <v>76.98795180722891</v>
      </c>
      <c r="Q180">
        <f t="shared" si="31"/>
        <v>6.392661945573816E-2</v>
      </c>
      <c r="R180">
        <f t="shared" si="32"/>
        <v>819025</v>
      </c>
    </row>
    <row r="181" spans="1:18" x14ac:dyDescent="0.25">
      <c r="A181" s="2">
        <v>43006</v>
      </c>
      <c r="B181">
        <v>153.28</v>
      </c>
      <c r="C181">
        <v>894</v>
      </c>
      <c r="E181">
        <f t="shared" si="23"/>
        <v>137032.32000000001</v>
      </c>
      <c r="F181">
        <f t="shared" si="24"/>
        <v>23494.758399999999</v>
      </c>
      <c r="G181">
        <f t="shared" si="33"/>
        <v>840.29781937620101</v>
      </c>
      <c r="H181">
        <f t="shared" si="25"/>
        <v>53.702180623798995</v>
      </c>
      <c r="I181">
        <f t="shared" si="26"/>
        <v>2883.9242037511322</v>
      </c>
      <c r="J181">
        <f t="shared" si="27"/>
        <v>2.9043551313683711</v>
      </c>
      <c r="K181">
        <f t="shared" si="28"/>
        <v>4354.4097837131649</v>
      </c>
      <c r="O181">
        <f t="shared" si="29"/>
        <v>1.7042168674697393</v>
      </c>
      <c r="P181">
        <f t="shared" si="30"/>
        <v>65.98795180722891</v>
      </c>
      <c r="Q181">
        <f t="shared" si="31"/>
        <v>6.0069553270468673E-2</v>
      </c>
      <c r="R181">
        <f t="shared" si="32"/>
        <v>799236</v>
      </c>
    </row>
    <row r="182" spans="1:18" x14ac:dyDescent="0.25">
      <c r="A182" s="2">
        <v>43007</v>
      </c>
      <c r="B182">
        <v>154.12</v>
      </c>
      <c r="C182">
        <v>914</v>
      </c>
      <c r="E182">
        <f t="shared" si="23"/>
        <v>140865.68</v>
      </c>
      <c r="F182">
        <f t="shared" si="24"/>
        <v>23752.974400000003</v>
      </c>
      <c r="G182">
        <f t="shared" si="33"/>
        <v>846.35341475908422</v>
      </c>
      <c r="H182">
        <f t="shared" si="25"/>
        <v>67.646585240915783</v>
      </c>
      <c r="I182">
        <f t="shared" si="26"/>
        <v>4576.0604947564852</v>
      </c>
      <c r="J182">
        <f t="shared" si="27"/>
        <v>6.4730394687175501</v>
      </c>
      <c r="K182">
        <f t="shared" si="28"/>
        <v>7393.9278560023213</v>
      </c>
      <c r="O182">
        <f t="shared" si="29"/>
        <v>2.5442168674697427</v>
      </c>
      <c r="P182">
        <f t="shared" si="30"/>
        <v>85.98795180722891</v>
      </c>
      <c r="Q182">
        <f t="shared" si="31"/>
        <v>7.401158122638489E-2</v>
      </c>
      <c r="R182">
        <f t="shared" si="32"/>
        <v>835396</v>
      </c>
    </row>
    <row r="183" spans="1:18" x14ac:dyDescent="0.25">
      <c r="A183" s="2">
        <v>43010</v>
      </c>
      <c r="B183">
        <v>153.81</v>
      </c>
      <c r="C183">
        <v>918</v>
      </c>
      <c r="E183">
        <f t="shared" si="23"/>
        <v>141197.58000000002</v>
      </c>
      <c r="F183">
        <f t="shared" si="24"/>
        <v>23657.516100000001</v>
      </c>
      <c r="G183">
        <f t="shared" si="33"/>
        <v>844.11861170111547</v>
      </c>
      <c r="H183">
        <f t="shared" si="25"/>
        <v>73.881388298884531</v>
      </c>
      <c r="I183">
        <f t="shared" si="26"/>
        <v>5458.4595369705521</v>
      </c>
      <c r="J183">
        <f t="shared" si="27"/>
        <v>4.9917250108862996</v>
      </c>
      <c r="K183">
        <f t="shared" si="28"/>
        <v>8097.8314704601526</v>
      </c>
      <c r="O183">
        <f t="shared" si="29"/>
        <v>2.2342168674697405</v>
      </c>
      <c r="P183">
        <f t="shared" si="30"/>
        <v>89.98795180722891</v>
      </c>
      <c r="Q183">
        <f t="shared" si="31"/>
        <v>8.0480815140397094E-2</v>
      </c>
      <c r="R183">
        <f t="shared" si="32"/>
        <v>842724</v>
      </c>
    </row>
    <row r="184" spans="1:18" x14ac:dyDescent="0.25">
      <c r="A184" s="2">
        <v>43011</v>
      </c>
      <c r="B184">
        <v>154.47999999999999</v>
      </c>
      <c r="C184">
        <v>933</v>
      </c>
      <c r="E184">
        <f t="shared" si="23"/>
        <v>144129.84</v>
      </c>
      <c r="F184">
        <f t="shared" si="24"/>
        <v>23864.070399999997</v>
      </c>
      <c r="G184">
        <f t="shared" si="33"/>
        <v>848.94866992317679</v>
      </c>
      <c r="H184">
        <f t="shared" si="25"/>
        <v>84.051330076823206</v>
      </c>
      <c r="I184">
        <f t="shared" si="26"/>
        <v>7064.6260876830856</v>
      </c>
      <c r="J184">
        <f t="shared" si="27"/>
        <v>8.43447561329568</v>
      </c>
      <c r="K184">
        <f t="shared" si="28"/>
        <v>11022.470024677021</v>
      </c>
      <c r="O184">
        <f t="shared" si="29"/>
        <v>2.904216867469728</v>
      </c>
      <c r="P184">
        <f t="shared" si="30"/>
        <v>104.98795180722891</v>
      </c>
      <c r="Q184">
        <f t="shared" si="31"/>
        <v>9.0087170500346411E-2</v>
      </c>
      <c r="R184">
        <f t="shared" si="32"/>
        <v>870489</v>
      </c>
    </row>
    <row r="185" spans="1:18" x14ac:dyDescent="0.25">
      <c r="A185" s="2">
        <v>43012</v>
      </c>
      <c r="B185">
        <v>153.47999999999999</v>
      </c>
      <c r="C185">
        <v>927</v>
      </c>
      <c r="E185">
        <f t="shared" si="23"/>
        <v>142275.96</v>
      </c>
      <c r="F185">
        <f t="shared" si="24"/>
        <v>23556.110399999998</v>
      </c>
      <c r="G185">
        <f t="shared" si="33"/>
        <v>841.73962780069701</v>
      </c>
      <c r="H185">
        <f t="shared" si="25"/>
        <v>85.260372199302992</v>
      </c>
      <c r="I185">
        <f t="shared" si="26"/>
        <v>7269.3310675636785</v>
      </c>
      <c r="J185">
        <f t="shared" si="27"/>
        <v>3.6260418783562236</v>
      </c>
      <c r="K185">
        <f t="shared" si="28"/>
        <v>9798.6146029902739</v>
      </c>
      <c r="O185">
        <f t="shared" si="29"/>
        <v>1.904216867469728</v>
      </c>
      <c r="P185">
        <f t="shared" si="30"/>
        <v>98.98795180722891</v>
      </c>
      <c r="Q185">
        <f t="shared" si="31"/>
        <v>9.1974511541858678E-2</v>
      </c>
      <c r="R185">
        <f t="shared" si="32"/>
        <v>859329</v>
      </c>
    </row>
    <row r="186" spans="1:18" x14ac:dyDescent="0.25">
      <c r="A186" s="2">
        <v>43013</v>
      </c>
      <c r="B186">
        <v>155.38999999999999</v>
      </c>
      <c r="C186">
        <v>926</v>
      </c>
      <c r="E186">
        <f t="shared" si="23"/>
        <v>143891.13999999998</v>
      </c>
      <c r="F186">
        <f t="shared" si="24"/>
        <v>24146.052099999997</v>
      </c>
      <c r="G186">
        <f t="shared" si="33"/>
        <v>855.50889825463355</v>
      </c>
      <c r="H186">
        <f t="shared" si="25"/>
        <v>70.49110174536645</v>
      </c>
      <c r="I186">
        <f t="shared" si="26"/>
        <v>4968.9954252756052</v>
      </c>
      <c r="J186">
        <f t="shared" si="27"/>
        <v>14.548250312090559</v>
      </c>
      <c r="K186">
        <f t="shared" si="28"/>
        <v>9601.6386993758151</v>
      </c>
      <c r="O186">
        <f t="shared" si="29"/>
        <v>3.8142168674697245</v>
      </c>
      <c r="P186">
        <f t="shared" si="30"/>
        <v>97.98795180722891</v>
      </c>
      <c r="Q186">
        <f t="shared" si="31"/>
        <v>7.6124299941000492E-2</v>
      </c>
      <c r="R186">
        <f t="shared" si="32"/>
        <v>857476</v>
      </c>
    </row>
    <row r="187" spans="1:18" x14ac:dyDescent="0.25">
      <c r="A187" s="2">
        <v>43014</v>
      </c>
      <c r="B187">
        <v>155.30000000000001</v>
      </c>
      <c r="C187">
        <v>940</v>
      </c>
      <c r="E187">
        <f t="shared" si="23"/>
        <v>145982</v>
      </c>
      <c r="F187">
        <f t="shared" si="24"/>
        <v>24118.090000000004</v>
      </c>
      <c r="G187">
        <f t="shared" si="33"/>
        <v>854.86008446361052</v>
      </c>
      <c r="H187">
        <f t="shared" si="25"/>
        <v>85.139915536389481</v>
      </c>
      <c r="I187">
        <f t="shared" si="26"/>
        <v>7248.805217543535</v>
      </c>
      <c r="J187">
        <f t="shared" si="27"/>
        <v>13.869791275946195</v>
      </c>
      <c r="K187">
        <f t="shared" si="28"/>
        <v>12541.301349978225</v>
      </c>
      <c r="O187">
        <f t="shared" si="29"/>
        <v>3.7242168674697496</v>
      </c>
      <c r="P187">
        <f t="shared" si="30"/>
        <v>111.98795180722891</v>
      </c>
      <c r="Q187">
        <f t="shared" si="31"/>
        <v>9.0574378230201577E-2</v>
      </c>
      <c r="R187">
        <f t="shared" si="32"/>
        <v>883600</v>
      </c>
    </row>
    <row r="188" spans="1:18" x14ac:dyDescent="0.25">
      <c r="A188" s="2">
        <v>43017</v>
      </c>
      <c r="B188">
        <v>155.84</v>
      </c>
      <c r="C188">
        <v>925</v>
      </c>
      <c r="E188">
        <f t="shared" si="23"/>
        <v>144152</v>
      </c>
      <c r="F188">
        <f t="shared" si="24"/>
        <v>24286.105600000003</v>
      </c>
      <c r="G188">
        <f t="shared" si="33"/>
        <v>858.75296720974961</v>
      </c>
      <c r="H188">
        <f t="shared" si="25"/>
        <v>66.247032790250387</v>
      </c>
      <c r="I188">
        <f t="shared" si="26"/>
        <v>4388.6693535125096</v>
      </c>
      <c r="J188">
        <f t="shared" si="27"/>
        <v>18.183545492813455</v>
      </c>
      <c r="K188">
        <f t="shared" si="28"/>
        <v>9406.6627957613582</v>
      </c>
      <c r="O188">
        <f t="shared" si="29"/>
        <v>4.2642168674697416</v>
      </c>
      <c r="P188">
        <f t="shared" si="30"/>
        <v>96.98795180722891</v>
      </c>
      <c r="Q188">
        <f t="shared" si="31"/>
        <v>7.1618413827297722E-2</v>
      </c>
      <c r="R188">
        <f t="shared" si="32"/>
        <v>855625</v>
      </c>
    </row>
    <row r="189" spans="1:18" x14ac:dyDescent="0.25">
      <c r="A189" s="2">
        <v>43018</v>
      </c>
      <c r="B189">
        <v>155.9</v>
      </c>
      <c r="C189">
        <v>934</v>
      </c>
      <c r="E189">
        <f t="shared" si="23"/>
        <v>145610.6</v>
      </c>
      <c r="F189">
        <f t="shared" si="24"/>
        <v>24304.81</v>
      </c>
      <c r="G189">
        <f t="shared" si="33"/>
        <v>859.1855097370983</v>
      </c>
      <c r="H189">
        <f t="shared" si="25"/>
        <v>74.8144902629017</v>
      </c>
      <c r="I189">
        <f t="shared" si="26"/>
        <v>5597.2079532978132</v>
      </c>
      <c r="J189">
        <f t="shared" si="27"/>
        <v>18.698851516909844</v>
      </c>
      <c r="K189">
        <f t="shared" si="28"/>
        <v>11233.445928291478</v>
      </c>
      <c r="O189">
        <f t="shared" si="29"/>
        <v>4.3242168674697439</v>
      </c>
      <c r="P189">
        <f t="shared" si="30"/>
        <v>105.98795180722891</v>
      </c>
      <c r="Q189">
        <f t="shared" si="31"/>
        <v>8.0101167305033943E-2</v>
      </c>
      <c r="R189">
        <f t="shared" si="32"/>
        <v>872356</v>
      </c>
    </row>
    <row r="190" spans="1:18" x14ac:dyDescent="0.25">
      <c r="A190" s="2">
        <v>43019</v>
      </c>
      <c r="B190">
        <v>156.55000000000001</v>
      </c>
      <c r="C190">
        <v>972</v>
      </c>
      <c r="E190">
        <f t="shared" si="23"/>
        <v>152166.6</v>
      </c>
      <c r="F190">
        <f t="shared" si="24"/>
        <v>24507.902500000004</v>
      </c>
      <c r="G190">
        <f t="shared" si="33"/>
        <v>863.87138711671037</v>
      </c>
      <c r="H190">
        <f t="shared" si="25"/>
        <v>108.12861288328963</v>
      </c>
      <c r="I190">
        <f t="shared" si="26"/>
        <v>11691.796924064309</v>
      </c>
      <c r="J190">
        <f t="shared" si="27"/>
        <v>24.742833444620569</v>
      </c>
      <c r="K190">
        <f t="shared" si="28"/>
        <v>20732.530265640875</v>
      </c>
      <c r="O190">
        <f t="shared" si="29"/>
        <v>4.9742168674697496</v>
      </c>
      <c r="P190">
        <f t="shared" si="30"/>
        <v>143.98795180722891</v>
      </c>
      <c r="Q190">
        <f t="shared" si="31"/>
        <v>0.11124342889227329</v>
      </c>
      <c r="R190">
        <f t="shared" si="32"/>
        <v>944784</v>
      </c>
    </row>
    <row r="191" spans="1:18" x14ac:dyDescent="0.25">
      <c r="A191" s="2">
        <v>43020</v>
      </c>
      <c r="B191">
        <v>156</v>
      </c>
      <c r="C191">
        <v>971</v>
      </c>
      <c r="E191">
        <f t="shared" si="23"/>
        <v>151476</v>
      </c>
      <c r="F191">
        <f t="shared" si="24"/>
        <v>24336</v>
      </c>
      <c r="G191">
        <f t="shared" si="33"/>
        <v>859.90641394934619</v>
      </c>
      <c r="H191">
        <f t="shared" si="25"/>
        <v>111.09358605065381</v>
      </c>
      <c r="I191">
        <f t="shared" si="26"/>
        <v>12341.784861594024</v>
      </c>
      <c r="J191">
        <f t="shared" si="27"/>
        <v>19.573694890403743</v>
      </c>
      <c r="K191">
        <f t="shared" si="28"/>
        <v>20445.554362026418</v>
      </c>
      <c r="O191">
        <f t="shared" si="29"/>
        <v>4.4242168674697382</v>
      </c>
      <c r="P191">
        <f t="shared" si="30"/>
        <v>142.98795180722891</v>
      </c>
      <c r="Q191">
        <f t="shared" si="31"/>
        <v>0.11441152013455594</v>
      </c>
      <c r="R191">
        <f t="shared" si="32"/>
        <v>942841</v>
      </c>
    </row>
    <row r="192" spans="1:18" x14ac:dyDescent="0.25">
      <c r="A192" s="2">
        <v>43021</v>
      </c>
      <c r="B192">
        <v>156.99</v>
      </c>
      <c r="C192">
        <v>968</v>
      </c>
      <c r="E192">
        <f t="shared" si="23"/>
        <v>151966.32</v>
      </c>
      <c r="F192">
        <f t="shared" si="24"/>
        <v>24645.860100000002</v>
      </c>
      <c r="G192">
        <f t="shared" si="33"/>
        <v>867.04336565060134</v>
      </c>
      <c r="H192">
        <f t="shared" si="25"/>
        <v>100.95663434939866</v>
      </c>
      <c r="I192">
        <f t="shared" si="26"/>
        <v>10192.24201915818</v>
      </c>
      <c r="J192">
        <f t="shared" si="27"/>
        <v>29.313744287993924</v>
      </c>
      <c r="K192">
        <f t="shared" si="28"/>
        <v>19596.626651183044</v>
      </c>
      <c r="O192">
        <f t="shared" si="29"/>
        <v>5.4142168674697473</v>
      </c>
      <c r="P192">
        <f t="shared" si="30"/>
        <v>139.98795180722891</v>
      </c>
      <c r="Q192">
        <f t="shared" si="31"/>
        <v>0.10429404374937877</v>
      </c>
      <c r="R192">
        <f t="shared" si="32"/>
        <v>937024</v>
      </c>
    </row>
    <row r="193" spans="1:18" x14ac:dyDescent="0.25">
      <c r="A193" s="2">
        <v>43024</v>
      </c>
      <c r="B193">
        <v>159.88</v>
      </c>
      <c r="C193">
        <v>961</v>
      </c>
      <c r="E193">
        <f t="shared" si="23"/>
        <v>153644.68</v>
      </c>
      <c r="F193">
        <f t="shared" si="24"/>
        <v>25561.614399999999</v>
      </c>
      <c r="G193">
        <f t="shared" si="33"/>
        <v>887.87749738456819</v>
      </c>
      <c r="H193">
        <f t="shared" si="25"/>
        <v>73.122502615431813</v>
      </c>
      <c r="I193">
        <f t="shared" si="26"/>
        <v>5346.9003887438321</v>
      </c>
      <c r="J193">
        <f t="shared" si="27"/>
        <v>68.96001778196883</v>
      </c>
      <c r="K193">
        <f t="shared" si="28"/>
        <v>17685.795325881838</v>
      </c>
      <c r="O193">
        <f t="shared" si="29"/>
        <v>8.3042168674697336</v>
      </c>
      <c r="P193">
        <f t="shared" si="30"/>
        <v>132.98795180722891</v>
      </c>
      <c r="Q193">
        <f t="shared" si="31"/>
        <v>7.6090013127400435E-2</v>
      </c>
      <c r="R193">
        <f t="shared" si="32"/>
        <v>923521</v>
      </c>
    </row>
    <row r="194" spans="1:18" x14ac:dyDescent="0.25">
      <c r="A194" s="2">
        <v>43025</v>
      </c>
      <c r="B194">
        <v>160.47</v>
      </c>
      <c r="C194">
        <v>967</v>
      </c>
      <c r="E194">
        <f t="shared" si="23"/>
        <v>155174.49</v>
      </c>
      <c r="F194">
        <f t="shared" si="24"/>
        <v>25750.620899999998</v>
      </c>
      <c r="G194">
        <f t="shared" si="33"/>
        <v>892.13083223683134</v>
      </c>
      <c r="H194">
        <f t="shared" si="25"/>
        <v>74.869167763168662</v>
      </c>
      <c r="I194">
        <f t="shared" si="26"/>
        <v>5605.3922815494934</v>
      </c>
      <c r="J194">
        <f t="shared" si="27"/>
        <v>79.10709368558318</v>
      </c>
      <c r="K194">
        <f t="shared" si="28"/>
        <v>19317.650747568587</v>
      </c>
      <c r="O194">
        <f t="shared" si="29"/>
        <v>8.8942168674697371</v>
      </c>
      <c r="P194">
        <f t="shared" si="30"/>
        <v>138.98795180722891</v>
      </c>
      <c r="Q194">
        <f t="shared" si="31"/>
        <v>7.7424165215272664E-2</v>
      </c>
      <c r="R194">
        <f t="shared" si="32"/>
        <v>935089</v>
      </c>
    </row>
    <row r="195" spans="1:18" x14ac:dyDescent="0.25">
      <c r="A195" s="2">
        <v>43026</v>
      </c>
      <c r="B195">
        <v>159.76</v>
      </c>
      <c r="C195">
        <v>967</v>
      </c>
      <c r="E195">
        <f t="shared" ref="E195:E250" si="34">B195*C195</f>
        <v>154487.91999999998</v>
      </c>
      <c r="F195">
        <f t="shared" ref="F195:F250" si="35">B195^2</f>
        <v>25523.257599999997</v>
      </c>
      <c r="G195">
        <f t="shared" si="33"/>
        <v>887.01241232987059</v>
      </c>
      <c r="H195">
        <f t="shared" ref="H195:H250" si="36">C195-G195</f>
        <v>79.987587670129415</v>
      </c>
      <c r="I195">
        <f t="shared" ref="I195:I250" si="37">H195^2</f>
        <v>6398.0141812866395</v>
      </c>
      <c r="J195">
        <f t="shared" ref="J195:J250" si="38">(B195-$M$3)^2</f>
        <v>66.981405733776029</v>
      </c>
      <c r="K195">
        <f t="shared" ref="K195:K250" si="39">(C195-$M$4)^2</f>
        <v>19317.650747568587</v>
      </c>
      <c r="O195">
        <f t="shared" ref="O195:O250" si="40">B195-$M$3</f>
        <v>8.1842168674697291</v>
      </c>
      <c r="P195">
        <f t="shared" ref="P195:P250" si="41">C195-$M$4</f>
        <v>138.98795180722891</v>
      </c>
      <c r="Q195">
        <f t="shared" ref="Q195:Q250" si="42">(C195-G195)/C195</f>
        <v>8.2717257156286889E-2</v>
      </c>
      <c r="R195">
        <f t="shared" ref="R195:R250" si="43">C195^2</f>
        <v>935089</v>
      </c>
    </row>
    <row r="196" spans="1:18" x14ac:dyDescent="0.25">
      <c r="A196" s="2">
        <v>43027</v>
      </c>
      <c r="B196">
        <v>155.97999999999999</v>
      </c>
      <c r="C196">
        <v>926</v>
      </c>
      <c r="E196">
        <f t="shared" si="34"/>
        <v>144437.47999999998</v>
      </c>
      <c r="F196">
        <f t="shared" si="35"/>
        <v>24329.760399999996</v>
      </c>
      <c r="G196">
        <f t="shared" si="33"/>
        <v>859.7622331068967</v>
      </c>
      <c r="H196">
        <f t="shared" si="36"/>
        <v>66.237766893103299</v>
      </c>
      <c r="I196">
        <f t="shared" si="37"/>
        <v>4387.4417629850914</v>
      </c>
      <c r="J196">
        <f t="shared" si="38"/>
        <v>19.397126215704862</v>
      </c>
      <c r="K196">
        <f t="shared" si="39"/>
        <v>9601.6386993758151</v>
      </c>
      <c r="O196">
        <f t="shared" si="40"/>
        <v>4.404216867469728</v>
      </c>
      <c r="P196">
        <f t="shared" si="41"/>
        <v>97.98795180722891</v>
      </c>
      <c r="Q196">
        <f t="shared" si="42"/>
        <v>7.1531065759290816E-2</v>
      </c>
      <c r="R196">
        <f t="shared" si="43"/>
        <v>857476</v>
      </c>
    </row>
    <row r="197" spans="1:18" x14ac:dyDescent="0.25">
      <c r="A197" s="2">
        <v>43028</v>
      </c>
      <c r="B197">
        <v>156.25</v>
      </c>
      <c r="C197">
        <v>950</v>
      </c>
      <c r="E197">
        <f t="shared" si="34"/>
        <v>148437.5</v>
      </c>
      <c r="F197">
        <f t="shared" si="35"/>
        <v>24414.0625</v>
      </c>
      <c r="G197">
        <f t="shared" si="33"/>
        <v>861.70867447996625</v>
      </c>
      <c r="H197">
        <f t="shared" si="36"/>
        <v>88.291325520033752</v>
      </c>
      <c r="I197">
        <f t="shared" si="37"/>
        <v>7795.3581620845634</v>
      </c>
      <c r="J197">
        <f t="shared" si="38"/>
        <v>21.848303324138612</v>
      </c>
      <c r="K197">
        <f t="shared" si="39"/>
        <v>14881.060386122803</v>
      </c>
      <c r="O197">
        <f t="shared" si="40"/>
        <v>4.6742168674697382</v>
      </c>
      <c r="P197">
        <f t="shared" si="41"/>
        <v>121.98795180722891</v>
      </c>
      <c r="Q197">
        <f t="shared" si="42"/>
        <v>9.293823738950921E-2</v>
      </c>
      <c r="R197">
        <f t="shared" si="43"/>
        <v>902500</v>
      </c>
    </row>
    <row r="198" spans="1:18" x14ac:dyDescent="0.25">
      <c r="A198" s="2">
        <v>43031</v>
      </c>
      <c r="B198">
        <v>156.16999999999999</v>
      </c>
      <c r="C198">
        <v>962</v>
      </c>
      <c r="E198">
        <f t="shared" si="34"/>
        <v>150235.53999999998</v>
      </c>
      <c r="F198">
        <f t="shared" si="35"/>
        <v>24389.068899999995</v>
      </c>
      <c r="G198">
        <f t="shared" si="33"/>
        <v>861.13195111016785</v>
      </c>
      <c r="H198">
        <f t="shared" si="36"/>
        <v>100.86804888983215</v>
      </c>
      <c r="I198">
        <f t="shared" si="37"/>
        <v>10174.36328684157</v>
      </c>
      <c r="J198">
        <f t="shared" si="38"/>
        <v>21.10682862534334</v>
      </c>
      <c r="K198">
        <f t="shared" si="39"/>
        <v>17952.771229496298</v>
      </c>
      <c r="O198">
        <f t="shared" si="40"/>
        <v>4.5942168674697257</v>
      </c>
      <c r="P198">
        <f t="shared" si="41"/>
        <v>133.98795180722891</v>
      </c>
      <c r="Q198">
        <f t="shared" si="42"/>
        <v>0.1048524416734222</v>
      </c>
      <c r="R198">
        <f t="shared" si="43"/>
        <v>925444</v>
      </c>
    </row>
    <row r="199" spans="1:18" x14ac:dyDescent="0.25">
      <c r="A199" s="2">
        <v>43032</v>
      </c>
      <c r="B199">
        <v>157.1</v>
      </c>
      <c r="C199">
        <v>965</v>
      </c>
      <c r="E199">
        <f t="shared" si="34"/>
        <v>151601.5</v>
      </c>
      <c r="F199">
        <f t="shared" si="35"/>
        <v>24680.41</v>
      </c>
      <c r="G199">
        <f t="shared" si="33"/>
        <v>867.83636028407409</v>
      </c>
      <c r="H199">
        <f t="shared" si="36"/>
        <v>97.16363971592591</v>
      </c>
      <c r="I199">
        <f t="shared" si="37"/>
        <v>9440.772882846255</v>
      </c>
      <c r="J199">
        <f t="shared" si="38"/>
        <v>30.516971998837104</v>
      </c>
      <c r="K199">
        <f t="shared" si="39"/>
        <v>18765.698940339669</v>
      </c>
      <c r="O199">
        <f t="shared" si="40"/>
        <v>5.5242168674697325</v>
      </c>
      <c r="P199">
        <f t="shared" si="41"/>
        <v>136.98795180722891</v>
      </c>
      <c r="Q199">
        <f t="shared" si="42"/>
        <v>0.10068770955018229</v>
      </c>
      <c r="R199">
        <f t="shared" si="43"/>
        <v>931225</v>
      </c>
    </row>
    <row r="200" spans="1:18" x14ac:dyDescent="0.25">
      <c r="A200" s="2">
        <v>43033</v>
      </c>
      <c r="B200">
        <v>156.41</v>
      </c>
      <c r="C200">
        <v>953</v>
      </c>
      <c r="E200">
        <f t="shared" si="34"/>
        <v>149058.73000000001</v>
      </c>
      <c r="F200">
        <f t="shared" si="35"/>
        <v>24464.088099999997</v>
      </c>
      <c r="G200">
        <f t="shared" si="33"/>
        <v>862.86212121956305</v>
      </c>
      <c r="H200">
        <f t="shared" si="36"/>
        <v>90.137878780436949</v>
      </c>
      <c r="I200">
        <f t="shared" si="37"/>
        <v>8124.8371910367459</v>
      </c>
      <c r="J200">
        <f t="shared" si="38"/>
        <v>23.369652721728894</v>
      </c>
      <c r="K200">
        <f t="shared" si="39"/>
        <v>15621.988096966177</v>
      </c>
      <c r="O200">
        <f t="shared" si="40"/>
        <v>4.8342168674697348</v>
      </c>
      <c r="P200">
        <f t="shared" si="41"/>
        <v>124.98795180722891</v>
      </c>
      <c r="Q200">
        <f t="shared" si="42"/>
        <v>9.4583293578632682E-2</v>
      </c>
      <c r="R200">
        <f t="shared" si="43"/>
        <v>908209</v>
      </c>
    </row>
    <row r="201" spans="1:18" x14ac:dyDescent="0.25">
      <c r="A201" s="2">
        <v>43034</v>
      </c>
      <c r="B201">
        <v>157.41</v>
      </c>
      <c r="C201">
        <v>929</v>
      </c>
      <c r="E201">
        <f t="shared" si="34"/>
        <v>146233.88999999998</v>
      </c>
      <c r="F201">
        <f t="shared" si="35"/>
        <v>24777.908100000001</v>
      </c>
      <c r="G201">
        <f t="shared" ref="G201:G250" si="44">$M$2+$M$1*B201</f>
        <v>870.07116334204284</v>
      </c>
      <c r="H201">
        <f t="shared" si="36"/>
        <v>58.928836657957163</v>
      </c>
      <c r="I201">
        <f t="shared" si="37"/>
        <v>3472.6077898601961</v>
      </c>
      <c r="J201">
        <f t="shared" si="38"/>
        <v>34.038086456668367</v>
      </c>
      <c r="K201">
        <f t="shared" si="39"/>
        <v>10198.566410219189</v>
      </c>
      <c r="O201">
        <f t="shared" si="40"/>
        <v>5.8342168674697348</v>
      </c>
      <c r="P201">
        <f t="shared" si="41"/>
        <v>100.98795180722891</v>
      </c>
      <c r="Q201">
        <f t="shared" si="42"/>
        <v>6.3432547532784891E-2</v>
      </c>
      <c r="R201">
        <f t="shared" si="43"/>
        <v>863041</v>
      </c>
    </row>
    <row r="202" spans="1:18" x14ac:dyDescent="0.25">
      <c r="A202" s="2">
        <v>43035</v>
      </c>
      <c r="B202">
        <v>163.05000000000001</v>
      </c>
      <c r="C202">
        <v>939</v>
      </c>
      <c r="E202">
        <f t="shared" si="34"/>
        <v>153103.95000000001</v>
      </c>
      <c r="F202">
        <f t="shared" si="35"/>
        <v>26585.302500000005</v>
      </c>
      <c r="G202">
        <f t="shared" si="44"/>
        <v>910.73016091282943</v>
      </c>
      <c r="H202">
        <f t="shared" si="36"/>
        <v>28.269839087170567</v>
      </c>
      <c r="I202">
        <f t="shared" si="37"/>
        <v>799.1838020145168</v>
      </c>
      <c r="J202">
        <f t="shared" si="38"/>
        <v>131.65765272172732</v>
      </c>
      <c r="K202">
        <f t="shared" si="39"/>
        <v>12318.325446363768</v>
      </c>
      <c r="O202">
        <f t="shared" si="40"/>
        <v>11.47421686746975</v>
      </c>
      <c r="P202">
        <f t="shared" si="41"/>
        <v>110.98795180722891</v>
      </c>
      <c r="Q202">
        <f t="shared" si="42"/>
        <v>3.0106324906464928E-2</v>
      </c>
      <c r="R202">
        <f t="shared" si="43"/>
        <v>881721</v>
      </c>
    </row>
    <row r="203" spans="1:18" x14ac:dyDescent="0.25">
      <c r="A203" s="2">
        <v>43038</v>
      </c>
      <c r="B203">
        <v>166.72</v>
      </c>
      <c r="C203">
        <v>954</v>
      </c>
      <c r="E203">
        <f t="shared" si="34"/>
        <v>159050.88</v>
      </c>
      <c r="F203">
        <f t="shared" si="35"/>
        <v>27795.558399999998</v>
      </c>
      <c r="G203">
        <f t="shared" si="44"/>
        <v>937.18734550233034</v>
      </c>
      <c r="H203">
        <f t="shared" si="36"/>
        <v>16.812654497669655</v>
      </c>
      <c r="I203">
        <f t="shared" si="37"/>
        <v>282.6653512580117</v>
      </c>
      <c r="J203">
        <f t="shared" si="38"/>
        <v>229.34730452895491</v>
      </c>
      <c r="K203">
        <f t="shared" si="39"/>
        <v>15872.964000580634</v>
      </c>
      <c r="O203">
        <f t="shared" si="40"/>
        <v>15.144216867469737</v>
      </c>
      <c r="P203">
        <f t="shared" si="41"/>
        <v>125.98795180722891</v>
      </c>
      <c r="Q203">
        <f t="shared" si="42"/>
        <v>1.7623327565691464E-2</v>
      </c>
      <c r="R203">
        <f t="shared" si="43"/>
        <v>910116</v>
      </c>
    </row>
    <row r="204" spans="1:18" x14ac:dyDescent="0.25">
      <c r="A204" s="2">
        <v>43039</v>
      </c>
      <c r="B204">
        <v>169.04</v>
      </c>
      <c r="C204">
        <v>1010</v>
      </c>
      <c r="E204">
        <f t="shared" si="34"/>
        <v>170730.4</v>
      </c>
      <c r="F204">
        <f t="shared" si="35"/>
        <v>28574.521599999996</v>
      </c>
      <c r="G204">
        <f t="shared" si="44"/>
        <v>953.91232322648352</v>
      </c>
      <c r="H204">
        <f t="shared" si="36"/>
        <v>56.087676773516478</v>
      </c>
      <c r="I204">
        <f t="shared" si="37"/>
        <v>3145.8274858504597</v>
      </c>
      <c r="J204">
        <f t="shared" si="38"/>
        <v>304.99887079401424</v>
      </c>
      <c r="K204">
        <f t="shared" si="39"/>
        <v>33119.614602990274</v>
      </c>
      <c r="O204">
        <f t="shared" si="40"/>
        <v>17.46421686746973</v>
      </c>
      <c r="P204">
        <f t="shared" si="41"/>
        <v>181.98795180722891</v>
      </c>
      <c r="Q204">
        <f t="shared" si="42"/>
        <v>5.553235324110542E-2</v>
      </c>
      <c r="R204">
        <f t="shared" si="43"/>
        <v>1020100</v>
      </c>
    </row>
    <row r="205" spans="1:18" x14ac:dyDescent="0.25">
      <c r="A205" s="2">
        <v>43040</v>
      </c>
      <c r="B205">
        <v>166.89</v>
      </c>
      <c r="C205">
        <v>1055</v>
      </c>
      <c r="E205">
        <f t="shared" si="34"/>
        <v>176068.94999999998</v>
      </c>
      <c r="F205">
        <f t="shared" si="35"/>
        <v>27852.272099999995</v>
      </c>
      <c r="G205">
        <f t="shared" si="44"/>
        <v>938.41288266315178</v>
      </c>
      <c r="H205">
        <f t="shared" si="36"/>
        <v>116.58711733684822</v>
      </c>
      <c r="I205">
        <f t="shared" si="37"/>
        <v>13592.555928916016</v>
      </c>
      <c r="J205">
        <f t="shared" si="38"/>
        <v>234.52523826389421</v>
      </c>
      <c r="K205">
        <f t="shared" si="39"/>
        <v>51523.530265640875</v>
      </c>
      <c r="O205">
        <f t="shared" si="40"/>
        <v>15.314216867469725</v>
      </c>
      <c r="P205">
        <f t="shared" si="41"/>
        <v>226.98795180722891</v>
      </c>
      <c r="Q205">
        <f t="shared" si="42"/>
        <v>0.11050911595909785</v>
      </c>
      <c r="R205">
        <f t="shared" si="43"/>
        <v>1113025</v>
      </c>
    </row>
    <row r="206" spans="1:18" x14ac:dyDescent="0.25">
      <c r="A206" s="2">
        <v>43041</v>
      </c>
      <c r="B206">
        <v>168.11</v>
      </c>
      <c r="C206">
        <v>1035</v>
      </c>
      <c r="E206">
        <f t="shared" si="34"/>
        <v>173993.85</v>
      </c>
      <c r="F206">
        <f t="shared" si="35"/>
        <v>28260.972100000006</v>
      </c>
      <c r="G206">
        <f t="shared" si="44"/>
        <v>947.20791405257751</v>
      </c>
      <c r="H206">
        <f t="shared" si="36"/>
        <v>87.792085947422493</v>
      </c>
      <c r="I206">
        <f t="shared" si="37"/>
        <v>7707.450354999618</v>
      </c>
      <c r="J206">
        <f t="shared" si="38"/>
        <v>273.38032742052127</v>
      </c>
      <c r="K206">
        <f t="shared" si="39"/>
        <v>42844.012193351715</v>
      </c>
      <c r="O206">
        <f t="shared" si="40"/>
        <v>16.534216867469752</v>
      </c>
      <c r="P206">
        <f t="shared" si="41"/>
        <v>206.98795180722891</v>
      </c>
      <c r="Q206">
        <f t="shared" si="42"/>
        <v>8.4823271446785017E-2</v>
      </c>
      <c r="R206">
        <f t="shared" si="43"/>
        <v>1071225</v>
      </c>
    </row>
    <row r="207" spans="1:18" x14ac:dyDescent="0.25">
      <c r="A207" s="2">
        <v>43042</v>
      </c>
      <c r="B207">
        <v>172.5</v>
      </c>
      <c r="C207">
        <v>1025</v>
      </c>
      <c r="E207">
        <f t="shared" si="34"/>
        <v>176812.5</v>
      </c>
      <c r="F207">
        <f t="shared" si="35"/>
        <v>29756.25</v>
      </c>
      <c r="G207">
        <f t="shared" si="44"/>
        <v>978.85560897026403</v>
      </c>
      <c r="H207">
        <f t="shared" si="36"/>
        <v>46.144391029735971</v>
      </c>
      <c r="I207">
        <f t="shared" si="37"/>
        <v>2129.3048235051774</v>
      </c>
      <c r="J207">
        <f t="shared" si="38"/>
        <v>437.82285151690508</v>
      </c>
      <c r="K207">
        <f t="shared" si="39"/>
        <v>38804.253157207138</v>
      </c>
      <c r="O207">
        <f t="shared" si="40"/>
        <v>20.924216867469738</v>
      </c>
      <c r="P207">
        <f t="shared" si="41"/>
        <v>196.98795180722891</v>
      </c>
      <c r="Q207">
        <f t="shared" si="42"/>
        <v>4.5018918077791188E-2</v>
      </c>
      <c r="R207">
        <f t="shared" si="43"/>
        <v>1050625</v>
      </c>
    </row>
    <row r="208" spans="1:18" x14ac:dyDescent="0.25">
      <c r="A208" s="2">
        <v>43045</v>
      </c>
      <c r="B208">
        <v>174.25</v>
      </c>
      <c r="C208">
        <v>1030</v>
      </c>
      <c r="E208">
        <f t="shared" si="34"/>
        <v>179477.5</v>
      </c>
      <c r="F208">
        <f t="shared" si="35"/>
        <v>30363.0625</v>
      </c>
      <c r="G208">
        <f t="shared" si="44"/>
        <v>991.47143268460377</v>
      </c>
      <c r="H208">
        <f t="shared" si="36"/>
        <v>38.528567315396231</v>
      </c>
      <c r="I208">
        <f t="shared" si="37"/>
        <v>1484.4504993770188</v>
      </c>
      <c r="J208">
        <f t="shared" si="38"/>
        <v>514.12011055304913</v>
      </c>
      <c r="K208">
        <f t="shared" si="39"/>
        <v>40799.132675279427</v>
      </c>
      <c r="O208">
        <f t="shared" si="40"/>
        <v>22.674216867469738</v>
      </c>
      <c r="P208">
        <f t="shared" si="41"/>
        <v>201.98795180722891</v>
      </c>
      <c r="Q208">
        <f t="shared" si="42"/>
        <v>3.7406376034365273E-2</v>
      </c>
      <c r="R208">
        <f t="shared" si="43"/>
        <v>1060900</v>
      </c>
    </row>
    <row r="209" spans="1:18" x14ac:dyDescent="0.25">
      <c r="A209" s="2">
        <v>43046</v>
      </c>
      <c r="B209">
        <v>174.81</v>
      </c>
      <c r="C209">
        <v>1020</v>
      </c>
      <c r="E209">
        <f t="shared" si="34"/>
        <v>178306.2</v>
      </c>
      <c r="F209">
        <f t="shared" si="35"/>
        <v>30558.536100000001</v>
      </c>
      <c r="G209">
        <f t="shared" si="44"/>
        <v>995.50849627319258</v>
      </c>
      <c r="H209">
        <f t="shared" si="36"/>
        <v>24.491503726807423</v>
      </c>
      <c r="I209">
        <f t="shared" si="37"/>
        <v>599.83375480022187</v>
      </c>
      <c r="J209">
        <f t="shared" si="38"/>
        <v>539.82883344461538</v>
      </c>
      <c r="K209">
        <f t="shared" si="39"/>
        <v>36859.37363913485</v>
      </c>
      <c r="O209">
        <f t="shared" si="40"/>
        <v>23.23421686746974</v>
      </c>
      <c r="P209">
        <f t="shared" si="41"/>
        <v>191.98795180722891</v>
      </c>
      <c r="Q209">
        <f t="shared" si="42"/>
        <v>2.4011278163536688E-2</v>
      </c>
      <c r="R209">
        <f t="shared" si="43"/>
        <v>1040400</v>
      </c>
    </row>
    <row r="210" spans="1:18" x14ac:dyDescent="0.25">
      <c r="A210" s="2">
        <v>43047</v>
      </c>
      <c r="B210">
        <v>176.24</v>
      </c>
      <c r="C210">
        <v>1025</v>
      </c>
      <c r="E210">
        <f t="shared" si="34"/>
        <v>180646</v>
      </c>
      <c r="F210">
        <f t="shared" si="35"/>
        <v>31060.537600000003</v>
      </c>
      <c r="G210">
        <f t="shared" si="44"/>
        <v>1005.8174265083387</v>
      </c>
      <c r="H210">
        <f t="shared" si="36"/>
        <v>19.182573491661287</v>
      </c>
      <c r="I210">
        <f t="shared" si="37"/>
        <v>367.97112576298633</v>
      </c>
      <c r="J210">
        <f t="shared" si="38"/>
        <v>608.32359368557923</v>
      </c>
      <c r="K210">
        <f t="shared" si="39"/>
        <v>38804.253157207138</v>
      </c>
      <c r="O210">
        <f t="shared" si="40"/>
        <v>24.664216867469747</v>
      </c>
      <c r="P210">
        <f t="shared" si="41"/>
        <v>196.98795180722891</v>
      </c>
      <c r="Q210">
        <f t="shared" si="42"/>
        <v>1.8714705845523209E-2</v>
      </c>
      <c r="R210">
        <f t="shared" si="43"/>
        <v>1050625</v>
      </c>
    </row>
    <row r="211" spans="1:18" x14ac:dyDescent="0.25">
      <c r="A211" s="2">
        <v>43048</v>
      </c>
      <c r="B211">
        <v>175.88</v>
      </c>
      <c r="C211">
        <v>1010</v>
      </c>
      <c r="E211">
        <f t="shared" si="34"/>
        <v>177638.8</v>
      </c>
      <c r="F211">
        <f t="shared" si="35"/>
        <v>30933.774399999998</v>
      </c>
      <c r="G211">
        <f t="shared" si="44"/>
        <v>1003.2221713442459</v>
      </c>
      <c r="H211">
        <f t="shared" si="36"/>
        <v>6.7778286557540923</v>
      </c>
      <c r="I211">
        <f t="shared" si="37"/>
        <v>45.938961286761327</v>
      </c>
      <c r="J211">
        <f t="shared" si="38"/>
        <v>590.69495754100035</v>
      </c>
      <c r="K211">
        <f t="shared" si="39"/>
        <v>33119.614602990274</v>
      </c>
      <c r="O211">
        <f t="shared" si="40"/>
        <v>24.304216867469734</v>
      </c>
      <c r="P211">
        <f t="shared" si="41"/>
        <v>181.98795180722891</v>
      </c>
      <c r="Q211">
        <f t="shared" si="42"/>
        <v>6.7107214413406856E-3</v>
      </c>
      <c r="R211">
        <f t="shared" si="43"/>
        <v>1020100</v>
      </c>
    </row>
    <row r="212" spans="1:18" x14ac:dyDescent="0.25">
      <c r="A212" s="2">
        <v>43049</v>
      </c>
      <c r="B212">
        <v>174.67</v>
      </c>
      <c r="C212">
        <v>1000</v>
      </c>
      <c r="E212">
        <f t="shared" si="34"/>
        <v>174670</v>
      </c>
      <c r="F212">
        <f t="shared" si="35"/>
        <v>30509.608899999996</v>
      </c>
      <c r="G212">
        <f t="shared" si="44"/>
        <v>994.49923037604526</v>
      </c>
      <c r="H212">
        <f t="shared" si="36"/>
        <v>5.5007696239547386</v>
      </c>
      <c r="I212">
        <f t="shared" si="37"/>
        <v>30.258466455823157</v>
      </c>
      <c r="J212">
        <f t="shared" si="38"/>
        <v>533.34285272172315</v>
      </c>
      <c r="K212">
        <f t="shared" si="39"/>
        <v>29579.855566845694</v>
      </c>
      <c r="O212">
        <f t="shared" si="40"/>
        <v>23.094216867469726</v>
      </c>
      <c r="P212">
        <f t="shared" si="41"/>
        <v>171.98795180722891</v>
      </c>
      <c r="Q212">
        <f t="shared" si="42"/>
        <v>5.5007696239547385E-3</v>
      </c>
      <c r="R212">
        <f t="shared" si="43"/>
        <v>1000000</v>
      </c>
    </row>
    <row r="213" spans="1:18" x14ac:dyDescent="0.25">
      <c r="A213" s="2">
        <v>43052</v>
      </c>
      <c r="B213">
        <v>173.97</v>
      </c>
      <c r="C213">
        <v>1005</v>
      </c>
      <c r="E213">
        <f t="shared" si="34"/>
        <v>174839.85</v>
      </c>
      <c r="F213">
        <f t="shared" si="35"/>
        <v>30265.5609</v>
      </c>
      <c r="G213">
        <f t="shared" si="44"/>
        <v>989.45290089030937</v>
      </c>
      <c r="H213">
        <f t="shared" si="36"/>
        <v>15.547099109690635</v>
      </c>
      <c r="I213">
        <f t="shared" si="37"/>
        <v>241.71229072654333</v>
      </c>
      <c r="J213">
        <f t="shared" si="38"/>
        <v>501.50094910726608</v>
      </c>
      <c r="K213">
        <f t="shared" si="39"/>
        <v>31324.735084917982</v>
      </c>
      <c r="O213">
        <f t="shared" si="40"/>
        <v>22.394216867469737</v>
      </c>
      <c r="P213">
        <f t="shared" si="41"/>
        <v>176.98795180722891</v>
      </c>
      <c r="Q213">
        <f t="shared" si="42"/>
        <v>1.546975035790113E-2</v>
      </c>
      <c r="R213">
        <f t="shared" si="43"/>
        <v>1010025</v>
      </c>
    </row>
    <row r="214" spans="1:18" x14ac:dyDescent="0.25">
      <c r="A214" s="2">
        <v>43053</v>
      </c>
      <c r="B214">
        <v>171.34</v>
      </c>
      <c r="C214">
        <v>1000</v>
      </c>
      <c r="E214">
        <f t="shared" si="34"/>
        <v>171340</v>
      </c>
      <c r="F214">
        <f t="shared" si="35"/>
        <v>29357.3956</v>
      </c>
      <c r="G214">
        <f t="shared" si="44"/>
        <v>970.49312010818744</v>
      </c>
      <c r="H214">
        <f t="shared" si="36"/>
        <v>29.506879891812559</v>
      </c>
      <c r="I214">
        <f t="shared" si="37"/>
        <v>870.65596094985233</v>
      </c>
      <c r="J214">
        <f t="shared" si="38"/>
        <v>390.62426838437545</v>
      </c>
      <c r="K214">
        <f t="shared" si="39"/>
        <v>29579.855566845694</v>
      </c>
      <c r="O214">
        <f t="shared" si="40"/>
        <v>19.764216867469742</v>
      </c>
      <c r="P214">
        <f t="shared" si="41"/>
        <v>171.98795180722891</v>
      </c>
      <c r="Q214">
        <f t="shared" si="42"/>
        <v>2.9506879891812561E-2</v>
      </c>
      <c r="R214">
        <f t="shared" si="43"/>
        <v>1000000</v>
      </c>
    </row>
    <row r="215" spans="1:18" x14ac:dyDescent="0.25">
      <c r="A215" s="2">
        <v>43054</v>
      </c>
      <c r="B215">
        <v>169.08</v>
      </c>
      <c r="C215">
        <v>982</v>
      </c>
      <c r="E215">
        <f t="shared" si="34"/>
        <v>166036.56000000003</v>
      </c>
      <c r="F215">
        <f t="shared" si="35"/>
        <v>28588.046400000003</v>
      </c>
      <c r="G215">
        <f t="shared" si="44"/>
        <v>954.20068491138295</v>
      </c>
      <c r="H215">
        <f t="shared" si="36"/>
        <v>27.79931508861705</v>
      </c>
      <c r="I215">
        <f t="shared" si="37"/>
        <v>772.80191939621159</v>
      </c>
      <c r="J215">
        <f t="shared" si="38"/>
        <v>306.39760814341253</v>
      </c>
      <c r="K215">
        <f t="shared" si="39"/>
        <v>23712.289301785455</v>
      </c>
      <c r="O215">
        <f t="shared" si="40"/>
        <v>17.504216867469751</v>
      </c>
      <c r="P215">
        <f t="shared" si="41"/>
        <v>153.98795180722891</v>
      </c>
      <c r="Q215">
        <f t="shared" si="42"/>
        <v>2.8308874835658911E-2</v>
      </c>
      <c r="R215">
        <f t="shared" si="43"/>
        <v>964324</v>
      </c>
    </row>
    <row r="216" spans="1:18" x14ac:dyDescent="0.25">
      <c r="A216" s="2">
        <v>43055</v>
      </c>
      <c r="B216">
        <v>171.1</v>
      </c>
      <c r="C216">
        <v>1010</v>
      </c>
      <c r="E216">
        <f t="shared" si="34"/>
        <v>172811</v>
      </c>
      <c r="F216">
        <f t="shared" si="35"/>
        <v>29275.21</v>
      </c>
      <c r="G216">
        <f t="shared" si="44"/>
        <v>968.76294999879224</v>
      </c>
      <c r="H216">
        <f t="shared" si="36"/>
        <v>41.237050001207763</v>
      </c>
      <c r="I216">
        <f t="shared" si="37"/>
        <v>1700.4942928021092</v>
      </c>
      <c r="J216">
        <f t="shared" si="38"/>
        <v>381.19504428798962</v>
      </c>
      <c r="K216">
        <f t="shared" si="39"/>
        <v>33119.614602990274</v>
      </c>
      <c r="O216">
        <f t="shared" si="40"/>
        <v>19.524216867469733</v>
      </c>
      <c r="P216">
        <f t="shared" si="41"/>
        <v>181.98795180722891</v>
      </c>
      <c r="Q216">
        <f t="shared" si="42"/>
        <v>4.0828762377433429E-2</v>
      </c>
      <c r="R216">
        <f t="shared" si="43"/>
        <v>1020100</v>
      </c>
    </row>
    <row r="217" spans="1:18" x14ac:dyDescent="0.25">
      <c r="A217" s="2">
        <v>43056</v>
      </c>
      <c r="B217">
        <v>170.15</v>
      </c>
      <c r="C217">
        <v>1000</v>
      </c>
      <c r="E217">
        <f t="shared" si="34"/>
        <v>170150</v>
      </c>
      <c r="F217">
        <f t="shared" si="35"/>
        <v>28951.022500000003</v>
      </c>
      <c r="G217">
        <f t="shared" si="44"/>
        <v>961.91435998243628</v>
      </c>
      <c r="H217">
        <f t="shared" si="36"/>
        <v>38.085640017563719</v>
      </c>
      <c r="I217">
        <f t="shared" si="37"/>
        <v>1450.515975547451</v>
      </c>
      <c r="J217">
        <f t="shared" si="38"/>
        <v>345.00153223979754</v>
      </c>
      <c r="K217">
        <f t="shared" si="39"/>
        <v>29579.855566845694</v>
      </c>
      <c r="O217">
        <f t="shared" si="40"/>
        <v>18.574216867469744</v>
      </c>
      <c r="P217">
        <f t="shared" si="41"/>
        <v>171.98795180722891</v>
      </c>
      <c r="Q217">
        <f t="shared" si="42"/>
        <v>3.8085640017563718E-2</v>
      </c>
      <c r="R217">
        <f t="shared" si="43"/>
        <v>1000000</v>
      </c>
    </row>
    <row r="218" spans="1:18" x14ac:dyDescent="0.25">
      <c r="A218" s="2">
        <v>43059</v>
      </c>
      <c r="B218">
        <v>169.98</v>
      </c>
      <c r="C218">
        <v>1005</v>
      </c>
      <c r="E218">
        <f t="shared" si="34"/>
        <v>170829.9</v>
      </c>
      <c r="F218">
        <f t="shared" si="35"/>
        <v>28893.200399999998</v>
      </c>
      <c r="G218">
        <f t="shared" si="44"/>
        <v>960.68882282161462</v>
      </c>
      <c r="H218">
        <f t="shared" si="36"/>
        <v>44.311177178385378</v>
      </c>
      <c r="I218">
        <f t="shared" si="37"/>
        <v>1963.4804229342612</v>
      </c>
      <c r="J218">
        <f t="shared" si="38"/>
        <v>338.71519850485726</v>
      </c>
      <c r="K218">
        <f t="shared" si="39"/>
        <v>31324.735084917982</v>
      </c>
      <c r="O218">
        <f t="shared" si="40"/>
        <v>18.404216867469728</v>
      </c>
      <c r="P218">
        <f t="shared" si="41"/>
        <v>176.98795180722891</v>
      </c>
      <c r="Q218">
        <f t="shared" si="42"/>
        <v>4.4090723560582468E-2</v>
      </c>
      <c r="R218">
        <f t="shared" si="43"/>
        <v>1010025</v>
      </c>
    </row>
    <row r="219" spans="1:18" x14ac:dyDescent="0.25">
      <c r="A219" s="2">
        <v>43060</v>
      </c>
      <c r="B219">
        <v>173.14</v>
      </c>
      <c r="C219">
        <v>1020</v>
      </c>
      <c r="E219">
        <f t="shared" si="34"/>
        <v>176602.8</v>
      </c>
      <c r="F219">
        <f t="shared" si="35"/>
        <v>29977.459599999995</v>
      </c>
      <c r="G219">
        <f t="shared" si="44"/>
        <v>983.46939592865101</v>
      </c>
      <c r="H219">
        <f t="shared" si="36"/>
        <v>36.530604071348989</v>
      </c>
      <c r="I219">
        <f t="shared" si="37"/>
        <v>1334.4850338176593</v>
      </c>
      <c r="J219">
        <f t="shared" si="38"/>
        <v>465.01544910726579</v>
      </c>
      <c r="K219">
        <f t="shared" si="39"/>
        <v>36859.37363913485</v>
      </c>
      <c r="O219">
        <f t="shared" si="40"/>
        <v>21.564216867469725</v>
      </c>
      <c r="P219">
        <f t="shared" si="41"/>
        <v>191.98795180722891</v>
      </c>
      <c r="Q219">
        <f t="shared" si="42"/>
        <v>3.5814317717008812E-2</v>
      </c>
      <c r="R219">
        <f t="shared" si="43"/>
        <v>1040400</v>
      </c>
    </row>
    <row r="220" spans="1:18" x14ac:dyDescent="0.25">
      <c r="A220" s="2">
        <v>43061</v>
      </c>
      <c r="B220">
        <v>174.96</v>
      </c>
      <c r="C220">
        <v>1040</v>
      </c>
      <c r="E220">
        <f t="shared" si="34"/>
        <v>181958.39999999999</v>
      </c>
      <c r="F220">
        <f t="shared" si="35"/>
        <v>30611.001600000003</v>
      </c>
      <c r="G220">
        <f t="shared" si="44"/>
        <v>996.58985259156452</v>
      </c>
      <c r="H220">
        <f t="shared" si="36"/>
        <v>43.410147408435478</v>
      </c>
      <c r="I220">
        <f t="shared" si="37"/>
        <v>1884.4408980220974</v>
      </c>
      <c r="J220">
        <f t="shared" si="38"/>
        <v>546.82159850485664</v>
      </c>
      <c r="K220">
        <f t="shared" si="39"/>
        <v>44938.89171142401</v>
      </c>
      <c r="O220">
        <f t="shared" si="40"/>
        <v>23.384216867469746</v>
      </c>
      <c r="P220">
        <f t="shared" si="41"/>
        <v>211.98795180722891</v>
      </c>
      <c r="Q220">
        <f t="shared" si="42"/>
        <v>4.1740526354264881E-2</v>
      </c>
      <c r="R220">
        <f t="shared" si="43"/>
        <v>1081600</v>
      </c>
    </row>
    <row r="221" spans="1:18" x14ac:dyDescent="0.25">
      <c r="A221" s="2">
        <v>43063</v>
      </c>
      <c r="B221">
        <v>174.97</v>
      </c>
      <c r="C221">
        <v>1040</v>
      </c>
      <c r="E221">
        <f t="shared" si="34"/>
        <v>181968.8</v>
      </c>
      <c r="F221">
        <f t="shared" si="35"/>
        <v>30614.500899999999</v>
      </c>
      <c r="G221">
        <f t="shared" si="44"/>
        <v>996.66194301278938</v>
      </c>
      <c r="H221">
        <f t="shared" si="36"/>
        <v>43.338056987210621</v>
      </c>
      <c r="I221">
        <f t="shared" si="37"/>
        <v>1878.1871834267154</v>
      </c>
      <c r="J221">
        <f t="shared" si="38"/>
        <v>547.28938284220555</v>
      </c>
      <c r="K221">
        <f t="shared" si="39"/>
        <v>44938.89171142401</v>
      </c>
      <c r="O221">
        <f t="shared" si="40"/>
        <v>23.394216867469737</v>
      </c>
      <c r="P221">
        <f t="shared" si="41"/>
        <v>211.98795180722891</v>
      </c>
      <c r="Q221">
        <f t="shared" si="42"/>
        <v>4.1671208641548677E-2</v>
      </c>
      <c r="R221">
        <f t="shared" si="43"/>
        <v>1081600</v>
      </c>
    </row>
    <row r="222" spans="1:18" x14ac:dyDescent="0.25">
      <c r="A222" s="2">
        <v>43066</v>
      </c>
      <c r="B222">
        <v>174.09</v>
      </c>
      <c r="C222">
        <v>991</v>
      </c>
      <c r="E222">
        <f t="shared" si="34"/>
        <v>172523.19</v>
      </c>
      <c r="F222">
        <f t="shared" si="35"/>
        <v>30307.328100000002</v>
      </c>
      <c r="G222">
        <f t="shared" si="44"/>
        <v>990.31798594500697</v>
      </c>
      <c r="H222">
        <f t="shared" si="36"/>
        <v>0.68201405499303291</v>
      </c>
      <c r="I222">
        <f t="shared" si="37"/>
        <v>0.46514317120803972</v>
      </c>
      <c r="J222">
        <f t="shared" si="38"/>
        <v>506.88996115545905</v>
      </c>
      <c r="K222">
        <f t="shared" si="39"/>
        <v>26565.072434315574</v>
      </c>
      <c r="O222">
        <f t="shared" si="40"/>
        <v>22.514216867469742</v>
      </c>
      <c r="P222">
        <f t="shared" si="41"/>
        <v>162.98795180722891</v>
      </c>
      <c r="Q222">
        <f t="shared" si="42"/>
        <v>6.8820792633000297E-4</v>
      </c>
      <c r="R222">
        <f t="shared" si="43"/>
        <v>982081</v>
      </c>
    </row>
    <row r="223" spans="1:18" x14ac:dyDescent="0.25">
      <c r="A223" s="2">
        <v>43067</v>
      </c>
      <c r="B223">
        <v>173.07</v>
      </c>
      <c r="C223">
        <v>991</v>
      </c>
      <c r="E223">
        <f t="shared" si="34"/>
        <v>171512.37</v>
      </c>
      <c r="F223">
        <f t="shared" si="35"/>
        <v>29953.224899999997</v>
      </c>
      <c r="G223">
        <f t="shared" si="44"/>
        <v>982.96476298007747</v>
      </c>
      <c r="H223">
        <f t="shared" si="36"/>
        <v>8.0352370199225334</v>
      </c>
      <c r="I223">
        <f t="shared" si="37"/>
        <v>64.565033966333559</v>
      </c>
      <c r="J223">
        <f t="shared" si="38"/>
        <v>462.00135874582031</v>
      </c>
      <c r="K223">
        <f t="shared" si="39"/>
        <v>26565.072434315574</v>
      </c>
      <c r="O223">
        <f t="shared" si="40"/>
        <v>21.494216867469731</v>
      </c>
      <c r="P223">
        <f t="shared" si="41"/>
        <v>162.98795180722891</v>
      </c>
      <c r="Q223">
        <f t="shared" si="42"/>
        <v>8.1082109181862087E-3</v>
      </c>
      <c r="R223">
        <f t="shared" si="43"/>
        <v>982081</v>
      </c>
    </row>
    <row r="224" spans="1:18" x14ac:dyDescent="0.25">
      <c r="A224" s="2">
        <v>43068</v>
      </c>
      <c r="B224">
        <v>169.48</v>
      </c>
      <c r="C224">
        <v>974</v>
      </c>
      <c r="E224">
        <f t="shared" si="34"/>
        <v>165073.51999999999</v>
      </c>
      <c r="F224">
        <f t="shared" si="35"/>
        <v>28723.470399999998</v>
      </c>
      <c r="G224">
        <f t="shared" si="44"/>
        <v>957.08430176037473</v>
      </c>
      <c r="H224">
        <f t="shared" si="36"/>
        <v>16.915698239625272</v>
      </c>
      <c r="I224">
        <f t="shared" si="37"/>
        <v>286.14084693406153</v>
      </c>
      <c r="J224">
        <f t="shared" si="38"/>
        <v>320.5609816373875</v>
      </c>
      <c r="K224">
        <f t="shared" si="39"/>
        <v>21312.482072869792</v>
      </c>
      <c r="O224">
        <f t="shared" si="40"/>
        <v>17.904216867469728</v>
      </c>
      <c r="P224">
        <f t="shared" si="41"/>
        <v>145.98795180722891</v>
      </c>
      <c r="Q224">
        <f t="shared" si="42"/>
        <v>1.7367246652592681E-2</v>
      </c>
      <c r="R224">
        <f t="shared" si="43"/>
        <v>948676</v>
      </c>
    </row>
    <row r="225" spans="1:18" x14ac:dyDescent="0.25">
      <c r="A225" s="2">
        <v>43069</v>
      </c>
      <c r="B225">
        <v>171.85</v>
      </c>
      <c r="C225">
        <v>966</v>
      </c>
      <c r="E225">
        <f t="shared" si="34"/>
        <v>166007.1</v>
      </c>
      <c r="F225">
        <f t="shared" si="35"/>
        <v>29532.422499999997</v>
      </c>
      <c r="G225">
        <f t="shared" si="44"/>
        <v>974.16973159065196</v>
      </c>
      <c r="H225">
        <f t="shared" si="36"/>
        <v>-8.1697315906519634</v>
      </c>
      <c r="I225">
        <f t="shared" si="37"/>
        <v>66.744514263296665</v>
      </c>
      <c r="J225">
        <f t="shared" si="38"/>
        <v>411.04386958919423</v>
      </c>
      <c r="K225">
        <f t="shared" si="39"/>
        <v>19040.67484395413</v>
      </c>
      <c r="O225">
        <f t="shared" si="40"/>
        <v>20.274216867469733</v>
      </c>
      <c r="P225">
        <f t="shared" si="41"/>
        <v>137.98795180722891</v>
      </c>
      <c r="Q225">
        <f t="shared" si="42"/>
        <v>-8.4572790793498581E-3</v>
      </c>
      <c r="R225">
        <f t="shared" si="43"/>
        <v>933156</v>
      </c>
    </row>
    <row r="226" spans="1:18" x14ac:dyDescent="0.25">
      <c r="A226" s="2">
        <v>43070</v>
      </c>
      <c r="B226">
        <v>171.05</v>
      </c>
      <c r="C226">
        <v>959</v>
      </c>
      <c r="E226">
        <f t="shared" si="34"/>
        <v>164036.95000000001</v>
      </c>
      <c r="F226">
        <f t="shared" si="35"/>
        <v>29258.102500000005</v>
      </c>
      <c r="G226">
        <f t="shared" si="44"/>
        <v>968.40249789266841</v>
      </c>
      <c r="H226">
        <f t="shared" si="36"/>
        <v>-9.4024978926684071</v>
      </c>
      <c r="I226">
        <f t="shared" si="37"/>
        <v>88.406966621633842</v>
      </c>
      <c r="J226">
        <f t="shared" si="38"/>
        <v>379.24512260124328</v>
      </c>
      <c r="K226">
        <f t="shared" si="39"/>
        <v>17157.843518652924</v>
      </c>
      <c r="O226">
        <f t="shared" si="40"/>
        <v>19.47421686746975</v>
      </c>
      <c r="P226">
        <f t="shared" si="41"/>
        <v>130.98795180722891</v>
      </c>
      <c r="Q226">
        <f t="shared" si="42"/>
        <v>-9.8044816399044908E-3</v>
      </c>
      <c r="R226">
        <f t="shared" si="43"/>
        <v>919681</v>
      </c>
    </row>
    <row r="227" spans="1:18" x14ac:dyDescent="0.25">
      <c r="A227" s="2">
        <v>43073</v>
      </c>
      <c r="B227">
        <v>169.8</v>
      </c>
      <c r="C227">
        <v>947</v>
      </c>
      <c r="E227">
        <f t="shared" si="34"/>
        <v>160800.6</v>
      </c>
      <c r="F227">
        <f t="shared" si="35"/>
        <v>28832.040000000005</v>
      </c>
      <c r="G227">
        <f t="shared" si="44"/>
        <v>959.39119523956856</v>
      </c>
      <c r="H227">
        <f t="shared" si="36"/>
        <v>-12.39119523956856</v>
      </c>
      <c r="I227">
        <f t="shared" si="37"/>
        <v>153.54171946510655</v>
      </c>
      <c r="J227">
        <f t="shared" si="38"/>
        <v>332.12208043256891</v>
      </c>
      <c r="K227">
        <f t="shared" si="39"/>
        <v>14158.13267527943</v>
      </c>
      <c r="O227">
        <f t="shared" si="40"/>
        <v>18.22421686746975</v>
      </c>
      <c r="P227">
        <f t="shared" si="41"/>
        <v>118.98795180722891</v>
      </c>
      <c r="Q227">
        <f t="shared" si="42"/>
        <v>-1.308468346311358E-2</v>
      </c>
      <c r="R227">
        <f t="shared" si="43"/>
        <v>896809</v>
      </c>
    </row>
    <row r="228" spans="1:18" x14ac:dyDescent="0.25">
      <c r="A228" s="2">
        <v>43074</v>
      </c>
      <c r="B228">
        <v>169.64</v>
      </c>
      <c r="C228">
        <v>957</v>
      </c>
      <c r="E228">
        <f t="shared" si="34"/>
        <v>162345.47999999998</v>
      </c>
      <c r="F228">
        <f t="shared" si="35"/>
        <v>28777.729599999995</v>
      </c>
      <c r="G228">
        <f t="shared" si="44"/>
        <v>958.23774849997153</v>
      </c>
      <c r="H228">
        <f t="shared" si="36"/>
        <v>-1.2377484999715307</v>
      </c>
      <c r="I228">
        <f t="shared" si="37"/>
        <v>1.5320213491817742</v>
      </c>
      <c r="J228">
        <f t="shared" si="38"/>
        <v>326.31593103497772</v>
      </c>
      <c r="K228">
        <f t="shared" si="39"/>
        <v>16637.891711424007</v>
      </c>
      <c r="O228">
        <f t="shared" si="40"/>
        <v>18.064216867469725</v>
      </c>
      <c r="P228">
        <f t="shared" si="41"/>
        <v>128.98795180722891</v>
      </c>
      <c r="Q228">
        <f t="shared" si="42"/>
        <v>-1.2933631138678482E-3</v>
      </c>
      <c r="R228">
        <f t="shared" si="43"/>
        <v>915849</v>
      </c>
    </row>
    <row r="229" spans="1:18" x14ac:dyDescent="0.25">
      <c r="A229" s="2">
        <v>43075</v>
      </c>
      <c r="B229">
        <v>169.01</v>
      </c>
      <c r="C229">
        <v>919</v>
      </c>
      <c r="E229">
        <f t="shared" si="34"/>
        <v>155320.19</v>
      </c>
      <c r="F229">
        <f t="shared" si="35"/>
        <v>28564.380099999998</v>
      </c>
      <c r="G229">
        <f t="shared" si="44"/>
        <v>953.69605196280918</v>
      </c>
      <c r="H229">
        <f t="shared" si="36"/>
        <v>-34.696051962809179</v>
      </c>
      <c r="I229">
        <f t="shared" si="37"/>
        <v>1203.8160218059547</v>
      </c>
      <c r="J229">
        <f t="shared" si="38"/>
        <v>303.95191778196602</v>
      </c>
      <c r="K229">
        <f t="shared" si="39"/>
        <v>8278.8073740746113</v>
      </c>
      <c r="O229">
        <f t="shared" si="40"/>
        <v>17.434216867469729</v>
      </c>
      <c r="P229">
        <f t="shared" si="41"/>
        <v>90.98795180722891</v>
      </c>
      <c r="Q229">
        <f t="shared" si="42"/>
        <v>-3.7754137065080719E-2</v>
      </c>
      <c r="R229">
        <f t="shared" si="43"/>
        <v>844561</v>
      </c>
    </row>
    <row r="230" spans="1:18" x14ac:dyDescent="0.25">
      <c r="A230" s="2">
        <v>43076</v>
      </c>
      <c r="B230">
        <v>169.32</v>
      </c>
      <c r="C230">
        <v>936</v>
      </c>
      <c r="E230">
        <f t="shared" si="34"/>
        <v>158483.51999999999</v>
      </c>
      <c r="F230">
        <f t="shared" si="35"/>
        <v>28669.262399999996</v>
      </c>
      <c r="G230">
        <f t="shared" si="44"/>
        <v>955.93085502077793</v>
      </c>
      <c r="H230">
        <f t="shared" si="36"/>
        <v>-19.930855020777926</v>
      </c>
      <c r="I230">
        <f t="shared" si="37"/>
        <v>397.23898185926868</v>
      </c>
      <c r="J230">
        <f t="shared" si="38"/>
        <v>314.85723223979733</v>
      </c>
      <c r="K230">
        <f t="shared" si="39"/>
        <v>11661.397735520393</v>
      </c>
      <c r="O230">
        <f t="shared" si="40"/>
        <v>17.744216867469731</v>
      </c>
      <c r="P230">
        <f t="shared" si="41"/>
        <v>107.98795180722891</v>
      </c>
      <c r="Q230">
        <f t="shared" si="42"/>
        <v>-2.1293648526472142E-2</v>
      </c>
      <c r="R230">
        <f t="shared" si="43"/>
        <v>876096</v>
      </c>
    </row>
    <row r="231" spans="1:18" x14ac:dyDescent="0.25">
      <c r="A231" s="2">
        <v>43077</v>
      </c>
      <c r="B231">
        <v>169.37</v>
      </c>
      <c r="C231">
        <v>953</v>
      </c>
      <c r="E231">
        <f t="shared" si="34"/>
        <v>161409.61000000002</v>
      </c>
      <c r="F231">
        <f t="shared" si="35"/>
        <v>28686.196900000003</v>
      </c>
      <c r="G231">
        <f t="shared" si="44"/>
        <v>956.29130712690198</v>
      </c>
      <c r="H231">
        <f t="shared" si="36"/>
        <v>-3.2913071269019838</v>
      </c>
      <c r="I231">
        <f t="shared" si="37"/>
        <v>10.832702603595791</v>
      </c>
      <c r="J231">
        <f t="shared" si="38"/>
        <v>316.63415392654468</v>
      </c>
      <c r="K231">
        <f t="shared" si="39"/>
        <v>15621.988096966177</v>
      </c>
      <c r="O231">
        <f t="shared" si="40"/>
        <v>17.794216867469743</v>
      </c>
      <c r="P231">
        <f t="shared" si="41"/>
        <v>124.98795180722891</v>
      </c>
      <c r="Q231">
        <f t="shared" si="42"/>
        <v>-3.4536276252906443E-3</v>
      </c>
      <c r="R231">
        <f t="shared" si="43"/>
        <v>908209</v>
      </c>
    </row>
    <row r="232" spans="1:18" x14ac:dyDescent="0.25">
      <c r="A232" s="2">
        <v>43080</v>
      </c>
      <c r="B232">
        <v>172.67</v>
      </c>
      <c r="C232">
        <v>961</v>
      </c>
      <c r="E232">
        <f t="shared" si="34"/>
        <v>165935.87</v>
      </c>
      <c r="F232">
        <f t="shared" si="35"/>
        <v>29814.928899999995</v>
      </c>
      <c r="G232">
        <f t="shared" si="44"/>
        <v>980.08114613108546</v>
      </c>
      <c r="H232">
        <f t="shared" si="36"/>
        <v>-19.081146131085461</v>
      </c>
      <c r="I232">
        <f t="shared" si="37"/>
        <v>364.09013767583764</v>
      </c>
      <c r="J232">
        <f t="shared" si="38"/>
        <v>444.9659852518443</v>
      </c>
      <c r="K232">
        <f t="shared" si="39"/>
        <v>17685.795325881838</v>
      </c>
      <c r="O232">
        <f t="shared" si="40"/>
        <v>21.094216867469726</v>
      </c>
      <c r="P232">
        <f t="shared" si="41"/>
        <v>132.98795180722891</v>
      </c>
      <c r="Q232">
        <f t="shared" si="42"/>
        <v>-1.9855511062523892E-2</v>
      </c>
      <c r="R232">
        <f t="shared" si="43"/>
        <v>923521</v>
      </c>
    </row>
    <row r="233" spans="1:18" x14ac:dyDescent="0.25">
      <c r="A233" s="2">
        <v>43081</v>
      </c>
      <c r="B233">
        <v>171.7</v>
      </c>
      <c r="C233">
        <v>955</v>
      </c>
      <c r="E233">
        <f t="shared" si="34"/>
        <v>163973.5</v>
      </c>
      <c r="F233">
        <f t="shared" si="35"/>
        <v>29480.889999999996</v>
      </c>
      <c r="G233">
        <f t="shared" si="44"/>
        <v>973.08837527228002</v>
      </c>
      <c r="H233">
        <f t="shared" si="36"/>
        <v>-18.088375272280018</v>
      </c>
      <c r="I233">
        <f t="shared" si="37"/>
        <v>327.18931999083122</v>
      </c>
      <c r="J233">
        <f t="shared" si="38"/>
        <v>404.98410452895308</v>
      </c>
      <c r="K233">
        <f t="shared" si="39"/>
        <v>16125.939904195093</v>
      </c>
      <c r="O233">
        <f t="shared" si="40"/>
        <v>20.124216867469727</v>
      </c>
      <c r="P233">
        <f t="shared" si="41"/>
        <v>126.98795180722891</v>
      </c>
      <c r="Q233">
        <f t="shared" si="42"/>
        <v>-1.894070709139269E-2</v>
      </c>
      <c r="R233">
        <f t="shared" si="43"/>
        <v>912025</v>
      </c>
    </row>
    <row r="234" spans="1:18" x14ac:dyDescent="0.25">
      <c r="A234" s="2">
        <v>43082</v>
      </c>
      <c r="B234">
        <v>172.27</v>
      </c>
      <c r="C234">
        <v>946</v>
      </c>
      <c r="E234">
        <f t="shared" si="34"/>
        <v>162967.42000000001</v>
      </c>
      <c r="F234">
        <f t="shared" si="35"/>
        <v>29676.952900000004</v>
      </c>
      <c r="G234">
        <f t="shared" si="44"/>
        <v>977.19752928209368</v>
      </c>
      <c r="H234">
        <f t="shared" si="36"/>
        <v>-31.197529282093683</v>
      </c>
      <c r="I234">
        <f t="shared" si="37"/>
        <v>973.28583330709284</v>
      </c>
      <c r="J234">
        <f t="shared" si="38"/>
        <v>428.25061175786942</v>
      </c>
      <c r="K234">
        <f t="shared" si="39"/>
        <v>13921.156771664972</v>
      </c>
      <c r="O234">
        <f t="shared" si="40"/>
        <v>20.694216867469748</v>
      </c>
      <c r="P234">
        <f t="shared" si="41"/>
        <v>117.98795180722891</v>
      </c>
      <c r="Q234">
        <f t="shared" si="42"/>
        <v>-3.2978360763312564E-2</v>
      </c>
      <c r="R234">
        <f t="shared" si="43"/>
        <v>894916</v>
      </c>
    </row>
    <row r="235" spans="1:18" x14ac:dyDescent="0.25">
      <c r="A235" s="2">
        <v>43083</v>
      </c>
      <c r="B235">
        <v>172.22</v>
      </c>
      <c r="C235">
        <v>944</v>
      </c>
      <c r="E235">
        <f t="shared" si="34"/>
        <v>162575.67999999999</v>
      </c>
      <c r="F235">
        <f t="shared" si="35"/>
        <v>29659.7284</v>
      </c>
      <c r="G235">
        <f t="shared" si="44"/>
        <v>976.83707717596963</v>
      </c>
      <c r="H235">
        <f t="shared" si="36"/>
        <v>-32.837077175969625</v>
      </c>
      <c r="I235">
        <f t="shared" si="37"/>
        <v>1078.2736374605854</v>
      </c>
      <c r="J235">
        <f t="shared" si="38"/>
        <v>426.18369007112199</v>
      </c>
      <c r="K235">
        <f t="shared" si="39"/>
        <v>13453.204964436056</v>
      </c>
      <c r="O235">
        <f t="shared" si="40"/>
        <v>20.644216867469737</v>
      </c>
      <c r="P235">
        <f t="shared" si="41"/>
        <v>115.98795180722891</v>
      </c>
      <c r="Q235">
        <f t="shared" si="42"/>
        <v>-3.4785039381323754E-2</v>
      </c>
      <c r="R235">
        <f t="shared" si="43"/>
        <v>891136</v>
      </c>
    </row>
    <row r="236" spans="1:18" x14ac:dyDescent="0.25">
      <c r="A236" s="2">
        <v>43084</v>
      </c>
      <c r="B236">
        <v>173.97</v>
      </c>
      <c r="C236">
        <v>929</v>
      </c>
      <c r="E236">
        <f t="shared" si="34"/>
        <v>161618.13</v>
      </c>
      <c r="F236">
        <f t="shared" si="35"/>
        <v>30265.5609</v>
      </c>
      <c r="G236">
        <f t="shared" si="44"/>
        <v>989.45290089030937</v>
      </c>
      <c r="H236">
        <f t="shared" si="36"/>
        <v>-60.452900890309365</v>
      </c>
      <c r="I236">
        <f t="shared" si="37"/>
        <v>3654.553226053567</v>
      </c>
      <c r="J236">
        <f t="shared" si="38"/>
        <v>501.50094910726608</v>
      </c>
      <c r="K236">
        <f t="shared" si="39"/>
        <v>10198.566410219189</v>
      </c>
      <c r="O236">
        <f t="shared" si="40"/>
        <v>22.394216867469737</v>
      </c>
      <c r="P236">
        <f t="shared" si="41"/>
        <v>100.98795180722891</v>
      </c>
      <c r="Q236">
        <f t="shared" si="42"/>
        <v>-6.5073090301732361E-2</v>
      </c>
      <c r="R236">
        <f t="shared" si="43"/>
        <v>863041</v>
      </c>
    </row>
    <row r="237" spans="1:18" x14ac:dyDescent="0.25">
      <c r="A237" s="2">
        <v>43087</v>
      </c>
      <c r="B237">
        <v>176.42</v>
      </c>
      <c r="C237">
        <v>943</v>
      </c>
      <c r="E237">
        <f t="shared" si="34"/>
        <v>166364.06</v>
      </c>
      <c r="F237">
        <f t="shared" si="35"/>
        <v>31124.016399999997</v>
      </c>
      <c r="G237">
        <f t="shared" si="44"/>
        <v>1007.115054090385</v>
      </c>
      <c r="H237">
        <f t="shared" si="36"/>
        <v>-64.115054090385001</v>
      </c>
      <c r="I237">
        <f t="shared" si="37"/>
        <v>4110.7401610129946</v>
      </c>
      <c r="J237">
        <f t="shared" si="38"/>
        <v>617.23511175786723</v>
      </c>
      <c r="K237">
        <f t="shared" si="39"/>
        <v>13222.229060821599</v>
      </c>
      <c r="O237">
        <f t="shared" si="40"/>
        <v>24.844216867469726</v>
      </c>
      <c r="P237">
        <f t="shared" si="41"/>
        <v>114.98795180722891</v>
      </c>
      <c r="Q237">
        <f t="shared" si="42"/>
        <v>-6.7990513351415691E-2</v>
      </c>
      <c r="R237">
        <f t="shared" si="43"/>
        <v>889249</v>
      </c>
    </row>
    <row r="238" spans="1:18" x14ac:dyDescent="0.25">
      <c r="A238" s="2">
        <v>43088</v>
      </c>
      <c r="B238">
        <v>174.54</v>
      </c>
      <c r="C238">
        <v>940</v>
      </c>
      <c r="E238">
        <f t="shared" si="34"/>
        <v>164067.6</v>
      </c>
      <c r="F238">
        <f t="shared" si="35"/>
        <v>30464.211599999999</v>
      </c>
      <c r="G238">
        <f t="shared" si="44"/>
        <v>993.5620549001228</v>
      </c>
      <c r="H238">
        <f t="shared" si="36"/>
        <v>-53.562054900122803</v>
      </c>
      <c r="I238">
        <f t="shared" si="37"/>
        <v>2868.8937251237689</v>
      </c>
      <c r="J238">
        <f t="shared" si="38"/>
        <v>527.35525633618124</v>
      </c>
      <c r="K238">
        <f t="shared" si="39"/>
        <v>12541.301349978225</v>
      </c>
      <c r="O238">
        <f t="shared" si="40"/>
        <v>22.96421686746973</v>
      </c>
      <c r="P238">
        <f t="shared" si="41"/>
        <v>111.98795180722891</v>
      </c>
      <c r="Q238">
        <f t="shared" si="42"/>
        <v>-5.6980909468215747E-2</v>
      </c>
      <c r="R238">
        <f t="shared" si="43"/>
        <v>883600</v>
      </c>
    </row>
    <row r="239" spans="1:18" x14ac:dyDescent="0.25">
      <c r="A239" s="2">
        <v>43089</v>
      </c>
      <c r="B239">
        <v>174.35</v>
      </c>
      <c r="C239">
        <v>931</v>
      </c>
      <c r="E239">
        <f t="shared" si="34"/>
        <v>162319.85</v>
      </c>
      <c r="F239">
        <f t="shared" si="35"/>
        <v>30397.922499999997</v>
      </c>
      <c r="G239">
        <f t="shared" si="44"/>
        <v>992.19233689685166</v>
      </c>
      <c r="H239">
        <f t="shared" si="36"/>
        <v>-61.192336896851657</v>
      </c>
      <c r="I239">
        <f t="shared" si="37"/>
        <v>3744.5020948977926</v>
      </c>
      <c r="J239">
        <f t="shared" si="38"/>
        <v>518.66495392654292</v>
      </c>
      <c r="K239">
        <f t="shared" si="39"/>
        <v>10606.518217448105</v>
      </c>
      <c r="O239">
        <f t="shared" si="40"/>
        <v>22.774216867469733</v>
      </c>
      <c r="P239">
        <f t="shared" si="41"/>
        <v>102.98795180722891</v>
      </c>
      <c r="Q239">
        <f t="shared" si="42"/>
        <v>-6.5727536946134965E-2</v>
      </c>
      <c r="R239">
        <f t="shared" si="43"/>
        <v>866761</v>
      </c>
    </row>
    <row r="240" spans="1:18" x14ac:dyDescent="0.25">
      <c r="A240" s="2">
        <v>43090</v>
      </c>
      <c r="B240">
        <v>175.01</v>
      </c>
      <c r="C240">
        <v>917</v>
      </c>
      <c r="E240">
        <f t="shared" si="34"/>
        <v>160484.16999999998</v>
      </c>
      <c r="F240">
        <f t="shared" si="35"/>
        <v>30628.500099999997</v>
      </c>
      <c r="G240">
        <f t="shared" si="44"/>
        <v>996.95030469768835</v>
      </c>
      <c r="H240">
        <f t="shared" si="36"/>
        <v>-79.950304697688352</v>
      </c>
      <c r="I240">
        <f t="shared" si="37"/>
        <v>6392.0512212532085</v>
      </c>
      <c r="J240">
        <f t="shared" si="38"/>
        <v>549.16252019160277</v>
      </c>
      <c r="K240">
        <f t="shared" si="39"/>
        <v>7918.8555668456947</v>
      </c>
      <c r="O240">
        <f t="shared" si="40"/>
        <v>23.434216867469729</v>
      </c>
      <c r="P240">
        <f t="shared" si="41"/>
        <v>88.98795180722891</v>
      </c>
      <c r="Q240">
        <f t="shared" si="42"/>
        <v>-8.7186809921143235E-2</v>
      </c>
      <c r="R240">
        <f t="shared" si="43"/>
        <v>840889</v>
      </c>
    </row>
    <row r="241" spans="1:18" x14ac:dyDescent="0.25">
      <c r="A241" s="2">
        <v>43091</v>
      </c>
      <c r="B241">
        <v>175.01</v>
      </c>
      <c r="C241">
        <v>937</v>
      </c>
      <c r="E241">
        <f t="shared" si="34"/>
        <v>163984.37</v>
      </c>
      <c r="F241">
        <f t="shared" si="35"/>
        <v>30628.500099999997</v>
      </c>
      <c r="G241">
        <f t="shared" si="44"/>
        <v>996.95030469768835</v>
      </c>
      <c r="H241">
        <f t="shared" si="36"/>
        <v>-59.950304697688352</v>
      </c>
      <c r="I241">
        <f t="shared" si="37"/>
        <v>3594.0390333456739</v>
      </c>
      <c r="J241">
        <f t="shared" si="38"/>
        <v>549.16252019160277</v>
      </c>
      <c r="K241">
        <f t="shared" si="39"/>
        <v>11878.373639134852</v>
      </c>
      <c r="O241">
        <f t="shared" si="40"/>
        <v>23.434216867469729</v>
      </c>
      <c r="P241">
        <f t="shared" si="41"/>
        <v>108.98795180722891</v>
      </c>
      <c r="Q241">
        <f t="shared" si="42"/>
        <v>-6.398111493883496E-2</v>
      </c>
      <c r="R241">
        <f t="shared" si="43"/>
        <v>877969</v>
      </c>
    </row>
    <row r="242" spans="1:18" x14ac:dyDescent="0.25">
      <c r="A242" s="2">
        <v>43096</v>
      </c>
      <c r="B242">
        <v>170.6</v>
      </c>
      <c r="C242">
        <v>948</v>
      </c>
      <c r="E242">
        <f t="shared" si="34"/>
        <v>161728.79999999999</v>
      </c>
      <c r="F242">
        <f t="shared" si="35"/>
        <v>29104.359999999997</v>
      </c>
      <c r="G242">
        <f t="shared" si="44"/>
        <v>965.15842893755234</v>
      </c>
      <c r="H242">
        <f t="shared" si="36"/>
        <v>-17.158428937552344</v>
      </c>
      <c r="I242">
        <f t="shared" si="37"/>
        <v>294.41168360503366</v>
      </c>
      <c r="J242">
        <f t="shared" si="38"/>
        <v>361.92082742051986</v>
      </c>
      <c r="K242">
        <f t="shared" si="39"/>
        <v>14397.108578893887</v>
      </c>
      <c r="O242">
        <f t="shared" si="40"/>
        <v>19.024216867469733</v>
      </c>
      <c r="P242">
        <f t="shared" si="41"/>
        <v>119.98795180722891</v>
      </c>
      <c r="Q242">
        <f t="shared" si="42"/>
        <v>-1.8099608583915974E-2</v>
      </c>
      <c r="R242">
        <f t="shared" si="43"/>
        <v>898704</v>
      </c>
    </row>
    <row r="243" spans="1:18" x14ac:dyDescent="0.25">
      <c r="A243" s="2">
        <v>43097</v>
      </c>
      <c r="B243">
        <v>171.08</v>
      </c>
      <c r="C243">
        <v>977</v>
      </c>
      <c r="E243">
        <f t="shared" si="34"/>
        <v>167145.16</v>
      </c>
      <c r="F243">
        <f t="shared" si="35"/>
        <v>29268.366400000003</v>
      </c>
      <c r="G243">
        <f t="shared" si="44"/>
        <v>968.61876915634275</v>
      </c>
      <c r="H243">
        <f t="shared" si="36"/>
        <v>8.3812308436572494</v>
      </c>
      <c r="I243">
        <f t="shared" si="37"/>
        <v>70.245030454671607</v>
      </c>
      <c r="J243">
        <f t="shared" si="38"/>
        <v>380.41447561329153</v>
      </c>
      <c r="K243">
        <f t="shared" si="39"/>
        <v>22197.409783713163</v>
      </c>
      <c r="O243">
        <f t="shared" si="40"/>
        <v>19.504216867469751</v>
      </c>
      <c r="P243">
        <f t="shared" si="41"/>
        <v>148.98795180722891</v>
      </c>
      <c r="Q243">
        <f t="shared" si="42"/>
        <v>8.5785371992397642E-3</v>
      </c>
      <c r="R243">
        <f t="shared" si="43"/>
        <v>954529</v>
      </c>
    </row>
    <row r="244" spans="1:18" x14ac:dyDescent="0.25">
      <c r="A244" s="2">
        <v>43098</v>
      </c>
      <c r="B244">
        <v>169.23</v>
      </c>
      <c r="C244">
        <v>986</v>
      </c>
      <c r="E244">
        <f t="shared" si="34"/>
        <v>166860.78</v>
      </c>
      <c r="F244">
        <f t="shared" si="35"/>
        <v>28638.792899999997</v>
      </c>
      <c r="G244">
        <f t="shared" si="44"/>
        <v>955.2820412297549</v>
      </c>
      <c r="H244">
        <f t="shared" si="36"/>
        <v>30.717958770245104</v>
      </c>
      <c r="I244">
        <f t="shared" si="37"/>
        <v>943.59299101047816</v>
      </c>
      <c r="J244">
        <f t="shared" si="38"/>
        <v>311.67137320365265</v>
      </c>
      <c r="K244">
        <f t="shared" si="39"/>
        <v>24960.192916243286</v>
      </c>
      <c r="O244">
        <f t="shared" si="40"/>
        <v>17.654216867469728</v>
      </c>
      <c r="P244">
        <f t="shared" si="41"/>
        <v>157.98795180722891</v>
      </c>
      <c r="Q244">
        <f t="shared" si="42"/>
        <v>3.1154116399842904E-2</v>
      </c>
      <c r="R244">
        <f t="shared" si="43"/>
        <v>972196</v>
      </c>
    </row>
    <row r="245" spans="1:18" x14ac:dyDescent="0.25">
      <c r="A245" s="2">
        <v>43102</v>
      </c>
      <c r="B245">
        <v>172.26</v>
      </c>
      <c r="C245">
        <v>991</v>
      </c>
      <c r="E245">
        <f t="shared" si="34"/>
        <v>170709.66</v>
      </c>
      <c r="F245">
        <f t="shared" si="35"/>
        <v>29673.507599999997</v>
      </c>
      <c r="G245">
        <f t="shared" si="44"/>
        <v>977.12543886086883</v>
      </c>
      <c r="H245">
        <f t="shared" si="36"/>
        <v>13.874561139131174</v>
      </c>
      <c r="I245">
        <f t="shared" si="37"/>
        <v>192.50344680348894</v>
      </c>
      <c r="J245">
        <f t="shared" si="38"/>
        <v>427.83682742051923</v>
      </c>
      <c r="K245">
        <f t="shared" si="39"/>
        <v>26565.072434315574</v>
      </c>
      <c r="O245">
        <f t="shared" si="40"/>
        <v>20.684216867469729</v>
      </c>
      <c r="P245">
        <f t="shared" si="41"/>
        <v>162.98795180722891</v>
      </c>
      <c r="Q245">
        <f t="shared" si="42"/>
        <v>1.400056623524841E-2</v>
      </c>
      <c r="R245">
        <f t="shared" si="43"/>
        <v>982081</v>
      </c>
    </row>
    <row r="246" spans="1:18" x14ac:dyDescent="0.25">
      <c r="A246" s="2">
        <v>43103</v>
      </c>
      <c r="B246">
        <v>172.23</v>
      </c>
      <c r="C246">
        <v>990</v>
      </c>
      <c r="E246">
        <f t="shared" si="34"/>
        <v>170507.69999999998</v>
      </c>
      <c r="F246">
        <f t="shared" si="35"/>
        <v>29663.172899999998</v>
      </c>
      <c r="G246">
        <f t="shared" si="44"/>
        <v>976.90916759719448</v>
      </c>
      <c r="H246">
        <f t="shared" si="36"/>
        <v>13.090832402805518</v>
      </c>
      <c r="I246">
        <f t="shared" si="37"/>
        <v>171.36989299834289</v>
      </c>
      <c r="J246">
        <f t="shared" si="38"/>
        <v>426.59667440847102</v>
      </c>
      <c r="K246">
        <f t="shared" si="39"/>
        <v>26240.096530701117</v>
      </c>
      <c r="O246">
        <f t="shared" si="40"/>
        <v>20.654216867469728</v>
      </c>
      <c r="P246">
        <f t="shared" si="41"/>
        <v>161.98795180722891</v>
      </c>
      <c r="Q246">
        <f t="shared" si="42"/>
        <v>1.3223063033136886E-2</v>
      </c>
      <c r="R246">
        <f t="shared" si="43"/>
        <v>980100</v>
      </c>
    </row>
    <row r="247" spans="1:18" x14ac:dyDescent="0.25">
      <c r="A247" s="2">
        <v>43104</v>
      </c>
      <c r="B247">
        <v>173.03</v>
      </c>
      <c r="C247">
        <v>992</v>
      </c>
      <c r="E247">
        <f t="shared" si="34"/>
        <v>171645.76</v>
      </c>
      <c r="F247">
        <f t="shared" si="35"/>
        <v>29939.3809</v>
      </c>
      <c r="G247">
        <f t="shared" si="44"/>
        <v>982.67640129517827</v>
      </c>
      <c r="H247">
        <f t="shared" si="36"/>
        <v>9.3235987048217339</v>
      </c>
      <c r="I247">
        <f t="shared" si="37"/>
        <v>86.929492808553519</v>
      </c>
      <c r="J247">
        <f t="shared" si="38"/>
        <v>460.28342139642308</v>
      </c>
      <c r="K247">
        <f t="shared" si="39"/>
        <v>26892.048337930031</v>
      </c>
      <c r="O247">
        <f t="shared" si="40"/>
        <v>21.454216867469739</v>
      </c>
      <c r="P247">
        <f t="shared" si="41"/>
        <v>163.98795180722891</v>
      </c>
      <c r="Q247">
        <f t="shared" si="42"/>
        <v>9.3987890169573932E-3</v>
      </c>
      <c r="R247">
        <f t="shared" si="43"/>
        <v>984064</v>
      </c>
    </row>
    <row r="248" spans="1:18" x14ac:dyDescent="0.25">
      <c r="A248" s="2">
        <v>43105</v>
      </c>
      <c r="B248">
        <v>175</v>
      </c>
      <c r="C248">
        <v>1002</v>
      </c>
      <c r="E248">
        <f t="shared" si="34"/>
        <v>175350</v>
      </c>
      <c r="F248">
        <f t="shared" si="35"/>
        <v>30625</v>
      </c>
      <c r="G248">
        <f t="shared" si="44"/>
        <v>996.87821427646372</v>
      </c>
      <c r="H248">
        <f t="shared" si="36"/>
        <v>5.1217857235362771</v>
      </c>
      <c r="I248">
        <f t="shared" si="37"/>
        <v>26.232688997820027</v>
      </c>
      <c r="J248">
        <f t="shared" si="38"/>
        <v>548.69393585425382</v>
      </c>
      <c r="K248">
        <f t="shared" si="39"/>
        <v>30271.807374074611</v>
      </c>
      <c r="O248">
        <f t="shared" si="40"/>
        <v>23.424216867469738</v>
      </c>
      <c r="P248">
        <f t="shared" si="41"/>
        <v>173.98795180722891</v>
      </c>
      <c r="Q248">
        <f t="shared" si="42"/>
        <v>5.1115625983395975E-3</v>
      </c>
      <c r="R248">
        <f t="shared" si="43"/>
        <v>1004004</v>
      </c>
    </row>
    <row r="249" spans="1:18" x14ac:dyDescent="0.25">
      <c r="A249" s="2">
        <v>43108</v>
      </c>
      <c r="B249">
        <v>174.35</v>
      </c>
      <c r="C249">
        <v>991</v>
      </c>
      <c r="E249">
        <f t="shared" si="34"/>
        <v>172780.85</v>
      </c>
      <c r="F249">
        <f t="shared" si="35"/>
        <v>30397.922499999997</v>
      </c>
      <c r="G249">
        <f t="shared" si="44"/>
        <v>992.19233689685166</v>
      </c>
      <c r="H249">
        <f t="shared" si="36"/>
        <v>-1.192336896851657</v>
      </c>
      <c r="I249">
        <f t="shared" si="37"/>
        <v>1.4216672755938389</v>
      </c>
      <c r="J249">
        <f t="shared" si="38"/>
        <v>518.66495392654292</v>
      </c>
      <c r="K249">
        <f t="shared" si="39"/>
        <v>26565.072434315574</v>
      </c>
      <c r="O249">
        <f t="shared" si="40"/>
        <v>22.774216867469733</v>
      </c>
      <c r="P249">
        <f t="shared" si="41"/>
        <v>162.98795180722891</v>
      </c>
      <c r="Q249">
        <f t="shared" si="42"/>
        <v>-1.2031653853195328E-3</v>
      </c>
      <c r="R249">
        <f t="shared" si="43"/>
        <v>982081</v>
      </c>
    </row>
    <row r="250" spans="1:18" x14ac:dyDescent="0.25">
      <c r="A250" s="2">
        <v>43109</v>
      </c>
      <c r="B250">
        <v>174.33</v>
      </c>
      <c r="C250">
        <v>967</v>
      </c>
      <c r="E250">
        <f t="shared" si="34"/>
        <v>168577.11000000002</v>
      </c>
      <c r="F250">
        <f t="shared" si="35"/>
        <v>30390.948900000003</v>
      </c>
      <c r="G250">
        <f t="shared" si="44"/>
        <v>992.04815605440217</v>
      </c>
      <c r="H250">
        <f t="shared" si="36"/>
        <v>-25.04815605440217</v>
      </c>
      <c r="I250">
        <f t="shared" si="37"/>
        <v>627.41012172568412</v>
      </c>
      <c r="J250">
        <f t="shared" si="38"/>
        <v>517.75438525184495</v>
      </c>
      <c r="K250">
        <f t="shared" si="39"/>
        <v>19317.650747568587</v>
      </c>
      <c r="O250">
        <f t="shared" si="40"/>
        <v>22.754216867469751</v>
      </c>
      <c r="P250">
        <f t="shared" si="41"/>
        <v>138.98795180722891</v>
      </c>
      <c r="Q250">
        <f t="shared" si="42"/>
        <v>-2.5902953520581355E-2</v>
      </c>
      <c r="R250">
        <f t="shared" si="43"/>
        <v>935089</v>
      </c>
    </row>
  </sheetData>
  <sortState ref="A2:C250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0.88606652320869794</v>
      </c>
    </row>
    <row r="5" spans="1:9" x14ac:dyDescent="0.25">
      <c r="A5" s="8" t="s">
        <v>97</v>
      </c>
      <c r="B5" s="8">
        <v>0.78511388355114997</v>
      </c>
    </row>
    <row r="6" spans="1:9" x14ac:dyDescent="0.25">
      <c r="A6" s="8" t="s">
        <v>98</v>
      </c>
      <c r="B6" s="8">
        <v>0.78424389927402904</v>
      </c>
    </row>
    <row r="7" spans="1:9" x14ac:dyDescent="0.25">
      <c r="A7" s="8" t="s">
        <v>45</v>
      </c>
      <c r="B7" s="8">
        <v>54.276240458341519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1</v>
      </c>
      <c r="C12" s="8">
        <v>2658525.125117369</v>
      </c>
      <c r="D12" s="8">
        <v>2658525.125117369</v>
      </c>
      <c r="E12" s="8">
        <v>902.4460604614917</v>
      </c>
      <c r="F12" s="8">
        <v>1.927266216041234E-84</v>
      </c>
    </row>
    <row r="13" spans="1:9" x14ac:dyDescent="0.25">
      <c r="A13" s="8" t="s">
        <v>101</v>
      </c>
      <c r="B13" s="8">
        <v>247</v>
      </c>
      <c r="C13" s="8">
        <v>727639.83873805194</v>
      </c>
      <c r="D13" s="8">
        <v>2945.9102782917084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-264.70415715736249</v>
      </c>
      <c r="C17" s="8">
        <v>36.536742313852024</v>
      </c>
      <c r="D17" s="8">
        <v>-7.2448757167112374</v>
      </c>
      <c r="E17" s="8">
        <v>5.5033949916805386E-12</v>
      </c>
      <c r="F17" s="8">
        <v>-336.66746392505422</v>
      </c>
      <c r="G17" s="8">
        <v>-192.74085038967078</v>
      </c>
      <c r="H17" s="8">
        <v>-336.66746392505422</v>
      </c>
      <c r="I17" s="8">
        <v>-192.74085038967078</v>
      </c>
    </row>
    <row r="18" spans="1:9" ht="15.75" thickBot="1" x14ac:dyDescent="0.3">
      <c r="A18" s="9" t="s">
        <v>27</v>
      </c>
      <c r="B18" s="9">
        <v>7.2090421224788743</v>
      </c>
      <c r="C18" s="9">
        <v>0.23997551723517685</v>
      </c>
      <c r="D18" s="9">
        <v>30.040740011882079</v>
      </c>
      <c r="E18" s="9">
        <v>1.9272662160410144E-84</v>
      </c>
      <c r="F18" s="9">
        <v>6.7363828028497341</v>
      </c>
      <c r="G18" s="9">
        <v>7.6817014421080145</v>
      </c>
      <c r="H18" s="9">
        <v>6.7363828028497341</v>
      </c>
      <c r="I18" s="9">
        <v>7.6817014421080145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opLeftCell="B1" workbookViewId="0">
      <selection activeCell="A223" sqref="A223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</cols>
  <sheetData>
    <row r="1" spans="1:18" x14ac:dyDescent="0.25">
      <c r="A1" s="3" t="s">
        <v>24</v>
      </c>
      <c r="B1" s="3" t="s">
        <v>27</v>
      </c>
      <c r="C1" s="3" t="s">
        <v>53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-1.1162869064510651E-5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1/Исходный!C2</f>
        <v>1.6420361247947454E-3</v>
      </c>
      <c r="E2">
        <f>B2*C2</f>
        <v>0.19538587848932676</v>
      </c>
      <c r="F2">
        <f>B2^2</f>
        <v>14158.620099999998</v>
      </c>
      <c r="G2">
        <f t="shared" ref="G2:G8" si="0">$M$2+$M$1*B2</f>
        <v>1.5965118733916011E-3</v>
      </c>
      <c r="H2">
        <f>C2-G2</f>
        <v>4.5524251403144308E-5</v>
      </c>
      <c r="I2">
        <f>H2^2</f>
        <v>2.0724574658166865E-9</v>
      </c>
      <c r="J2">
        <f>(B2-$M$3)^2</f>
        <v>1061.8332623602942</v>
      </c>
      <c r="K2">
        <f>(C2-$M$4)^2</f>
        <v>1.6750609264470418E-7</v>
      </c>
      <c r="L2" s="3" t="s">
        <v>0</v>
      </c>
      <c r="M2">
        <f>M4-M1*M3</f>
        <v>2.9247816633777234E-3</v>
      </c>
      <c r="O2">
        <f>B2-$M$3</f>
        <v>-32.585783132530267</v>
      </c>
      <c r="P2">
        <f>C2-$M$4</f>
        <v>4.0927508187611934E-4</v>
      </c>
      <c r="Q2">
        <f>(C2-G2)/C2</f>
        <v>2.7724269104514886E-2</v>
      </c>
      <c r="R2">
        <f>C2^2</f>
        <v>2.6962826351309447E-6</v>
      </c>
    </row>
    <row r="3" spans="1:18" x14ac:dyDescent="0.25">
      <c r="A3" s="2">
        <v>42745</v>
      </c>
      <c r="B3">
        <v>119.11</v>
      </c>
      <c r="C3">
        <f>1/Исходный!C3</f>
        <v>1.6260162601626016E-3</v>
      </c>
      <c r="E3">
        <f t="shared" ref="E3:E66" si="1">B3*C3</f>
        <v>0.19367479674796748</v>
      </c>
      <c r="F3">
        <f t="shared" ref="F3:F66" si="2">B3^2</f>
        <v>14187.1921</v>
      </c>
      <c r="G3">
        <f t="shared" si="0"/>
        <v>1.5951723291038598E-3</v>
      </c>
      <c r="H3">
        <f t="shared" ref="H3:H66" si="3">C3-G3</f>
        <v>3.0843931058741839E-5</v>
      </c>
      <c r="I3">
        <f t="shared" ref="I3:I66" si="4">H3^2</f>
        <v>9.5134808315641943E-10</v>
      </c>
      <c r="J3">
        <f t="shared" ref="J3:J66" si="5">(B3-$M$3)^2</f>
        <v>1054.0270744084864</v>
      </c>
      <c r="K3">
        <f t="shared" ref="K3:K66" si="6">(C3-$M$4)^2</f>
        <v>1.5464966588960639E-7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3.9325521724397554E-4</v>
      </c>
      <c r="Q3">
        <f t="shared" ref="Q3:Q66" si="9">(C3-G3)/C3</f>
        <v>1.896901760112623E-2</v>
      </c>
      <c r="R3">
        <f t="shared" ref="R3:R66" si="10">C3^2</f>
        <v>2.6439288783131732E-6</v>
      </c>
    </row>
    <row r="4" spans="1:18" x14ac:dyDescent="0.25">
      <c r="A4" s="2">
        <v>42746</v>
      </c>
      <c r="B4">
        <v>119.75</v>
      </c>
      <c r="C4">
        <f>1/Исходный!C4</f>
        <v>1.5822784810126582E-3</v>
      </c>
      <c r="E4">
        <f t="shared" si="1"/>
        <v>0.18947784810126583</v>
      </c>
      <c r="F4">
        <f t="shared" si="2"/>
        <v>14340.0625</v>
      </c>
      <c r="G4">
        <f t="shared" si="0"/>
        <v>1.588028092902573E-3</v>
      </c>
      <c r="H4">
        <f t="shared" si="3"/>
        <v>-5.7496118899148102E-6</v>
      </c>
      <c r="I4">
        <f t="shared" si="4"/>
        <v>3.3058036884649758E-11</v>
      </c>
      <c r="J4">
        <f t="shared" si="5"/>
        <v>1012.8804719988477</v>
      </c>
      <c r="K4">
        <f t="shared" si="6"/>
        <v>1.2216243953181558E-7</v>
      </c>
      <c r="L4" s="3" t="s">
        <v>3</v>
      </c>
      <c r="M4">
        <f>AVERAGE(C2:C250)</f>
        <v>1.2327610429186261E-3</v>
      </c>
      <c r="O4">
        <f t="shared" si="7"/>
        <v>-31.825783132530262</v>
      </c>
      <c r="P4">
        <f t="shared" si="8"/>
        <v>3.4951743809403212E-4</v>
      </c>
      <c r="Q4">
        <f t="shared" si="9"/>
        <v>-3.63375471442616E-3</v>
      </c>
      <c r="R4">
        <f t="shared" si="10"/>
        <v>2.503605191475725E-6</v>
      </c>
    </row>
    <row r="5" spans="1:18" x14ac:dyDescent="0.25">
      <c r="A5" s="2">
        <v>42747</v>
      </c>
      <c r="B5">
        <v>119.25</v>
      </c>
      <c r="C5">
        <f>1/Исходный!C5</f>
        <v>1.5552099533437014E-3</v>
      </c>
      <c r="E5">
        <f t="shared" si="1"/>
        <v>0.18545878693623638</v>
      </c>
      <c r="F5">
        <f t="shared" si="2"/>
        <v>14220.5625</v>
      </c>
      <c r="G5">
        <f t="shared" si="0"/>
        <v>1.5936095274348284E-3</v>
      </c>
      <c r="H5">
        <f t="shared" si="3"/>
        <v>-3.8399574091127009E-5</v>
      </c>
      <c r="I5">
        <f t="shared" si="4"/>
        <v>1.4745272903799526E-9</v>
      </c>
      <c r="J5">
        <f t="shared" si="5"/>
        <v>1044.9562551313779</v>
      </c>
      <c r="K5">
        <f t="shared" si="6"/>
        <v>1.0397329983431824E-7</v>
      </c>
      <c r="L5" s="3" t="s">
        <v>4</v>
      </c>
      <c r="M5">
        <f>AVERAGE(E2:E250)</f>
        <v>0.18456341386649669</v>
      </c>
      <c r="O5">
        <f t="shared" si="7"/>
        <v>-32.325783132530262</v>
      </c>
      <c r="P5">
        <f t="shared" si="8"/>
        <v>3.2244891042507531E-4</v>
      </c>
      <c r="Q5">
        <f t="shared" si="9"/>
        <v>-2.4690926140594666E-2</v>
      </c>
      <c r="R5">
        <f t="shared" si="10"/>
        <v>2.4186779989793177E-6</v>
      </c>
    </row>
    <row r="6" spans="1:18" x14ac:dyDescent="0.25">
      <c r="A6" s="2">
        <v>42748</v>
      </c>
      <c r="B6">
        <v>119.04</v>
      </c>
      <c r="C6">
        <f>1/Исходный!C6</f>
        <v>1.589825119236884E-3</v>
      </c>
      <c r="E6">
        <f t="shared" si="1"/>
        <v>0.18925278219395869</v>
      </c>
      <c r="F6">
        <f t="shared" si="2"/>
        <v>14170.521600000002</v>
      </c>
      <c r="G6">
        <f t="shared" si="0"/>
        <v>1.5959537299383756E-3</v>
      </c>
      <c r="H6">
        <f t="shared" si="3"/>
        <v>-6.1286107014915398E-6</v>
      </c>
      <c r="I6">
        <f t="shared" si="4"/>
        <v>3.7559869130436624E-11</v>
      </c>
      <c r="J6">
        <f t="shared" si="5"/>
        <v>1058.5771840470402</v>
      </c>
      <c r="K6">
        <f t="shared" si="6"/>
        <v>1.2749475459701074E-7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3.5706407631825796E-4</v>
      </c>
      <c r="Q6">
        <f t="shared" si="9"/>
        <v>-3.8548961312381783E-3</v>
      </c>
      <c r="R6">
        <f t="shared" si="10"/>
        <v>2.5275439097565727E-6</v>
      </c>
    </row>
    <row r="7" spans="1:18" x14ac:dyDescent="0.25">
      <c r="A7" s="2">
        <v>42752</v>
      </c>
      <c r="B7">
        <v>120</v>
      </c>
      <c r="C7">
        <f>1/Исходный!C7</f>
        <v>1.6000000000000001E-3</v>
      </c>
      <c r="E7">
        <f t="shared" si="1"/>
        <v>0.192</v>
      </c>
      <c r="F7">
        <f t="shared" si="2"/>
        <v>14400</v>
      </c>
      <c r="G7">
        <f t="shared" si="0"/>
        <v>1.5852373756364453E-3</v>
      </c>
      <c r="H7">
        <f t="shared" si="3"/>
        <v>1.4762624363554759E-5</v>
      </c>
      <c r="I7">
        <f t="shared" si="4"/>
        <v>2.1793507809942056E-10</v>
      </c>
      <c r="J7">
        <f t="shared" si="5"/>
        <v>997.03008043258262</v>
      </c>
      <c r="K7">
        <f t="shared" si="6"/>
        <v>1.3486445159821525E-7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3.6723895708137399E-4</v>
      </c>
      <c r="Q7">
        <f t="shared" si="9"/>
        <v>9.2266402272217236E-3</v>
      </c>
      <c r="R7">
        <f t="shared" si="10"/>
        <v>2.5600000000000001E-6</v>
      </c>
    </row>
    <row r="8" spans="1:18" x14ac:dyDescent="0.25">
      <c r="A8" s="2">
        <v>42753</v>
      </c>
      <c r="B8">
        <v>119.99</v>
      </c>
      <c r="C8">
        <f>1/Исходный!C8</f>
        <v>1.6000000000000001E-3</v>
      </c>
      <c r="E8">
        <f t="shared" si="1"/>
        <v>0.19198399999999999</v>
      </c>
      <c r="F8">
        <f t="shared" si="2"/>
        <v>14397.6001</v>
      </c>
      <c r="G8">
        <f t="shared" si="0"/>
        <v>1.5853490043270906E-3</v>
      </c>
      <c r="H8">
        <f t="shared" si="3"/>
        <v>1.4650995672909521E-5</v>
      </c>
      <c r="I8">
        <f t="shared" si="4"/>
        <v>2.1465167420761352E-10</v>
      </c>
      <c r="J8">
        <f t="shared" si="5"/>
        <v>997.66169609523354</v>
      </c>
      <c r="K8">
        <f t="shared" si="6"/>
        <v>1.3486445159821525E-7</v>
      </c>
      <c r="L8" s="3" t="s">
        <v>7</v>
      </c>
      <c r="M8">
        <f>M9/249</f>
        <v>6.5844722051382073E-9</v>
      </c>
      <c r="O8">
        <f t="shared" si="7"/>
        <v>-31.585783132530267</v>
      </c>
      <c r="P8">
        <f t="shared" si="8"/>
        <v>3.6723895708137399E-4</v>
      </c>
      <c r="Q8">
        <f t="shared" si="9"/>
        <v>9.1568722955684499E-3</v>
      </c>
      <c r="R8">
        <f t="shared" si="10"/>
        <v>2.5600000000000001E-6</v>
      </c>
    </row>
    <row r="9" spans="1:18" x14ac:dyDescent="0.25">
      <c r="A9" s="2">
        <v>42754</v>
      </c>
      <c r="B9">
        <v>119.78</v>
      </c>
      <c r="C9">
        <f>1/Исходный!C9</f>
        <v>1.6000000000000001E-3</v>
      </c>
      <c r="E9">
        <f t="shared" si="1"/>
        <v>0.19164800000000001</v>
      </c>
      <c r="F9">
        <f t="shared" si="2"/>
        <v>14347.2484</v>
      </c>
      <c r="G9">
        <f t="shared" ref="G9:G72" si="11">$M$2+$M$1*B9</f>
        <v>1.5876932068306377E-3</v>
      </c>
      <c r="H9">
        <f t="shared" si="3"/>
        <v>1.2306793169362343E-5</v>
      </c>
      <c r="I9">
        <f t="shared" si="4"/>
        <v>1.5145715811346363E-10</v>
      </c>
      <c r="J9">
        <f t="shared" si="5"/>
        <v>1010.9718250108958</v>
      </c>
      <c r="K9">
        <f t="shared" si="6"/>
        <v>1.3486445159821525E-7</v>
      </c>
      <c r="L9" s="3" t="s">
        <v>8</v>
      </c>
      <c r="M9">
        <f>SUM(I2:I250)</f>
        <v>1.6395335790794137E-6</v>
      </c>
      <c r="O9">
        <f t="shared" si="7"/>
        <v>-31.795783132530261</v>
      </c>
      <c r="P9">
        <f t="shared" si="8"/>
        <v>3.6723895708137399E-4</v>
      </c>
      <c r="Q9">
        <f t="shared" si="9"/>
        <v>7.6917457308514642E-3</v>
      </c>
      <c r="R9">
        <f t="shared" si="10"/>
        <v>2.5600000000000001E-6</v>
      </c>
    </row>
    <row r="10" spans="1:18" x14ac:dyDescent="0.25">
      <c r="A10" s="2">
        <v>42755</v>
      </c>
      <c r="B10">
        <v>120</v>
      </c>
      <c r="C10">
        <f>1/Исходный!C10</f>
        <v>1.6129032258064516E-3</v>
      </c>
      <c r="E10">
        <f t="shared" si="1"/>
        <v>0.19354838709677419</v>
      </c>
      <c r="F10">
        <f t="shared" si="2"/>
        <v>14400</v>
      </c>
      <c r="G10">
        <f t="shared" si="11"/>
        <v>1.5852373756364453E-3</v>
      </c>
      <c r="H10">
        <f t="shared" si="3"/>
        <v>2.7665850170006294E-5</v>
      </c>
      <c r="I10">
        <f t="shared" si="4"/>
        <v>7.6539926562923732E-10</v>
      </c>
      <c r="J10">
        <f t="shared" si="5"/>
        <v>997.03008043258262</v>
      </c>
      <c r="K10">
        <f t="shared" si="6"/>
        <v>1.44508079210721E-7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3.8014218288782552E-4</v>
      </c>
      <c r="Q10">
        <f t="shared" si="9"/>
        <v>1.7152827105403903E-2</v>
      </c>
      <c r="R10">
        <f t="shared" si="10"/>
        <v>2.6014568158168575E-6</v>
      </c>
    </row>
    <row r="11" spans="1:18" x14ac:dyDescent="0.25">
      <c r="A11" s="2">
        <v>42758</v>
      </c>
      <c r="B11">
        <v>120.08</v>
      </c>
      <c r="C11">
        <f>1/Исходный!C11</f>
        <v>1.5600624024960999E-3</v>
      </c>
      <c r="E11">
        <f t="shared" si="1"/>
        <v>0.18733229329173168</v>
      </c>
      <c r="F11">
        <f t="shared" si="2"/>
        <v>14419.206399999999</v>
      </c>
      <c r="G11">
        <f t="shared" si="11"/>
        <v>1.5843443461112845E-3</v>
      </c>
      <c r="H11">
        <f t="shared" si="3"/>
        <v>-2.42819436151846E-5</v>
      </c>
      <c r="I11">
        <f t="shared" si="4"/>
        <v>5.8961278573100411E-10</v>
      </c>
      <c r="J11">
        <f t="shared" si="5"/>
        <v>991.98435513137781</v>
      </c>
      <c r="K11">
        <f t="shared" si="6"/>
        <v>1.071261799812628E-7</v>
      </c>
      <c r="L11" s="3" t="s">
        <v>10</v>
      </c>
      <c r="M11">
        <f>SUM(K2:K250)</f>
        <v>8.0139041039983027E-6</v>
      </c>
      <c r="O11">
        <f t="shared" si="7"/>
        <v>-31.495783132530264</v>
      </c>
      <c r="P11">
        <f t="shared" si="8"/>
        <v>3.2730135957747381E-4</v>
      </c>
      <c r="Q11">
        <f t="shared" si="9"/>
        <v>-1.5564725857333327E-2</v>
      </c>
      <c r="R11">
        <f t="shared" si="10"/>
        <v>2.4337946996819033E-6</v>
      </c>
    </row>
    <row r="12" spans="1:18" x14ac:dyDescent="0.25">
      <c r="A12" s="2">
        <v>42759</v>
      </c>
      <c r="B12">
        <v>119.97</v>
      </c>
      <c r="C12">
        <f>1/Исходный!C12</f>
        <v>1.5408320493066256E-3</v>
      </c>
      <c r="E12">
        <f t="shared" si="1"/>
        <v>0.18485362095531588</v>
      </c>
      <c r="F12">
        <f t="shared" si="2"/>
        <v>14392.8009</v>
      </c>
      <c r="G12">
        <f t="shared" si="11"/>
        <v>1.5855722617083806E-3</v>
      </c>
      <c r="H12">
        <f t="shared" si="3"/>
        <v>-4.4740212401754966E-5</v>
      </c>
      <c r="I12">
        <f t="shared" si="4"/>
        <v>2.0016866057541489E-9</v>
      </c>
      <c r="J12">
        <f t="shared" si="5"/>
        <v>998.92552742053454</v>
      </c>
      <c r="K12">
        <f t="shared" si="6"/>
        <v>9.4907744976914852E-8</v>
      </c>
      <c r="L12" s="3" t="s">
        <v>11</v>
      </c>
      <c r="M12">
        <f>1-(M9/M11)</f>
        <v>0.7954138759582341</v>
      </c>
      <c r="O12">
        <f t="shared" si="7"/>
        <v>-31.605783132530263</v>
      </c>
      <c r="P12">
        <f t="shared" si="8"/>
        <v>3.0807100638799954E-4</v>
      </c>
      <c r="Q12">
        <f t="shared" si="9"/>
        <v>-2.9036397848738973E-2</v>
      </c>
      <c r="R12">
        <f t="shared" si="10"/>
        <v>2.3741634041704555E-6</v>
      </c>
    </row>
    <row r="13" spans="1:18" x14ac:dyDescent="0.25">
      <c r="A13" s="2">
        <v>42760</v>
      </c>
      <c r="B13">
        <v>121.88</v>
      </c>
      <c r="C13">
        <f>1/Исходный!C13</f>
        <v>1.4749262536873156E-3</v>
      </c>
      <c r="E13">
        <f t="shared" si="1"/>
        <v>0.17976401179941001</v>
      </c>
      <c r="F13">
        <f t="shared" si="2"/>
        <v>14854.734399999999</v>
      </c>
      <c r="G13">
        <f t="shared" si="11"/>
        <v>1.5642511817951653E-3</v>
      </c>
      <c r="H13">
        <f t="shared" si="3"/>
        <v>-8.9324928107849689E-5</v>
      </c>
      <c r="I13">
        <f t="shared" si="4"/>
        <v>7.9789427814725156E-9</v>
      </c>
      <c r="J13">
        <f t="shared" si="5"/>
        <v>881.83953585426912</v>
      </c>
      <c r="K13">
        <f t="shared" si="6"/>
        <v>5.8643989306643819E-8</v>
      </c>
      <c r="L13" s="3" t="s">
        <v>12</v>
      </c>
      <c r="M13">
        <f>M12/(1-M12)*249</f>
        <v>968.09134070679727</v>
      </c>
      <c r="O13">
        <f t="shared" si="7"/>
        <v>-29.695783132530266</v>
      </c>
      <c r="P13">
        <f t="shared" si="8"/>
        <v>2.4216521076868953E-4</v>
      </c>
      <c r="Q13">
        <f t="shared" si="9"/>
        <v>-6.0562301257122086E-2</v>
      </c>
      <c r="R13">
        <f t="shared" si="10"/>
        <v>2.1754074538160995E-6</v>
      </c>
    </row>
    <row r="14" spans="1:18" x14ac:dyDescent="0.25">
      <c r="A14" s="2">
        <v>42761</v>
      </c>
      <c r="B14">
        <v>121.94</v>
      </c>
      <c r="C14">
        <f>1/Исходный!C14</f>
        <v>1.4705882352941176E-3</v>
      </c>
      <c r="E14">
        <f t="shared" si="1"/>
        <v>0.17932352941176469</v>
      </c>
      <c r="F14">
        <f t="shared" si="2"/>
        <v>14869.363599999999</v>
      </c>
      <c r="G14">
        <f t="shared" si="11"/>
        <v>1.5635814096512947E-3</v>
      </c>
      <c r="H14">
        <f t="shared" si="3"/>
        <v>-9.2993174357177116E-5</v>
      </c>
      <c r="I14">
        <f t="shared" si="4"/>
        <v>8.647730477024343E-9</v>
      </c>
      <c r="J14">
        <f t="shared" si="5"/>
        <v>878.27964187836528</v>
      </c>
      <c r="K14">
        <f t="shared" si="6"/>
        <v>5.6561773433209063E-8</v>
      </c>
      <c r="L14" s="3" t="s">
        <v>13</v>
      </c>
      <c r="M14">
        <f>M1*(M3/M4)</f>
        <v>-1.3725454987230536</v>
      </c>
      <c r="O14">
        <f t="shared" si="7"/>
        <v>-29.635783132530264</v>
      </c>
      <c r="P14">
        <f t="shared" si="8"/>
        <v>2.3782719237549154E-4</v>
      </c>
      <c r="Q14">
        <f t="shared" si="9"/>
        <v>-6.3235358562880442E-2</v>
      </c>
      <c r="R14">
        <f t="shared" si="10"/>
        <v>2.1626297577854669E-6</v>
      </c>
    </row>
    <row r="15" spans="1:18" x14ac:dyDescent="0.25">
      <c r="A15" s="2">
        <v>42762</v>
      </c>
      <c r="B15">
        <v>121.95</v>
      </c>
      <c r="C15">
        <f>1/Исходный!C15</f>
        <v>1.4705882352941176E-3</v>
      </c>
      <c r="E15">
        <f t="shared" si="1"/>
        <v>0.17933823529411766</v>
      </c>
      <c r="F15">
        <f t="shared" si="2"/>
        <v>14871.802500000002</v>
      </c>
      <c r="G15">
        <f t="shared" si="11"/>
        <v>1.5634697809606495E-3</v>
      </c>
      <c r="H15">
        <f t="shared" si="3"/>
        <v>-9.2881545666531878E-5</v>
      </c>
      <c r="I15">
        <f t="shared" si="4"/>
        <v>8.6269815254040459E-9</v>
      </c>
      <c r="J15">
        <f t="shared" si="5"/>
        <v>877.68702621571435</v>
      </c>
      <c r="K15">
        <f t="shared" si="6"/>
        <v>5.6561773433209063E-8</v>
      </c>
      <c r="L15" s="3" t="s">
        <v>14</v>
      </c>
      <c r="M15">
        <f>COVAR(B2:B250,C2:C250)</f>
        <v>-2.2933066291687646E-3</v>
      </c>
      <c r="O15">
        <f t="shared" si="7"/>
        <v>-29.625783132530259</v>
      </c>
      <c r="P15">
        <f t="shared" si="8"/>
        <v>2.3782719237549154E-4</v>
      </c>
      <c r="Q15">
        <f t="shared" si="9"/>
        <v>-6.315945105324168E-2</v>
      </c>
      <c r="R15">
        <f t="shared" si="10"/>
        <v>2.1626297577854669E-6</v>
      </c>
    </row>
    <row r="16" spans="1:18" x14ac:dyDescent="0.25">
      <c r="A16" s="2">
        <v>42765</v>
      </c>
      <c r="B16">
        <v>121.63</v>
      </c>
      <c r="C16">
        <f>1/Исходный!C16</f>
        <v>1.4792899408284023E-3</v>
      </c>
      <c r="E16">
        <f t="shared" si="1"/>
        <v>0.17992603550295858</v>
      </c>
      <c r="F16">
        <f t="shared" si="2"/>
        <v>14793.856899999999</v>
      </c>
      <c r="G16">
        <f t="shared" si="11"/>
        <v>1.567041899061293E-3</v>
      </c>
      <c r="H16">
        <f t="shared" si="3"/>
        <v>-8.7751958232890667E-5</v>
      </c>
      <c r="I16">
        <f t="shared" si="4"/>
        <v>7.7004061737069888E-9</v>
      </c>
      <c r="J16">
        <f t="shared" si="5"/>
        <v>896.74992742053416</v>
      </c>
      <c r="K16">
        <f t="shared" si="6"/>
        <v>6.0776497504608884E-8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2.4652889790977624E-4</v>
      </c>
      <c r="Q16">
        <f t="shared" si="9"/>
        <v>-5.9320323765434092E-2</v>
      </c>
      <c r="R16">
        <f t="shared" si="10"/>
        <v>2.1882987290360982E-6</v>
      </c>
    </row>
    <row r="17" spans="1:18" x14ac:dyDescent="0.25">
      <c r="A17" s="2">
        <v>42766</v>
      </c>
      <c r="B17">
        <v>121.35</v>
      </c>
      <c r="C17">
        <f>1/Исходный!C17</f>
        <v>1.4792899408284023E-3</v>
      </c>
      <c r="E17">
        <f t="shared" si="1"/>
        <v>0.17951183431952661</v>
      </c>
      <c r="F17">
        <f t="shared" si="2"/>
        <v>14725.822499999998</v>
      </c>
      <c r="G17">
        <f t="shared" si="11"/>
        <v>1.570167502399356E-3</v>
      </c>
      <c r="H17">
        <f t="shared" si="3"/>
        <v>-9.0877561570953643E-5</v>
      </c>
      <c r="I17">
        <f t="shared" si="4"/>
        <v>8.2587311970824695E-9</v>
      </c>
      <c r="J17">
        <f t="shared" si="5"/>
        <v>913.59796597475122</v>
      </c>
      <c r="K17">
        <f t="shared" si="6"/>
        <v>6.0776497504608884E-8</v>
      </c>
      <c r="L17" s="3" t="s">
        <v>30</v>
      </c>
      <c r="M17" s="4">
        <f>SUM(P2:P250)</f>
        <v>6.7220534694101275E-18</v>
      </c>
      <c r="O17">
        <f t="shared" si="7"/>
        <v>-30.225783132530267</v>
      </c>
      <c r="P17">
        <f t="shared" si="8"/>
        <v>2.4652889790977624E-4</v>
      </c>
      <c r="Q17">
        <f t="shared" si="9"/>
        <v>-6.1433231621964665E-2</v>
      </c>
      <c r="R17">
        <f t="shared" si="10"/>
        <v>2.1882987290360982E-6</v>
      </c>
    </row>
    <row r="18" spans="1:18" x14ac:dyDescent="0.25">
      <c r="A18" s="2">
        <v>42767</v>
      </c>
      <c r="B18">
        <v>128.75</v>
      </c>
      <c r="C18">
        <f>1/Исходный!C18</f>
        <v>1.4814814814814814E-3</v>
      </c>
      <c r="E18">
        <f t="shared" si="1"/>
        <v>0.19074074074074074</v>
      </c>
      <c r="F18">
        <f t="shared" si="2"/>
        <v>16576.5625</v>
      </c>
      <c r="G18">
        <f t="shared" si="11"/>
        <v>1.487562271321977E-3</v>
      </c>
      <c r="H18">
        <f t="shared" si="3"/>
        <v>-6.0807898404956293E-6</v>
      </c>
      <c r="I18">
        <f t="shared" si="4"/>
        <v>3.6976005084274859E-11</v>
      </c>
      <c r="J18">
        <f t="shared" si="5"/>
        <v>521.01637561330301</v>
      </c>
      <c r="K18">
        <f t="shared" si="6"/>
        <v>6.1861856558899082E-8</v>
      </c>
      <c r="L18" s="3" t="s">
        <v>15</v>
      </c>
      <c r="M18">
        <f>CORREL(C2:C250,B2:B250)</f>
        <v>-0.8918597849203842</v>
      </c>
      <c r="O18">
        <f t="shared" si="7"/>
        <v>-22.825783132530262</v>
      </c>
      <c r="P18">
        <f t="shared" si="8"/>
        <v>2.4872043856285532E-4</v>
      </c>
      <c r="Q18">
        <f t="shared" si="9"/>
        <v>-4.10453314233455E-3</v>
      </c>
      <c r="R18">
        <f t="shared" si="10"/>
        <v>2.1947873799725651E-6</v>
      </c>
    </row>
    <row r="19" spans="1:18" x14ac:dyDescent="0.25">
      <c r="A19" s="2">
        <v>42768</v>
      </c>
      <c r="B19">
        <v>128.53</v>
      </c>
      <c r="C19">
        <f>1/Исходный!C19</f>
        <v>1.4619883040935672E-3</v>
      </c>
      <c r="E19">
        <f t="shared" si="1"/>
        <v>0.18790935672514619</v>
      </c>
      <c r="F19">
        <f t="shared" si="2"/>
        <v>16519.960900000002</v>
      </c>
      <c r="G19">
        <f t="shared" si="11"/>
        <v>1.4900181025161695E-3</v>
      </c>
      <c r="H19">
        <f t="shared" si="3"/>
        <v>-2.8029798422602283E-5</v>
      </c>
      <c r="I19">
        <f t="shared" si="4"/>
        <v>7.856695996117174E-10</v>
      </c>
      <c r="J19">
        <f t="shared" si="5"/>
        <v>531.10812019161631</v>
      </c>
      <c r="K19">
        <f t="shared" si="6"/>
        <v>5.2545137265764653E-8</v>
      </c>
      <c r="L19" s="3" t="s">
        <v>31</v>
      </c>
      <c r="M19" s="5">
        <f>1/249*ABS(M20)</f>
        <v>4.2084519898686239E-3</v>
      </c>
      <c r="O19">
        <f t="shared" si="7"/>
        <v>-23.045783132530261</v>
      </c>
      <c r="P19">
        <f t="shared" si="8"/>
        <v>2.2922726117494108E-4</v>
      </c>
      <c r="Q19">
        <f t="shared" si="9"/>
        <v>-1.9172382121059962E-2</v>
      </c>
      <c r="R19">
        <f t="shared" si="10"/>
        <v>2.1374098013063845E-6</v>
      </c>
    </row>
    <row r="20" spans="1:18" x14ac:dyDescent="0.25">
      <c r="A20" s="2">
        <v>42769</v>
      </c>
      <c r="B20">
        <v>129.08000000000001</v>
      </c>
      <c r="C20">
        <f>1/Исходный!C20</f>
        <v>1.455604075691412E-3</v>
      </c>
      <c r="E20">
        <f t="shared" si="1"/>
        <v>0.18788937409024747</v>
      </c>
      <c r="F20">
        <f t="shared" si="2"/>
        <v>16661.646400000001</v>
      </c>
      <c r="G20">
        <f t="shared" si="11"/>
        <v>1.4838785245306885E-3</v>
      </c>
      <c r="H20">
        <f t="shared" si="3"/>
        <v>-2.8274448839276517E-5</v>
      </c>
      <c r="I20">
        <f t="shared" si="4"/>
        <v>7.9944445716486523E-10</v>
      </c>
      <c r="J20">
        <f t="shared" si="5"/>
        <v>506.06025874583247</v>
      </c>
      <c r="K20">
        <f t="shared" si="6"/>
        <v>4.965901725537294E-8</v>
      </c>
      <c r="L20" s="3" t="s">
        <v>32</v>
      </c>
      <c r="M20">
        <f>SUM(Q2:Q250)</f>
        <v>-1.0479045454772875</v>
      </c>
      <c r="O20">
        <f t="shared" si="7"/>
        <v>-22.495783132530249</v>
      </c>
      <c r="P20">
        <f t="shared" si="8"/>
        <v>2.2284303277278592E-4</v>
      </c>
      <c r="Q20">
        <f t="shared" si="9"/>
        <v>-1.9424546352582967E-2</v>
      </c>
      <c r="R20">
        <f t="shared" si="10"/>
        <v>2.1187832251694498E-6</v>
      </c>
    </row>
    <row r="21" spans="1:18" x14ac:dyDescent="0.25">
      <c r="A21" s="2">
        <v>42772</v>
      </c>
      <c r="B21">
        <v>130.29</v>
      </c>
      <c r="C21">
        <f>1/Исходный!C21</f>
        <v>1.4513788098693759E-3</v>
      </c>
      <c r="E21">
        <f t="shared" si="1"/>
        <v>0.18910014513788098</v>
      </c>
      <c r="F21">
        <f t="shared" si="2"/>
        <v>16975.484099999998</v>
      </c>
      <c r="G21">
        <f t="shared" si="11"/>
        <v>1.4703714529626308E-3</v>
      </c>
      <c r="H21">
        <f t="shared" si="3"/>
        <v>-1.8992643093254874E-5</v>
      </c>
      <c r="I21">
        <f t="shared" si="4"/>
        <v>3.607204916677621E-10</v>
      </c>
      <c r="J21">
        <f t="shared" si="5"/>
        <v>453.08456356511016</v>
      </c>
      <c r="K21">
        <f t="shared" si="6"/>
        <v>4.7793728026532358E-8</v>
      </c>
      <c r="O21">
        <f t="shared" si="7"/>
        <v>-21.28578313253027</v>
      </c>
      <c r="P21">
        <f t="shared" si="8"/>
        <v>2.1861776695074981E-4</v>
      </c>
      <c r="Q21">
        <f t="shared" si="9"/>
        <v>-1.3085931091252608E-2</v>
      </c>
      <c r="R21">
        <f t="shared" si="10"/>
        <v>2.1065004497378461E-6</v>
      </c>
    </row>
    <row r="22" spans="1:18" x14ac:dyDescent="0.25">
      <c r="A22" s="2">
        <v>42773</v>
      </c>
      <c r="B22">
        <v>131.53</v>
      </c>
      <c r="C22">
        <f>1/Исходный!C22</f>
        <v>1.4749262536873156E-3</v>
      </c>
      <c r="E22">
        <f t="shared" si="1"/>
        <v>0.19399705014749263</v>
      </c>
      <c r="F22">
        <f t="shared" si="2"/>
        <v>17300.140899999999</v>
      </c>
      <c r="G22">
        <f t="shared" si="11"/>
        <v>1.4565294953226375E-3</v>
      </c>
      <c r="H22">
        <f t="shared" si="3"/>
        <v>1.839675836467808E-5</v>
      </c>
      <c r="I22">
        <f t="shared" si="4"/>
        <v>3.384407183283529E-10</v>
      </c>
      <c r="J22">
        <f t="shared" si="5"/>
        <v>401.83342139643469</v>
      </c>
      <c r="K22">
        <f t="shared" si="6"/>
        <v>5.8643989306643819E-8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2.4216521076868953E-4</v>
      </c>
      <c r="Q22">
        <f t="shared" si="9"/>
        <v>1.2473002171251739E-2</v>
      </c>
      <c r="R22">
        <f t="shared" si="10"/>
        <v>2.1754074538160995E-6</v>
      </c>
    </row>
    <row r="23" spans="1:18" x14ac:dyDescent="0.25">
      <c r="A23" s="2">
        <v>42774</v>
      </c>
      <c r="B23">
        <v>132.04</v>
      </c>
      <c r="C23">
        <f>1/Исходный!C23</f>
        <v>1.4771048744460858E-3</v>
      </c>
      <c r="E23">
        <f t="shared" si="1"/>
        <v>0.19503692762186114</v>
      </c>
      <c r="F23">
        <f t="shared" si="2"/>
        <v>17434.561599999997</v>
      </c>
      <c r="G23">
        <f t="shared" si="11"/>
        <v>1.4508364320997371E-3</v>
      </c>
      <c r="H23">
        <f t="shared" si="3"/>
        <v>2.6268442346348651E-5</v>
      </c>
      <c r="I23">
        <f t="shared" si="4"/>
        <v>6.9003106330344298E-10</v>
      </c>
      <c r="J23">
        <f t="shared" si="5"/>
        <v>381.6468226012542</v>
      </c>
      <c r="K23">
        <f t="shared" si="6"/>
        <v>5.9703908005519598E-8</v>
      </c>
      <c r="L23">
        <f>(SUM(F2:F250)*M11)/(247*M10)</f>
        <v>3.6608898665587485E-6</v>
      </c>
      <c r="M23">
        <f>L23^0.5</f>
        <v>1.913345203187012E-3</v>
      </c>
      <c r="N23">
        <f>M23/M2</f>
        <v>0.65418394376056077</v>
      </c>
      <c r="O23">
        <f t="shared" si="7"/>
        <v>-19.53578313253027</v>
      </c>
      <c r="P23">
        <f t="shared" si="8"/>
        <v>2.4434383152745968E-4</v>
      </c>
      <c r="Q23">
        <f t="shared" si="9"/>
        <v>1.7783735468478036E-2</v>
      </c>
      <c r="R23">
        <f t="shared" si="10"/>
        <v>2.1818388101123869E-6</v>
      </c>
    </row>
    <row r="24" spans="1:18" x14ac:dyDescent="0.25">
      <c r="A24" s="2">
        <v>42775</v>
      </c>
      <c r="B24">
        <v>132.41999999999999</v>
      </c>
      <c r="C24">
        <f>1/Исходный!C24</f>
        <v>1.4792899408284023E-3</v>
      </c>
      <c r="E24">
        <f t="shared" si="1"/>
        <v>0.19588757396449702</v>
      </c>
      <c r="F24">
        <f t="shared" si="2"/>
        <v>17535.056399999998</v>
      </c>
      <c r="G24">
        <f t="shared" si="11"/>
        <v>1.4465945418552233E-3</v>
      </c>
      <c r="H24">
        <f t="shared" si="3"/>
        <v>3.269539897317905E-5</v>
      </c>
      <c r="I24">
        <f t="shared" si="4"/>
        <v>1.0689891140153576E-9</v>
      </c>
      <c r="J24">
        <f t="shared" si="5"/>
        <v>366.94402742053137</v>
      </c>
      <c r="K24">
        <f t="shared" si="6"/>
        <v>6.0776497504608884E-8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2.4652889790977624E-4</v>
      </c>
      <c r="Q24">
        <f t="shared" si="9"/>
        <v>2.2102089705869039E-2</v>
      </c>
      <c r="R24">
        <f t="shared" si="10"/>
        <v>2.1882987290360982E-6</v>
      </c>
    </row>
    <row r="25" spans="1:18" x14ac:dyDescent="0.25">
      <c r="A25" s="2">
        <v>42776</v>
      </c>
      <c r="B25">
        <v>132.12</v>
      </c>
      <c r="C25">
        <f>1/Исходный!C25</f>
        <v>1.4992503748125937E-3</v>
      </c>
      <c r="E25">
        <f t="shared" si="1"/>
        <v>0.19808095952023988</v>
      </c>
      <c r="F25">
        <f t="shared" si="2"/>
        <v>17455.6944</v>
      </c>
      <c r="G25">
        <f t="shared" si="11"/>
        <v>1.4499434025745763E-3</v>
      </c>
      <c r="H25">
        <f t="shared" si="3"/>
        <v>4.9306972238017353E-5</v>
      </c>
      <c r="I25">
        <f t="shared" si="4"/>
        <v>2.4311775112806139E-9</v>
      </c>
      <c r="J25">
        <f t="shared" si="5"/>
        <v>378.52749730004888</v>
      </c>
      <c r="K25">
        <f t="shared" si="6"/>
        <v>7.1016564013293203E-8</v>
      </c>
      <c r="L25">
        <f>M11/(249*247*M10)</f>
        <v>2.5471950263831869E-15</v>
      </c>
      <c r="M25">
        <f>L25^0.5</f>
        <v>5.0469743672651901E-8</v>
      </c>
      <c r="N25">
        <f>M25/M1</f>
        <v>-4.5212161300992879E-3</v>
      </c>
      <c r="O25">
        <f t="shared" si="7"/>
        <v>-19.455783132530257</v>
      </c>
      <c r="P25">
        <f t="shared" si="8"/>
        <v>2.6648933189396757E-4</v>
      </c>
      <c r="Q25">
        <f t="shared" si="9"/>
        <v>3.2887750482757577E-2</v>
      </c>
      <c r="R25">
        <f t="shared" si="10"/>
        <v>2.2477516863757025E-6</v>
      </c>
    </row>
    <row r="26" spans="1:18" x14ac:dyDescent="0.25">
      <c r="A26" s="2">
        <v>42779</v>
      </c>
      <c r="B26">
        <v>133.29</v>
      </c>
      <c r="C26">
        <f>1/Исходный!C26</f>
        <v>1.5151515151515152E-3</v>
      </c>
      <c r="E26">
        <f t="shared" si="1"/>
        <v>0.20195454545454544</v>
      </c>
      <c r="F26">
        <f t="shared" si="2"/>
        <v>17766.224099999999</v>
      </c>
      <c r="G26">
        <f t="shared" si="11"/>
        <v>1.4368828457690989E-3</v>
      </c>
      <c r="H26">
        <f t="shared" si="3"/>
        <v>7.8268669382416294E-5</v>
      </c>
      <c r="I26">
        <f t="shared" si="4"/>
        <v>6.1259846068939902E-9</v>
      </c>
      <c r="J26">
        <f t="shared" si="5"/>
        <v>334.36986476992854</v>
      </c>
      <c r="K26">
        <f t="shared" si="6"/>
        <v>7.9744378807914091E-8</v>
      </c>
      <c r="O26">
        <f t="shared" si="7"/>
        <v>-18.28578313253027</v>
      </c>
      <c r="P26">
        <f t="shared" si="8"/>
        <v>2.8239047223288906E-4</v>
      </c>
      <c r="Q26">
        <f t="shared" si="9"/>
        <v>5.1657321792394753E-2</v>
      </c>
      <c r="R26">
        <f t="shared" si="10"/>
        <v>2.2956841138659321E-6</v>
      </c>
    </row>
    <row r="27" spans="1:18" x14ac:dyDescent="0.25">
      <c r="A27" s="2">
        <v>42780</v>
      </c>
      <c r="B27">
        <v>135.02000000000001</v>
      </c>
      <c r="C27">
        <f>1/Исходный!C27</f>
        <v>1.5313935681470138E-3</v>
      </c>
      <c r="E27">
        <f t="shared" si="1"/>
        <v>0.20676875957120983</v>
      </c>
      <c r="F27">
        <f t="shared" si="2"/>
        <v>18230.400400000002</v>
      </c>
      <c r="G27">
        <f t="shared" si="11"/>
        <v>1.4175710822874952E-3</v>
      </c>
      <c r="H27">
        <f t="shared" si="3"/>
        <v>1.138224858595186E-4</v>
      </c>
      <c r="I27">
        <f t="shared" si="4"/>
        <v>1.2955558287240312E-8</v>
      </c>
      <c r="J27">
        <f t="shared" si="5"/>
        <v>274.09395513137321</v>
      </c>
      <c r="K27">
        <f t="shared" si="6"/>
        <v>8.9181385124283652E-8</v>
      </c>
      <c r="L27">
        <f>M2-M23*1.96</f>
        <v>-8.2537493486882019E-4</v>
      </c>
      <c r="M27" s="6" t="s">
        <v>43</v>
      </c>
      <c r="N27" s="7">
        <f>M2+M23*1.96</f>
        <v>6.6749382616242674E-3</v>
      </c>
      <c r="O27">
        <f t="shared" si="7"/>
        <v>-16.555783132530252</v>
      </c>
      <c r="P27">
        <f t="shared" si="8"/>
        <v>2.9863252522838776E-4</v>
      </c>
      <c r="Q27">
        <f t="shared" si="9"/>
        <v>7.432608326626565E-2</v>
      </c>
      <c r="R27">
        <f t="shared" si="10"/>
        <v>2.3451662605620428E-6</v>
      </c>
    </row>
    <row r="28" spans="1:18" x14ac:dyDescent="0.25">
      <c r="A28" s="2">
        <v>42781</v>
      </c>
      <c r="B28">
        <v>135.51</v>
      </c>
      <c r="C28">
        <f>1/Исходный!C28</f>
        <v>1.5174506828528073E-3</v>
      </c>
      <c r="E28">
        <f t="shared" si="1"/>
        <v>0.20562974203338391</v>
      </c>
      <c r="F28">
        <f t="shared" si="2"/>
        <v>18362.960099999997</v>
      </c>
      <c r="G28">
        <f t="shared" si="11"/>
        <v>1.4121012764458853E-3</v>
      </c>
      <c r="H28">
        <f t="shared" si="3"/>
        <v>1.0534940640692203E-4</v>
      </c>
      <c r="I28">
        <f t="shared" si="4"/>
        <v>1.1098497430290824E-8</v>
      </c>
      <c r="J28">
        <f t="shared" si="5"/>
        <v>258.10938766149417</v>
      </c>
      <c r="K28">
        <f t="shared" si="6"/>
        <v>8.1048191085853768E-8</v>
      </c>
      <c r="L28">
        <f>M1-M25*1.96</f>
        <v>-1.1261789762109049E-5</v>
      </c>
      <c r="M28" s="6" t="s">
        <v>44</v>
      </c>
      <c r="N28" s="7">
        <f>M1+M25*1.96</f>
        <v>-1.1063948366912252E-5</v>
      </c>
      <c r="O28">
        <f t="shared" si="7"/>
        <v>-16.065783132530271</v>
      </c>
      <c r="P28">
        <f t="shared" si="8"/>
        <v>2.8468963993418125E-4</v>
      </c>
      <c r="Q28">
        <f t="shared" si="9"/>
        <v>6.942525882216162E-2</v>
      </c>
      <c r="R28">
        <f t="shared" si="10"/>
        <v>2.3026565748904512E-6</v>
      </c>
    </row>
    <row r="29" spans="1:18" x14ac:dyDescent="0.25">
      <c r="A29" s="2">
        <v>42782</v>
      </c>
      <c r="B29">
        <v>135.34</v>
      </c>
      <c r="C29">
        <f>1/Исходный!C29</f>
        <v>1.5015015015015015E-3</v>
      </c>
      <c r="E29">
        <f t="shared" si="1"/>
        <v>0.20321321321321323</v>
      </c>
      <c r="F29">
        <f t="shared" si="2"/>
        <v>18316.9156</v>
      </c>
      <c r="G29">
        <f t="shared" si="11"/>
        <v>1.413998964186852E-3</v>
      </c>
      <c r="H29">
        <f t="shared" si="3"/>
        <v>8.7502537314649523E-5</v>
      </c>
      <c r="I29">
        <f t="shared" si="4"/>
        <v>7.6566940365016329E-9</v>
      </c>
      <c r="J29">
        <f t="shared" si="5"/>
        <v>263.60065392655406</v>
      </c>
      <c r="K29">
        <f t="shared" si="6"/>
        <v>7.2221434079334173E-8</v>
      </c>
      <c r="O29">
        <f t="shared" si="7"/>
        <v>-16.235783132530258</v>
      </c>
      <c r="P29">
        <f t="shared" si="8"/>
        <v>2.687404585828754E-4</v>
      </c>
      <c r="Q29">
        <f t="shared" si="9"/>
        <v>5.8276689851556582E-2</v>
      </c>
      <c r="R29">
        <f t="shared" si="10"/>
        <v>2.2545067590112637E-6</v>
      </c>
    </row>
    <row r="30" spans="1:18" x14ac:dyDescent="0.25">
      <c r="A30" s="2">
        <v>42783</v>
      </c>
      <c r="B30">
        <v>135.72</v>
      </c>
      <c r="C30">
        <f>1/Исходный!C30</f>
        <v>1.5313935681470138E-3</v>
      </c>
      <c r="E30">
        <f t="shared" si="1"/>
        <v>0.20784073506891271</v>
      </c>
      <c r="F30">
        <f t="shared" si="2"/>
        <v>18419.918399999999</v>
      </c>
      <c r="G30">
        <f t="shared" si="11"/>
        <v>1.4097570739423379E-3</v>
      </c>
      <c r="H30">
        <f t="shared" si="3"/>
        <v>1.2163649420467593E-4</v>
      </c>
      <c r="I30">
        <f t="shared" si="4"/>
        <v>1.4795436722404162E-8</v>
      </c>
      <c r="J30">
        <f t="shared" si="5"/>
        <v>251.40585874583121</v>
      </c>
      <c r="K30">
        <f t="shared" si="6"/>
        <v>8.9181385124283652E-8</v>
      </c>
      <c r="O30">
        <f t="shared" si="7"/>
        <v>-15.855783132530263</v>
      </c>
      <c r="P30">
        <f t="shared" si="8"/>
        <v>2.9863252522838776E-4</v>
      </c>
      <c r="Q30">
        <f t="shared" si="9"/>
        <v>7.9428630715653384E-2</v>
      </c>
      <c r="R30">
        <f t="shared" si="10"/>
        <v>2.3451662605620428E-6</v>
      </c>
    </row>
    <row r="31" spans="1:18" x14ac:dyDescent="0.25">
      <c r="A31" s="2">
        <v>42787</v>
      </c>
      <c r="B31">
        <v>136.69999999999999</v>
      </c>
      <c r="C31">
        <f>1/Исходный!C31</f>
        <v>1.4903129657228018E-3</v>
      </c>
      <c r="E31">
        <f t="shared" si="1"/>
        <v>0.203725782414307</v>
      </c>
      <c r="F31">
        <f t="shared" si="2"/>
        <v>18686.889999999996</v>
      </c>
      <c r="G31">
        <f t="shared" si="11"/>
        <v>1.3988174622591176E-3</v>
      </c>
      <c r="H31">
        <f t="shared" si="3"/>
        <v>9.1495503463684185E-5</v>
      </c>
      <c r="I31">
        <f t="shared" si="4"/>
        <v>8.3714271540730446E-9</v>
      </c>
      <c r="J31">
        <f t="shared" si="5"/>
        <v>221.28892380607218</v>
      </c>
      <c r="K31">
        <f t="shared" si="6"/>
        <v>6.6332992940128075E-8</v>
      </c>
      <c r="O31">
        <f t="shared" si="7"/>
        <v>-14.875783132530273</v>
      </c>
      <c r="P31">
        <f t="shared" si="8"/>
        <v>2.575519228041757E-4</v>
      </c>
      <c r="Q31">
        <f t="shared" si="9"/>
        <v>6.1393482824132088E-2</v>
      </c>
      <c r="R31">
        <f t="shared" si="10"/>
        <v>2.2210327358014929E-6</v>
      </c>
    </row>
    <row r="32" spans="1:18" x14ac:dyDescent="0.25">
      <c r="A32" s="2">
        <v>42788</v>
      </c>
      <c r="B32">
        <v>137.11000000000001</v>
      </c>
      <c r="C32">
        <f>1/Исходный!C32</f>
        <v>1.4771048744460858E-3</v>
      </c>
      <c r="E32">
        <f t="shared" si="1"/>
        <v>0.20252584933530285</v>
      </c>
      <c r="F32">
        <f t="shared" si="2"/>
        <v>18799.152100000003</v>
      </c>
      <c r="G32">
        <f t="shared" si="11"/>
        <v>1.394240685942668E-3</v>
      </c>
      <c r="H32">
        <f t="shared" si="3"/>
        <v>8.2864188503417721E-5</v>
      </c>
      <c r="I32">
        <f t="shared" si="4"/>
        <v>6.8664737363299459E-9</v>
      </c>
      <c r="J32">
        <f t="shared" si="5"/>
        <v>209.25888163739663</v>
      </c>
      <c r="K32">
        <f t="shared" si="6"/>
        <v>5.9703908005519598E-8</v>
      </c>
      <c r="O32">
        <f t="shared" si="7"/>
        <v>-14.465783132530248</v>
      </c>
      <c r="P32">
        <f t="shared" si="8"/>
        <v>2.4434383152745968E-4</v>
      </c>
      <c r="Q32">
        <f t="shared" si="9"/>
        <v>5.6099055616813796E-2</v>
      </c>
      <c r="R32">
        <f t="shared" si="10"/>
        <v>2.1818388101123869E-6</v>
      </c>
    </row>
    <row r="33" spans="1:18" x14ac:dyDescent="0.25">
      <c r="A33" s="2">
        <v>42789</v>
      </c>
      <c r="B33">
        <v>136.53</v>
      </c>
      <c r="C33">
        <f>1/Исходный!C33</f>
        <v>1.4662756598240469E-3</v>
      </c>
      <c r="E33">
        <f t="shared" si="1"/>
        <v>0.20019061583577713</v>
      </c>
      <c r="F33">
        <f t="shared" si="2"/>
        <v>18640.440900000001</v>
      </c>
      <c r="G33">
        <f t="shared" si="11"/>
        <v>1.4007151500000843E-3</v>
      </c>
      <c r="H33">
        <f t="shared" si="3"/>
        <v>6.5560509823962658E-5</v>
      </c>
      <c r="I33">
        <f t="shared" si="4"/>
        <v>4.2981804483779041E-9</v>
      </c>
      <c r="J33">
        <f t="shared" si="5"/>
        <v>226.37559007113211</v>
      </c>
      <c r="K33">
        <f t="shared" si="6"/>
        <v>5.4529076308485451E-8</v>
      </c>
      <c r="O33">
        <f t="shared" si="7"/>
        <v>-15.045783132530261</v>
      </c>
      <c r="P33">
        <f t="shared" si="8"/>
        <v>2.3351461690542083E-4</v>
      </c>
      <c r="Q33">
        <f t="shared" si="9"/>
        <v>4.4712267699942534E-2</v>
      </c>
      <c r="R33">
        <f t="shared" si="10"/>
        <v>2.1499643105924442E-6</v>
      </c>
    </row>
    <row r="34" spans="1:18" x14ac:dyDescent="0.25">
      <c r="A34" s="2">
        <v>42790</v>
      </c>
      <c r="B34">
        <v>136.66</v>
      </c>
      <c r="C34">
        <f>1/Исходный!C34</f>
        <v>1.5060240963855422E-3</v>
      </c>
      <c r="E34">
        <f t="shared" si="1"/>
        <v>0.2058132530120482</v>
      </c>
      <c r="F34">
        <f t="shared" si="2"/>
        <v>18675.955599999998</v>
      </c>
      <c r="G34">
        <f t="shared" si="11"/>
        <v>1.3992639770216979E-3</v>
      </c>
      <c r="H34">
        <f t="shared" si="3"/>
        <v>1.0676011936384434E-4</v>
      </c>
      <c r="I34">
        <f t="shared" si="4"/>
        <v>1.1397723086582292E-8</v>
      </c>
      <c r="J34">
        <f t="shared" si="5"/>
        <v>222.48058645667436</v>
      </c>
      <c r="K34">
        <f t="shared" si="6"/>
        <v>7.4672696390062675E-8</v>
      </c>
      <c r="O34">
        <f t="shared" si="7"/>
        <v>-14.915783132530265</v>
      </c>
      <c r="P34">
        <f t="shared" si="8"/>
        <v>2.7326305346691616E-4</v>
      </c>
      <c r="Q34">
        <f t="shared" si="9"/>
        <v>7.0888719257592644E-2</v>
      </c>
      <c r="R34">
        <f t="shared" si="10"/>
        <v>2.268108578893889E-6</v>
      </c>
    </row>
    <row r="35" spans="1:18" x14ac:dyDescent="0.25">
      <c r="A35" s="2">
        <v>42793</v>
      </c>
      <c r="B35">
        <v>136.93</v>
      </c>
      <c r="C35">
        <f>1/Исходный!C35</f>
        <v>1.5220700152207001E-3</v>
      </c>
      <c r="E35">
        <f t="shared" si="1"/>
        <v>0.20841704718417048</v>
      </c>
      <c r="F35">
        <f t="shared" si="2"/>
        <v>18749.824900000003</v>
      </c>
      <c r="G35">
        <f t="shared" si="11"/>
        <v>1.3962500023742799E-3</v>
      </c>
      <c r="H35">
        <f t="shared" si="3"/>
        <v>1.2582001284642012E-4</v>
      </c>
      <c r="I35">
        <f t="shared" si="4"/>
        <v>1.5830675632673324E-8</v>
      </c>
      <c r="J35">
        <f t="shared" si="5"/>
        <v>214.49896356510772</v>
      </c>
      <c r="K35">
        <f t="shared" si="6"/>
        <v>8.3699681454482207E-8</v>
      </c>
      <c r="O35">
        <f t="shared" si="7"/>
        <v>-14.645783132530255</v>
      </c>
      <c r="P35">
        <f t="shared" si="8"/>
        <v>2.8930897230207398E-4</v>
      </c>
      <c r="Q35">
        <f t="shared" si="9"/>
        <v>8.2663748440098023E-2</v>
      </c>
      <c r="R35">
        <f t="shared" si="10"/>
        <v>2.3166971312339421E-6</v>
      </c>
    </row>
    <row r="36" spans="1:18" x14ac:dyDescent="0.25">
      <c r="A36" s="2">
        <v>42794</v>
      </c>
      <c r="B36">
        <v>136.99</v>
      </c>
      <c r="C36">
        <f>1/Исходный!C36</f>
        <v>1.5105740181268882E-3</v>
      </c>
      <c r="E36">
        <f t="shared" si="1"/>
        <v>0.20693353474320242</v>
      </c>
      <c r="F36">
        <f t="shared" si="2"/>
        <v>18766.260100000003</v>
      </c>
      <c r="G36">
        <f t="shared" si="11"/>
        <v>1.3955802302304092E-3</v>
      </c>
      <c r="H36">
        <f t="shared" si="3"/>
        <v>1.1499378789647905E-4</v>
      </c>
      <c r="I36">
        <f t="shared" si="4"/>
        <v>1.322357125478041E-8</v>
      </c>
      <c r="J36">
        <f t="shared" si="5"/>
        <v>212.74506958920404</v>
      </c>
      <c r="K36">
        <f t="shared" si="6"/>
        <v>7.7180049194066471E-8</v>
      </c>
      <c r="O36">
        <f t="shared" si="7"/>
        <v>-14.585783132530253</v>
      </c>
      <c r="P36">
        <f t="shared" si="8"/>
        <v>2.7781297520826213E-4</v>
      </c>
      <c r="Q36">
        <f t="shared" si="9"/>
        <v>7.6125887587469132E-2</v>
      </c>
      <c r="R36">
        <f t="shared" si="10"/>
        <v>2.2818338642400122E-6</v>
      </c>
    </row>
    <row r="37" spans="1:18" x14ac:dyDescent="0.25">
      <c r="A37" s="2">
        <v>42795</v>
      </c>
      <c r="B37">
        <v>139.79</v>
      </c>
      <c r="C37">
        <f>1/Исходный!C37</f>
        <v>1.5337423312883436E-3</v>
      </c>
      <c r="E37">
        <f t="shared" si="1"/>
        <v>0.21440184049079755</v>
      </c>
      <c r="F37">
        <f t="shared" si="2"/>
        <v>19541.244099999996</v>
      </c>
      <c r="G37">
        <f t="shared" si="11"/>
        <v>1.3643241968497796E-3</v>
      </c>
      <c r="H37">
        <f t="shared" si="3"/>
        <v>1.6941813443856397E-4</v>
      </c>
      <c r="I37">
        <f t="shared" si="4"/>
        <v>2.8702504276643336E-8</v>
      </c>
      <c r="J37">
        <f t="shared" si="5"/>
        <v>138.904684047035</v>
      </c>
      <c r="K37">
        <f t="shared" si="6"/>
        <v>9.0589735948695043E-8</v>
      </c>
      <c r="O37">
        <f t="shared" si="7"/>
        <v>-11.78578313253027</v>
      </c>
      <c r="P37">
        <f t="shared" si="8"/>
        <v>3.0098128836971751E-4</v>
      </c>
      <c r="Q37">
        <f t="shared" si="9"/>
        <v>0.11046062365394371</v>
      </c>
      <c r="R37">
        <f t="shared" si="10"/>
        <v>2.3523655387858033E-6</v>
      </c>
    </row>
    <row r="38" spans="1:18" x14ac:dyDescent="0.25">
      <c r="A38" s="2">
        <v>42796</v>
      </c>
      <c r="B38">
        <v>138.96</v>
      </c>
      <c r="C38">
        <f>1/Исходный!C38</f>
        <v>1.483679525222552E-3</v>
      </c>
      <c r="E38">
        <f t="shared" si="1"/>
        <v>0.20617210682492584</v>
      </c>
      <c r="F38">
        <f t="shared" si="2"/>
        <v>19309.881600000001</v>
      </c>
      <c r="G38">
        <f t="shared" si="11"/>
        <v>1.3735893781733233E-3</v>
      </c>
      <c r="H38">
        <f t="shared" si="3"/>
        <v>1.1009014704922867E-4</v>
      </c>
      <c r="I38">
        <f t="shared" si="4"/>
        <v>1.2119840477320791E-8</v>
      </c>
      <c r="J38">
        <f t="shared" si="5"/>
        <v>159.15798404703486</v>
      </c>
      <c r="K38">
        <f t="shared" si="6"/>
        <v>6.2960084761705577E-8</v>
      </c>
      <c r="O38">
        <f t="shared" si="7"/>
        <v>-12.615783132530254</v>
      </c>
      <c r="P38">
        <f t="shared" si="8"/>
        <v>2.5091848230392589E-4</v>
      </c>
      <c r="Q38">
        <f t="shared" si="9"/>
        <v>7.4200759111180126E-2</v>
      </c>
      <c r="R38">
        <f t="shared" si="10"/>
        <v>2.2013049335646173E-6</v>
      </c>
    </row>
    <row r="39" spans="1:18" x14ac:dyDescent="0.25">
      <c r="A39" s="2">
        <v>42797</v>
      </c>
      <c r="B39">
        <v>139.78</v>
      </c>
      <c r="C39">
        <f>1/Исходный!C39</f>
        <v>1.5037593984962407E-3</v>
      </c>
      <c r="E39">
        <f t="shared" si="1"/>
        <v>0.21019548872180452</v>
      </c>
      <c r="F39">
        <f t="shared" si="2"/>
        <v>19538.448400000001</v>
      </c>
      <c r="G39">
        <f t="shared" si="11"/>
        <v>1.3644358255404246E-3</v>
      </c>
      <c r="H39">
        <f t="shared" si="3"/>
        <v>1.3932357295581605E-4</v>
      </c>
      <c r="I39">
        <f t="shared" si="4"/>
        <v>1.9411057981174596E-8</v>
      </c>
      <c r="J39">
        <f t="shared" si="5"/>
        <v>139.1404997096854</v>
      </c>
      <c r="K39">
        <f t="shared" si="6"/>
        <v>7.3440108725771243E-8</v>
      </c>
      <c r="O39">
        <f t="shared" si="7"/>
        <v>-11.795783132530261</v>
      </c>
      <c r="P39">
        <f t="shared" si="8"/>
        <v>2.709983555776146E-4</v>
      </c>
      <c r="Q39">
        <f t="shared" si="9"/>
        <v>9.2650176015617661E-2</v>
      </c>
      <c r="R39">
        <f t="shared" si="10"/>
        <v>2.2612923285657756E-6</v>
      </c>
    </row>
    <row r="40" spans="1:18" x14ac:dyDescent="0.25">
      <c r="A40" s="2">
        <v>42800</v>
      </c>
      <c r="B40">
        <v>139.34</v>
      </c>
      <c r="C40">
        <f>1/Исходный!C40</f>
        <v>1.5037593984962407E-3</v>
      </c>
      <c r="E40">
        <f t="shared" si="1"/>
        <v>0.20953383458646618</v>
      </c>
      <c r="F40">
        <f t="shared" si="2"/>
        <v>19415.635600000001</v>
      </c>
      <c r="G40">
        <f t="shared" si="11"/>
        <v>1.3693474879288093E-3</v>
      </c>
      <c r="H40">
        <f t="shared" si="3"/>
        <v>1.3441191056743143E-4</v>
      </c>
      <c r="I40">
        <f t="shared" si="4"/>
        <v>1.8066561702387184E-8</v>
      </c>
      <c r="J40">
        <f t="shared" si="5"/>
        <v>149.71438886631199</v>
      </c>
      <c r="K40">
        <f t="shared" si="6"/>
        <v>7.3440108725771243E-8</v>
      </c>
      <c r="O40">
        <f t="shared" si="7"/>
        <v>-12.235783132530258</v>
      </c>
      <c r="P40">
        <f t="shared" si="8"/>
        <v>2.709983555776146E-4</v>
      </c>
      <c r="Q40">
        <f t="shared" si="9"/>
        <v>8.9383920527341898E-2</v>
      </c>
      <c r="R40">
        <f t="shared" si="10"/>
        <v>2.2612923285657756E-6</v>
      </c>
    </row>
    <row r="41" spans="1:18" x14ac:dyDescent="0.25">
      <c r="A41" s="2">
        <v>42801</v>
      </c>
      <c r="B41">
        <v>139.52000000000001</v>
      </c>
      <c r="C41">
        <f>1/Исходный!C41</f>
        <v>1.4903129657228018E-3</v>
      </c>
      <c r="E41">
        <f t="shared" si="1"/>
        <v>0.20792846497764533</v>
      </c>
      <c r="F41">
        <f t="shared" si="2"/>
        <v>19465.830400000003</v>
      </c>
      <c r="G41">
        <f t="shared" si="11"/>
        <v>1.3673381714971974E-3</v>
      </c>
      <c r="H41">
        <f t="shared" si="3"/>
        <v>1.2297479422560442E-4</v>
      </c>
      <c r="I41">
        <f t="shared" si="4"/>
        <v>1.5122800014829752E-8</v>
      </c>
      <c r="J41">
        <f t="shared" si="5"/>
        <v>145.34190693860091</v>
      </c>
      <c r="K41">
        <f t="shared" si="6"/>
        <v>6.6332992940128075E-8</v>
      </c>
      <c r="O41">
        <f t="shared" si="7"/>
        <v>-12.055783132530252</v>
      </c>
      <c r="P41">
        <f t="shared" si="8"/>
        <v>2.575519228041757E-4</v>
      </c>
      <c r="Q41">
        <f t="shared" si="9"/>
        <v>8.2516086925380566E-2</v>
      </c>
      <c r="R41">
        <f t="shared" si="10"/>
        <v>2.2210327358014929E-6</v>
      </c>
    </row>
    <row r="42" spans="1:18" x14ac:dyDescent="0.25">
      <c r="A42" s="2">
        <v>42802</v>
      </c>
      <c r="B42">
        <v>139</v>
      </c>
      <c r="C42">
        <f>1/Исходный!C42</f>
        <v>1.4925373134328358E-3</v>
      </c>
      <c r="E42">
        <f t="shared" si="1"/>
        <v>0.20746268656716418</v>
      </c>
      <c r="F42">
        <f t="shared" si="2"/>
        <v>19321</v>
      </c>
      <c r="G42">
        <f t="shared" si="11"/>
        <v>1.373142863410743E-3</v>
      </c>
      <c r="H42">
        <f t="shared" si="3"/>
        <v>1.1939445002209282E-4</v>
      </c>
      <c r="I42">
        <f t="shared" si="4"/>
        <v>1.4255034696078021E-8</v>
      </c>
      <c r="J42">
        <f t="shared" si="5"/>
        <v>158.15032139643264</v>
      </c>
      <c r="K42">
        <f t="shared" si="6"/>
        <v>6.748371072227188E-8</v>
      </c>
      <c r="O42">
        <f t="shared" si="7"/>
        <v>-12.575783132530262</v>
      </c>
      <c r="P42">
        <f t="shared" si="8"/>
        <v>2.5977627051420975E-4</v>
      </c>
      <c r="Q42">
        <f t="shared" si="9"/>
        <v>7.9994281514802187E-2</v>
      </c>
      <c r="R42">
        <f t="shared" si="10"/>
        <v>2.2276676319893072E-6</v>
      </c>
    </row>
    <row r="43" spans="1:18" x14ac:dyDescent="0.25">
      <c r="A43" s="2">
        <v>42803</v>
      </c>
      <c r="B43">
        <v>138.68</v>
      </c>
      <c r="C43">
        <f>1/Исходный!C43</f>
        <v>1.5037593984962407E-3</v>
      </c>
      <c r="E43">
        <f t="shared" si="1"/>
        <v>0.20854135338345867</v>
      </c>
      <c r="F43">
        <f t="shared" si="2"/>
        <v>19232.142400000001</v>
      </c>
      <c r="G43">
        <f t="shared" si="11"/>
        <v>1.3767149815113863E-3</v>
      </c>
      <c r="H43">
        <f t="shared" si="3"/>
        <v>1.270444169848544E-4</v>
      </c>
      <c r="I43">
        <f t="shared" si="4"/>
        <v>1.614028388702156E-8</v>
      </c>
      <c r="J43">
        <f t="shared" si="5"/>
        <v>166.30122260125182</v>
      </c>
      <c r="K43">
        <f t="shared" si="6"/>
        <v>7.3440108725771243E-8</v>
      </c>
      <c r="O43">
        <f t="shared" si="7"/>
        <v>-12.895783132530255</v>
      </c>
      <c r="P43">
        <f t="shared" si="8"/>
        <v>2.709983555776146E-4</v>
      </c>
      <c r="Q43">
        <f t="shared" si="9"/>
        <v>8.4484537294928178E-2</v>
      </c>
      <c r="R43">
        <f t="shared" si="10"/>
        <v>2.2612923285657756E-6</v>
      </c>
    </row>
    <row r="44" spans="1:18" x14ac:dyDescent="0.25">
      <c r="A44" s="2">
        <v>42804</v>
      </c>
      <c r="B44">
        <v>139.13999999999999</v>
      </c>
      <c r="C44">
        <f>1/Исходный!C44</f>
        <v>1.4970059880239522E-3</v>
      </c>
      <c r="E44">
        <f t="shared" si="1"/>
        <v>0.20829341317365269</v>
      </c>
      <c r="F44">
        <f t="shared" si="2"/>
        <v>19359.939599999998</v>
      </c>
      <c r="G44">
        <f t="shared" si="11"/>
        <v>1.3715800617417116E-3</v>
      </c>
      <c r="H44">
        <f t="shared" si="3"/>
        <v>1.2542592628224055E-4</v>
      </c>
      <c r="I44">
        <f t="shared" si="4"/>
        <v>1.5731662983758041E-8</v>
      </c>
      <c r="J44">
        <f t="shared" si="5"/>
        <v>154.6487021193245</v>
      </c>
      <c r="K44">
        <f t="shared" si="6"/>
        <v>6.9825391013716806E-8</v>
      </c>
      <c r="O44">
        <f t="shared" si="7"/>
        <v>-12.435783132530275</v>
      </c>
      <c r="P44">
        <f t="shared" si="8"/>
        <v>2.642449451053261E-4</v>
      </c>
      <c r="Q44">
        <f t="shared" si="9"/>
        <v>8.3784518756536683E-2</v>
      </c>
      <c r="R44">
        <f t="shared" si="10"/>
        <v>2.2410269281795694E-6</v>
      </c>
    </row>
    <row r="45" spans="1:18" x14ac:dyDescent="0.25">
      <c r="A45" s="2">
        <v>42807</v>
      </c>
      <c r="B45">
        <v>139.19999999999999</v>
      </c>
      <c r="C45">
        <f>1/Исходный!C45</f>
        <v>1.4619883040935672E-3</v>
      </c>
      <c r="E45">
        <f t="shared" si="1"/>
        <v>0.20350877192982453</v>
      </c>
      <c r="F45">
        <f t="shared" si="2"/>
        <v>19376.639999999996</v>
      </c>
      <c r="G45">
        <f t="shared" si="11"/>
        <v>1.3709102895978409E-3</v>
      </c>
      <c r="H45">
        <f t="shared" si="3"/>
        <v>9.1078014495726313E-5</v>
      </c>
      <c r="I45">
        <f t="shared" si="4"/>
        <v>8.2952047244837321E-9</v>
      </c>
      <c r="J45">
        <f t="shared" si="5"/>
        <v>153.16000814342081</v>
      </c>
      <c r="K45">
        <f t="shared" si="6"/>
        <v>5.2545137265764653E-8</v>
      </c>
      <c r="O45">
        <f t="shared" si="7"/>
        <v>-12.375783132530273</v>
      </c>
      <c r="P45">
        <f t="shared" si="8"/>
        <v>2.2922726117494108E-4</v>
      </c>
      <c r="Q45">
        <f t="shared" si="9"/>
        <v>6.2297361915076802E-2</v>
      </c>
      <c r="R45">
        <f t="shared" si="10"/>
        <v>2.1374098013063845E-6</v>
      </c>
    </row>
    <row r="46" spans="1:18" x14ac:dyDescent="0.25">
      <c r="A46" s="2">
        <v>42808</v>
      </c>
      <c r="B46">
        <v>138.99</v>
      </c>
      <c r="C46">
        <f>1/Исходный!C46</f>
        <v>1.4492753623188406E-3</v>
      </c>
      <c r="E46">
        <f t="shared" si="1"/>
        <v>0.20143478260869566</v>
      </c>
      <c r="F46">
        <f t="shared" si="2"/>
        <v>19318.220100000002</v>
      </c>
      <c r="G46">
        <f t="shared" si="11"/>
        <v>1.373254492101388E-3</v>
      </c>
      <c r="H46">
        <f t="shared" si="3"/>
        <v>7.6020870217452562E-5</v>
      </c>
      <c r="I46">
        <f t="shared" si="4"/>
        <v>5.7791727086187658E-9</v>
      </c>
      <c r="J46">
        <f t="shared" si="5"/>
        <v>158.40193705908302</v>
      </c>
      <c r="K46">
        <f t="shared" si="6"/>
        <v>4.6878450505338105E-8</v>
      </c>
      <c r="O46">
        <f t="shared" si="7"/>
        <v>-12.585783132530253</v>
      </c>
      <c r="P46">
        <f t="shared" si="8"/>
        <v>2.1651431940021451E-4</v>
      </c>
      <c r="Q46">
        <f t="shared" si="9"/>
        <v>5.2454400450042266E-2</v>
      </c>
      <c r="R46">
        <f t="shared" si="10"/>
        <v>2.1003990758244065E-6</v>
      </c>
    </row>
    <row r="47" spans="1:18" x14ac:dyDescent="0.25">
      <c r="A47" s="2">
        <v>42809</v>
      </c>
      <c r="B47">
        <v>140.46</v>
      </c>
      <c r="C47">
        <f>1/Исходный!C47</f>
        <v>1.4245014245014246E-3</v>
      </c>
      <c r="E47">
        <f t="shared" si="1"/>
        <v>0.20008547008547012</v>
      </c>
      <c r="F47">
        <f t="shared" si="2"/>
        <v>19729.011600000002</v>
      </c>
      <c r="G47">
        <f t="shared" si="11"/>
        <v>1.3568450745765574E-3</v>
      </c>
      <c r="H47">
        <f t="shared" si="3"/>
        <v>6.7656349924867217E-5</v>
      </c>
      <c r="I47">
        <f t="shared" si="4"/>
        <v>4.5773816851560804E-9</v>
      </c>
      <c r="J47">
        <f t="shared" si="5"/>
        <v>123.5606346494441</v>
      </c>
      <c r="K47">
        <f t="shared" si="6"/>
        <v>3.6764373929517168E-8</v>
      </c>
      <c r="O47">
        <f t="shared" si="7"/>
        <v>-11.115783132530254</v>
      </c>
      <c r="P47">
        <f t="shared" si="8"/>
        <v>1.9174038158279848E-4</v>
      </c>
      <c r="Q47">
        <f t="shared" si="9"/>
        <v>4.7494757647256781E-2</v>
      </c>
      <c r="R47">
        <f t="shared" si="10"/>
        <v>2.0292043084065876E-6</v>
      </c>
    </row>
    <row r="48" spans="1:18" x14ac:dyDescent="0.25">
      <c r="A48" s="2">
        <v>42810</v>
      </c>
      <c r="B48">
        <v>140.69</v>
      </c>
      <c r="C48">
        <f>1/Исходный!C48</f>
        <v>1.3850415512465374E-3</v>
      </c>
      <c r="E48">
        <f t="shared" si="1"/>
        <v>0.19486149584487533</v>
      </c>
      <c r="F48">
        <f t="shared" si="2"/>
        <v>19793.676100000001</v>
      </c>
      <c r="G48">
        <f t="shared" si="11"/>
        <v>1.3542776146917199E-3</v>
      </c>
      <c r="H48">
        <f t="shared" si="3"/>
        <v>3.0763936554817481E-5</v>
      </c>
      <c r="I48">
        <f t="shared" si="4"/>
        <v>9.4641979234883521E-10</v>
      </c>
      <c r="J48">
        <f t="shared" si="5"/>
        <v>118.50027440848041</v>
      </c>
      <c r="K48">
        <f t="shared" si="6"/>
        <v>2.3189353216607067E-8</v>
      </c>
      <c r="O48">
        <f t="shared" si="7"/>
        <v>-10.885783132530264</v>
      </c>
      <c r="P48">
        <f t="shared" si="8"/>
        <v>1.5228050832791131E-4</v>
      </c>
      <c r="Q48">
        <f t="shared" si="9"/>
        <v>2.2211562192578221E-2</v>
      </c>
      <c r="R48">
        <f t="shared" si="10"/>
        <v>1.9183400986794148E-6</v>
      </c>
    </row>
    <row r="49" spans="1:18" x14ac:dyDescent="0.25">
      <c r="A49" s="2">
        <v>42811</v>
      </c>
      <c r="B49">
        <v>139.99</v>
      </c>
      <c r="C49">
        <f>1/Исходный!C49</f>
        <v>1.3908205841446453E-3</v>
      </c>
      <c r="E49">
        <f t="shared" si="1"/>
        <v>0.19470097357440891</v>
      </c>
      <c r="F49">
        <f t="shared" si="2"/>
        <v>19597.200100000002</v>
      </c>
      <c r="G49">
        <f t="shared" si="11"/>
        <v>1.3620916230368773E-3</v>
      </c>
      <c r="H49">
        <f t="shared" si="3"/>
        <v>2.8728961107768024E-5</v>
      </c>
      <c r="I49">
        <f t="shared" si="4"/>
        <v>8.2535320633164773E-10</v>
      </c>
      <c r="J49">
        <f t="shared" si="5"/>
        <v>134.23037079402252</v>
      </c>
      <c r="K49">
        <f t="shared" si="6"/>
        <v>2.4982818572579659E-8</v>
      </c>
      <c r="O49">
        <f t="shared" si="7"/>
        <v>-11.585783132530253</v>
      </c>
      <c r="P49">
        <f t="shared" si="8"/>
        <v>1.5805954122601919E-4</v>
      </c>
      <c r="Q49">
        <f t="shared" si="9"/>
        <v>2.0656123036485209E-2</v>
      </c>
      <c r="R49">
        <f t="shared" si="10"/>
        <v>1.9343818972804521E-6</v>
      </c>
    </row>
    <row r="50" spans="1:18" x14ac:dyDescent="0.25">
      <c r="A50" s="2">
        <v>42814</v>
      </c>
      <c r="B50">
        <v>141.46</v>
      </c>
      <c r="C50">
        <f>1/Исходный!C50</f>
        <v>1.3850415512465374E-3</v>
      </c>
      <c r="E50">
        <f t="shared" si="1"/>
        <v>0.19592797783933519</v>
      </c>
      <c r="F50">
        <f t="shared" si="2"/>
        <v>20010.931600000004</v>
      </c>
      <c r="G50">
        <f t="shared" si="11"/>
        <v>1.3456822055120466E-3</v>
      </c>
      <c r="H50">
        <f t="shared" si="3"/>
        <v>3.9359345734490828E-5</v>
      </c>
      <c r="I50">
        <f t="shared" si="4"/>
        <v>1.5491580966471812E-9</v>
      </c>
      <c r="J50">
        <f t="shared" si="5"/>
        <v>102.32906838438359</v>
      </c>
      <c r="K50">
        <f t="shared" si="6"/>
        <v>2.3189353216607067E-8</v>
      </c>
      <c r="O50">
        <f t="shared" si="7"/>
        <v>-10.115783132530254</v>
      </c>
      <c r="P50">
        <f t="shared" si="8"/>
        <v>1.5228050832791131E-4</v>
      </c>
      <c r="Q50">
        <f t="shared" si="9"/>
        <v>2.8417447620302377E-2</v>
      </c>
      <c r="R50">
        <f t="shared" si="10"/>
        <v>1.9183400986794148E-6</v>
      </c>
    </row>
    <row r="51" spans="1:18" x14ac:dyDescent="0.25">
      <c r="A51" s="2">
        <v>42815</v>
      </c>
      <c r="B51">
        <v>139.84</v>
      </c>
      <c r="C51">
        <f>1/Исходный!C51</f>
        <v>1.3850415512465374E-3</v>
      </c>
      <c r="E51">
        <f t="shared" si="1"/>
        <v>0.19368421052631579</v>
      </c>
      <c r="F51">
        <f t="shared" si="2"/>
        <v>19555.225600000002</v>
      </c>
      <c r="G51">
        <f t="shared" si="11"/>
        <v>1.3637660533965541E-3</v>
      </c>
      <c r="H51">
        <f t="shared" si="3"/>
        <v>2.1275497849983314E-5</v>
      </c>
      <c r="I51">
        <f t="shared" si="4"/>
        <v>4.5264680876464462E-10</v>
      </c>
      <c r="J51">
        <f t="shared" si="5"/>
        <v>137.72860573378173</v>
      </c>
      <c r="K51">
        <f t="shared" si="6"/>
        <v>2.3189353216607067E-8</v>
      </c>
      <c r="O51">
        <f t="shared" si="7"/>
        <v>-11.735783132530258</v>
      </c>
      <c r="P51">
        <f t="shared" si="8"/>
        <v>1.5228050832791131E-4</v>
      </c>
      <c r="Q51">
        <f t="shared" si="9"/>
        <v>1.5360909447687952E-2</v>
      </c>
      <c r="R51">
        <f t="shared" si="10"/>
        <v>1.9183400986794148E-6</v>
      </c>
    </row>
    <row r="52" spans="1:18" x14ac:dyDescent="0.25">
      <c r="A52" s="2">
        <v>42816</v>
      </c>
      <c r="B52">
        <v>141.41999999999999</v>
      </c>
      <c r="C52">
        <f>1/Исходный!C52</f>
        <v>1.3717421124828531E-3</v>
      </c>
      <c r="E52">
        <f t="shared" si="1"/>
        <v>0.19399176954732508</v>
      </c>
      <c r="F52">
        <f t="shared" si="2"/>
        <v>19999.616399999995</v>
      </c>
      <c r="G52">
        <f t="shared" si="11"/>
        <v>1.3461287202746273E-3</v>
      </c>
      <c r="H52">
        <f t="shared" si="3"/>
        <v>2.5613392208225817E-5</v>
      </c>
      <c r="I52">
        <f t="shared" si="4"/>
        <v>6.5604586041240298E-10</v>
      </c>
      <c r="J52">
        <f t="shared" si="5"/>
        <v>103.13993103498643</v>
      </c>
      <c r="K52">
        <f t="shared" si="6"/>
        <v>1.9315737697216514E-8</v>
      </c>
      <c r="O52">
        <f t="shared" si="7"/>
        <v>-10.155783132530274</v>
      </c>
      <c r="P52">
        <f t="shared" si="8"/>
        <v>1.3898106956422704E-4</v>
      </c>
      <c r="Q52">
        <f t="shared" si="9"/>
        <v>1.8672162919796623E-2</v>
      </c>
      <c r="R52">
        <f t="shared" si="10"/>
        <v>1.8816764231589204E-6</v>
      </c>
    </row>
    <row r="53" spans="1:18" x14ac:dyDescent="0.25">
      <c r="A53" s="2">
        <v>42817</v>
      </c>
      <c r="B53">
        <v>140.91999999999999</v>
      </c>
      <c r="C53">
        <f>1/Исходный!C53</f>
        <v>1.3888888888888889E-3</v>
      </c>
      <c r="E53">
        <f t="shared" si="1"/>
        <v>0.19572222222222221</v>
      </c>
      <c r="F53">
        <f t="shared" si="2"/>
        <v>19858.446399999997</v>
      </c>
      <c r="G53">
        <f t="shared" si="11"/>
        <v>1.3517101548068827E-3</v>
      </c>
      <c r="H53">
        <f t="shared" si="3"/>
        <v>3.7178734082006244E-5</v>
      </c>
      <c r="I53">
        <f t="shared" si="4"/>
        <v>1.3822582679405325E-9</v>
      </c>
      <c r="J53">
        <f t="shared" si="5"/>
        <v>113.54571416751671</v>
      </c>
      <c r="K53">
        <f t="shared" si="6"/>
        <v>2.4375904287314124E-8</v>
      </c>
      <c r="O53">
        <f t="shared" si="7"/>
        <v>-10.655783132530274</v>
      </c>
      <c r="P53">
        <f t="shared" si="8"/>
        <v>1.5612784597026285E-4</v>
      </c>
      <c r="Q53">
        <f t="shared" si="9"/>
        <v>2.6768688539044495E-2</v>
      </c>
      <c r="R53">
        <f t="shared" si="10"/>
        <v>1.9290123456790124E-6</v>
      </c>
    </row>
    <row r="54" spans="1:18" x14ac:dyDescent="0.25">
      <c r="A54" s="2">
        <v>42818</v>
      </c>
      <c r="B54">
        <v>140.63999999999999</v>
      </c>
      <c r="C54">
        <f>1/Исходный!C54</f>
        <v>1.4104372355430183E-3</v>
      </c>
      <c r="E54">
        <f t="shared" si="1"/>
        <v>0.19836389280677008</v>
      </c>
      <c r="F54">
        <f t="shared" si="2"/>
        <v>19779.609599999996</v>
      </c>
      <c r="G54">
        <f t="shared" si="11"/>
        <v>1.3548357581449457E-3</v>
      </c>
      <c r="H54">
        <f t="shared" si="3"/>
        <v>5.5601477398072637E-5</v>
      </c>
      <c r="I54">
        <f t="shared" si="4"/>
        <v>3.0915242888483822E-9</v>
      </c>
      <c r="J54">
        <f t="shared" si="5"/>
        <v>119.59135272173368</v>
      </c>
      <c r="K54">
        <f t="shared" si="6"/>
        <v>3.156882942550013E-8</v>
      </c>
      <c r="O54">
        <f t="shared" si="7"/>
        <v>-10.935783132530275</v>
      </c>
      <c r="P54">
        <f t="shared" si="8"/>
        <v>1.7767619262439222E-4</v>
      </c>
      <c r="Q54">
        <f t="shared" si="9"/>
        <v>3.9421447475233504E-2</v>
      </c>
      <c r="R54">
        <f t="shared" si="10"/>
        <v>1.9893331954062319E-6</v>
      </c>
    </row>
    <row r="55" spans="1:18" x14ac:dyDescent="0.25">
      <c r="A55" s="2">
        <v>42821</v>
      </c>
      <c r="B55">
        <v>140.88</v>
      </c>
      <c r="C55">
        <f>1/Исходный!C55</f>
        <v>1.4025245441795231E-3</v>
      </c>
      <c r="E55">
        <f t="shared" si="1"/>
        <v>0.19758765778401122</v>
      </c>
      <c r="F55">
        <f t="shared" si="2"/>
        <v>19847.1744</v>
      </c>
      <c r="G55">
        <f t="shared" si="11"/>
        <v>1.352156669569463E-3</v>
      </c>
      <c r="H55">
        <f t="shared" si="3"/>
        <v>5.0367874610060103E-5</v>
      </c>
      <c r="I55">
        <f t="shared" si="4"/>
        <v>2.536922792734737E-9</v>
      </c>
      <c r="J55">
        <f t="shared" si="5"/>
        <v>114.39977681811895</v>
      </c>
      <c r="K55">
        <f t="shared" si="6"/>
        <v>2.8819646360358583E-8</v>
      </c>
      <c r="O55">
        <f t="shared" si="7"/>
        <v>-10.695783132530266</v>
      </c>
      <c r="P55">
        <f t="shared" si="8"/>
        <v>1.6976350126089701E-4</v>
      </c>
      <c r="Q55">
        <f t="shared" si="9"/>
        <v>3.5912294596972857E-2</v>
      </c>
      <c r="R55">
        <f t="shared" si="10"/>
        <v>1.9670750970259789E-6</v>
      </c>
    </row>
    <row r="56" spans="1:18" x14ac:dyDescent="0.25">
      <c r="A56" s="2">
        <v>42822</v>
      </c>
      <c r="B56">
        <v>143.80000000000001</v>
      </c>
      <c r="C56">
        <f>1/Исходный!C56</f>
        <v>1.3947001394700139E-3</v>
      </c>
      <c r="E56">
        <f t="shared" si="1"/>
        <v>0.20055788005578801</v>
      </c>
      <c r="F56">
        <f t="shared" si="2"/>
        <v>20678.440000000002</v>
      </c>
      <c r="G56">
        <f t="shared" si="11"/>
        <v>1.3195610919010917E-3</v>
      </c>
      <c r="H56">
        <f t="shared" si="3"/>
        <v>7.5139047568922217E-5</v>
      </c>
      <c r="I56">
        <f t="shared" si="4"/>
        <v>5.6458764695647555E-9</v>
      </c>
      <c r="J56">
        <f t="shared" si="5"/>
        <v>60.462803324141952</v>
      </c>
      <c r="K56">
        <f t="shared" si="6"/>
        <v>2.6224270991879704E-8</v>
      </c>
      <c r="O56">
        <f t="shared" si="7"/>
        <v>-7.7757831325302504</v>
      </c>
      <c r="P56">
        <f t="shared" si="8"/>
        <v>1.6193909655138781E-4</v>
      </c>
      <c r="Q56">
        <f t="shared" si="9"/>
        <v>5.3874697106917231E-2</v>
      </c>
      <c r="R56">
        <f t="shared" si="10"/>
        <v>1.9451884790376763E-6</v>
      </c>
    </row>
    <row r="57" spans="1:18" x14ac:dyDescent="0.25">
      <c r="A57" s="2">
        <v>42823</v>
      </c>
      <c r="B57">
        <v>144.12</v>
      </c>
      <c r="C57">
        <f>1/Исходный!C57</f>
        <v>1.3774104683195593E-3</v>
      </c>
      <c r="E57">
        <f t="shared" si="1"/>
        <v>0.19851239669421489</v>
      </c>
      <c r="F57">
        <f t="shared" si="2"/>
        <v>20770.574400000001</v>
      </c>
      <c r="G57">
        <f t="shared" si="11"/>
        <v>1.3159889738004484E-3</v>
      </c>
      <c r="H57">
        <f t="shared" si="3"/>
        <v>6.1421494519110862E-5</v>
      </c>
      <c r="I57">
        <f t="shared" si="4"/>
        <v>3.7725999889611655E-9</v>
      </c>
      <c r="J57">
        <f t="shared" si="5"/>
        <v>55.588702119322697</v>
      </c>
      <c r="K57">
        <f t="shared" si="6"/>
        <v>2.0923456268820131E-8</v>
      </c>
      <c r="O57">
        <f t="shared" si="7"/>
        <v>-7.4557831325302573</v>
      </c>
      <c r="P57">
        <f t="shared" si="8"/>
        <v>1.4464942540093318E-4</v>
      </c>
      <c r="Q57">
        <f t="shared" si="9"/>
        <v>4.4592005020874487E-2</v>
      </c>
      <c r="R57">
        <f t="shared" si="10"/>
        <v>1.8972595982363076E-6</v>
      </c>
    </row>
    <row r="58" spans="1:18" x14ac:dyDescent="0.25">
      <c r="A58" s="2">
        <v>42824</v>
      </c>
      <c r="B58">
        <v>143.93</v>
      </c>
      <c r="C58">
        <f>1/Исходный!C58</f>
        <v>1.3698630136986301E-3</v>
      </c>
      <c r="E58">
        <f t="shared" si="1"/>
        <v>0.19716438356164384</v>
      </c>
      <c r="F58">
        <f t="shared" si="2"/>
        <v>20715.844900000004</v>
      </c>
      <c r="G58">
        <f t="shared" si="11"/>
        <v>1.3181099189227053E-3</v>
      </c>
      <c r="H58">
        <f t="shared" si="3"/>
        <v>5.1753094775924824E-5</v>
      </c>
      <c r="I58">
        <f t="shared" si="4"/>
        <v>2.6783828188858574E-9</v>
      </c>
      <c r="J58">
        <f t="shared" si="5"/>
        <v>58.457999709684159</v>
      </c>
      <c r="K58">
        <f t="shared" si="6"/>
        <v>1.8796950391761086E-8</v>
      </c>
      <c r="O58">
        <f t="shared" si="7"/>
        <v>-7.645783132530255</v>
      </c>
      <c r="P58">
        <f t="shared" si="8"/>
        <v>1.3710197078000406E-4</v>
      </c>
      <c r="Q58">
        <f t="shared" si="9"/>
        <v>3.7779759186425121E-2</v>
      </c>
      <c r="R58">
        <f t="shared" si="10"/>
        <v>1.8765246762994934E-6</v>
      </c>
    </row>
    <row r="59" spans="1:18" x14ac:dyDescent="0.25">
      <c r="A59" s="2">
        <v>42825</v>
      </c>
      <c r="B59">
        <v>143.66</v>
      </c>
      <c r="C59">
        <f>1/Исходный!C59</f>
        <v>1.3850415512465374E-3</v>
      </c>
      <c r="E59">
        <f t="shared" si="1"/>
        <v>0.19897506925207756</v>
      </c>
      <c r="F59">
        <f t="shared" si="2"/>
        <v>20638.195599999999</v>
      </c>
      <c r="G59">
        <f t="shared" si="11"/>
        <v>1.3211238935701233E-3</v>
      </c>
      <c r="H59">
        <f t="shared" si="3"/>
        <v>6.391765767641412E-5</v>
      </c>
      <c r="I59">
        <f t="shared" si="4"/>
        <v>4.0854669628392607E-9</v>
      </c>
      <c r="J59">
        <f t="shared" si="5"/>
        <v>62.659622601250661</v>
      </c>
      <c r="K59">
        <f t="shared" si="6"/>
        <v>2.3189353216607067E-8</v>
      </c>
      <c r="O59">
        <f t="shared" si="7"/>
        <v>-7.9157831325302652</v>
      </c>
      <c r="P59">
        <f t="shared" si="8"/>
        <v>1.5228050832791131E-4</v>
      </c>
      <c r="Q59">
        <f t="shared" si="9"/>
        <v>4.6148548842370997E-2</v>
      </c>
      <c r="R59">
        <f t="shared" si="10"/>
        <v>1.9183400986794148E-6</v>
      </c>
    </row>
    <row r="60" spans="1:18" x14ac:dyDescent="0.25">
      <c r="A60" s="2">
        <v>42828</v>
      </c>
      <c r="B60">
        <v>143.69999999999999</v>
      </c>
      <c r="C60">
        <f>1/Исходный!C60</f>
        <v>1.3966480446927375E-3</v>
      </c>
      <c r="E60">
        <f t="shared" si="1"/>
        <v>0.20069832402234636</v>
      </c>
      <c r="F60">
        <f t="shared" si="2"/>
        <v>20649.689999999995</v>
      </c>
      <c r="G60">
        <f t="shared" si="11"/>
        <v>1.320677378807543E-3</v>
      </c>
      <c r="H60">
        <f t="shared" si="3"/>
        <v>7.5970665885194497E-5</v>
      </c>
      <c r="I60">
        <f t="shared" si="4"/>
        <v>5.7715420750398547E-9</v>
      </c>
      <c r="J60">
        <f t="shared" si="5"/>
        <v>62.027959950648359</v>
      </c>
      <c r="K60">
        <f t="shared" si="6"/>
        <v>2.685894935050759E-8</v>
      </c>
      <c r="O60">
        <f t="shared" si="7"/>
        <v>-7.8757831325302732</v>
      </c>
      <c r="P60">
        <f t="shared" si="8"/>
        <v>1.6388700177411139E-4</v>
      </c>
      <c r="Q60">
        <f t="shared" si="9"/>
        <v>5.4394996773799255E-2</v>
      </c>
      <c r="R60">
        <f t="shared" si="10"/>
        <v>1.9506257607440467E-6</v>
      </c>
    </row>
    <row r="61" spans="1:18" x14ac:dyDescent="0.25">
      <c r="A61" s="2">
        <v>42829</v>
      </c>
      <c r="B61">
        <v>144.77000000000001</v>
      </c>
      <c r="C61">
        <f>1/Исходный!C61</f>
        <v>1.3908205841446453E-3</v>
      </c>
      <c r="E61">
        <f t="shared" si="1"/>
        <v>0.20134909596662032</v>
      </c>
      <c r="F61">
        <f t="shared" si="2"/>
        <v>20958.352900000002</v>
      </c>
      <c r="G61">
        <f t="shared" si="11"/>
        <v>1.3087331089085164E-3</v>
      </c>
      <c r="H61">
        <f t="shared" si="3"/>
        <v>8.208747523612888E-5</v>
      </c>
      <c r="I61">
        <f t="shared" si="4"/>
        <v>6.7383535906420726E-9</v>
      </c>
      <c r="J61">
        <f t="shared" si="5"/>
        <v>46.318684047033287</v>
      </c>
      <c r="K61">
        <f t="shared" si="6"/>
        <v>2.4982818572579659E-8</v>
      </c>
      <c r="O61">
        <f t="shared" si="7"/>
        <v>-6.8057831325302516</v>
      </c>
      <c r="P61">
        <f t="shared" si="8"/>
        <v>1.5805954122601919E-4</v>
      </c>
      <c r="Q61">
        <f t="shared" si="9"/>
        <v>5.9020894694776671E-2</v>
      </c>
      <c r="R61">
        <f t="shared" si="10"/>
        <v>1.9343818972804521E-6</v>
      </c>
    </row>
    <row r="62" spans="1:18" x14ac:dyDescent="0.25">
      <c r="A62" s="2">
        <v>42830</v>
      </c>
      <c r="B62">
        <v>144.02000000000001</v>
      </c>
      <c r="C62">
        <f>1/Исходный!C62</f>
        <v>1.364256480218281E-3</v>
      </c>
      <c r="E62">
        <f t="shared" si="1"/>
        <v>0.19648021828103684</v>
      </c>
      <c r="F62">
        <f t="shared" si="2"/>
        <v>20741.760400000003</v>
      </c>
      <c r="G62">
        <f t="shared" si="11"/>
        <v>1.3171052607068995E-3</v>
      </c>
      <c r="H62">
        <f t="shared" si="3"/>
        <v>4.7151219511381562E-5</v>
      </c>
      <c r="I62">
        <f t="shared" si="4"/>
        <v>2.2232375014104892E-9</v>
      </c>
      <c r="J62">
        <f t="shared" si="5"/>
        <v>57.089858745828664</v>
      </c>
      <c r="K62">
        <f t="shared" si="6"/>
        <v>1.7291050030627489E-8</v>
      </c>
      <c r="O62">
        <f t="shared" si="7"/>
        <v>-7.5557831325302516</v>
      </c>
      <c r="P62">
        <f t="shared" si="8"/>
        <v>1.3149543729965496E-4</v>
      </c>
      <c r="Q62">
        <f t="shared" si="9"/>
        <v>3.4561843901842686E-2</v>
      </c>
      <c r="R62">
        <f t="shared" si="10"/>
        <v>1.8611957438175731E-6</v>
      </c>
    </row>
    <row r="63" spans="1:18" x14ac:dyDescent="0.25">
      <c r="A63" s="2">
        <v>42831</v>
      </c>
      <c r="B63">
        <v>143.66</v>
      </c>
      <c r="C63">
        <f>1/Исходный!C63</f>
        <v>1.4025245441795231E-3</v>
      </c>
      <c r="E63">
        <f t="shared" si="1"/>
        <v>0.20148667601683029</v>
      </c>
      <c r="F63">
        <f t="shared" si="2"/>
        <v>20638.195599999999</v>
      </c>
      <c r="G63">
        <f t="shared" si="11"/>
        <v>1.3211238935701233E-3</v>
      </c>
      <c r="H63">
        <f t="shared" si="3"/>
        <v>8.1400650609399824E-5</v>
      </c>
      <c r="I63">
        <f t="shared" si="4"/>
        <v>6.6260659196335839E-9</v>
      </c>
      <c r="J63">
        <f t="shared" si="5"/>
        <v>62.659622601250661</v>
      </c>
      <c r="K63">
        <f t="shared" si="6"/>
        <v>2.8819646360358583E-8</v>
      </c>
      <c r="O63">
        <f t="shared" si="7"/>
        <v>-7.9157831325302652</v>
      </c>
      <c r="P63">
        <f t="shared" si="8"/>
        <v>1.6976350126089701E-4</v>
      </c>
      <c r="Q63">
        <f t="shared" si="9"/>
        <v>5.8038663884502073E-2</v>
      </c>
      <c r="R63">
        <f t="shared" si="10"/>
        <v>1.9670750970259789E-6</v>
      </c>
    </row>
    <row r="64" spans="1:18" x14ac:dyDescent="0.25">
      <c r="A64" s="2">
        <v>42832</v>
      </c>
      <c r="B64">
        <v>143.34</v>
      </c>
      <c r="C64">
        <f>1/Исходный!C64</f>
        <v>1.4124293785310734E-3</v>
      </c>
      <c r="E64">
        <f t="shared" si="1"/>
        <v>0.20245762711864407</v>
      </c>
      <c r="F64">
        <f t="shared" si="2"/>
        <v>20546.355600000003</v>
      </c>
      <c r="G64">
        <f t="shared" si="11"/>
        <v>1.3246960116707668E-3</v>
      </c>
      <c r="H64">
        <f t="shared" si="3"/>
        <v>8.7733366860306668E-5</v>
      </c>
      <c r="I64">
        <f t="shared" si="4"/>
        <v>7.6971436606451557E-9</v>
      </c>
      <c r="J64">
        <f t="shared" si="5"/>
        <v>67.828123806069911</v>
      </c>
      <c r="K64">
        <f t="shared" si="6"/>
        <v>3.2280710821747018E-8</v>
      </c>
      <c r="O64">
        <f t="shared" si="7"/>
        <v>-8.2357831325302584</v>
      </c>
      <c r="P64">
        <f t="shared" si="8"/>
        <v>1.7966833561244735E-4</v>
      </c>
      <c r="Q64">
        <f t="shared" si="9"/>
        <v>6.2115223737097124E-2</v>
      </c>
      <c r="R64">
        <f t="shared" si="10"/>
        <v>1.9949567493376744E-6</v>
      </c>
    </row>
    <row r="65" spans="1:18" x14ac:dyDescent="0.25">
      <c r="A65" s="2">
        <v>42835</v>
      </c>
      <c r="B65">
        <v>143.16999999999999</v>
      </c>
      <c r="C65">
        <f>1/Исходный!C65</f>
        <v>1.4164305949008499E-3</v>
      </c>
      <c r="E65">
        <f t="shared" si="1"/>
        <v>0.20279036827195468</v>
      </c>
      <c r="F65">
        <f t="shared" si="2"/>
        <v>20497.648899999997</v>
      </c>
      <c r="G65">
        <f t="shared" si="11"/>
        <v>1.3265936994117337E-3</v>
      </c>
      <c r="H65">
        <f t="shared" si="3"/>
        <v>8.9836895489116275E-5</v>
      </c>
      <c r="I65">
        <f t="shared" si="4"/>
        <v>8.0706677911223998E-9</v>
      </c>
      <c r="J65">
        <f t="shared" si="5"/>
        <v>70.657190071130472</v>
      </c>
      <c r="K65">
        <f t="shared" si="6"/>
        <v>3.3734504325350826E-8</v>
      </c>
      <c r="O65">
        <f t="shared" si="7"/>
        <v>-8.4057831325302743</v>
      </c>
      <c r="P65">
        <f t="shared" si="8"/>
        <v>1.8366955198222384E-4</v>
      </c>
      <c r="Q65">
        <f t="shared" si="9"/>
        <v>6.342484821531609E-2</v>
      </c>
      <c r="R65">
        <f t="shared" si="10"/>
        <v>2.0062756301711757E-6</v>
      </c>
    </row>
    <row r="66" spans="1:18" x14ac:dyDescent="0.25">
      <c r="A66" s="2">
        <v>42836</v>
      </c>
      <c r="B66">
        <v>141.63</v>
      </c>
      <c r="C66">
        <f>1/Исходный!C66</f>
        <v>1.4347202295552368E-3</v>
      </c>
      <c r="E66">
        <f t="shared" si="1"/>
        <v>0.20319942611190819</v>
      </c>
      <c r="F66">
        <f t="shared" si="2"/>
        <v>20059.0569</v>
      </c>
      <c r="G66">
        <f t="shared" si="11"/>
        <v>1.3437845177710799E-3</v>
      </c>
      <c r="H66">
        <f t="shared" si="3"/>
        <v>9.0935711784156893E-5</v>
      </c>
      <c r="I66">
        <f t="shared" si="4"/>
        <v>8.2693036776912502E-9</v>
      </c>
      <c r="J66">
        <f t="shared" si="5"/>
        <v>98.918602119323552</v>
      </c>
      <c r="K66">
        <f t="shared" si="6"/>
        <v>4.0787513066921361E-8</v>
      </c>
      <c r="O66">
        <f t="shared" si="7"/>
        <v>-9.9457831325302664</v>
      </c>
      <c r="P66">
        <f t="shared" si="8"/>
        <v>2.0195918663661072E-4</v>
      </c>
      <c r="Q66">
        <f t="shared" si="9"/>
        <v>6.3382191113557348E-2</v>
      </c>
      <c r="R66">
        <f t="shared" si="10"/>
        <v>2.0584221370950314E-6</v>
      </c>
    </row>
    <row r="67" spans="1:18" x14ac:dyDescent="0.25">
      <c r="A67" s="2">
        <v>42837</v>
      </c>
      <c r="B67">
        <v>141.80000000000001</v>
      </c>
      <c r="C67">
        <f>1/Исходный!C67</f>
        <v>1.4184397163120568E-3</v>
      </c>
      <c r="E67">
        <f t="shared" ref="E67:E130" si="12">B67*C67</f>
        <v>0.20113475177304968</v>
      </c>
      <c r="F67">
        <f t="shared" ref="F67:F130" si="13">B67^2</f>
        <v>20107.240000000002</v>
      </c>
      <c r="G67">
        <f t="shared" si="11"/>
        <v>1.341886830030113E-3</v>
      </c>
      <c r="H67">
        <f t="shared" ref="H67:H130" si="14">C67-G67</f>
        <v>7.6552886281943799E-5</v>
      </c>
      <c r="I67">
        <f t="shared" ref="I67:I130" si="15">H67^2</f>
        <v>5.8603443980962188E-9</v>
      </c>
      <c r="J67">
        <f t="shared" ref="J67:J130" si="16">(B67-$M$3)^2</f>
        <v>95.56593585426296</v>
      </c>
      <c r="K67">
        <f t="shared" ref="K67:K130" si="17">(C67-$M$4)^2</f>
        <v>3.4476569753144325E-8</v>
      </c>
      <c r="O67">
        <f t="shared" ref="O67:O130" si="18">B67-$M$3</f>
        <v>-9.7757831325302504</v>
      </c>
      <c r="P67">
        <f t="shared" ref="P67:P130" si="19">C67-$M$4</f>
        <v>1.8567867339343075E-4</v>
      </c>
      <c r="Q67">
        <f t="shared" ref="Q67:Q130" si="20">(C67-G67)/C67</f>
        <v>5.3969784828770372E-2</v>
      </c>
      <c r="R67">
        <f t="shared" ref="R67:R130" si="21">C67^2</f>
        <v>2.0119712288114281E-6</v>
      </c>
    </row>
    <row r="68" spans="1:18" x14ac:dyDescent="0.25">
      <c r="A68" s="2">
        <v>42838</v>
      </c>
      <c r="B68">
        <v>141.05000000000001</v>
      </c>
      <c r="C68">
        <f>1/Исходный!C68</f>
        <v>1.4084507042253522E-3</v>
      </c>
      <c r="E68">
        <f t="shared" si="12"/>
        <v>0.19866197183098594</v>
      </c>
      <c r="F68">
        <f t="shared" si="13"/>
        <v>19895.102500000005</v>
      </c>
      <c r="G68">
        <f t="shared" si="11"/>
        <v>1.3502589818284959E-3</v>
      </c>
      <c r="H68">
        <f t="shared" si="14"/>
        <v>5.8191722396856282E-5</v>
      </c>
      <c r="I68">
        <f t="shared" si="15"/>
        <v>3.3862765555127851E-9</v>
      </c>
      <c r="J68">
        <f t="shared" si="16"/>
        <v>110.79211055305834</v>
      </c>
      <c r="K68">
        <f t="shared" si="17"/>
        <v>3.0866857090072132E-8</v>
      </c>
      <c r="O68">
        <f t="shared" si="18"/>
        <v>-10.52578313253025</v>
      </c>
      <c r="P68">
        <f t="shared" si="19"/>
        <v>1.756896613067261E-4</v>
      </c>
      <c r="Q68">
        <f t="shared" si="20"/>
        <v>4.1316122901767956E-2</v>
      </c>
      <c r="R68">
        <f t="shared" si="21"/>
        <v>1.9837333862328904E-6</v>
      </c>
    </row>
    <row r="69" spans="1:18" x14ac:dyDescent="0.25">
      <c r="A69" s="2">
        <v>42843</v>
      </c>
      <c r="B69">
        <v>141.19999999999999</v>
      </c>
      <c r="C69">
        <f>1/Исходный!C69</f>
        <v>1.4577259475218659E-3</v>
      </c>
      <c r="E69">
        <f t="shared" si="12"/>
        <v>0.20583090379008745</v>
      </c>
      <c r="F69">
        <f t="shared" si="13"/>
        <v>19937.439999999995</v>
      </c>
      <c r="G69">
        <f t="shared" si="11"/>
        <v>1.3485845514688197E-3</v>
      </c>
      <c r="H69">
        <f t="shared" si="14"/>
        <v>1.0914139605304614E-4</v>
      </c>
      <c r="I69">
        <f t="shared" si="15"/>
        <v>1.1911844332407877E-8</v>
      </c>
      <c r="J69">
        <f t="shared" si="16"/>
        <v>107.65687561329973</v>
      </c>
      <c r="K69">
        <f t="shared" si="17"/>
        <v>5.0609208303144774E-8</v>
      </c>
      <c r="O69">
        <f t="shared" si="18"/>
        <v>-10.375783132530273</v>
      </c>
      <c r="P69">
        <f t="shared" si="19"/>
        <v>2.2496490460323978E-4</v>
      </c>
      <c r="Q69">
        <f t="shared" si="20"/>
        <v>7.4870997692389654E-2</v>
      </c>
      <c r="R69">
        <f t="shared" si="21"/>
        <v>2.1249649380785217E-6</v>
      </c>
    </row>
    <row r="70" spans="1:18" x14ac:dyDescent="0.25">
      <c r="A70" s="2">
        <v>42844</v>
      </c>
      <c r="B70">
        <v>140.68</v>
      </c>
      <c r="C70">
        <f>1/Исходный!C70</f>
        <v>1.455604075691412E-3</v>
      </c>
      <c r="E70">
        <f t="shared" si="12"/>
        <v>0.20477438136826784</v>
      </c>
      <c r="F70">
        <f t="shared" si="13"/>
        <v>19790.862400000002</v>
      </c>
      <c r="G70">
        <f t="shared" si="11"/>
        <v>1.3543892433823649E-3</v>
      </c>
      <c r="H70">
        <f t="shared" si="14"/>
        <v>1.0121483230904707E-4</v>
      </c>
      <c r="I70">
        <f t="shared" si="15"/>
        <v>1.0244442279348517E-8</v>
      </c>
      <c r="J70">
        <f t="shared" si="16"/>
        <v>118.71809007113082</v>
      </c>
      <c r="K70">
        <f t="shared" si="17"/>
        <v>4.965901725537294E-8</v>
      </c>
      <c r="O70">
        <f t="shared" si="18"/>
        <v>-10.895783132530255</v>
      </c>
      <c r="P70">
        <f t="shared" si="19"/>
        <v>2.2284303277278592E-4</v>
      </c>
      <c r="Q70">
        <f t="shared" si="20"/>
        <v>6.9534589796315327E-2</v>
      </c>
      <c r="R70">
        <f t="shared" si="21"/>
        <v>2.1187832251694498E-6</v>
      </c>
    </row>
    <row r="71" spans="1:18" x14ac:dyDescent="0.25">
      <c r="A71" s="2">
        <v>42845</v>
      </c>
      <c r="B71">
        <v>142.44</v>
      </c>
      <c r="C71">
        <f>1/Исходный!C71</f>
        <v>1.4684287812041115E-3</v>
      </c>
      <c r="E71">
        <f t="shared" si="12"/>
        <v>0.20916299559471363</v>
      </c>
      <c r="F71">
        <f t="shared" si="13"/>
        <v>20289.153599999998</v>
      </c>
      <c r="G71">
        <f t="shared" si="11"/>
        <v>1.3347425938288263E-3</v>
      </c>
      <c r="H71">
        <f t="shared" si="14"/>
        <v>1.3368618737528526E-4</v>
      </c>
      <c r="I71">
        <f t="shared" si="15"/>
        <v>1.7871996694939878E-8</v>
      </c>
      <c r="J71">
        <f t="shared" si="16"/>
        <v>83.462533444624484</v>
      </c>
      <c r="K71">
        <f t="shared" si="17"/>
        <v>5.5539282868596059E-8</v>
      </c>
      <c r="O71">
        <f t="shared" si="18"/>
        <v>-9.1357831325302641</v>
      </c>
      <c r="P71">
        <f t="shared" si="19"/>
        <v>2.3566773828548543E-4</v>
      </c>
      <c r="Q71">
        <f t="shared" si="20"/>
        <v>9.1040293602569267E-2</v>
      </c>
      <c r="R71">
        <f t="shared" si="21"/>
        <v>2.1562830854685926E-6</v>
      </c>
    </row>
    <row r="72" spans="1:18" x14ac:dyDescent="0.25">
      <c r="A72" s="2">
        <v>42846</v>
      </c>
      <c r="B72">
        <v>142.27000000000001</v>
      </c>
      <c r="C72">
        <f>1/Исходный!C72</f>
        <v>1.4285714285714286E-3</v>
      </c>
      <c r="E72">
        <f t="shared" si="12"/>
        <v>0.20324285714285717</v>
      </c>
      <c r="F72">
        <f t="shared" si="13"/>
        <v>20240.752900000003</v>
      </c>
      <c r="G72">
        <f t="shared" si="11"/>
        <v>1.3366402815697929E-3</v>
      </c>
      <c r="H72">
        <f t="shared" si="14"/>
        <v>9.1931147001635648E-5</v>
      </c>
      <c r="I72">
        <f t="shared" si="15"/>
        <v>8.4513357890363432E-9</v>
      </c>
      <c r="J72">
        <f t="shared" si="16"/>
        <v>86.597599709684545</v>
      </c>
      <c r="K72">
        <f t="shared" si="17"/>
        <v>3.8341707129499237E-8</v>
      </c>
      <c r="O72">
        <f t="shared" si="18"/>
        <v>-9.3057831325302516</v>
      </c>
      <c r="P72">
        <f t="shared" si="19"/>
        <v>1.9581038565280248E-4</v>
      </c>
      <c r="Q72">
        <f t="shared" si="20"/>
        <v>6.435180290114495E-2</v>
      </c>
      <c r="R72">
        <f t="shared" si="21"/>
        <v>2.0408163265306121E-6</v>
      </c>
    </row>
    <row r="73" spans="1:18" x14ac:dyDescent="0.25">
      <c r="A73" s="2">
        <v>42849</v>
      </c>
      <c r="B73">
        <v>143.63999999999999</v>
      </c>
      <c r="C73">
        <f>1/Исходный!C73</f>
        <v>1.4265335235378032E-3</v>
      </c>
      <c r="E73">
        <f t="shared" si="12"/>
        <v>0.20490727532097003</v>
      </c>
      <c r="F73">
        <f t="shared" si="13"/>
        <v>20632.449599999996</v>
      </c>
      <c r="G73">
        <f t="shared" ref="G73:G136" si="22">$M$2+$M$1*B73</f>
        <v>1.3213471509514138E-3</v>
      </c>
      <c r="H73">
        <f t="shared" si="14"/>
        <v>1.0518637258638943E-4</v>
      </c>
      <c r="I73">
        <f t="shared" si="15"/>
        <v>1.1064172977882737E-8</v>
      </c>
      <c r="J73">
        <f t="shared" si="16"/>
        <v>62.976653926552032</v>
      </c>
      <c r="K73">
        <f t="shared" si="17"/>
        <v>3.7547774245309365E-8</v>
      </c>
      <c r="O73">
        <f t="shared" si="18"/>
        <v>-7.9357831325302755</v>
      </c>
      <c r="P73">
        <f t="shared" si="19"/>
        <v>1.9377248061917709E-4</v>
      </c>
      <c r="Q73">
        <f t="shared" si="20"/>
        <v>7.3735647183058986E-2</v>
      </c>
      <c r="R73">
        <f t="shared" si="21"/>
        <v>2.0349978937771801E-6</v>
      </c>
    </row>
    <row r="74" spans="1:18" x14ac:dyDescent="0.25">
      <c r="A74" s="2">
        <v>42850</v>
      </c>
      <c r="B74">
        <v>144.53</v>
      </c>
      <c r="C74">
        <f>1/Исходный!C74</f>
        <v>1.3793103448275861E-3</v>
      </c>
      <c r="E74">
        <f t="shared" si="12"/>
        <v>0.19935172413793101</v>
      </c>
      <c r="F74">
        <f t="shared" si="13"/>
        <v>20888.920900000001</v>
      </c>
      <c r="G74">
        <f t="shared" si="22"/>
        <v>1.3114121974839991E-3</v>
      </c>
      <c r="H74">
        <f t="shared" si="14"/>
        <v>6.7898147343587031E-5</v>
      </c>
      <c r="I74">
        <f t="shared" si="15"/>
        <v>4.6101584126914549E-9</v>
      </c>
      <c r="J74">
        <f t="shared" si="16"/>
        <v>49.643059950647931</v>
      </c>
      <c r="K74">
        <f t="shared" si="17"/>
        <v>2.1476697890003511E-8</v>
      </c>
      <c r="O74">
        <f t="shared" si="18"/>
        <v>-7.0457831325302607</v>
      </c>
      <c r="P74">
        <f t="shared" si="19"/>
        <v>1.4654930190896001E-4</v>
      </c>
      <c r="Q74">
        <f t="shared" si="20"/>
        <v>4.92261568241006E-2</v>
      </c>
      <c r="R74">
        <f t="shared" si="21"/>
        <v>1.9024970273483945E-6</v>
      </c>
    </row>
    <row r="75" spans="1:18" x14ac:dyDescent="0.25">
      <c r="A75" s="2">
        <v>42851</v>
      </c>
      <c r="B75">
        <v>143.68</v>
      </c>
      <c r="C75">
        <f>1/Исходный!C75</f>
        <v>1.3869625520110957E-3</v>
      </c>
      <c r="E75">
        <f t="shared" si="12"/>
        <v>0.19927877947295425</v>
      </c>
      <c r="F75">
        <f t="shared" si="13"/>
        <v>20643.942400000004</v>
      </c>
      <c r="G75">
        <f t="shared" si="22"/>
        <v>1.320900636188833E-3</v>
      </c>
      <c r="H75">
        <f t="shared" si="14"/>
        <v>6.6061915822262715E-5</v>
      </c>
      <c r="I75">
        <f t="shared" si="15"/>
        <v>4.3641767221077248E-9</v>
      </c>
      <c r="J75">
        <f t="shared" si="16"/>
        <v>62.343391275949287</v>
      </c>
      <c r="K75">
        <f t="shared" si="17"/>
        <v>2.3778105406395E-8</v>
      </c>
      <c r="O75">
        <f t="shared" si="18"/>
        <v>-7.895783132530255</v>
      </c>
      <c r="P75">
        <f t="shared" si="19"/>
        <v>1.5420150909246965E-4</v>
      </c>
      <c r="Q75">
        <f t="shared" si="20"/>
        <v>4.7630641307851419E-2</v>
      </c>
      <c r="R75">
        <f t="shared" si="21"/>
        <v>1.9236651206811314E-6</v>
      </c>
    </row>
    <row r="76" spans="1:18" x14ac:dyDescent="0.25">
      <c r="A76" s="2">
        <v>42852</v>
      </c>
      <c r="B76">
        <v>143.79</v>
      </c>
      <c r="C76">
        <f>1/Исходный!C76</f>
        <v>1.3297872340425532E-3</v>
      </c>
      <c r="E76">
        <f t="shared" si="12"/>
        <v>0.1912101063829787</v>
      </c>
      <c r="F76">
        <f t="shared" si="13"/>
        <v>20675.564099999996</v>
      </c>
      <c r="G76">
        <f t="shared" si="22"/>
        <v>1.3196727205917371E-3</v>
      </c>
      <c r="H76">
        <f t="shared" si="14"/>
        <v>1.0114513450816022E-5</v>
      </c>
      <c r="I76">
        <f t="shared" si="15"/>
        <v>1.0230338234673823E-10</v>
      </c>
      <c r="J76">
        <f t="shared" si="16"/>
        <v>60.618418986792861</v>
      </c>
      <c r="K76">
        <f t="shared" si="17"/>
        <v>9.4140817640168248E-9</v>
      </c>
      <c r="O76">
        <f t="shared" si="18"/>
        <v>-7.7857831325302698</v>
      </c>
      <c r="P76">
        <f t="shared" si="19"/>
        <v>9.7026191123927071E-5</v>
      </c>
      <c r="Q76">
        <f t="shared" si="20"/>
        <v>7.6061141150136485E-3</v>
      </c>
      <c r="R76">
        <f t="shared" si="21"/>
        <v>1.7683340878225441E-6</v>
      </c>
    </row>
    <row r="77" spans="1:18" x14ac:dyDescent="0.25">
      <c r="A77" s="2">
        <v>42853</v>
      </c>
      <c r="B77">
        <v>143.65</v>
      </c>
      <c r="C77">
        <f>1/Исходный!C77</f>
        <v>1.3054830287206266E-3</v>
      </c>
      <c r="E77">
        <f t="shared" si="12"/>
        <v>0.18753263707571802</v>
      </c>
      <c r="F77">
        <f t="shared" si="13"/>
        <v>20635.322500000002</v>
      </c>
      <c r="G77">
        <f t="shared" si="22"/>
        <v>1.3212355222607683E-3</v>
      </c>
      <c r="H77">
        <f t="shared" si="14"/>
        <v>-1.5752493540141651E-5</v>
      </c>
      <c r="I77">
        <f t="shared" si="15"/>
        <v>2.4814105273220445E-10</v>
      </c>
      <c r="J77">
        <f t="shared" si="16"/>
        <v>62.818038263901123</v>
      </c>
      <c r="K77">
        <f t="shared" si="17"/>
        <v>5.2884872189863715E-9</v>
      </c>
      <c r="O77">
        <f t="shared" si="18"/>
        <v>-7.9257831325302561</v>
      </c>
      <c r="P77">
        <f t="shared" si="19"/>
        <v>7.2721985802000561E-5</v>
      </c>
      <c r="Q77">
        <f t="shared" si="20"/>
        <v>-1.2066410051748504E-2</v>
      </c>
      <c r="R77">
        <f t="shared" si="21"/>
        <v>1.7042859382775805E-6</v>
      </c>
    </row>
    <row r="78" spans="1:18" x14ac:dyDescent="0.25">
      <c r="A78" s="2">
        <v>42857</v>
      </c>
      <c r="B78">
        <v>147.51</v>
      </c>
      <c r="C78">
        <f>1/Исходный!C78</f>
        <v>1.2690355329949238E-3</v>
      </c>
      <c r="E78">
        <f t="shared" si="12"/>
        <v>0.1871954314720812</v>
      </c>
      <c r="F78">
        <f t="shared" si="13"/>
        <v>21759.200099999998</v>
      </c>
      <c r="G78">
        <f t="shared" si="22"/>
        <v>1.2781468476717574E-3</v>
      </c>
      <c r="H78">
        <f t="shared" si="14"/>
        <v>-9.1113146768336505E-6</v>
      </c>
      <c r="I78">
        <f t="shared" si="15"/>
        <v>8.3016055140284292E-11</v>
      </c>
      <c r="J78">
        <f t="shared" si="16"/>
        <v>16.530592480767663</v>
      </c>
      <c r="K78">
        <f t="shared" si="17"/>
        <v>1.3158386302954182E-9</v>
      </c>
      <c r="O78">
        <f t="shared" si="18"/>
        <v>-4.0657831325302709</v>
      </c>
      <c r="P78">
        <f t="shared" si="19"/>
        <v>3.6274490076297671E-5</v>
      </c>
      <c r="Q78">
        <f t="shared" si="20"/>
        <v>-7.1797159653449174E-3</v>
      </c>
      <c r="R78">
        <f t="shared" si="21"/>
        <v>1.6104511840037102E-6</v>
      </c>
    </row>
    <row r="79" spans="1:18" x14ac:dyDescent="0.25">
      <c r="A79" s="2">
        <v>42858</v>
      </c>
      <c r="B79">
        <v>147.06</v>
      </c>
      <c r="C79">
        <f>1/Исходный!C79</f>
        <v>1.2706480304955528E-3</v>
      </c>
      <c r="E79">
        <f t="shared" si="12"/>
        <v>0.186861499364676</v>
      </c>
      <c r="F79">
        <f t="shared" si="13"/>
        <v>21626.643599999999</v>
      </c>
      <c r="G79">
        <f t="shared" si="22"/>
        <v>1.283170138750787E-3</v>
      </c>
      <c r="H79">
        <f t="shared" si="14"/>
        <v>-1.2522108255234258E-5</v>
      </c>
      <c r="I79">
        <f t="shared" si="15"/>
        <v>1.5680319515580596E-10</v>
      </c>
      <c r="J79">
        <f t="shared" si="16"/>
        <v>20.392297300044802</v>
      </c>
      <c r="K79">
        <f t="shared" si="17"/>
        <v>1.435423827654198E-9</v>
      </c>
      <c r="O79">
        <f t="shared" si="18"/>
        <v>-4.5157831325302595</v>
      </c>
      <c r="P79">
        <f t="shared" si="19"/>
        <v>3.78869875769267E-5</v>
      </c>
      <c r="Q79">
        <f t="shared" si="20"/>
        <v>-9.8548991968693614E-3</v>
      </c>
      <c r="R79">
        <f t="shared" si="21"/>
        <v>1.6145464174022272E-6</v>
      </c>
    </row>
    <row r="80" spans="1:18" x14ac:dyDescent="0.25">
      <c r="A80" s="2">
        <v>42859</v>
      </c>
      <c r="B80">
        <v>146.53</v>
      </c>
      <c r="C80">
        <f>1/Исходный!C80</f>
        <v>1.2787723785166241E-3</v>
      </c>
      <c r="E80">
        <f t="shared" si="12"/>
        <v>0.18737851662404093</v>
      </c>
      <c r="F80">
        <f t="shared" si="13"/>
        <v>21471.0409</v>
      </c>
      <c r="G80">
        <f t="shared" si="22"/>
        <v>1.2890864593549777E-3</v>
      </c>
      <c r="H80">
        <f t="shared" si="14"/>
        <v>-1.0314080838353572E-5</v>
      </c>
      <c r="I80">
        <f t="shared" si="15"/>
        <v>1.0638026354009232E-10</v>
      </c>
      <c r="J80">
        <f t="shared" si="16"/>
        <v>25.459927420526888</v>
      </c>
      <c r="K80">
        <f t="shared" si="17"/>
        <v>2.1170430035116035E-9</v>
      </c>
      <c r="O80">
        <f t="shared" si="18"/>
        <v>-5.0457831325302607</v>
      </c>
      <c r="P80">
        <f t="shared" si="19"/>
        <v>4.6011335597998058E-5</v>
      </c>
      <c r="Q80">
        <f t="shared" si="20"/>
        <v>-8.0656112155924921E-3</v>
      </c>
      <c r="R80">
        <f t="shared" si="21"/>
        <v>1.6352587960570643E-6</v>
      </c>
    </row>
    <row r="81" spans="1:18" x14ac:dyDescent="0.25">
      <c r="A81" s="2">
        <v>42860</v>
      </c>
      <c r="B81">
        <v>148.96</v>
      </c>
      <c r="C81">
        <f>1/Исходный!C81</f>
        <v>1.2836970474967907E-3</v>
      </c>
      <c r="E81">
        <f t="shared" si="12"/>
        <v>0.19121951219512195</v>
      </c>
      <c r="F81">
        <f t="shared" si="13"/>
        <v>22189.081600000001</v>
      </c>
      <c r="G81">
        <f t="shared" si="22"/>
        <v>1.2619606875282168E-3</v>
      </c>
      <c r="H81">
        <f t="shared" si="14"/>
        <v>2.1736359968573893E-5</v>
      </c>
      <c r="I81">
        <f t="shared" si="15"/>
        <v>4.7246934468342164E-10</v>
      </c>
      <c r="J81">
        <f t="shared" si="16"/>
        <v>6.8423213964297878</v>
      </c>
      <c r="K81">
        <f t="shared" si="17"/>
        <v>2.5944765623868027E-9</v>
      </c>
      <c r="O81">
        <f t="shared" si="18"/>
        <v>-2.6157831325302539</v>
      </c>
      <c r="P81">
        <f t="shared" si="19"/>
        <v>5.0936004578164577E-5</v>
      </c>
      <c r="Q81">
        <f t="shared" si="20"/>
        <v>1.6932624415519064E-2</v>
      </c>
      <c r="R81">
        <f t="shared" si="21"/>
        <v>1.6478781097519777E-6</v>
      </c>
    </row>
    <row r="82" spans="1:18" x14ac:dyDescent="0.25">
      <c r="A82" s="2">
        <v>42863</v>
      </c>
      <c r="B82">
        <v>153.01</v>
      </c>
      <c r="C82">
        <f>1/Исходный!C82</f>
        <v>1.2578616352201257E-3</v>
      </c>
      <c r="E82">
        <f t="shared" si="12"/>
        <v>0.19246540880503143</v>
      </c>
      <c r="F82">
        <f t="shared" si="13"/>
        <v>23412.060099999999</v>
      </c>
      <c r="G82">
        <f t="shared" si="22"/>
        <v>1.216751067816949E-3</v>
      </c>
      <c r="H82">
        <f t="shared" si="14"/>
        <v>4.1110567403176762E-5</v>
      </c>
      <c r="I82">
        <f t="shared" si="15"/>
        <v>1.6900787522111396E-9</v>
      </c>
      <c r="J82">
        <f t="shared" si="16"/>
        <v>2.0569780229346826</v>
      </c>
      <c r="K82">
        <f t="shared" si="17"/>
        <v>6.3003973388610275E-10</v>
      </c>
      <c r="O82">
        <f t="shared" si="18"/>
        <v>1.4342168674697291</v>
      </c>
      <c r="P82">
        <f t="shared" si="19"/>
        <v>2.5100592301499636E-5</v>
      </c>
      <c r="Q82">
        <f t="shared" si="20"/>
        <v>3.2682901085525524E-2</v>
      </c>
      <c r="R82">
        <f t="shared" si="21"/>
        <v>1.5822158933586486E-6</v>
      </c>
    </row>
    <row r="83" spans="1:18" x14ac:dyDescent="0.25">
      <c r="A83" s="2">
        <v>42864</v>
      </c>
      <c r="B83">
        <v>153.99</v>
      </c>
      <c r="C83">
        <f>1/Исходный!C83</f>
        <v>1.2642225031605564E-3</v>
      </c>
      <c r="E83">
        <f t="shared" si="12"/>
        <v>0.19467762326169408</v>
      </c>
      <c r="F83">
        <f t="shared" si="13"/>
        <v>23712.920100000003</v>
      </c>
      <c r="G83">
        <f t="shared" si="22"/>
        <v>1.2058114561337282E-3</v>
      </c>
      <c r="H83">
        <f t="shared" si="14"/>
        <v>5.8411047026828145E-5</v>
      </c>
      <c r="I83">
        <f t="shared" si="15"/>
        <v>3.411850414770329E-9</v>
      </c>
      <c r="J83">
        <f t="shared" si="16"/>
        <v>5.828443083175439</v>
      </c>
      <c r="K83">
        <f t="shared" si="17"/>
        <v>9.8982348055455945E-10</v>
      </c>
      <c r="O83">
        <f t="shared" si="18"/>
        <v>2.4142168674697473</v>
      </c>
      <c r="P83">
        <f t="shared" si="19"/>
        <v>3.1461460241930276E-5</v>
      </c>
      <c r="Q83">
        <f t="shared" si="20"/>
        <v>4.6203138198221055E-2</v>
      </c>
      <c r="R83">
        <f t="shared" si="21"/>
        <v>1.598258537497543E-6</v>
      </c>
    </row>
    <row r="84" spans="1:18" x14ac:dyDescent="0.25">
      <c r="A84" s="2">
        <v>42865</v>
      </c>
      <c r="B84">
        <v>153.26</v>
      </c>
      <c r="C84">
        <f>1/Исходный!C84</f>
        <v>1.30718954248366E-3</v>
      </c>
      <c r="E84">
        <f t="shared" si="12"/>
        <v>0.20033986928104572</v>
      </c>
      <c r="F84">
        <f t="shared" si="13"/>
        <v>23488.627599999996</v>
      </c>
      <c r="G84">
        <f t="shared" si="22"/>
        <v>1.2139603505508213E-3</v>
      </c>
      <c r="H84">
        <f t="shared" si="14"/>
        <v>9.3229191932838774E-5</v>
      </c>
      <c r="I84">
        <f t="shared" si="15"/>
        <v>8.6916822284500903E-9</v>
      </c>
      <c r="J84">
        <f t="shared" si="16"/>
        <v>2.8365864566695471</v>
      </c>
      <c r="K84">
        <f t="shared" si="17"/>
        <v>5.5396015475022593E-9</v>
      </c>
      <c r="O84">
        <f t="shared" si="18"/>
        <v>1.6842168674697291</v>
      </c>
      <c r="P84">
        <f t="shared" si="19"/>
        <v>7.4428499565033952E-5</v>
      </c>
      <c r="Q84">
        <f t="shared" si="20"/>
        <v>7.1320331828621672E-2</v>
      </c>
      <c r="R84">
        <f t="shared" si="21"/>
        <v>1.7087444999786405E-6</v>
      </c>
    </row>
    <row r="85" spans="1:18" x14ac:dyDescent="0.25">
      <c r="A85" s="2">
        <v>42866</v>
      </c>
      <c r="B85">
        <v>153.94999999999999</v>
      </c>
      <c r="C85">
        <f>1/Исходный!C85</f>
        <v>1.3106159895150721E-3</v>
      </c>
      <c r="E85">
        <f t="shared" si="12"/>
        <v>0.20176933158584534</v>
      </c>
      <c r="F85">
        <f t="shared" si="13"/>
        <v>23700.602499999997</v>
      </c>
      <c r="G85">
        <f t="shared" si="22"/>
        <v>1.206257970896309E-3</v>
      </c>
      <c r="H85">
        <f t="shared" si="14"/>
        <v>1.0435801861876314E-4</v>
      </c>
      <c r="I85">
        <f t="shared" si="15"/>
        <v>1.0890596050034114E-8</v>
      </c>
      <c r="J85">
        <f t="shared" si="16"/>
        <v>5.6369057337777626</v>
      </c>
      <c r="K85">
        <f t="shared" si="17"/>
        <v>6.0613927095354593E-9</v>
      </c>
      <c r="O85">
        <f t="shared" si="18"/>
        <v>2.3742168674697268</v>
      </c>
      <c r="P85">
        <f t="shared" si="19"/>
        <v>7.7854946596446007E-5</v>
      </c>
      <c r="Q85">
        <f t="shared" si="20"/>
        <v>7.9625168206116273E-2</v>
      </c>
      <c r="R85">
        <f t="shared" si="21"/>
        <v>1.7177142719725716E-6</v>
      </c>
    </row>
    <row r="86" spans="1:18" x14ac:dyDescent="0.25">
      <c r="A86" s="2">
        <v>42867</v>
      </c>
      <c r="B86">
        <v>156.1</v>
      </c>
      <c r="C86">
        <f>1/Исходный!C86</f>
        <v>1.3054830287206266E-3</v>
      </c>
      <c r="E86">
        <f t="shared" si="12"/>
        <v>0.20378590078328981</v>
      </c>
      <c r="F86">
        <f t="shared" si="13"/>
        <v>24367.21</v>
      </c>
      <c r="G86">
        <f t="shared" si="22"/>
        <v>1.182257802407611E-3</v>
      </c>
      <c r="H86">
        <f t="shared" si="14"/>
        <v>1.2322522631301566E-4</v>
      </c>
      <c r="I86">
        <f t="shared" si="15"/>
        <v>1.5184456399893928E-8</v>
      </c>
      <c r="J86">
        <f t="shared" si="16"/>
        <v>20.468538263897639</v>
      </c>
      <c r="K86">
        <f t="shared" si="17"/>
        <v>5.2884872189863715E-9</v>
      </c>
      <c r="O86">
        <f t="shared" si="18"/>
        <v>4.5242168674697325</v>
      </c>
      <c r="P86">
        <f t="shared" si="19"/>
        <v>7.2721985802000561E-5</v>
      </c>
      <c r="Q86">
        <f t="shared" si="20"/>
        <v>9.4390523355770001E-2</v>
      </c>
      <c r="R86">
        <f t="shared" si="21"/>
        <v>1.7042859382775805E-6</v>
      </c>
    </row>
    <row r="87" spans="1:18" x14ac:dyDescent="0.25">
      <c r="A87" s="2">
        <v>42870</v>
      </c>
      <c r="B87">
        <v>155.69999999999999</v>
      </c>
      <c r="C87">
        <f>1/Исходный!C87</f>
        <v>1.277139208173691E-3</v>
      </c>
      <c r="E87">
        <f t="shared" si="12"/>
        <v>0.19885057471264367</v>
      </c>
      <c r="F87">
        <f t="shared" si="13"/>
        <v>24242.489999999998</v>
      </c>
      <c r="G87">
        <f t="shared" si="22"/>
        <v>1.1867229500334153E-3</v>
      </c>
      <c r="H87">
        <f t="shared" si="14"/>
        <v>9.0416258140275712E-5</v>
      </c>
      <c r="I87">
        <f t="shared" si="15"/>
        <v>8.1750997360889744E-9</v>
      </c>
      <c r="J87">
        <f t="shared" si="16"/>
        <v>17.009164769921806</v>
      </c>
      <c r="K87">
        <f t="shared" si="17"/>
        <v>1.9694215514058514E-9</v>
      </c>
      <c r="O87">
        <f t="shared" si="18"/>
        <v>4.1242168674697268</v>
      </c>
      <c r="P87">
        <f t="shared" si="19"/>
        <v>4.4378165255064923E-5</v>
      </c>
      <c r="Q87">
        <f t="shared" si="20"/>
        <v>7.0795930123835879E-2</v>
      </c>
      <c r="R87">
        <f t="shared" si="21"/>
        <v>1.6310845570545224E-6</v>
      </c>
    </row>
    <row r="88" spans="1:18" x14ac:dyDescent="0.25">
      <c r="A88" s="2">
        <v>42871</v>
      </c>
      <c r="B88">
        <v>155.47</v>
      </c>
      <c r="C88">
        <f>1/Исходный!C88</f>
        <v>1.2706480304955528E-3</v>
      </c>
      <c r="E88">
        <f t="shared" si="12"/>
        <v>0.1975476493011436</v>
      </c>
      <c r="F88">
        <f t="shared" si="13"/>
        <v>24170.920900000001</v>
      </c>
      <c r="G88">
        <f t="shared" si="22"/>
        <v>1.1892904099182525E-3</v>
      </c>
      <c r="H88">
        <f t="shared" si="14"/>
        <v>8.1357620577300269E-5</v>
      </c>
      <c r="I88">
        <f t="shared" si="15"/>
        <v>6.6190624259999522E-9</v>
      </c>
      <c r="J88">
        <f t="shared" si="16"/>
        <v>15.164925010885812</v>
      </c>
      <c r="K88">
        <f t="shared" si="17"/>
        <v>1.435423827654198E-9</v>
      </c>
      <c r="O88">
        <f t="shared" si="18"/>
        <v>3.8942168674697371</v>
      </c>
      <c r="P88">
        <f t="shared" si="19"/>
        <v>3.78869875769267E-5</v>
      </c>
      <c r="Q88">
        <f t="shared" si="20"/>
        <v>6.4028447394335303E-2</v>
      </c>
      <c r="R88">
        <f t="shared" si="21"/>
        <v>1.6145464174022272E-6</v>
      </c>
    </row>
    <row r="89" spans="1:18" x14ac:dyDescent="0.25">
      <c r="A89" s="2">
        <v>42872</v>
      </c>
      <c r="B89">
        <v>150.25</v>
      </c>
      <c r="C89">
        <f>1/Исходный!C89</f>
        <v>1.2578616352201257E-3</v>
      </c>
      <c r="E89">
        <f t="shared" si="12"/>
        <v>0.18899371069182389</v>
      </c>
      <c r="F89">
        <f t="shared" si="13"/>
        <v>22575.0625</v>
      </c>
      <c r="G89">
        <f t="shared" si="22"/>
        <v>1.2475605864349982E-3</v>
      </c>
      <c r="H89">
        <f t="shared" si="14"/>
        <v>1.0301048785127517E-5</v>
      </c>
      <c r="I89">
        <f t="shared" si="15"/>
        <v>1.0611160607357709E-10</v>
      </c>
      <c r="J89">
        <f t="shared" si="16"/>
        <v>1.7577009145017537</v>
      </c>
      <c r="K89">
        <f t="shared" si="17"/>
        <v>6.3003973388610275E-10</v>
      </c>
      <c r="O89">
        <f t="shared" si="18"/>
        <v>-1.3257831325302618</v>
      </c>
      <c r="P89">
        <f t="shared" si="19"/>
        <v>2.5100592301499636E-5</v>
      </c>
      <c r="Q89">
        <f t="shared" si="20"/>
        <v>8.1893337841763766E-3</v>
      </c>
      <c r="R89">
        <f t="shared" si="21"/>
        <v>1.5822158933586486E-6</v>
      </c>
    </row>
    <row r="90" spans="1:18" x14ac:dyDescent="0.25">
      <c r="A90" s="2">
        <v>42873</v>
      </c>
      <c r="B90">
        <v>152.54</v>
      </c>
      <c r="C90">
        <f>1/Исходный!C90</f>
        <v>1.2804097311139564E-3</v>
      </c>
      <c r="E90">
        <f t="shared" si="12"/>
        <v>0.19531370038412291</v>
      </c>
      <c r="F90">
        <f t="shared" si="13"/>
        <v>23268.451599999997</v>
      </c>
      <c r="G90">
        <f t="shared" si="22"/>
        <v>1.2219976162772689E-3</v>
      </c>
      <c r="H90">
        <f t="shared" si="14"/>
        <v>5.8412114836687559E-5</v>
      </c>
      <c r="I90">
        <f t="shared" si="15"/>
        <v>3.4119751596943749E-9</v>
      </c>
      <c r="J90">
        <f t="shared" si="16"/>
        <v>0.92971416751313929</v>
      </c>
      <c r="K90">
        <f t="shared" si="17"/>
        <v>2.2703974867358118E-9</v>
      </c>
      <c r="O90">
        <f t="shared" si="18"/>
        <v>0.96421686746973023</v>
      </c>
      <c r="P90">
        <f t="shared" si="19"/>
        <v>4.7648688195330328E-5</v>
      </c>
      <c r="Q90">
        <f t="shared" si="20"/>
        <v>4.5619861687452988E-2</v>
      </c>
      <c r="R90">
        <f t="shared" si="21"/>
        <v>1.6394490795313141E-6</v>
      </c>
    </row>
    <row r="91" spans="1:18" x14ac:dyDescent="0.25">
      <c r="A91" s="2">
        <v>42874</v>
      </c>
      <c r="B91">
        <v>153.06</v>
      </c>
      <c r="C91">
        <f>1/Исходный!C91</f>
        <v>1.277139208173691E-3</v>
      </c>
      <c r="E91">
        <f t="shared" si="12"/>
        <v>0.19547892720306514</v>
      </c>
      <c r="F91">
        <f t="shared" si="13"/>
        <v>23427.363600000001</v>
      </c>
      <c r="G91">
        <f t="shared" si="22"/>
        <v>1.2161929243637232E-3</v>
      </c>
      <c r="H91">
        <f t="shared" si="14"/>
        <v>6.0946283809967805E-5</v>
      </c>
      <c r="I91">
        <f t="shared" si="15"/>
        <v>3.7144495102451439E-9</v>
      </c>
      <c r="J91">
        <f t="shared" si="16"/>
        <v>2.2028997096816889</v>
      </c>
      <c r="K91">
        <f t="shared" si="17"/>
        <v>1.9694215514058514E-9</v>
      </c>
      <c r="O91">
        <f t="shared" si="18"/>
        <v>1.4842168674697405</v>
      </c>
      <c r="P91">
        <f t="shared" si="19"/>
        <v>4.4378165255064923E-5</v>
      </c>
      <c r="Q91">
        <f t="shared" si="20"/>
        <v>4.7720940223204791E-2</v>
      </c>
      <c r="R91">
        <f t="shared" si="21"/>
        <v>1.6310845570545224E-6</v>
      </c>
    </row>
    <row r="92" spans="1:18" x14ac:dyDescent="0.25">
      <c r="A92" s="2">
        <v>42877</v>
      </c>
      <c r="B92">
        <v>153.99</v>
      </c>
      <c r="C92">
        <f>1/Исходный!C92</f>
        <v>1.2626262626262627E-3</v>
      </c>
      <c r="E92">
        <f t="shared" si="12"/>
        <v>0.19443181818181821</v>
      </c>
      <c r="F92">
        <f t="shared" si="13"/>
        <v>23712.920100000003</v>
      </c>
      <c r="G92">
        <f t="shared" si="22"/>
        <v>1.2058114561337282E-3</v>
      </c>
      <c r="H92">
        <f t="shared" si="14"/>
        <v>5.6814806492534514E-5</v>
      </c>
      <c r="I92">
        <f t="shared" si="15"/>
        <v>3.227922236784142E-9</v>
      </c>
      <c r="J92">
        <f t="shared" si="16"/>
        <v>5.828443083175439</v>
      </c>
      <c r="K92">
        <f t="shared" si="17"/>
        <v>8.9193134818540826E-10</v>
      </c>
      <c r="O92">
        <f t="shared" si="18"/>
        <v>2.4142168674697473</v>
      </c>
      <c r="P92">
        <f t="shared" si="19"/>
        <v>2.9865219707636646E-5</v>
      </c>
      <c r="Q92">
        <f t="shared" si="20"/>
        <v>4.4997326742087333E-2</v>
      </c>
      <c r="R92">
        <f t="shared" si="21"/>
        <v>1.5942250790735641E-6</v>
      </c>
    </row>
    <row r="93" spans="1:18" x14ac:dyDescent="0.25">
      <c r="A93" s="2">
        <v>42878</v>
      </c>
      <c r="B93">
        <v>153.80000000000001</v>
      </c>
      <c r="C93">
        <f>1/Исходный!C93</f>
        <v>1.2738853503184713E-3</v>
      </c>
      <c r="E93">
        <f t="shared" si="12"/>
        <v>0.19592356687898091</v>
      </c>
      <c r="F93">
        <f t="shared" si="13"/>
        <v>23654.440000000002</v>
      </c>
      <c r="G93">
        <f t="shared" si="22"/>
        <v>1.2079324012559851E-3</v>
      </c>
      <c r="H93">
        <f t="shared" si="14"/>
        <v>6.5952949062486133E-5</v>
      </c>
      <c r="I93">
        <f t="shared" si="15"/>
        <v>4.3497914900388907E-9</v>
      </c>
      <c r="J93">
        <f t="shared" si="16"/>
        <v>4.9471406735369454</v>
      </c>
      <c r="K93">
        <f t="shared" si="17"/>
        <v>1.6912086591169614E-9</v>
      </c>
      <c r="O93">
        <f t="shared" si="18"/>
        <v>2.2242168674697496</v>
      </c>
      <c r="P93">
        <f t="shared" si="19"/>
        <v>4.1124307399845184E-5</v>
      </c>
      <c r="Q93">
        <f t="shared" si="20"/>
        <v>5.1773065014051614E-2</v>
      </c>
      <c r="R93">
        <f t="shared" si="21"/>
        <v>1.6227838857560142E-6</v>
      </c>
    </row>
    <row r="94" spans="1:18" x14ac:dyDescent="0.25">
      <c r="A94" s="2">
        <v>42879</v>
      </c>
      <c r="B94">
        <v>153.34</v>
      </c>
      <c r="C94">
        <f>1/Исходный!C94</f>
        <v>1.2706480304955528E-3</v>
      </c>
      <c r="E94">
        <f t="shared" si="12"/>
        <v>0.19484116899618806</v>
      </c>
      <c r="F94">
        <f t="shared" si="13"/>
        <v>23513.155600000002</v>
      </c>
      <c r="G94">
        <f t="shared" si="22"/>
        <v>1.2130673210256602E-3</v>
      </c>
      <c r="H94">
        <f t="shared" si="14"/>
        <v>5.7580709469892558E-5</v>
      </c>
      <c r="I94">
        <f t="shared" si="15"/>
        <v>3.3155381030561744E-9</v>
      </c>
      <c r="J94">
        <f t="shared" si="16"/>
        <v>3.1124611554647479</v>
      </c>
      <c r="K94">
        <f t="shared" si="17"/>
        <v>1.435423827654198E-9</v>
      </c>
      <c r="O94">
        <f t="shared" si="18"/>
        <v>1.7642168674697416</v>
      </c>
      <c r="P94">
        <f t="shared" si="19"/>
        <v>3.78869875769267E-5</v>
      </c>
      <c r="Q94">
        <f t="shared" si="20"/>
        <v>4.5316018352805444E-2</v>
      </c>
      <c r="R94">
        <f t="shared" si="21"/>
        <v>1.6145464174022272E-6</v>
      </c>
    </row>
    <row r="95" spans="1:18" x14ac:dyDescent="0.25">
      <c r="A95" s="2">
        <v>42880</v>
      </c>
      <c r="B95">
        <v>153.87</v>
      </c>
      <c r="C95">
        <f>1/Исходный!C95</f>
        <v>1.2515644555694619E-3</v>
      </c>
      <c r="E95">
        <f t="shared" si="12"/>
        <v>0.19257822277847311</v>
      </c>
      <c r="F95">
        <f t="shared" si="13"/>
        <v>23675.976900000001</v>
      </c>
      <c r="G95">
        <f t="shared" si="22"/>
        <v>1.2071510004214696E-3</v>
      </c>
      <c r="H95">
        <f t="shared" si="14"/>
        <v>4.4413455147992303E-5</v>
      </c>
      <c r="I95">
        <f t="shared" si="15"/>
        <v>1.972554998182724E-9</v>
      </c>
      <c r="J95">
        <f t="shared" si="16"/>
        <v>5.2634310349826787</v>
      </c>
      <c r="K95">
        <f t="shared" si="17"/>
        <v>3.5356832731761081E-10</v>
      </c>
      <c r="O95">
        <f t="shared" si="18"/>
        <v>2.2942168674697427</v>
      </c>
      <c r="P95">
        <f t="shared" si="19"/>
        <v>1.8803412650835773E-5</v>
      </c>
      <c r="Q95">
        <f t="shared" si="20"/>
        <v>3.5486350663245847E-2</v>
      </c>
      <c r="R95">
        <f t="shared" si="21"/>
        <v>1.5664135864448834E-6</v>
      </c>
    </row>
    <row r="96" spans="1:18" x14ac:dyDescent="0.25">
      <c r="A96" s="2">
        <v>42881</v>
      </c>
      <c r="B96">
        <v>153.61000000000001</v>
      </c>
      <c r="C96">
        <f>1/Исходный!C96</f>
        <v>1.2437810945273632E-3</v>
      </c>
      <c r="E96">
        <f t="shared" si="12"/>
        <v>0.19105721393034827</v>
      </c>
      <c r="F96">
        <f t="shared" si="13"/>
        <v>23596.032100000004</v>
      </c>
      <c r="G96">
        <f t="shared" si="22"/>
        <v>1.2100533463782423E-3</v>
      </c>
      <c r="H96">
        <f t="shared" si="14"/>
        <v>3.3727748149120886E-5</v>
      </c>
      <c r="I96">
        <f t="shared" si="15"/>
        <v>1.1375609952105273E-9</v>
      </c>
      <c r="J96">
        <f t="shared" si="16"/>
        <v>4.1380382638984496</v>
      </c>
      <c r="K96">
        <f t="shared" si="17"/>
        <v>1.2144153745922855E-10</v>
      </c>
      <c r="O96">
        <f t="shared" si="18"/>
        <v>2.0342168674697518</v>
      </c>
      <c r="P96">
        <f t="shared" si="19"/>
        <v>1.1020051608737072E-5</v>
      </c>
      <c r="Q96">
        <f t="shared" si="20"/>
        <v>2.7117109511893191E-2</v>
      </c>
      <c r="R96">
        <f t="shared" si="21"/>
        <v>1.5469914111036856E-6</v>
      </c>
    </row>
    <row r="97" spans="1:18" x14ac:dyDescent="0.25">
      <c r="A97" s="2">
        <v>42885</v>
      </c>
      <c r="B97">
        <v>153.66999999999999</v>
      </c>
      <c r="C97">
        <f>1/Исходный!C97</f>
        <v>1.2804097311139564E-3</v>
      </c>
      <c r="E97">
        <f t="shared" si="12"/>
        <v>0.19676056338028167</v>
      </c>
      <c r="F97">
        <f t="shared" si="13"/>
        <v>23614.468899999996</v>
      </c>
      <c r="G97">
        <f t="shared" si="22"/>
        <v>1.2093835742343719E-3</v>
      </c>
      <c r="H97">
        <f t="shared" si="14"/>
        <v>7.1026156879584485E-5</v>
      </c>
      <c r="I97">
        <f t="shared" si="15"/>
        <v>5.0447149610833467E-9</v>
      </c>
      <c r="J97">
        <f t="shared" si="16"/>
        <v>4.3857442879947106</v>
      </c>
      <c r="K97">
        <f t="shared" si="17"/>
        <v>2.2703974867358118E-9</v>
      </c>
      <c r="O97">
        <f t="shared" si="18"/>
        <v>2.0942168674697257</v>
      </c>
      <c r="P97">
        <f t="shared" si="19"/>
        <v>4.7648688195330328E-5</v>
      </c>
      <c r="Q97">
        <f t="shared" si="20"/>
        <v>5.5471428522955488E-2</v>
      </c>
      <c r="R97">
        <f t="shared" si="21"/>
        <v>1.6394490795313141E-6</v>
      </c>
    </row>
    <row r="98" spans="1:18" x14ac:dyDescent="0.25">
      <c r="A98" s="2">
        <v>42886</v>
      </c>
      <c r="B98">
        <v>152.76</v>
      </c>
      <c r="C98">
        <f>1/Исходный!C98</f>
        <v>1.288659793814433E-3</v>
      </c>
      <c r="E98">
        <f t="shared" si="12"/>
        <v>0.19685567010309277</v>
      </c>
      <c r="F98">
        <f t="shared" si="13"/>
        <v>23335.617599999998</v>
      </c>
      <c r="G98">
        <f t="shared" si="22"/>
        <v>1.2195417850830764E-3</v>
      </c>
      <c r="H98">
        <f t="shared" si="14"/>
        <v>6.9118008731356524E-5</v>
      </c>
      <c r="I98">
        <f t="shared" si="15"/>
        <v>4.7772991309878763E-9</v>
      </c>
      <c r="J98">
        <f t="shared" si="16"/>
        <v>1.402369589199818</v>
      </c>
      <c r="K98">
        <f t="shared" si="17"/>
        <v>3.12467035171147E-9</v>
      </c>
      <c r="O98">
        <f t="shared" si="18"/>
        <v>1.1842168674697291</v>
      </c>
      <c r="P98">
        <f t="shared" si="19"/>
        <v>5.5898750895806877E-5</v>
      </c>
      <c r="Q98">
        <f t="shared" si="20"/>
        <v>5.3635574775532664E-2</v>
      </c>
      <c r="R98">
        <f t="shared" si="21"/>
        <v>1.6606440641938568E-6</v>
      </c>
    </row>
    <row r="99" spans="1:18" x14ac:dyDescent="0.25">
      <c r="A99" s="2">
        <v>42887</v>
      </c>
      <c r="B99">
        <v>153.18</v>
      </c>
      <c r="C99">
        <f>1/Исходный!C99</f>
        <v>1.2804097311139564E-3</v>
      </c>
      <c r="E99">
        <f t="shared" si="12"/>
        <v>0.19613316261203587</v>
      </c>
      <c r="F99">
        <f t="shared" si="13"/>
        <v>23464.112400000002</v>
      </c>
      <c r="G99">
        <f t="shared" si="22"/>
        <v>1.2148533800759819E-3</v>
      </c>
      <c r="H99">
        <f t="shared" si="14"/>
        <v>6.5556351037974548E-5</v>
      </c>
      <c r="I99">
        <f t="shared" si="15"/>
        <v>4.2976351614141463E-9</v>
      </c>
      <c r="J99">
        <f t="shared" si="16"/>
        <v>2.5735117578744413</v>
      </c>
      <c r="K99">
        <f t="shared" si="17"/>
        <v>2.2703974867358118E-9</v>
      </c>
      <c r="O99">
        <f t="shared" si="18"/>
        <v>1.604216867469745</v>
      </c>
      <c r="P99">
        <f t="shared" si="19"/>
        <v>4.7648688195330328E-5</v>
      </c>
      <c r="Q99">
        <f t="shared" si="20"/>
        <v>5.1199510160658122E-2</v>
      </c>
      <c r="R99">
        <f t="shared" si="21"/>
        <v>1.6394490795313141E-6</v>
      </c>
    </row>
    <row r="100" spans="1:18" x14ac:dyDescent="0.25">
      <c r="A100" s="2">
        <v>42888</v>
      </c>
      <c r="B100">
        <v>155.44999999999999</v>
      </c>
      <c r="C100">
        <f>1/Исходный!C100</f>
        <v>1.2562814070351759E-3</v>
      </c>
      <c r="E100">
        <f t="shared" si="12"/>
        <v>0.19528894472361807</v>
      </c>
      <c r="F100">
        <f t="shared" si="13"/>
        <v>24164.702499999996</v>
      </c>
      <c r="G100">
        <f t="shared" si="22"/>
        <v>1.189513667299543E-3</v>
      </c>
      <c r="H100">
        <f t="shared" si="14"/>
        <v>6.6767739735632903E-5</v>
      </c>
      <c r="I100">
        <f t="shared" si="15"/>
        <v>4.4579310694052126E-9</v>
      </c>
      <c r="J100">
        <f t="shared" si="16"/>
        <v>15.009556336186943</v>
      </c>
      <c r="K100">
        <f t="shared" si="17"/>
        <v>5.5320752817508391E-10</v>
      </c>
      <c r="O100">
        <f t="shared" si="18"/>
        <v>3.8742168674697268</v>
      </c>
      <c r="P100">
        <f t="shared" si="19"/>
        <v>2.352036411654981E-5</v>
      </c>
      <c r="Q100">
        <f t="shared" si="20"/>
        <v>5.3147120829563792E-2</v>
      </c>
      <c r="R100">
        <f t="shared" si="21"/>
        <v>1.5782429736622812E-6</v>
      </c>
    </row>
    <row r="101" spans="1:18" x14ac:dyDescent="0.25">
      <c r="A101" s="2">
        <v>42891</v>
      </c>
      <c r="B101">
        <v>153.93</v>
      </c>
      <c r="C101">
        <f>1/Исходный!C101</f>
        <v>1.2391573729863693E-3</v>
      </c>
      <c r="E101">
        <f t="shared" si="12"/>
        <v>0.19074349442379182</v>
      </c>
      <c r="F101">
        <f t="shared" si="13"/>
        <v>23694.444900000002</v>
      </c>
      <c r="G101">
        <f t="shared" si="22"/>
        <v>1.2064812282775988E-3</v>
      </c>
      <c r="H101">
        <f t="shared" si="14"/>
        <v>3.2676144708770503E-5</v>
      </c>
      <c r="I101">
        <f t="shared" si="15"/>
        <v>1.0677304330285105E-9</v>
      </c>
      <c r="J101">
        <f t="shared" si="16"/>
        <v>5.5423370590790588</v>
      </c>
      <c r="K101">
        <f t="shared" si="17"/>
        <v>4.0913038335515669E-11</v>
      </c>
      <c r="O101">
        <f t="shared" si="18"/>
        <v>2.354216867469745</v>
      </c>
      <c r="P101">
        <f t="shared" si="19"/>
        <v>6.3963300677431952E-6</v>
      </c>
      <c r="Q101">
        <f t="shared" si="20"/>
        <v>2.6369648779977797E-2</v>
      </c>
      <c r="R101">
        <f t="shared" si="21"/>
        <v>1.5355109950264799E-6</v>
      </c>
    </row>
    <row r="102" spans="1:18" x14ac:dyDescent="0.25">
      <c r="A102" s="2">
        <v>42892</v>
      </c>
      <c r="B102">
        <v>154.44999999999999</v>
      </c>
      <c r="C102">
        <f>1/Исходный!C102</f>
        <v>1.2547051442910915E-3</v>
      </c>
      <c r="E102">
        <f t="shared" si="12"/>
        <v>0.19378920953575907</v>
      </c>
      <c r="F102">
        <f t="shared" si="13"/>
        <v>23854.802499999998</v>
      </c>
      <c r="G102">
        <f t="shared" si="22"/>
        <v>1.2006765363640536E-3</v>
      </c>
      <c r="H102">
        <f t="shared" si="14"/>
        <v>5.4028607927037939E-5</v>
      </c>
      <c r="I102">
        <f t="shared" si="15"/>
        <v>2.9190904745335866E-9</v>
      </c>
      <c r="J102">
        <f t="shared" si="16"/>
        <v>8.2611226012474894</v>
      </c>
      <c r="K102">
        <f t="shared" si="17"/>
        <v>4.8154358504503845E-10</v>
      </c>
      <c r="O102">
        <f t="shared" si="18"/>
        <v>2.8742168674697268</v>
      </c>
      <c r="P102">
        <f t="shared" si="19"/>
        <v>2.1944101372465413E-5</v>
      </c>
      <c r="Q102">
        <f t="shared" si="20"/>
        <v>4.3060800517849239E-2</v>
      </c>
      <c r="R102">
        <f t="shared" si="21"/>
        <v>1.5742849991105287E-6</v>
      </c>
    </row>
    <row r="103" spans="1:18" x14ac:dyDescent="0.25">
      <c r="A103" s="2">
        <v>42893</v>
      </c>
      <c r="B103">
        <v>155.37</v>
      </c>
      <c r="C103">
        <f>1/Исходный!C103</f>
        <v>1.2468827930174563E-3</v>
      </c>
      <c r="E103">
        <f t="shared" si="12"/>
        <v>0.1937281795511222</v>
      </c>
      <c r="F103">
        <f t="shared" si="13"/>
        <v>24139.836900000002</v>
      </c>
      <c r="G103">
        <f t="shared" si="22"/>
        <v>1.1904066968247036E-3</v>
      </c>
      <c r="H103">
        <f t="shared" si="14"/>
        <v>5.647609619275273E-5</v>
      </c>
      <c r="I103">
        <f t="shared" si="15"/>
        <v>3.1895494411730596E-9</v>
      </c>
      <c r="J103">
        <f t="shared" si="16"/>
        <v>14.396081637391907</v>
      </c>
      <c r="K103">
        <f t="shared" si="17"/>
        <v>1.994238258538119E-10</v>
      </c>
      <c r="O103">
        <f t="shared" si="18"/>
        <v>3.7942168674697427</v>
      </c>
      <c r="P103">
        <f t="shared" si="19"/>
        <v>1.412175009883024E-5</v>
      </c>
      <c r="Q103">
        <f t="shared" si="20"/>
        <v>4.5293829146587694E-2</v>
      </c>
      <c r="R103">
        <f t="shared" si="21"/>
        <v>1.5547166995230128E-6</v>
      </c>
    </row>
    <row r="104" spans="1:18" x14ac:dyDescent="0.25">
      <c r="A104" s="2">
        <v>42894</v>
      </c>
      <c r="B104">
        <v>154.99</v>
      </c>
      <c r="C104">
        <f>1/Исходный!C104</f>
        <v>1.2330456226880395E-3</v>
      </c>
      <c r="E104">
        <f t="shared" si="12"/>
        <v>0.19110974106041925</v>
      </c>
      <c r="F104">
        <f t="shared" si="13"/>
        <v>24021.900100000003</v>
      </c>
      <c r="G104">
        <f t="shared" si="22"/>
        <v>1.1946485870692177E-3</v>
      </c>
      <c r="H104">
        <f t="shared" si="14"/>
        <v>3.8397035618821821E-5</v>
      </c>
      <c r="I104">
        <f t="shared" si="15"/>
        <v>1.4743323443130716E-9</v>
      </c>
      <c r="J104">
        <f t="shared" si="16"/>
        <v>11.656876818114934</v>
      </c>
      <c r="K104">
        <f t="shared" si="17"/>
        <v>8.0985645159375676E-14</v>
      </c>
      <c r="O104">
        <f t="shared" si="18"/>
        <v>3.4142168674697473</v>
      </c>
      <c r="P104">
        <f t="shared" si="19"/>
        <v>2.8457976941338552E-7</v>
      </c>
      <c r="Q104">
        <f t="shared" si="20"/>
        <v>3.1139995886864495E-2</v>
      </c>
      <c r="R104">
        <f t="shared" si="21"/>
        <v>1.5204015076301351E-6</v>
      </c>
    </row>
    <row r="105" spans="1:18" x14ac:dyDescent="0.25">
      <c r="A105" s="2">
        <v>42895</v>
      </c>
      <c r="B105">
        <v>148.97999999999999</v>
      </c>
      <c r="C105">
        <f>1/Исходный!C105</f>
        <v>1.2165450121654502E-3</v>
      </c>
      <c r="E105">
        <f t="shared" si="12"/>
        <v>0.18124087591240876</v>
      </c>
      <c r="F105">
        <f t="shared" si="13"/>
        <v>22195.040399999998</v>
      </c>
      <c r="G105">
        <f t="shared" si="22"/>
        <v>1.2617374301469267E-3</v>
      </c>
      <c r="H105">
        <f t="shared" si="14"/>
        <v>-4.5192417981476576E-5</v>
      </c>
      <c r="I105">
        <f t="shared" si="15"/>
        <v>2.0423546430124872E-9</v>
      </c>
      <c r="J105">
        <f t="shared" si="16"/>
        <v>6.7380900711286715</v>
      </c>
      <c r="K105">
        <f t="shared" si="17"/>
        <v>2.6295965338794767E-10</v>
      </c>
      <c r="O105">
        <f t="shared" si="18"/>
        <v>-2.595783132530272</v>
      </c>
      <c r="P105">
        <f t="shared" si="19"/>
        <v>-1.6216030753175934E-5</v>
      </c>
      <c r="Q105">
        <f t="shared" si="20"/>
        <v>-3.7148167580773744E-2</v>
      </c>
      <c r="R105">
        <f t="shared" si="21"/>
        <v>1.4799817666246353E-6</v>
      </c>
    </row>
    <row r="106" spans="1:18" x14ac:dyDescent="0.25">
      <c r="A106" s="2">
        <v>42898</v>
      </c>
      <c r="B106">
        <v>145.41999999999999</v>
      </c>
      <c r="C106">
        <f>1/Исходный!C106</f>
        <v>1.2515644555694619E-3</v>
      </c>
      <c r="E106">
        <f t="shared" si="12"/>
        <v>0.18200250312891114</v>
      </c>
      <c r="F106">
        <f t="shared" si="13"/>
        <v>21146.976399999996</v>
      </c>
      <c r="G106">
        <f t="shared" si="22"/>
        <v>1.3014772440165848E-3</v>
      </c>
      <c r="H106">
        <f t="shared" si="14"/>
        <v>-4.9912788447122958E-5</v>
      </c>
      <c r="I106">
        <f t="shared" si="15"/>
        <v>2.4912864505672512E-9</v>
      </c>
      <c r="J106">
        <f t="shared" si="16"/>
        <v>37.893665974744238</v>
      </c>
      <c r="K106">
        <f t="shared" si="17"/>
        <v>3.5356832731761081E-10</v>
      </c>
      <c r="O106">
        <f t="shared" si="18"/>
        <v>-6.1557831325302743</v>
      </c>
      <c r="P106">
        <f t="shared" si="19"/>
        <v>1.8803412650835773E-5</v>
      </c>
      <c r="Q106">
        <f t="shared" si="20"/>
        <v>-3.988031796925124E-2</v>
      </c>
      <c r="R106">
        <f t="shared" si="21"/>
        <v>1.5664135864448834E-6</v>
      </c>
    </row>
    <row r="107" spans="1:18" x14ac:dyDescent="0.25">
      <c r="A107" s="2">
        <v>42899</v>
      </c>
      <c r="B107">
        <v>146.59</v>
      </c>
      <c r="C107">
        <f>1/Исходный!C107</f>
        <v>1.2330456226880395E-3</v>
      </c>
      <c r="E107">
        <f t="shared" si="12"/>
        <v>0.18075215782983972</v>
      </c>
      <c r="F107">
        <f t="shared" si="13"/>
        <v>21488.628100000002</v>
      </c>
      <c r="G107">
        <f t="shared" si="22"/>
        <v>1.2884166872111072E-3</v>
      </c>
      <c r="H107">
        <f t="shared" si="14"/>
        <v>-5.5371064523067684E-5</v>
      </c>
      <c r="I107">
        <f t="shared" si="15"/>
        <v>3.0659547864177246E-9</v>
      </c>
      <c r="J107">
        <f t="shared" si="16"/>
        <v>24.858033444623235</v>
      </c>
      <c r="K107">
        <f t="shared" si="17"/>
        <v>8.0985645159375676E-14</v>
      </c>
      <c r="O107">
        <f t="shared" si="18"/>
        <v>-4.9857831325302584</v>
      </c>
      <c r="P107">
        <f t="shared" si="19"/>
        <v>2.8457976941338552E-7</v>
      </c>
      <c r="Q107">
        <f t="shared" si="20"/>
        <v>-4.4905933328207893E-2</v>
      </c>
      <c r="R107">
        <f t="shared" si="21"/>
        <v>1.5204015076301351E-6</v>
      </c>
    </row>
    <row r="108" spans="1:18" x14ac:dyDescent="0.25">
      <c r="A108" s="2">
        <v>42900</v>
      </c>
      <c r="B108">
        <v>145.16</v>
      </c>
      <c r="C108">
        <f>1/Исходный!C108</f>
        <v>1.2180267965895249E-3</v>
      </c>
      <c r="E108">
        <f t="shared" si="12"/>
        <v>0.17680876979293544</v>
      </c>
      <c r="F108">
        <f t="shared" si="13"/>
        <v>21071.425599999999</v>
      </c>
      <c r="G108">
        <f t="shared" si="22"/>
        <v>1.3043795899733573E-3</v>
      </c>
      <c r="H108">
        <f t="shared" si="14"/>
        <v>-8.6352793383832416E-5</v>
      </c>
      <c r="I108">
        <f t="shared" si="15"/>
        <v>7.4568049251908517E-9</v>
      </c>
      <c r="J108">
        <f t="shared" si="16"/>
        <v>41.162273203659865</v>
      </c>
      <c r="K108">
        <f t="shared" si="17"/>
        <v>2.1709801488663175E-10</v>
      </c>
      <c r="O108">
        <f t="shared" si="18"/>
        <v>-6.4157831325302652</v>
      </c>
      <c r="P108">
        <f t="shared" si="19"/>
        <v>-1.4734246329101185E-5</v>
      </c>
      <c r="Q108">
        <f t="shared" si="20"/>
        <v>-7.0895643368126413E-2</v>
      </c>
      <c r="R108">
        <f t="shared" si="21"/>
        <v>1.4835892772101398E-6</v>
      </c>
    </row>
    <row r="109" spans="1:18" x14ac:dyDescent="0.25">
      <c r="A109" s="2">
        <v>42901</v>
      </c>
      <c r="B109">
        <v>144.29</v>
      </c>
      <c r="C109">
        <f>1/Исходный!C109</f>
        <v>1.2422360248447205E-3</v>
      </c>
      <c r="E109">
        <f t="shared" si="12"/>
        <v>0.17924223602484471</v>
      </c>
      <c r="F109">
        <f t="shared" si="13"/>
        <v>20819.604099999997</v>
      </c>
      <c r="G109">
        <f t="shared" si="22"/>
        <v>1.3140912860594817E-3</v>
      </c>
      <c r="H109">
        <f t="shared" si="14"/>
        <v>-7.1855261214761202E-5</v>
      </c>
      <c r="I109">
        <f t="shared" si="15"/>
        <v>5.1631785642415656E-9</v>
      </c>
      <c r="J109">
        <f t="shared" si="16"/>
        <v>53.082635854262591</v>
      </c>
      <c r="K109">
        <f t="shared" si="17"/>
        <v>8.9775282499816585E-11</v>
      </c>
      <c r="O109">
        <f t="shared" si="18"/>
        <v>-7.2857831325302698</v>
      </c>
      <c r="P109">
        <f t="shared" si="19"/>
        <v>9.474981926094455E-6</v>
      </c>
      <c r="Q109">
        <f t="shared" si="20"/>
        <v>-5.7843485277882765E-2</v>
      </c>
      <c r="R109">
        <f t="shared" si="21"/>
        <v>1.5431503414220131E-6</v>
      </c>
    </row>
    <row r="110" spans="1:18" x14ac:dyDescent="0.25">
      <c r="A110" s="2">
        <v>42902</v>
      </c>
      <c r="B110">
        <v>142.27000000000001</v>
      </c>
      <c r="C110">
        <f>1/Исходный!C110</f>
        <v>1.2285012285012285E-3</v>
      </c>
      <c r="E110">
        <f t="shared" si="12"/>
        <v>0.17477886977886978</v>
      </c>
      <c r="F110">
        <f t="shared" si="13"/>
        <v>20240.752900000003</v>
      </c>
      <c r="G110">
        <f t="shared" si="22"/>
        <v>1.3366402815697929E-3</v>
      </c>
      <c r="H110">
        <f t="shared" si="14"/>
        <v>-1.0813905306856445E-4</v>
      </c>
      <c r="I110">
        <f t="shared" si="15"/>
        <v>1.1694054798565799E-8</v>
      </c>
      <c r="J110">
        <f t="shared" si="16"/>
        <v>86.597599709684545</v>
      </c>
      <c r="K110">
        <f t="shared" si="17"/>
        <v>1.8146018870668601E-11</v>
      </c>
      <c r="O110">
        <f t="shared" si="18"/>
        <v>-9.3057831325302516</v>
      </c>
      <c r="P110">
        <f t="shared" si="19"/>
        <v>-4.2598144173976171E-6</v>
      </c>
      <c r="Q110">
        <f t="shared" si="20"/>
        <v>-8.8025189197811465E-2</v>
      </c>
      <c r="R110">
        <f t="shared" si="21"/>
        <v>1.5092152684290275E-6</v>
      </c>
    </row>
    <row r="111" spans="1:18" x14ac:dyDescent="0.25">
      <c r="A111" s="2">
        <v>42905</v>
      </c>
      <c r="B111">
        <v>146.34</v>
      </c>
      <c r="C111">
        <f>1/Исходный!C111</f>
        <v>1.2091898428053204E-3</v>
      </c>
      <c r="E111">
        <f t="shared" si="12"/>
        <v>0.17695284159613059</v>
      </c>
      <c r="F111">
        <f t="shared" si="13"/>
        <v>21415.3956</v>
      </c>
      <c r="G111">
        <f t="shared" si="22"/>
        <v>1.2912074044772349E-3</v>
      </c>
      <c r="H111">
        <f t="shared" si="14"/>
        <v>-8.2017561671914475E-5</v>
      </c>
      <c r="I111">
        <f t="shared" si="15"/>
        <v>6.726880422606294E-9</v>
      </c>
      <c r="J111">
        <f t="shared" si="16"/>
        <v>27.413425010888364</v>
      </c>
      <c r="K111">
        <f t="shared" si="17"/>
        <v>5.5560147478150311E-10</v>
      </c>
      <c r="O111">
        <f t="shared" si="18"/>
        <v>-5.2357831325302584</v>
      </c>
      <c r="P111">
        <f t="shared" si="19"/>
        <v>-2.3571200113305709E-5</v>
      </c>
      <c r="Q111">
        <f t="shared" si="20"/>
        <v>-6.782852350267328E-2</v>
      </c>
      <c r="R111">
        <f t="shared" si="21"/>
        <v>1.4621400759435555E-6</v>
      </c>
    </row>
    <row r="112" spans="1:18" x14ac:dyDescent="0.25">
      <c r="A112" s="2">
        <v>42906</v>
      </c>
      <c r="B112">
        <v>145.01</v>
      </c>
      <c r="C112">
        <f>1/Исходный!C112</f>
        <v>1.201923076923077E-3</v>
      </c>
      <c r="E112">
        <f t="shared" si="12"/>
        <v>0.17429086538461538</v>
      </c>
      <c r="F112">
        <f t="shared" si="13"/>
        <v>21027.900099999999</v>
      </c>
      <c r="G112">
        <f t="shared" si="22"/>
        <v>1.3060540203330342E-3</v>
      </c>
      <c r="H112">
        <f t="shared" si="14"/>
        <v>-1.0413094340995716E-4</v>
      </c>
      <c r="I112">
        <f t="shared" si="15"/>
        <v>1.0843253375447701E-8</v>
      </c>
      <c r="J112">
        <f t="shared" si="16"/>
        <v>43.109508143419013</v>
      </c>
      <c r="K112">
        <f t="shared" si="17"/>
        <v>9.5098014674264258E-10</v>
      </c>
      <c r="O112">
        <f t="shared" si="18"/>
        <v>-6.5657831325302709</v>
      </c>
      <c r="P112">
        <f t="shared" si="19"/>
        <v>-3.0837965995549098E-5</v>
      </c>
      <c r="Q112">
        <f t="shared" si="20"/>
        <v>-8.663694491708436E-2</v>
      </c>
      <c r="R112">
        <f t="shared" si="21"/>
        <v>1.4446190828402369E-6</v>
      </c>
    </row>
    <row r="113" spans="1:18" x14ac:dyDescent="0.25">
      <c r="A113" s="2">
        <v>42907</v>
      </c>
      <c r="B113">
        <v>145.87</v>
      </c>
      <c r="C113">
        <f>1/Исходный!C113</f>
        <v>1.1961722488038277E-3</v>
      </c>
      <c r="E113">
        <f t="shared" si="12"/>
        <v>0.17448564593301435</v>
      </c>
      <c r="F113">
        <f t="shared" si="13"/>
        <v>21278.0569</v>
      </c>
      <c r="G113">
        <f t="shared" si="22"/>
        <v>1.2964539529375547E-3</v>
      </c>
      <c r="H113">
        <f t="shared" si="14"/>
        <v>-1.0028170413372704E-4</v>
      </c>
      <c r="I113">
        <f t="shared" si="15"/>
        <v>1.0056420183964368E-8</v>
      </c>
      <c r="J113">
        <f t="shared" si="16"/>
        <v>32.555961155466797</v>
      </c>
      <c r="K113">
        <f t="shared" si="17"/>
        <v>1.3387398547751048E-9</v>
      </c>
      <c r="O113">
        <f t="shared" si="18"/>
        <v>-5.7057831325302573</v>
      </c>
      <c r="P113">
        <f t="shared" si="19"/>
        <v>-3.6588794114798383E-5</v>
      </c>
      <c r="Q113">
        <f t="shared" si="20"/>
        <v>-8.3835504655795812E-2</v>
      </c>
      <c r="R113">
        <f t="shared" si="21"/>
        <v>1.4308280488084064E-6</v>
      </c>
    </row>
    <row r="114" spans="1:18" x14ac:dyDescent="0.25">
      <c r="A114" s="2">
        <v>42908</v>
      </c>
      <c r="B114">
        <v>145.63</v>
      </c>
      <c r="C114">
        <f>1/Исходный!C114</f>
        <v>1.2062726176115801E-3</v>
      </c>
      <c r="E114">
        <f t="shared" si="12"/>
        <v>0.17566948130277441</v>
      </c>
      <c r="F114">
        <f t="shared" si="13"/>
        <v>21208.0969</v>
      </c>
      <c r="G114">
        <f t="shared" si="22"/>
        <v>1.2991330415130374E-3</v>
      </c>
      <c r="H114">
        <f t="shared" si="14"/>
        <v>-9.2860423901457287E-5</v>
      </c>
      <c r="I114">
        <f t="shared" si="15"/>
        <v>8.6230583271583389E-9</v>
      </c>
      <c r="J114">
        <f t="shared" si="16"/>
        <v>35.352337059081428</v>
      </c>
      <c r="K114">
        <f t="shared" si="17"/>
        <v>7.0163667524695234E-10</v>
      </c>
      <c r="O114">
        <f t="shared" si="18"/>
        <v>-5.9457831325302664</v>
      </c>
      <c r="P114">
        <f t="shared" si="19"/>
        <v>-2.6488425307045951E-5</v>
      </c>
      <c r="Q114">
        <f t="shared" si="20"/>
        <v>-7.6981291414308095E-2</v>
      </c>
      <c r="R114">
        <f t="shared" si="21"/>
        <v>1.4550936279994935E-6</v>
      </c>
    </row>
    <row r="115" spans="1:18" x14ac:dyDescent="0.25">
      <c r="A115" s="2">
        <v>42909</v>
      </c>
      <c r="B115">
        <v>146.28</v>
      </c>
      <c r="C115">
        <f>1/Исходный!C115</f>
        <v>1.201923076923077E-3</v>
      </c>
      <c r="E115">
        <f t="shared" si="12"/>
        <v>0.17581730769230772</v>
      </c>
      <c r="F115">
        <f t="shared" si="13"/>
        <v>21397.838400000001</v>
      </c>
      <c r="G115">
        <f t="shared" si="22"/>
        <v>1.2918771766211054E-3</v>
      </c>
      <c r="H115">
        <f t="shared" si="14"/>
        <v>-8.9954099698028424E-5</v>
      </c>
      <c r="I115">
        <f t="shared" si="15"/>
        <v>8.0917400524828368E-9</v>
      </c>
      <c r="J115">
        <f t="shared" si="16"/>
        <v>28.045318986792019</v>
      </c>
      <c r="K115">
        <f t="shared" si="17"/>
        <v>9.5098014674264258E-10</v>
      </c>
      <c r="O115">
        <f t="shared" si="18"/>
        <v>-5.2957831325302607</v>
      </c>
      <c r="P115">
        <f t="shared" si="19"/>
        <v>-3.0837965995549098E-5</v>
      </c>
      <c r="Q115">
        <f t="shared" si="20"/>
        <v>-7.4841810948759649E-2</v>
      </c>
      <c r="R115">
        <f t="shared" si="21"/>
        <v>1.4446190828402369E-6</v>
      </c>
    </row>
    <row r="116" spans="1:18" x14ac:dyDescent="0.25">
      <c r="A116" s="2">
        <v>42912</v>
      </c>
      <c r="B116">
        <v>145.82</v>
      </c>
      <c r="C116">
        <f>1/Исходный!C116</f>
        <v>1.1933174224343676E-3</v>
      </c>
      <c r="E116">
        <f t="shared" si="12"/>
        <v>0.17400954653937947</v>
      </c>
      <c r="F116">
        <f t="shared" si="13"/>
        <v>21263.472399999999</v>
      </c>
      <c r="G116">
        <f t="shared" si="22"/>
        <v>1.2970120963907805E-3</v>
      </c>
      <c r="H116">
        <f t="shared" si="14"/>
        <v>-1.0369467395641291E-4</v>
      </c>
      <c r="I116">
        <f t="shared" si="15"/>
        <v>1.0752585406926778E-8</v>
      </c>
      <c r="J116">
        <f t="shared" si="16"/>
        <v>33.129039468719952</v>
      </c>
      <c r="K116">
        <f t="shared" si="17"/>
        <v>1.555799196906216E-9</v>
      </c>
      <c r="O116">
        <f t="shared" si="18"/>
        <v>-5.7557831325302686</v>
      </c>
      <c r="P116">
        <f t="shared" si="19"/>
        <v>-3.9443620484258491E-5</v>
      </c>
      <c r="Q116">
        <f t="shared" si="20"/>
        <v>-8.6896136775474017E-2</v>
      </c>
      <c r="R116">
        <f t="shared" si="21"/>
        <v>1.424006470685403E-6</v>
      </c>
    </row>
    <row r="117" spans="1:18" x14ac:dyDescent="0.25">
      <c r="A117" s="2">
        <v>42913</v>
      </c>
      <c r="B117">
        <v>143.72999999999999</v>
      </c>
      <c r="C117">
        <f>1/Исходный!C117</f>
        <v>1.1890606420927466E-3</v>
      </c>
      <c r="E117">
        <f t="shared" si="12"/>
        <v>0.17090368608799045</v>
      </c>
      <c r="F117">
        <f t="shared" si="13"/>
        <v>20658.312899999997</v>
      </c>
      <c r="G117">
        <f t="shared" si="22"/>
        <v>1.3203424927356077E-3</v>
      </c>
      <c r="H117">
        <f t="shared" si="14"/>
        <v>-1.3128185064286107E-4</v>
      </c>
      <c r="I117">
        <f t="shared" si="15"/>
        <v>1.7234924308214482E-8</v>
      </c>
      <c r="J117">
        <f t="shared" si="16"/>
        <v>61.556312962696531</v>
      </c>
      <c r="K117">
        <f t="shared" si="17"/>
        <v>1.9097250323425265E-9</v>
      </c>
      <c r="O117">
        <f t="shared" si="18"/>
        <v>-7.845783132530272</v>
      </c>
      <c r="P117">
        <f t="shared" si="19"/>
        <v>-4.3700400825879464E-5</v>
      </c>
      <c r="Q117">
        <f t="shared" si="20"/>
        <v>-0.11040803639064617</v>
      </c>
      <c r="R117">
        <f t="shared" si="21"/>
        <v>1.4138652105740149E-6</v>
      </c>
    </row>
    <row r="118" spans="1:18" x14ac:dyDescent="0.25">
      <c r="A118" s="2">
        <v>42914</v>
      </c>
      <c r="B118">
        <v>145.83000000000001</v>
      </c>
      <c r="C118">
        <f>1/Исходный!C118</f>
        <v>1.2121212121212121E-3</v>
      </c>
      <c r="E118">
        <f t="shared" si="12"/>
        <v>0.17676363636363637</v>
      </c>
      <c r="F118">
        <f t="shared" si="13"/>
        <v>21266.388900000005</v>
      </c>
      <c r="G118">
        <f t="shared" si="22"/>
        <v>1.2969004677001351E-3</v>
      </c>
      <c r="H118">
        <f t="shared" si="14"/>
        <v>-8.477925557892293E-5</v>
      </c>
      <c r="I118">
        <f t="shared" si="15"/>
        <v>7.1875221765163344E-9</v>
      </c>
      <c r="J118">
        <f t="shared" si="16"/>
        <v>33.014023806069126</v>
      </c>
      <c r="K118">
        <f t="shared" si="17"/>
        <v>4.2600261534587812E-10</v>
      </c>
      <c r="O118">
        <f t="shared" si="18"/>
        <v>-5.7457831325302493</v>
      </c>
      <c r="P118">
        <f t="shared" si="19"/>
        <v>-2.0639830797413968E-5</v>
      </c>
      <c r="Q118">
        <f t="shared" si="20"/>
        <v>-6.9942885852611422E-2</v>
      </c>
      <c r="R118">
        <f t="shared" si="21"/>
        <v>1.4692378328741965E-6</v>
      </c>
    </row>
    <row r="119" spans="1:18" x14ac:dyDescent="0.25">
      <c r="A119" s="2">
        <v>42915</v>
      </c>
      <c r="B119">
        <v>143.68</v>
      </c>
      <c r="C119">
        <f>1/Исходный!C119</f>
        <v>1.2077294685990338E-3</v>
      </c>
      <c r="E119">
        <f t="shared" si="12"/>
        <v>0.17352657004830918</v>
      </c>
      <c r="F119">
        <f t="shared" si="13"/>
        <v>20643.942400000004</v>
      </c>
      <c r="G119">
        <f t="shared" si="22"/>
        <v>1.320900636188833E-3</v>
      </c>
      <c r="H119">
        <f t="shared" si="14"/>
        <v>-1.1317116758979926E-4</v>
      </c>
      <c r="I119">
        <f t="shared" si="15"/>
        <v>1.2807713173638431E-8</v>
      </c>
      <c r="J119">
        <f t="shared" si="16"/>
        <v>62.343391275949287</v>
      </c>
      <c r="K119">
        <f t="shared" si="17"/>
        <v>6.2657971291727419E-10</v>
      </c>
      <c r="O119">
        <f t="shared" si="18"/>
        <v>-7.895783132530255</v>
      </c>
      <c r="P119">
        <f t="shared" si="19"/>
        <v>-2.5031574319592329E-5</v>
      </c>
      <c r="Q119">
        <f t="shared" si="20"/>
        <v>-9.3705726764353792E-2</v>
      </c>
      <c r="R119">
        <f t="shared" si="21"/>
        <v>1.4586104693225045E-6</v>
      </c>
    </row>
    <row r="120" spans="1:18" x14ac:dyDescent="0.25">
      <c r="A120" s="2">
        <v>42916</v>
      </c>
      <c r="B120">
        <v>144.02000000000001</v>
      </c>
      <c r="C120">
        <f>1/Исходный!C120</f>
        <v>1.215066828675577E-3</v>
      </c>
      <c r="E120">
        <f t="shared" si="12"/>
        <v>0.17499392466585661</v>
      </c>
      <c r="F120">
        <f t="shared" si="13"/>
        <v>20741.760400000003</v>
      </c>
      <c r="G120">
        <f t="shared" si="22"/>
        <v>1.3171052607068995E-3</v>
      </c>
      <c r="H120">
        <f t="shared" si="14"/>
        <v>-1.0203843203132243E-4</v>
      </c>
      <c r="I120">
        <f t="shared" si="15"/>
        <v>1.0411841611410808E-8</v>
      </c>
      <c r="J120">
        <f t="shared" si="16"/>
        <v>57.089858745828664</v>
      </c>
      <c r="K120">
        <f t="shared" si="17"/>
        <v>3.1308521767891947E-10</v>
      </c>
      <c r="O120">
        <f t="shared" si="18"/>
        <v>-7.5557831325302516</v>
      </c>
      <c r="P120">
        <f t="shared" si="19"/>
        <v>-1.7694214243049039E-5</v>
      </c>
      <c r="Q120">
        <f t="shared" si="20"/>
        <v>-8.3977629561778372E-2</v>
      </c>
      <c r="R120">
        <f t="shared" si="21"/>
        <v>1.476387398147724E-6</v>
      </c>
    </row>
    <row r="121" spans="1:18" x14ac:dyDescent="0.25">
      <c r="A121" s="2">
        <v>42919</v>
      </c>
      <c r="B121">
        <v>143.5</v>
      </c>
      <c r="C121">
        <f>1/Исходный!C121</f>
        <v>1.2195121951219512E-3</v>
      </c>
      <c r="E121">
        <f t="shared" si="12"/>
        <v>0.17499999999999999</v>
      </c>
      <c r="F121">
        <f t="shared" si="13"/>
        <v>20592.25</v>
      </c>
      <c r="G121">
        <f t="shared" si="22"/>
        <v>1.3229099526204451E-3</v>
      </c>
      <c r="H121">
        <f t="shared" si="14"/>
        <v>-1.0339775749849392E-4</v>
      </c>
      <c r="I121">
        <f t="shared" si="15"/>
        <v>1.0691096255717355E-8</v>
      </c>
      <c r="J121">
        <f t="shared" si="16"/>
        <v>65.218273203660289</v>
      </c>
      <c r="K121">
        <f t="shared" si="17"/>
        <v>1.7553196793945654E-10</v>
      </c>
      <c r="O121">
        <f t="shared" si="18"/>
        <v>-8.0757831325302618</v>
      </c>
      <c r="P121">
        <f t="shared" si="19"/>
        <v>-1.324884779667487E-5</v>
      </c>
      <c r="Q121">
        <f t="shared" si="20"/>
        <v>-8.4786161148765013E-2</v>
      </c>
      <c r="R121">
        <f t="shared" si="21"/>
        <v>1.4872099940511601E-6</v>
      </c>
    </row>
    <row r="122" spans="1:18" x14ac:dyDescent="0.25">
      <c r="A122" s="2">
        <v>42921</v>
      </c>
      <c r="B122">
        <v>144.09</v>
      </c>
      <c r="C122">
        <f>1/Исходный!C122</f>
        <v>1.2330456226880395E-3</v>
      </c>
      <c r="E122">
        <f t="shared" si="12"/>
        <v>0.17766954377311961</v>
      </c>
      <c r="F122">
        <f t="shared" si="13"/>
        <v>20761.928100000001</v>
      </c>
      <c r="G122">
        <f t="shared" si="22"/>
        <v>1.3163238598723837E-3</v>
      </c>
      <c r="H122">
        <f t="shared" si="14"/>
        <v>-8.3278237184344212E-5</v>
      </c>
      <c r="I122">
        <f t="shared" si="15"/>
        <v>6.9352647885318908E-9</v>
      </c>
      <c r="J122">
        <f t="shared" si="16"/>
        <v>56.03694910727453</v>
      </c>
      <c r="K122">
        <f t="shared" si="17"/>
        <v>8.0985645159375676E-14</v>
      </c>
      <c r="O122">
        <f t="shared" si="18"/>
        <v>-7.4857831325302584</v>
      </c>
      <c r="P122">
        <f t="shared" si="19"/>
        <v>2.8457976941338552E-7</v>
      </c>
      <c r="Q122">
        <f t="shared" si="20"/>
        <v>-6.7538650356503152E-2</v>
      </c>
      <c r="R122">
        <f t="shared" si="21"/>
        <v>1.5204015076301351E-6</v>
      </c>
    </row>
    <row r="123" spans="1:18" x14ac:dyDescent="0.25">
      <c r="A123" s="2">
        <v>42922</v>
      </c>
      <c r="B123">
        <v>142.72999999999999</v>
      </c>
      <c r="C123">
        <f>1/Исходный!C123</f>
        <v>1.2254901960784314E-3</v>
      </c>
      <c r="E123">
        <f t="shared" si="12"/>
        <v>0.17491421568627449</v>
      </c>
      <c r="F123">
        <f t="shared" si="13"/>
        <v>20371.852899999998</v>
      </c>
      <c r="G123">
        <f t="shared" si="22"/>
        <v>1.3315053618001183E-3</v>
      </c>
      <c r="H123">
        <f t="shared" si="14"/>
        <v>-1.0601516572168691E-4</v>
      </c>
      <c r="I123">
        <f t="shared" si="15"/>
        <v>1.1239215362996738E-8</v>
      </c>
      <c r="J123">
        <f t="shared" si="16"/>
        <v>78.247879227757068</v>
      </c>
      <c r="K123">
        <f t="shared" si="17"/>
        <v>5.2865213773569722E-11</v>
      </c>
      <c r="O123">
        <f t="shared" si="18"/>
        <v>-8.845783132530272</v>
      </c>
      <c r="P123">
        <f t="shared" si="19"/>
        <v>-7.2708468401947324E-6</v>
      </c>
      <c r="Q123">
        <f t="shared" si="20"/>
        <v>-8.6508375228896525E-2</v>
      </c>
      <c r="R123">
        <f t="shared" si="21"/>
        <v>1.5018262206843522E-6</v>
      </c>
    </row>
    <row r="124" spans="1:18" x14ac:dyDescent="0.25">
      <c r="A124" s="2">
        <v>42923</v>
      </c>
      <c r="B124">
        <v>144.18</v>
      </c>
      <c r="C124">
        <f>1/Исходный!C124</f>
        <v>1.215066828675577E-3</v>
      </c>
      <c r="E124">
        <f t="shared" si="12"/>
        <v>0.17518833535844472</v>
      </c>
      <c r="F124">
        <f t="shared" si="13"/>
        <v>20787.8724</v>
      </c>
      <c r="G124">
        <f t="shared" si="22"/>
        <v>1.3153192016565776E-3</v>
      </c>
      <c r="H124">
        <f t="shared" si="14"/>
        <v>-1.0025237298100058E-4</v>
      </c>
      <c r="I124">
        <f t="shared" si="15"/>
        <v>1.0050538288321654E-8</v>
      </c>
      <c r="J124">
        <f t="shared" si="16"/>
        <v>54.697608143419032</v>
      </c>
      <c r="K124">
        <f t="shared" si="17"/>
        <v>3.1308521767891947E-10</v>
      </c>
      <c r="O124">
        <f t="shared" si="18"/>
        <v>-7.395783132530255</v>
      </c>
      <c r="P124">
        <f t="shared" si="19"/>
        <v>-1.7694214243049039E-5</v>
      </c>
      <c r="Q124">
        <f t="shared" si="20"/>
        <v>-8.2507702963363488E-2</v>
      </c>
      <c r="R124">
        <f t="shared" si="21"/>
        <v>1.476387398147724E-6</v>
      </c>
    </row>
    <row r="125" spans="1:18" x14ac:dyDescent="0.25">
      <c r="A125" s="2">
        <v>42926</v>
      </c>
      <c r="B125">
        <v>145.06</v>
      </c>
      <c r="C125">
        <f>1/Исходный!C125</f>
        <v>1.1862396204033216E-3</v>
      </c>
      <c r="E125">
        <f t="shared" si="12"/>
        <v>0.17207591933570582</v>
      </c>
      <c r="F125">
        <f t="shared" si="13"/>
        <v>21042.403600000001</v>
      </c>
      <c r="G125">
        <f t="shared" si="22"/>
        <v>1.3054958768798084E-3</v>
      </c>
      <c r="H125">
        <f t="shared" si="14"/>
        <v>-1.1925625647648684E-4</v>
      </c>
      <c r="I125">
        <f t="shared" si="15"/>
        <v>1.422205470878561E-8</v>
      </c>
      <c r="J125">
        <f t="shared" si="16"/>
        <v>42.455429830165841</v>
      </c>
      <c r="K125">
        <f t="shared" si="17"/>
        <v>2.1642427528474837E-9</v>
      </c>
      <c r="O125">
        <f t="shared" si="18"/>
        <v>-6.5157831325302595</v>
      </c>
      <c r="P125">
        <f t="shared" si="19"/>
        <v>-4.6521422515304533E-5</v>
      </c>
      <c r="Q125">
        <f t="shared" si="20"/>
        <v>-0.1005330242096784</v>
      </c>
      <c r="R125">
        <f t="shared" si="21"/>
        <v>1.4071644370146165E-6</v>
      </c>
    </row>
    <row r="126" spans="1:18" x14ac:dyDescent="0.25">
      <c r="A126" s="2">
        <v>42927</v>
      </c>
      <c r="B126">
        <v>145.53</v>
      </c>
      <c r="C126">
        <f>1/Исходный!C126</f>
        <v>1.1834319526627219E-3</v>
      </c>
      <c r="E126">
        <f t="shared" si="12"/>
        <v>0.17222485207100591</v>
      </c>
      <c r="F126">
        <f t="shared" si="13"/>
        <v>21178.980899999999</v>
      </c>
      <c r="G126">
        <f t="shared" si="22"/>
        <v>1.3002493284194885E-3</v>
      </c>
      <c r="H126">
        <f t="shared" si="14"/>
        <v>-1.1681737575676659E-4</v>
      </c>
      <c r="I126">
        <f t="shared" si="15"/>
        <v>1.3646299278697599E-8</v>
      </c>
      <c r="J126">
        <f t="shared" si="16"/>
        <v>36.55149368558741</v>
      </c>
      <c r="K126">
        <f t="shared" si="17"/>
        <v>2.4333591454751406E-9</v>
      </c>
      <c r="O126">
        <f t="shared" si="18"/>
        <v>-6.0457831325302607</v>
      </c>
      <c r="P126">
        <f t="shared" si="19"/>
        <v>-4.9329090255904179E-5</v>
      </c>
      <c r="Q126">
        <f t="shared" si="20"/>
        <v>-9.8710682514467768E-2</v>
      </c>
      <c r="R126">
        <f t="shared" si="21"/>
        <v>1.4005111865831029E-6</v>
      </c>
    </row>
    <row r="127" spans="1:18" x14ac:dyDescent="0.25">
      <c r="A127" s="2">
        <v>42928</v>
      </c>
      <c r="B127">
        <v>145.74</v>
      </c>
      <c r="C127">
        <f>1/Исходный!C127</f>
        <v>1.1614401858304297E-3</v>
      </c>
      <c r="E127">
        <f t="shared" si="12"/>
        <v>0.16926829268292684</v>
      </c>
      <c r="F127">
        <f t="shared" si="13"/>
        <v>21240.147600000004</v>
      </c>
      <c r="G127">
        <f t="shared" si="22"/>
        <v>1.2979051259159411E-3</v>
      </c>
      <c r="H127">
        <f t="shared" si="14"/>
        <v>-1.3646494008551138E-4</v>
      </c>
      <c r="I127">
        <f t="shared" si="15"/>
        <v>1.8622679872542209E-8</v>
      </c>
      <c r="J127">
        <f t="shared" si="16"/>
        <v>34.056364769924606</v>
      </c>
      <c r="K127">
        <f t="shared" si="17"/>
        <v>5.0866646557949281E-9</v>
      </c>
      <c r="O127">
        <f t="shared" si="18"/>
        <v>-5.8357831325302527</v>
      </c>
      <c r="P127">
        <f t="shared" si="19"/>
        <v>-7.1320857088196356E-5</v>
      </c>
      <c r="Q127">
        <f t="shared" si="20"/>
        <v>-0.11749631341362529</v>
      </c>
      <c r="R127">
        <f t="shared" si="21"/>
        <v>1.3489433052618232E-6</v>
      </c>
    </row>
    <row r="128" spans="1:18" x14ac:dyDescent="0.25">
      <c r="A128" s="2">
        <v>42929</v>
      </c>
      <c r="B128">
        <v>147.77000000000001</v>
      </c>
      <c r="C128">
        <f>1/Исходный!C128</f>
        <v>1.1467889908256881E-3</v>
      </c>
      <c r="E128">
        <f t="shared" si="12"/>
        <v>0.16946100917431195</v>
      </c>
      <c r="F128">
        <f t="shared" si="13"/>
        <v>21835.972900000004</v>
      </c>
      <c r="G128">
        <f t="shared" si="22"/>
        <v>1.2752445017149845E-3</v>
      </c>
      <c r="H128">
        <f t="shared" si="14"/>
        <v>-1.2845551088929634E-4</v>
      </c>
      <c r="I128">
        <f t="shared" si="15"/>
        <v>1.650081827783013E-8</v>
      </c>
      <c r="J128">
        <f t="shared" si="16"/>
        <v>14.483985251851774</v>
      </c>
      <c r="K128">
        <f t="shared" si="17"/>
        <v>7.3911937410708371E-9</v>
      </c>
      <c r="O128">
        <f t="shared" si="18"/>
        <v>-3.8057831325302516</v>
      </c>
      <c r="P128">
        <f t="shared" si="19"/>
        <v>-8.5972052092937951E-5</v>
      </c>
      <c r="Q128">
        <f t="shared" si="20"/>
        <v>-0.11201320549546639</v>
      </c>
      <c r="R128">
        <f t="shared" si="21"/>
        <v>1.3151249894790001E-6</v>
      </c>
    </row>
    <row r="129" spans="1:18" x14ac:dyDescent="0.25">
      <c r="A129" s="2">
        <v>42930</v>
      </c>
      <c r="B129">
        <v>149.04</v>
      </c>
      <c r="C129">
        <f>1/Исходный!C129</f>
        <v>1.128668171557562E-3</v>
      </c>
      <c r="E129">
        <f t="shared" si="12"/>
        <v>0.16821670428893903</v>
      </c>
      <c r="F129">
        <f t="shared" si="13"/>
        <v>22212.921599999998</v>
      </c>
      <c r="G129">
        <f t="shared" si="22"/>
        <v>1.2610676580030562E-3</v>
      </c>
      <c r="H129">
        <f t="shared" si="14"/>
        <v>-1.3239948644549419E-4</v>
      </c>
      <c r="I129">
        <f t="shared" si="15"/>
        <v>1.75296240110306E-8</v>
      </c>
      <c r="J129">
        <f t="shared" si="16"/>
        <v>6.4301960952250274</v>
      </c>
      <c r="K129">
        <f t="shared" si="17"/>
        <v>1.083532586819104E-8</v>
      </c>
      <c r="O129">
        <f t="shared" si="18"/>
        <v>-2.5357831325302698</v>
      </c>
      <c r="P129">
        <f t="shared" si="19"/>
        <v>-1.0409287136106411E-4</v>
      </c>
      <c r="Q129">
        <f t="shared" si="20"/>
        <v>-0.11730594499070786</v>
      </c>
      <c r="R129">
        <f t="shared" si="21"/>
        <v>1.2738918414870903E-6</v>
      </c>
    </row>
    <row r="130" spans="1:18" x14ac:dyDescent="0.25">
      <c r="A130" s="2">
        <v>42933</v>
      </c>
      <c r="B130">
        <v>149.56</v>
      </c>
      <c r="C130">
        <f>1/Исходный!C130</f>
        <v>1.1210762331838565E-3</v>
      </c>
      <c r="E130">
        <f t="shared" si="12"/>
        <v>0.16766816143497759</v>
      </c>
      <c r="F130">
        <f t="shared" si="13"/>
        <v>22368.193600000002</v>
      </c>
      <c r="G130">
        <f t="shared" si="22"/>
        <v>1.2552629660895105E-3</v>
      </c>
      <c r="H130">
        <f t="shared" si="14"/>
        <v>-1.3418673290565403E-4</v>
      </c>
      <c r="I130">
        <f t="shared" si="15"/>
        <v>1.8006079287893335E-8</v>
      </c>
      <c r="J130">
        <f t="shared" si="16"/>
        <v>4.0633816373935057</v>
      </c>
      <c r="K130">
        <f t="shared" si="17"/>
        <v>1.2473496725491686E-8</v>
      </c>
      <c r="O130">
        <f t="shared" si="18"/>
        <v>-2.0157831325302595</v>
      </c>
      <c r="P130">
        <f t="shared" si="19"/>
        <v>-1.116848097347696E-4</v>
      </c>
      <c r="Q130">
        <f t="shared" si="20"/>
        <v>-0.1196945657518434</v>
      </c>
      <c r="R130">
        <f t="shared" si="21"/>
        <v>1.2568119206097045E-6</v>
      </c>
    </row>
    <row r="131" spans="1:18" x14ac:dyDescent="0.25">
      <c r="A131" s="2">
        <v>42934</v>
      </c>
      <c r="B131">
        <v>150.08000000000001</v>
      </c>
      <c r="C131">
        <f>1/Исходный!C131</f>
        <v>1.1210762331838565E-3</v>
      </c>
      <c r="E131">
        <f t="shared" ref="E131:E194" si="23">B131*C131</f>
        <v>0.16825112107623319</v>
      </c>
      <c r="F131">
        <f t="shared" ref="F131:F194" si="24">B131^2</f>
        <v>22524.006400000002</v>
      </c>
      <c r="G131">
        <f t="shared" si="22"/>
        <v>1.2494582741759649E-3</v>
      </c>
      <c r="H131">
        <f t="shared" ref="H131:H194" si="25">C131-G131</f>
        <v>-1.2838204099210838E-4</v>
      </c>
      <c r="I131">
        <f t="shared" ref="I131:I194" si="26">H131^2</f>
        <v>1.6481948449299397E-8</v>
      </c>
      <c r="J131">
        <f t="shared" ref="J131:J194" si="27">(B131-$M$3)^2</f>
        <v>2.2373671795620051</v>
      </c>
      <c r="K131">
        <f t="shared" ref="K131:K194" si="28">(C131-$M$4)^2</f>
        <v>1.2473496725491686E-8</v>
      </c>
      <c r="O131">
        <f t="shared" ref="O131:O194" si="29">B131-$M$3</f>
        <v>-1.4957831325302493</v>
      </c>
      <c r="P131">
        <f t="shared" ref="P131:P194" si="30">C131-$M$4</f>
        <v>-1.116848097347696E-4</v>
      </c>
      <c r="Q131">
        <f t="shared" ref="Q131:Q194" si="31">(C131-G131)/C131</f>
        <v>-0.11451678056496067</v>
      </c>
      <c r="R131">
        <f t="shared" ref="R131:R194" si="32">C131^2</f>
        <v>1.2568119206097045E-6</v>
      </c>
    </row>
    <row r="132" spans="1:18" x14ac:dyDescent="0.25">
      <c r="A132" s="2">
        <v>42935</v>
      </c>
      <c r="B132">
        <v>151.02000000000001</v>
      </c>
      <c r="C132">
        <f>1/Исходный!C132</f>
        <v>1.1261261261261261E-3</v>
      </c>
      <c r="E132">
        <f t="shared" si="23"/>
        <v>0.17006756756756758</v>
      </c>
      <c r="F132">
        <f t="shared" si="24"/>
        <v>22807.040400000002</v>
      </c>
      <c r="G132">
        <f t="shared" si="22"/>
        <v>1.2389651772553249E-3</v>
      </c>
      <c r="H132">
        <f t="shared" si="25"/>
        <v>-1.1283905112919874E-4</v>
      </c>
      <c r="I132">
        <f t="shared" si="26"/>
        <v>1.2732651459737929E-8</v>
      </c>
      <c r="J132">
        <f t="shared" si="27"/>
        <v>0.30889489040513918</v>
      </c>
      <c r="K132">
        <f t="shared" si="28"/>
        <v>1.1371005479343392E-8</v>
      </c>
      <c r="O132">
        <f t="shared" si="29"/>
        <v>-0.55578313253025158</v>
      </c>
      <c r="P132">
        <f t="shared" si="30"/>
        <v>-1.0663491679249997E-4</v>
      </c>
      <c r="Q132">
        <f t="shared" si="31"/>
        <v>-0.10020107740272849</v>
      </c>
      <c r="R132">
        <f t="shared" si="32"/>
        <v>1.2681600519438357E-6</v>
      </c>
    </row>
    <row r="133" spans="1:18" x14ac:dyDescent="0.25">
      <c r="A133" s="2">
        <v>42936</v>
      </c>
      <c r="B133">
        <v>150.34</v>
      </c>
      <c r="C133">
        <f>1/Исходный!C133</f>
        <v>1.1173184357541898E-3</v>
      </c>
      <c r="E133">
        <f t="shared" si="23"/>
        <v>0.16797765363128492</v>
      </c>
      <c r="F133">
        <f t="shared" si="24"/>
        <v>22602.115600000001</v>
      </c>
      <c r="G133">
        <f t="shared" si="22"/>
        <v>1.2465559282191921E-3</v>
      </c>
      <c r="H133">
        <f t="shared" si="25"/>
        <v>-1.292374924650023E-4</v>
      </c>
      <c r="I133">
        <f t="shared" si="26"/>
        <v>1.6702329458641526E-8</v>
      </c>
      <c r="J133">
        <f t="shared" si="27"/>
        <v>1.5271599506462983</v>
      </c>
      <c r="K133">
        <f t="shared" si="28"/>
        <v>1.3326995548922344E-8</v>
      </c>
      <c r="O133">
        <f t="shared" si="29"/>
        <v>-1.2357831325302584</v>
      </c>
      <c r="P133">
        <f t="shared" si="30"/>
        <v>-1.1544260716443624E-4</v>
      </c>
      <c r="Q133">
        <f t="shared" si="31"/>
        <v>-0.11566755575617707</v>
      </c>
      <c r="R133">
        <f t="shared" si="32"/>
        <v>1.2484004868761896E-6</v>
      </c>
    </row>
    <row r="134" spans="1:18" x14ac:dyDescent="0.25">
      <c r="A134" s="2">
        <v>42937</v>
      </c>
      <c r="B134">
        <v>150.27000000000001</v>
      </c>
      <c r="C134">
        <f>1/Исходный!C134</f>
        <v>1.0976948408342481E-3</v>
      </c>
      <c r="E134">
        <f t="shared" si="23"/>
        <v>0.16495060373216247</v>
      </c>
      <c r="F134">
        <f t="shared" si="24"/>
        <v>22581.072900000003</v>
      </c>
      <c r="G134">
        <f t="shared" si="22"/>
        <v>1.2473373290537077E-3</v>
      </c>
      <c r="H134">
        <f t="shared" si="25"/>
        <v>-1.4964248821945961E-4</v>
      </c>
      <c r="I134">
        <f t="shared" si="26"/>
        <v>2.2392874280511107E-8</v>
      </c>
      <c r="J134">
        <f t="shared" si="27"/>
        <v>1.7050695892005165</v>
      </c>
      <c r="K134">
        <f t="shared" si="28"/>
        <v>1.8242878945498027E-8</v>
      </c>
      <c r="O134">
        <f t="shared" si="29"/>
        <v>-1.3057831325302516</v>
      </c>
      <c r="P134">
        <f t="shared" si="30"/>
        <v>-1.3506620208437797E-4</v>
      </c>
      <c r="Q134">
        <f t="shared" si="31"/>
        <v>-0.1363243067679277</v>
      </c>
      <c r="R134">
        <f t="shared" si="32"/>
        <v>1.2049339635941254E-6</v>
      </c>
    </row>
    <row r="135" spans="1:18" x14ac:dyDescent="0.25">
      <c r="A135" s="2">
        <v>42940</v>
      </c>
      <c r="B135">
        <v>152.09</v>
      </c>
      <c r="C135">
        <f>1/Исходный!C135</f>
        <v>1.1037527593818985E-3</v>
      </c>
      <c r="E135">
        <f t="shared" si="23"/>
        <v>0.16786975717439295</v>
      </c>
      <c r="F135">
        <f t="shared" si="24"/>
        <v>23131.3681</v>
      </c>
      <c r="G135">
        <f t="shared" si="22"/>
        <v>1.2270209073562985E-3</v>
      </c>
      <c r="H135">
        <f t="shared" si="25"/>
        <v>-1.2326814797440004E-4</v>
      </c>
      <c r="I135">
        <f t="shared" si="26"/>
        <v>1.5195036305038583E-8</v>
      </c>
      <c r="J135">
        <f t="shared" si="27"/>
        <v>0.26441898679039377</v>
      </c>
      <c r="K135">
        <f t="shared" si="28"/>
        <v>1.6643137221092711E-8</v>
      </c>
      <c r="O135">
        <f t="shared" si="29"/>
        <v>0.5142168674697416</v>
      </c>
      <c r="P135">
        <f t="shared" si="30"/>
        <v>-1.2900828353672763E-4</v>
      </c>
      <c r="Q135">
        <f t="shared" si="31"/>
        <v>-0.11168094206480643</v>
      </c>
      <c r="R135">
        <f t="shared" si="32"/>
        <v>1.2182701538431551E-6</v>
      </c>
    </row>
    <row r="136" spans="1:18" x14ac:dyDescent="0.25">
      <c r="A136" s="2">
        <v>42941</v>
      </c>
      <c r="B136">
        <v>152.74</v>
      </c>
      <c r="C136">
        <f>1/Исходный!C136</f>
        <v>1.1235955056179776E-3</v>
      </c>
      <c r="E136">
        <f t="shared" si="23"/>
        <v>0.17161797752808991</v>
      </c>
      <c r="F136">
        <f t="shared" si="24"/>
        <v>23329.507600000004</v>
      </c>
      <c r="G136">
        <f t="shared" si="22"/>
        <v>1.2197650424643665E-3</v>
      </c>
      <c r="H136">
        <f t="shared" si="25"/>
        <v>-9.6169536846388856E-5</v>
      </c>
      <c r="I136">
        <f t="shared" si="26"/>
        <v>9.2485798172489432E-9</v>
      </c>
      <c r="J136">
        <f t="shared" si="27"/>
        <v>1.355400914501071</v>
      </c>
      <c r="K136">
        <f t="shared" si="28"/>
        <v>1.1917114534139271E-8</v>
      </c>
      <c r="O136">
        <f t="shared" si="29"/>
        <v>1.1642168674697473</v>
      </c>
      <c r="P136">
        <f t="shared" si="30"/>
        <v>-1.0916553730064846E-4</v>
      </c>
      <c r="Q136">
        <f t="shared" si="31"/>
        <v>-8.559088779328608E-2</v>
      </c>
      <c r="R136">
        <f t="shared" si="32"/>
        <v>1.2624668602449188E-6</v>
      </c>
    </row>
    <row r="137" spans="1:18" x14ac:dyDescent="0.25">
      <c r="A137" s="2">
        <v>42942</v>
      </c>
      <c r="B137">
        <v>153.46</v>
      </c>
      <c r="C137">
        <f>1/Исходный!C137</f>
        <v>1.1350737797956867E-3</v>
      </c>
      <c r="E137">
        <f t="shared" si="23"/>
        <v>0.1741884222474461</v>
      </c>
      <c r="F137">
        <f t="shared" si="24"/>
        <v>23549.971600000001</v>
      </c>
      <c r="G137">
        <f t="shared" ref="G137:G200" si="33">$M$2+$M$1*B137</f>
        <v>1.2117277767379189E-3</v>
      </c>
      <c r="H137">
        <f t="shared" si="25"/>
        <v>-7.6653996942232204E-5</v>
      </c>
      <c r="I137">
        <f t="shared" si="26"/>
        <v>5.8758352472197438E-9</v>
      </c>
      <c r="J137">
        <f t="shared" si="27"/>
        <v>3.5502732036575031</v>
      </c>
      <c r="K137">
        <f t="shared" si="28"/>
        <v>9.5428013764503956E-9</v>
      </c>
      <c r="O137">
        <f t="shared" si="29"/>
        <v>1.8842168674697461</v>
      </c>
      <c r="P137">
        <f t="shared" si="30"/>
        <v>-9.76872631229394E-5</v>
      </c>
      <c r="Q137">
        <f t="shared" si="31"/>
        <v>-6.7532171306106573E-2</v>
      </c>
      <c r="R137">
        <f t="shared" si="32"/>
        <v>1.288392485579667E-6</v>
      </c>
    </row>
    <row r="138" spans="1:18" x14ac:dyDescent="0.25">
      <c r="A138" s="2">
        <v>42943</v>
      </c>
      <c r="B138">
        <v>150.56</v>
      </c>
      <c r="C138">
        <f>1/Исходный!C138</f>
        <v>1.1273957158962795E-3</v>
      </c>
      <c r="E138">
        <f t="shared" si="23"/>
        <v>0.16974069898534386</v>
      </c>
      <c r="F138">
        <f t="shared" si="24"/>
        <v>22668.313600000001</v>
      </c>
      <c r="G138">
        <f t="shared" si="33"/>
        <v>1.2441000970249997E-3</v>
      </c>
      <c r="H138">
        <f t="shared" si="25"/>
        <v>-1.1670438112872019E-4</v>
      </c>
      <c r="I138">
        <f t="shared" si="26"/>
        <v>1.3619912574637581E-8</v>
      </c>
      <c r="J138">
        <f t="shared" si="27"/>
        <v>1.0318153723329868</v>
      </c>
      <c r="K138">
        <f t="shared" si="28"/>
        <v>1.1101852138526031E-8</v>
      </c>
      <c r="O138">
        <f t="shared" si="29"/>
        <v>-1.0157831325302595</v>
      </c>
      <c r="P138">
        <f t="shared" si="30"/>
        <v>-1.0536532702234654E-4</v>
      </c>
      <c r="Q138">
        <f t="shared" si="31"/>
        <v>-0.10351678606117481</v>
      </c>
      <c r="R138">
        <f t="shared" si="32"/>
        <v>1.2710211002212847E-6</v>
      </c>
    </row>
    <row r="139" spans="1:18" x14ac:dyDescent="0.25">
      <c r="A139" s="2">
        <v>42944</v>
      </c>
      <c r="B139">
        <v>149.5</v>
      </c>
      <c r="C139">
        <f>1/Исходный!C139</f>
        <v>1.1750881316098707E-3</v>
      </c>
      <c r="E139">
        <f t="shared" si="23"/>
        <v>0.17567567567567566</v>
      </c>
      <c r="F139">
        <f t="shared" si="24"/>
        <v>22350.25</v>
      </c>
      <c r="G139">
        <f t="shared" si="33"/>
        <v>1.2559327382333811E-3</v>
      </c>
      <c r="H139">
        <f t="shared" si="25"/>
        <v>-8.0844606623510376E-5</v>
      </c>
      <c r="I139">
        <f t="shared" si="26"/>
        <v>6.535850420110138E-9</v>
      </c>
      <c r="J139">
        <f t="shared" si="27"/>
        <v>4.3088756132971469</v>
      </c>
      <c r="K139">
        <f t="shared" si="28"/>
        <v>3.3261646988275648E-9</v>
      </c>
      <c r="O139">
        <f t="shared" si="29"/>
        <v>-2.0757831325302618</v>
      </c>
      <c r="P139">
        <f t="shared" si="30"/>
        <v>-5.7672911308755386E-5</v>
      </c>
      <c r="Q139">
        <f t="shared" si="31"/>
        <v>-6.8798760236607331E-2</v>
      </c>
      <c r="R139">
        <f t="shared" si="32"/>
        <v>1.3808321170503768E-6</v>
      </c>
    </row>
    <row r="140" spans="1:18" x14ac:dyDescent="0.25">
      <c r="A140" s="2">
        <v>42947</v>
      </c>
      <c r="B140">
        <v>148.72999999999999</v>
      </c>
      <c r="C140">
        <f>1/Исходный!C140</f>
        <v>1.1600928074245939E-3</v>
      </c>
      <c r="E140">
        <f t="shared" si="23"/>
        <v>0.17254060324825984</v>
      </c>
      <c r="F140">
        <f t="shared" si="24"/>
        <v>22120.612899999996</v>
      </c>
      <c r="G140">
        <f t="shared" si="33"/>
        <v>1.2645281474130544E-3</v>
      </c>
      <c r="H140">
        <f t="shared" si="25"/>
        <v>-1.0443533998846051E-4</v>
      </c>
      <c r="I140">
        <f t="shared" si="26"/>
        <v>1.0906740238505338E-8</v>
      </c>
      <c r="J140">
        <f t="shared" si="27"/>
        <v>8.0984816373938084</v>
      </c>
      <c r="K140">
        <f t="shared" si="28"/>
        <v>5.280672449816117E-9</v>
      </c>
      <c r="O140">
        <f t="shared" si="29"/>
        <v>-2.845783132530272</v>
      </c>
      <c r="P140">
        <f t="shared" si="30"/>
        <v>-7.2668235494032169E-5</v>
      </c>
      <c r="Q140">
        <f t="shared" si="31"/>
        <v>-9.0023263070052956E-2</v>
      </c>
      <c r="R140">
        <f t="shared" si="32"/>
        <v>1.345815321838276E-6</v>
      </c>
    </row>
    <row r="141" spans="1:18" x14ac:dyDescent="0.25">
      <c r="A141" s="2">
        <v>42948</v>
      </c>
      <c r="B141">
        <v>150.05000000000001</v>
      </c>
      <c r="C141">
        <f>1/Исходный!C141</f>
        <v>1.1655011655011655E-3</v>
      </c>
      <c r="E141">
        <f t="shared" si="23"/>
        <v>0.17488344988344989</v>
      </c>
      <c r="F141">
        <f t="shared" si="24"/>
        <v>22515.002500000002</v>
      </c>
      <c r="G141">
        <f t="shared" si="33"/>
        <v>1.2497931602479001E-3</v>
      </c>
      <c r="H141">
        <f t="shared" si="25"/>
        <v>-8.4291994746734647E-5</v>
      </c>
      <c r="I141">
        <f t="shared" si="26"/>
        <v>7.1051403783835412E-9</v>
      </c>
      <c r="J141">
        <f t="shared" si="27"/>
        <v>2.3280141675138237</v>
      </c>
      <c r="K141">
        <f t="shared" si="28"/>
        <v>4.5238911102118248E-9</v>
      </c>
      <c r="O141">
        <f t="shared" si="29"/>
        <v>-1.5257831325302504</v>
      </c>
      <c r="P141">
        <f t="shared" si="30"/>
        <v>-6.7259877417460588E-5</v>
      </c>
      <c r="Q141">
        <f t="shared" si="31"/>
        <v>-7.2322531492698322E-2</v>
      </c>
      <c r="R141">
        <f t="shared" si="32"/>
        <v>1.3583929667845752E-6</v>
      </c>
    </row>
    <row r="142" spans="1:18" x14ac:dyDescent="0.25">
      <c r="A142" s="2">
        <v>42949</v>
      </c>
      <c r="B142">
        <v>157.13999999999999</v>
      </c>
      <c r="C142">
        <f>1/Исходный!C142</f>
        <v>1.148105625717566E-3</v>
      </c>
      <c r="E142">
        <f t="shared" si="23"/>
        <v>0.18041331802525831</v>
      </c>
      <c r="F142">
        <f t="shared" si="24"/>
        <v>24692.979599999995</v>
      </c>
      <c r="G142">
        <f t="shared" si="33"/>
        <v>1.1706484185805199E-3</v>
      </c>
      <c r="H142">
        <f t="shared" si="25"/>
        <v>-2.2542792862953855E-5</v>
      </c>
      <c r="I142">
        <f t="shared" si="26"/>
        <v>5.0817751006204327E-10</v>
      </c>
      <c r="J142">
        <f t="shared" si="27"/>
        <v>30.960509348234595</v>
      </c>
      <c r="K142">
        <f t="shared" si="28"/>
        <v>7.1665396614855329E-9</v>
      </c>
      <c r="O142">
        <f t="shared" si="29"/>
        <v>5.5642168674697245</v>
      </c>
      <c r="P142">
        <f t="shared" si="30"/>
        <v>-8.4655417201060044E-5</v>
      </c>
      <c r="Q142">
        <f t="shared" si="31"/>
        <v>-1.9634772583632807E-2</v>
      </c>
      <c r="R142">
        <f t="shared" si="32"/>
        <v>1.3181465278043239E-6</v>
      </c>
    </row>
    <row r="143" spans="1:18" x14ac:dyDescent="0.25">
      <c r="A143" s="2">
        <v>42950</v>
      </c>
      <c r="B143">
        <v>155.57</v>
      </c>
      <c r="C143">
        <f>1/Исходный!C143</f>
        <v>1.1933174224343676E-3</v>
      </c>
      <c r="E143">
        <f t="shared" si="23"/>
        <v>0.18564439140811456</v>
      </c>
      <c r="F143">
        <f t="shared" si="24"/>
        <v>24202.024899999997</v>
      </c>
      <c r="G143">
        <f t="shared" si="33"/>
        <v>1.1881741230118017E-3</v>
      </c>
      <c r="H143">
        <f t="shared" si="25"/>
        <v>5.1432994225659393E-6</v>
      </c>
      <c r="I143">
        <f t="shared" si="26"/>
        <v>2.6453528950167126E-11</v>
      </c>
      <c r="J143">
        <f t="shared" si="27"/>
        <v>15.953768384379714</v>
      </c>
      <c r="K143">
        <f t="shared" si="28"/>
        <v>1.555799196906216E-9</v>
      </c>
      <c r="O143">
        <f t="shared" si="29"/>
        <v>3.9942168674697314</v>
      </c>
      <c r="P143">
        <f t="shared" si="30"/>
        <v>-3.9443620484258491E-5</v>
      </c>
      <c r="Q143">
        <f t="shared" si="31"/>
        <v>4.3100849161102567E-3</v>
      </c>
      <c r="R143">
        <f t="shared" si="32"/>
        <v>1.424006470685403E-6</v>
      </c>
    </row>
    <row r="144" spans="1:18" x14ac:dyDescent="0.25">
      <c r="A144" s="2">
        <v>42951</v>
      </c>
      <c r="B144">
        <v>156.38999999999999</v>
      </c>
      <c r="C144">
        <f>1/Исходный!C144</f>
        <v>1.2004801920768306E-3</v>
      </c>
      <c r="E144">
        <f t="shared" si="23"/>
        <v>0.18774309723889554</v>
      </c>
      <c r="F144">
        <f t="shared" si="24"/>
        <v>24457.832099999996</v>
      </c>
      <c r="G144">
        <f t="shared" si="33"/>
        <v>1.179020570378903E-3</v>
      </c>
      <c r="H144">
        <f t="shared" si="25"/>
        <v>2.1459621697927662E-5</v>
      </c>
      <c r="I144">
        <f t="shared" si="26"/>
        <v>4.6051536341816769E-10</v>
      </c>
      <c r="J144">
        <f t="shared" si="27"/>
        <v>23.176684047030008</v>
      </c>
      <c r="K144">
        <f t="shared" si="28"/>
        <v>1.0420533310702452E-9</v>
      </c>
      <c r="O144">
        <f t="shared" si="29"/>
        <v>4.8142168674697245</v>
      </c>
      <c r="P144">
        <f t="shared" si="30"/>
        <v>-3.2280850841795439E-5</v>
      </c>
      <c r="Q144">
        <f t="shared" si="31"/>
        <v>1.7875864874373742E-2</v>
      </c>
      <c r="R144">
        <f t="shared" si="32"/>
        <v>1.4411526915688242E-6</v>
      </c>
    </row>
    <row r="145" spans="1:18" x14ac:dyDescent="0.25">
      <c r="A145" s="2">
        <v>42954</v>
      </c>
      <c r="B145">
        <v>158.81</v>
      </c>
      <c r="C145">
        <f>1/Исходный!C145</f>
        <v>1.1947431302270011E-3</v>
      </c>
      <c r="E145">
        <f t="shared" si="23"/>
        <v>0.18973715651135006</v>
      </c>
      <c r="F145">
        <f t="shared" si="24"/>
        <v>25220.616099999999</v>
      </c>
      <c r="G145">
        <f t="shared" si="33"/>
        <v>1.1520064272427868E-3</v>
      </c>
      <c r="H145">
        <f t="shared" si="25"/>
        <v>4.2736702984214276E-5</v>
      </c>
      <c r="I145">
        <f t="shared" si="26"/>
        <v>1.8264257819609494E-9</v>
      </c>
      <c r="J145">
        <f t="shared" si="27"/>
        <v>52.333893685583703</v>
      </c>
      <c r="K145">
        <f t="shared" si="28"/>
        <v>1.4453616854280186E-9</v>
      </c>
      <c r="O145">
        <f t="shared" si="29"/>
        <v>7.2342168674697405</v>
      </c>
      <c r="P145">
        <f t="shared" si="30"/>
        <v>-3.8017912691624967E-5</v>
      </c>
      <c r="Q145">
        <f t="shared" si="31"/>
        <v>3.5770620397787348E-2</v>
      </c>
      <c r="R145">
        <f t="shared" si="32"/>
        <v>1.427411147224613E-6</v>
      </c>
    </row>
    <row r="146" spans="1:18" x14ac:dyDescent="0.25">
      <c r="A146" s="2">
        <v>42955</v>
      </c>
      <c r="B146">
        <v>160.08000000000001</v>
      </c>
      <c r="C146">
        <f>1/Исходный!C146</f>
        <v>1.1695906432748538E-3</v>
      </c>
      <c r="E146">
        <f t="shared" si="23"/>
        <v>0.1872280701754386</v>
      </c>
      <c r="F146">
        <f t="shared" si="24"/>
        <v>25625.606400000004</v>
      </c>
      <c r="G146">
        <f t="shared" si="33"/>
        <v>1.1378295835308583E-3</v>
      </c>
      <c r="H146">
        <f t="shared" si="25"/>
        <v>3.17610597439955E-5</v>
      </c>
      <c r="I146">
        <f t="shared" si="26"/>
        <v>1.0087649160616516E-9</v>
      </c>
      <c r="J146">
        <f t="shared" si="27"/>
        <v>72.321704528957014</v>
      </c>
      <c r="K146">
        <f t="shared" si="28"/>
        <v>3.9904993911539031E-9</v>
      </c>
      <c r="O146">
        <f t="shared" si="29"/>
        <v>8.5042168674697507</v>
      </c>
      <c r="P146">
        <f t="shared" si="30"/>
        <v>-6.3170399643772265E-5</v>
      </c>
      <c r="Q146">
        <f t="shared" si="31"/>
        <v>2.7155706081116154E-2</v>
      </c>
      <c r="R146">
        <f t="shared" si="32"/>
        <v>1.3679422728360864E-6</v>
      </c>
    </row>
    <row r="147" spans="1:18" x14ac:dyDescent="0.25">
      <c r="A147" s="2">
        <v>42956</v>
      </c>
      <c r="B147">
        <v>161.06</v>
      </c>
      <c r="C147">
        <f>1/Исходный!C147</f>
        <v>1.2269938650306749E-3</v>
      </c>
      <c r="E147">
        <f t="shared" si="23"/>
        <v>0.19761963190184051</v>
      </c>
      <c r="F147">
        <f t="shared" si="24"/>
        <v>25940.3236</v>
      </c>
      <c r="G147">
        <f t="shared" si="33"/>
        <v>1.126889971847638E-3</v>
      </c>
      <c r="H147">
        <f t="shared" si="25"/>
        <v>1.001038931830369E-4</v>
      </c>
      <c r="I147">
        <f t="shared" si="26"/>
        <v>1.0020789430400863E-8</v>
      </c>
      <c r="J147">
        <f t="shared" si="27"/>
        <v>89.950369589197535</v>
      </c>
      <c r="K147">
        <f t="shared" si="28"/>
        <v>3.3260340791272908E-11</v>
      </c>
      <c r="O147">
        <f t="shared" si="29"/>
        <v>9.4842168674697405</v>
      </c>
      <c r="P147">
        <f t="shared" si="30"/>
        <v>-5.7671778879511693E-6</v>
      </c>
      <c r="Q147">
        <f t="shared" si="31"/>
        <v>8.1584672944175068E-2</v>
      </c>
      <c r="R147">
        <f t="shared" si="32"/>
        <v>1.5055139448229141E-6</v>
      </c>
    </row>
    <row r="148" spans="1:18" x14ac:dyDescent="0.25">
      <c r="A148" s="2">
        <v>42957</v>
      </c>
      <c r="B148">
        <v>155.32</v>
      </c>
      <c r="C148">
        <f>1/Исходный!C148</f>
        <v>1.2594458438287153E-3</v>
      </c>
      <c r="E148">
        <f t="shared" si="23"/>
        <v>0.19561712846347606</v>
      </c>
      <c r="F148">
        <f t="shared" si="24"/>
        <v>24124.302399999997</v>
      </c>
      <c r="G148">
        <f t="shared" si="33"/>
        <v>1.1909648402779291E-3</v>
      </c>
      <c r="H148">
        <f t="shared" si="25"/>
        <v>6.8481003550786195E-5</v>
      </c>
      <c r="I148">
        <f t="shared" si="26"/>
        <v>4.6896478473227915E-9</v>
      </c>
      <c r="J148">
        <f t="shared" si="27"/>
        <v>14.019159950644848</v>
      </c>
      <c r="K148">
        <f t="shared" si="28"/>
        <v>7.1207859961109975E-10</v>
      </c>
      <c r="O148">
        <f t="shared" si="29"/>
        <v>3.7442168674697314</v>
      </c>
      <c r="P148">
        <f t="shared" si="30"/>
        <v>2.6684800910089243E-5</v>
      </c>
      <c r="Q148">
        <f t="shared" si="31"/>
        <v>5.4373916819324242E-2</v>
      </c>
      <c r="R148">
        <f t="shared" si="32"/>
        <v>1.5862038335374248E-6</v>
      </c>
    </row>
    <row r="149" spans="1:18" x14ac:dyDescent="0.25">
      <c r="A149" s="2">
        <v>42958</v>
      </c>
      <c r="B149">
        <v>157.47999999999999</v>
      </c>
      <c r="C149">
        <f>1/Исходный!C149</f>
        <v>1.2594458438287153E-3</v>
      </c>
      <c r="E149">
        <f t="shared" si="23"/>
        <v>0.19833753148614608</v>
      </c>
      <c r="F149">
        <f t="shared" si="24"/>
        <v>24799.950399999998</v>
      </c>
      <c r="G149">
        <f t="shared" si="33"/>
        <v>1.1668530430985864E-3</v>
      </c>
      <c r="H149">
        <f t="shared" si="25"/>
        <v>9.2592800730128969E-5</v>
      </c>
      <c r="I149">
        <f t="shared" si="26"/>
        <v>8.5734267470493719E-9</v>
      </c>
      <c r="J149">
        <f t="shared" si="27"/>
        <v>34.859776818114049</v>
      </c>
      <c r="K149">
        <f t="shared" si="28"/>
        <v>7.1207859961109975E-10</v>
      </c>
      <c r="O149">
        <f t="shared" si="29"/>
        <v>5.904216867469728</v>
      </c>
      <c r="P149">
        <f t="shared" si="30"/>
        <v>2.6684800910089243E-5</v>
      </c>
      <c r="Q149">
        <f t="shared" si="31"/>
        <v>7.3518683779722399E-2</v>
      </c>
      <c r="R149">
        <f t="shared" si="32"/>
        <v>1.5862038335374248E-6</v>
      </c>
    </row>
    <row r="150" spans="1:18" x14ac:dyDescent="0.25">
      <c r="A150" s="2">
        <v>42961</v>
      </c>
      <c r="B150">
        <v>159.85</v>
      </c>
      <c r="C150">
        <f>1/Исходный!C150</f>
        <v>1.2315270935960591E-3</v>
      </c>
      <c r="E150">
        <f t="shared" si="23"/>
        <v>0.19685960591133003</v>
      </c>
      <c r="F150">
        <f t="shared" si="24"/>
        <v>25552.022499999999</v>
      </c>
      <c r="G150">
        <f t="shared" si="33"/>
        <v>1.140397043415696E-3</v>
      </c>
      <c r="H150">
        <f t="shared" si="25"/>
        <v>9.113005018036315E-5</v>
      </c>
      <c r="I150">
        <f t="shared" si="26"/>
        <v>8.304686045875506E-9</v>
      </c>
      <c r="J150">
        <f t="shared" si="27"/>
        <v>68.462664769920636</v>
      </c>
      <c r="K150">
        <f t="shared" si="28"/>
        <v>1.5226309306634614E-12</v>
      </c>
      <c r="O150">
        <f t="shared" si="29"/>
        <v>8.2742168674697325</v>
      </c>
      <c r="P150">
        <f t="shared" si="30"/>
        <v>-1.2339493225669608E-6</v>
      </c>
      <c r="Q150">
        <f t="shared" si="31"/>
        <v>7.3997600746454881E-2</v>
      </c>
      <c r="R150">
        <f t="shared" si="32"/>
        <v>1.5166589822611567E-6</v>
      </c>
    </row>
    <row r="151" spans="1:18" x14ac:dyDescent="0.25">
      <c r="A151" s="2">
        <v>42962</v>
      </c>
      <c r="B151">
        <v>161.6</v>
      </c>
      <c r="C151">
        <f>1/Исходный!C151</f>
        <v>1.2135922330097086E-3</v>
      </c>
      <c r="E151">
        <f t="shared" si="23"/>
        <v>0.19611650485436891</v>
      </c>
      <c r="F151">
        <f t="shared" si="24"/>
        <v>26114.559999999998</v>
      </c>
      <c r="G151">
        <f t="shared" si="33"/>
        <v>1.1208620225528023E-3</v>
      </c>
      <c r="H151">
        <f t="shared" si="25"/>
        <v>9.2730210456906312E-5</v>
      </c>
      <c r="I151">
        <f t="shared" si="26"/>
        <v>8.5988919313821373E-9</v>
      </c>
      <c r="J151">
        <f t="shared" si="27"/>
        <v>100.4849238060647</v>
      </c>
      <c r="K151">
        <f t="shared" si="28"/>
        <v>3.6744327332421204E-10</v>
      </c>
      <c r="O151">
        <f t="shared" si="29"/>
        <v>10.024216867469733</v>
      </c>
      <c r="P151">
        <f t="shared" si="30"/>
        <v>-1.9168809908917455E-5</v>
      </c>
      <c r="Q151">
        <f t="shared" si="31"/>
        <v>7.6409693416490801E-2</v>
      </c>
      <c r="R151">
        <f t="shared" si="32"/>
        <v>1.472806108021491E-6</v>
      </c>
    </row>
    <row r="152" spans="1:18" x14ac:dyDescent="0.25">
      <c r="A152" s="2">
        <v>42963</v>
      </c>
      <c r="B152">
        <v>160.94999999999999</v>
      </c>
      <c r="C152">
        <f>1/Исходный!C152</f>
        <v>1.1876484560570072E-3</v>
      </c>
      <c r="E152">
        <f t="shared" si="23"/>
        <v>0.1911520190023753</v>
      </c>
      <c r="F152">
        <f t="shared" si="24"/>
        <v>25904.902499999997</v>
      </c>
      <c r="G152">
        <f t="shared" si="33"/>
        <v>1.1281178874447343E-3</v>
      </c>
      <c r="H152">
        <f t="shared" si="25"/>
        <v>5.9530568612272848E-5</v>
      </c>
      <c r="I152">
        <f t="shared" si="26"/>
        <v>3.5438885993005251E-9</v>
      </c>
      <c r="J152">
        <f t="shared" si="27"/>
        <v>87.875941878353942</v>
      </c>
      <c r="K152">
        <f t="shared" si="28"/>
        <v>2.035145493347111E-9</v>
      </c>
      <c r="O152">
        <f t="shared" si="29"/>
        <v>9.3742168674697268</v>
      </c>
      <c r="P152">
        <f t="shared" si="30"/>
        <v>-4.511258686161891E-5</v>
      </c>
      <c r="Q152">
        <f t="shared" si="31"/>
        <v>5.0124738771533735E-2</v>
      </c>
      <c r="R152">
        <f t="shared" si="32"/>
        <v>1.4105088551745929E-6</v>
      </c>
    </row>
    <row r="153" spans="1:18" x14ac:dyDescent="0.25">
      <c r="A153" s="2">
        <v>42964</v>
      </c>
      <c r="B153">
        <v>157.86000000000001</v>
      </c>
      <c r="C153">
        <f>1/Исходный!C153</f>
        <v>1.1792452830188679E-3</v>
      </c>
      <c r="E153">
        <f t="shared" si="23"/>
        <v>0.18615566037735851</v>
      </c>
      <c r="F153">
        <f t="shared" si="24"/>
        <v>24919.779600000005</v>
      </c>
      <c r="G153">
        <f t="shared" si="33"/>
        <v>1.1626111528540719E-3</v>
      </c>
      <c r="H153">
        <f t="shared" si="25"/>
        <v>1.6634130164796005E-5</v>
      </c>
      <c r="I153">
        <f t="shared" si="26"/>
        <v>2.7669428633937639E-10</v>
      </c>
      <c r="J153">
        <f t="shared" si="27"/>
        <v>39.491381637391342</v>
      </c>
      <c r="K153">
        <f t="shared" si="28"/>
        <v>2.8639365576485686E-9</v>
      </c>
      <c r="O153">
        <f t="shared" si="29"/>
        <v>6.2842168674697518</v>
      </c>
      <c r="P153">
        <f t="shared" si="30"/>
        <v>-5.3515759899758208E-5</v>
      </c>
      <c r="Q153">
        <f t="shared" si="31"/>
        <v>1.4105742379747013E-2</v>
      </c>
      <c r="R153">
        <f t="shared" si="32"/>
        <v>1.3906194375222498E-6</v>
      </c>
    </row>
    <row r="154" spans="1:18" x14ac:dyDescent="0.25">
      <c r="A154" s="2">
        <v>42965</v>
      </c>
      <c r="B154">
        <v>157.5</v>
      </c>
      <c r="C154">
        <f>1/Исходный!C154</f>
        <v>1.1806375442739079E-3</v>
      </c>
      <c r="E154">
        <f t="shared" si="23"/>
        <v>0.18595041322314049</v>
      </c>
      <c r="F154">
        <f t="shared" si="24"/>
        <v>24806.25</v>
      </c>
      <c r="G154">
        <f t="shared" si="33"/>
        <v>1.1666297857172959E-3</v>
      </c>
      <c r="H154">
        <f t="shared" si="25"/>
        <v>1.4007758556611963E-5</v>
      </c>
      <c r="I154">
        <f t="shared" si="26"/>
        <v>1.9621729978033569E-10</v>
      </c>
      <c r="J154">
        <f t="shared" si="27"/>
        <v>35.096345492812958</v>
      </c>
      <c r="K154">
        <f t="shared" si="28"/>
        <v>2.7168591109659439E-9</v>
      </c>
      <c r="O154">
        <f t="shared" si="29"/>
        <v>5.9242168674697382</v>
      </c>
      <c r="P154">
        <f t="shared" si="30"/>
        <v>-5.2123498644718238E-5</v>
      </c>
      <c r="Q154">
        <f t="shared" si="31"/>
        <v>1.1864571497450334E-2</v>
      </c>
      <c r="R154">
        <f t="shared" si="32"/>
        <v>1.3939050109491238E-6</v>
      </c>
    </row>
    <row r="155" spans="1:18" x14ac:dyDescent="0.25">
      <c r="A155" s="2">
        <v>42968</v>
      </c>
      <c r="B155">
        <v>157.21</v>
      </c>
      <c r="C155">
        <f>1/Исходный!C155</f>
        <v>1.1876484560570072E-3</v>
      </c>
      <c r="E155">
        <f t="shared" si="23"/>
        <v>0.18671021377672212</v>
      </c>
      <c r="F155">
        <f t="shared" si="24"/>
        <v>24714.984100000001</v>
      </c>
      <c r="G155">
        <f t="shared" si="33"/>
        <v>1.1698670177460039E-3</v>
      </c>
      <c r="H155">
        <f t="shared" si="25"/>
        <v>1.7781438311003294E-5</v>
      </c>
      <c r="I155">
        <f t="shared" si="26"/>
        <v>3.1617954840801569E-10</v>
      </c>
      <c r="J155">
        <f t="shared" si="27"/>
        <v>31.7443997096806</v>
      </c>
      <c r="K155">
        <f t="shared" si="28"/>
        <v>2.035145493347111E-9</v>
      </c>
      <c r="O155">
        <f t="shared" si="29"/>
        <v>5.6342168674697461</v>
      </c>
      <c r="P155">
        <f t="shared" si="30"/>
        <v>-4.511258686161891E-5</v>
      </c>
      <c r="Q155">
        <f t="shared" si="31"/>
        <v>1.4971971057864773E-2</v>
      </c>
      <c r="R155">
        <f t="shared" si="32"/>
        <v>1.4105088551745929E-6</v>
      </c>
    </row>
    <row r="156" spans="1:18" x14ac:dyDescent="0.25">
      <c r="A156" s="2">
        <v>42969</v>
      </c>
      <c r="B156">
        <v>159.78</v>
      </c>
      <c r="C156">
        <f>1/Исходный!C156</f>
        <v>1.17096018735363E-3</v>
      </c>
      <c r="E156">
        <f t="shared" si="23"/>
        <v>0.187096018735363</v>
      </c>
      <c r="F156">
        <f t="shared" si="24"/>
        <v>25529.648400000002</v>
      </c>
      <c r="G156">
        <f t="shared" si="33"/>
        <v>1.1411784442502116E-3</v>
      </c>
      <c r="H156">
        <f t="shared" si="25"/>
        <v>2.9781743103418417E-5</v>
      </c>
      <c r="I156">
        <f t="shared" si="26"/>
        <v>8.8695222227801042E-10</v>
      </c>
      <c r="J156">
        <f t="shared" si="27"/>
        <v>67.309174408474988</v>
      </c>
      <c r="K156">
        <f t="shared" si="28"/>
        <v>3.8193457485655112E-9</v>
      </c>
      <c r="O156">
        <f t="shared" si="29"/>
        <v>8.2042168674697393</v>
      </c>
      <c r="P156">
        <f t="shared" si="30"/>
        <v>-6.1800855564996112E-5</v>
      </c>
      <c r="Q156">
        <f t="shared" si="31"/>
        <v>2.543360861031933E-2</v>
      </c>
      <c r="R156">
        <f t="shared" si="32"/>
        <v>1.3711477603672482E-6</v>
      </c>
    </row>
    <row r="157" spans="1:18" x14ac:dyDescent="0.25">
      <c r="A157" s="2">
        <v>42970</v>
      </c>
      <c r="B157">
        <v>159.97999999999999</v>
      </c>
      <c r="C157">
        <f>1/Исходный!C157</f>
        <v>1.1655011655011655E-3</v>
      </c>
      <c r="E157">
        <f t="shared" si="23"/>
        <v>0.18645687645687645</v>
      </c>
      <c r="F157">
        <f t="shared" si="24"/>
        <v>25593.600399999996</v>
      </c>
      <c r="G157">
        <f t="shared" si="33"/>
        <v>1.1389458704373096E-3</v>
      </c>
      <c r="H157">
        <f t="shared" si="25"/>
        <v>2.6555295063855882E-5</v>
      </c>
      <c r="I157">
        <f t="shared" si="26"/>
        <v>7.0518369592844857E-10</v>
      </c>
      <c r="J157">
        <f t="shared" si="27"/>
        <v>70.630861155462682</v>
      </c>
      <c r="K157">
        <f t="shared" si="28"/>
        <v>4.5238911102118248E-9</v>
      </c>
      <c r="O157">
        <f t="shared" si="29"/>
        <v>8.404216867469728</v>
      </c>
      <c r="P157">
        <f t="shared" si="30"/>
        <v>-6.7259877417460588E-5</v>
      </c>
      <c r="Q157">
        <f t="shared" si="31"/>
        <v>2.2784443164788348E-2</v>
      </c>
      <c r="R157">
        <f t="shared" si="32"/>
        <v>1.3583929667845752E-6</v>
      </c>
    </row>
    <row r="158" spans="1:18" x14ac:dyDescent="0.25">
      <c r="A158" s="2">
        <v>42971</v>
      </c>
      <c r="B158">
        <v>159.27000000000001</v>
      </c>
      <c r="C158">
        <f>1/Исходный!C158</f>
        <v>1.148105625717566E-3</v>
      </c>
      <c r="E158">
        <f t="shared" si="23"/>
        <v>0.18285878300803676</v>
      </c>
      <c r="F158">
        <f t="shared" si="24"/>
        <v>25366.932900000003</v>
      </c>
      <c r="G158">
        <f t="shared" si="33"/>
        <v>1.146871507473112E-3</v>
      </c>
      <c r="H158">
        <f t="shared" si="25"/>
        <v>1.2341182444540726E-6</v>
      </c>
      <c r="I158">
        <f t="shared" si="26"/>
        <v>1.5230478412944021E-12</v>
      </c>
      <c r="J158">
        <f t="shared" si="27"/>
        <v>59.200973203655991</v>
      </c>
      <c r="K158">
        <f t="shared" si="28"/>
        <v>7.1665396614855329E-9</v>
      </c>
      <c r="O158">
        <f t="shared" si="29"/>
        <v>7.6942168674697484</v>
      </c>
      <c r="P158">
        <f t="shared" si="30"/>
        <v>-8.4655417201060044E-5</v>
      </c>
      <c r="Q158">
        <f t="shared" si="31"/>
        <v>1.0749169909194973E-3</v>
      </c>
      <c r="R158">
        <f t="shared" si="32"/>
        <v>1.3181465278043239E-6</v>
      </c>
    </row>
    <row r="159" spans="1:18" x14ac:dyDescent="0.25">
      <c r="A159" s="2">
        <v>42972</v>
      </c>
      <c r="B159">
        <v>159.86000000000001</v>
      </c>
      <c r="C159">
        <f>1/Исходный!C159</f>
        <v>1.176470588235294E-3</v>
      </c>
      <c r="E159">
        <f t="shared" si="23"/>
        <v>0.18807058823529413</v>
      </c>
      <c r="F159">
        <f t="shared" si="24"/>
        <v>25555.219600000004</v>
      </c>
      <c r="G159">
        <f t="shared" si="33"/>
        <v>1.1402854147250507E-3</v>
      </c>
      <c r="H159">
        <f t="shared" si="25"/>
        <v>3.6185173510243276E-5</v>
      </c>
      <c r="I159">
        <f t="shared" si="26"/>
        <v>1.3093667819664117E-9</v>
      </c>
      <c r="J159">
        <f t="shared" si="27"/>
        <v>68.628249107270349</v>
      </c>
      <c r="K159">
        <f t="shared" si="28"/>
        <v>3.1686152884562618E-9</v>
      </c>
      <c r="O159">
        <f t="shared" si="29"/>
        <v>8.2842168674697518</v>
      </c>
      <c r="P159">
        <f t="shared" si="30"/>
        <v>-5.6290454683332073E-5</v>
      </c>
      <c r="Q159">
        <f t="shared" si="31"/>
        <v>3.0757397483706789E-2</v>
      </c>
      <c r="R159">
        <f t="shared" si="32"/>
        <v>1.3840830449826987E-6</v>
      </c>
    </row>
    <row r="160" spans="1:18" x14ac:dyDescent="0.25">
      <c r="A160" s="2">
        <v>42976</v>
      </c>
      <c r="B160">
        <v>162.91</v>
      </c>
      <c r="C160">
        <f>1/Исходный!C160</f>
        <v>1.2004801920768306E-3</v>
      </c>
      <c r="E160">
        <f t="shared" si="23"/>
        <v>0.19557022809123648</v>
      </c>
      <c r="F160">
        <f t="shared" si="24"/>
        <v>26539.668099999999</v>
      </c>
      <c r="G160">
        <f t="shared" si="33"/>
        <v>1.1062386640782933E-3</v>
      </c>
      <c r="H160">
        <f t="shared" si="25"/>
        <v>9.4241527998537369E-5</v>
      </c>
      <c r="I160">
        <f t="shared" si="26"/>
        <v>8.8814655994991022E-9</v>
      </c>
      <c r="J160">
        <f t="shared" si="27"/>
        <v>128.46447199883545</v>
      </c>
      <c r="K160">
        <f t="shared" si="28"/>
        <v>1.0420533310702452E-9</v>
      </c>
      <c r="O160">
        <f t="shared" si="29"/>
        <v>11.334216867469735</v>
      </c>
      <c r="P160">
        <f t="shared" si="30"/>
        <v>-3.2280850841795439E-5</v>
      </c>
      <c r="Q160">
        <f t="shared" si="31"/>
        <v>7.8503192822781634E-2</v>
      </c>
      <c r="R160">
        <f t="shared" si="32"/>
        <v>1.4411526915688242E-6</v>
      </c>
    </row>
    <row r="161" spans="1:18" x14ac:dyDescent="0.25">
      <c r="A161" s="2">
        <v>42977</v>
      </c>
      <c r="B161">
        <v>163.35</v>
      </c>
      <c r="C161">
        <f>1/Исходный!C161</f>
        <v>1.1834319526627219E-3</v>
      </c>
      <c r="E161">
        <f t="shared" si="23"/>
        <v>0.19331360946745563</v>
      </c>
      <c r="F161">
        <f t="shared" si="24"/>
        <v>26683.2225</v>
      </c>
      <c r="G161">
        <f t="shared" si="33"/>
        <v>1.1013270016899087E-3</v>
      </c>
      <c r="H161">
        <f t="shared" si="25"/>
        <v>8.2104950972813244E-5</v>
      </c>
      <c r="I161">
        <f t="shared" si="26"/>
        <v>6.7412229742480665E-9</v>
      </c>
      <c r="J161">
        <f t="shared" si="27"/>
        <v>138.63218284220875</v>
      </c>
      <c r="K161">
        <f t="shared" si="28"/>
        <v>2.4333591454751406E-9</v>
      </c>
      <c r="O161">
        <f t="shared" si="29"/>
        <v>11.774216867469733</v>
      </c>
      <c r="P161">
        <f t="shared" si="30"/>
        <v>-4.9329090255904179E-5</v>
      </c>
      <c r="Q161">
        <f t="shared" si="31"/>
        <v>6.9378683572027186E-2</v>
      </c>
      <c r="R161">
        <f t="shared" si="32"/>
        <v>1.4005111865831029E-6</v>
      </c>
    </row>
    <row r="162" spans="1:18" x14ac:dyDescent="0.25">
      <c r="A162" s="2">
        <v>42978</v>
      </c>
      <c r="B162">
        <v>164</v>
      </c>
      <c r="C162">
        <f>1/Исходный!C162</f>
        <v>1.1834319526627219E-3</v>
      </c>
      <c r="E162">
        <f t="shared" si="23"/>
        <v>0.1940828402366864</v>
      </c>
      <c r="F162">
        <f t="shared" si="24"/>
        <v>26896</v>
      </c>
      <c r="G162">
        <f t="shared" si="33"/>
        <v>1.0940711367979767E-3</v>
      </c>
      <c r="H162">
        <f t="shared" si="25"/>
        <v>8.9360815864745254E-5</v>
      </c>
      <c r="I162">
        <f t="shared" si="26"/>
        <v>7.9853554120129066E-9</v>
      </c>
      <c r="J162">
        <f t="shared" si="27"/>
        <v>154.36116476991955</v>
      </c>
      <c r="K162">
        <f t="shared" si="28"/>
        <v>2.4333591454751406E-9</v>
      </c>
      <c r="O162">
        <f t="shared" si="29"/>
        <v>12.424216867469738</v>
      </c>
      <c r="P162">
        <f t="shared" si="30"/>
        <v>-4.9329090255904179E-5</v>
      </c>
      <c r="Q162">
        <f t="shared" si="31"/>
        <v>7.550988940570974E-2</v>
      </c>
      <c r="R162">
        <f t="shared" si="32"/>
        <v>1.4005111865831029E-6</v>
      </c>
    </row>
    <row r="163" spans="1:18" x14ac:dyDescent="0.25">
      <c r="A163" s="2">
        <v>42979</v>
      </c>
      <c r="B163">
        <v>164.05</v>
      </c>
      <c r="C163">
        <f>1/Исходный!C163</f>
        <v>1.1737089201877935E-3</v>
      </c>
      <c r="E163">
        <f t="shared" si="23"/>
        <v>0.19254694835680752</v>
      </c>
      <c r="F163">
        <f t="shared" si="24"/>
        <v>26912.402500000004</v>
      </c>
      <c r="G163">
        <f t="shared" si="33"/>
        <v>1.0935129933447511E-3</v>
      </c>
      <c r="H163">
        <f t="shared" si="25"/>
        <v>8.0195926843042338E-5</v>
      </c>
      <c r="I163">
        <f t="shared" si="26"/>
        <v>6.4313866822145984E-9</v>
      </c>
      <c r="J163">
        <f t="shared" si="27"/>
        <v>155.60608645666682</v>
      </c>
      <c r="K163">
        <f t="shared" si="28"/>
        <v>3.4871531990173203E-9</v>
      </c>
      <c r="O163">
        <f t="shared" si="29"/>
        <v>12.47421686746975</v>
      </c>
      <c r="P163">
        <f t="shared" si="30"/>
        <v>-5.9052122730832634E-5</v>
      </c>
      <c r="Q163">
        <f t="shared" si="31"/>
        <v>6.8326929670272069E-2</v>
      </c>
      <c r="R163">
        <f t="shared" si="32"/>
        <v>1.3775926293283962E-6</v>
      </c>
    </row>
    <row r="164" spans="1:18" x14ac:dyDescent="0.25">
      <c r="A164" s="2">
        <v>42983</v>
      </c>
      <c r="B164">
        <v>162.08000000000001</v>
      </c>
      <c r="C164">
        <f>1/Исходный!C164</f>
        <v>1.2033694344163659E-3</v>
      </c>
      <c r="E164">
        <f t="shared" si="23"/>
        <v>0.19504211793020459</v>
      </c>
      <c r="F164">
        <f t="shared" si="24"/>
        <v>26269.926400000004</v>
      </c>
      <c r="G164">
        <f t="shared" si="33"/>
        <v>1.115503845401837E-3</v>
      </c>
      <c r="H164">
        <f t="shared" si="25"/>
        <v>8.7865589014528896E-5</v>
      </c>
      <c r="I164">
        <f t="shared" si="26"/>
        <v>7.7203617328701013E-9</v>
      </c>
      <c r="J164">
        <f t="shared" si="27"/>
        <v>110.33857199883602</v>
      </c>
      <c r="K164">
        <f t="shared" si="28"/>
        <v>8.6386665035013532E-10</v>
      </c>
      <c r="O164">
        <f t="shared" si="29"/>
        <v>10.504216867469751</v>
      </c>
      <c r="P164">
        <f t="shared" si="30"/>
        <v>-2.9391608502260221E-5</v>
      </c>
      <c r="Q164">
        <f t="shared" si="31"/>
        <v>7.3016304471073504E-2</v>
      </c>
      <c r="R164">
        <f t="shared" si="32"/>
        <v>1.4480979956875644E-6</v>
      </c>
    </row>
    <row r="165" spans="1:18" x14ac:dyDescent="0.25">
      <c r="A165" s="2">
        <v>42984</v>
      </c>
      <c r="B165">
        <v>161.91</v>
      </c>
      <c r="C165">
        <f>1/Исходный!C165</f>
        <v>1.199040767386091E-3</v>
      </c>
      <c r="E165">
        <f t="shared" si="23"/>
        <v>0.19413669064748199</v>
      </c>
      <c r="F165">
        <f t="shared" si="24"/>
        <v>26214.848099999999</v>
      </c>
      <c r="G165">
        <f t="shared" si="33"/>
        <v>1.1174015331428041E-3</v>
      </c>
      <c r="H165">
        <f t="shared" si="25"/>
        <v>8.1639234243286981E-5</v>
      </c>
      <c r="I165">
        <f t="shared" si="26"/>
        <v>6.6649645678302817E-9</v>
      </c>
      <c r="J165">
        <f t="shared" si="27"/>
        <v>106.79603826389598</v>
      </c>
      <c r="K165">
        <f t="shared" si="28"/>
        <v>1.1370569819900816E-9</v>
      </c>
      <c r="O165">
        <f t="shared" si="29"/>
        <v>10.334216867469735</v>
      </c>
      <c r="P165">
        <f t="shared" si="30"/>
        <v>-3.3720275532535043E-5</v>
      </c>
      <c r="Q165">
        <f t="shared" si="31"/>
        <v>6.808712135890134E-2</v>
      </c>
      <c r="R165">
        <f t="shared" si="32"/>
        <v>1.437698761853826E-6</v>
      </c>
    </row>
    <row r="166" spans="1:18" x14ac:dyDescent="0.25">
      <c r="A166" s="2">
        <v>42985</v>
      </c>
      <c r="B166">
        <v>161.26</v>
      </c>
      <c r="C166">
        <f>1/Исходный!C166</f>
        <v>1.1614401858304297E-3</v>
      </c>
      <c r="E166">
        <f t="shared" si="23"/>
        <v>0.1872938443670151</v>
      </c>
      <c r="F166">
        <f t="shared" si="24"/>
        <v>26004.787599999996</v>
      </c>
      <c r="G166">
        <f t="shared" si="33"/>
        <v>1.1246573980347361E-3</v>
      </c>
      <c r="H166">
        <f t="shared" si="25"/>
        <v>3.6782787795693658E-5</v>
      </c>
      <c r="I166">
        <f t="shared" si="26"/>
        <v>1.3529734780230302E-9</v>
      </c>
      <c r="J166">
        <f t="shared" si="27"/>
        <v>93.784056336185216</v>
      </c>
      <c r="K166">
        <f t="shared" si="28"/>
        <v>5.0866646557949281E-9</v>
      </c>
      <c r="O166">
        <f t="shared" si="29"/>
        <v>9.6842168674697291</v>
      </c>
      <c r="P166">
        <f t="shared" si="30"/>
        <v>-7.1320857088196356E-5</v>
      </c>
      <c r="Q166">
        <f t="shared" si="31"/>
        <v>3.166998029209224E-2</v>
      </c>
      <c r="R166">
        <f t="shared" si="32"/>
        <v>1.3489433052618232E-6</v>
      </c>
    </row>
    <row r="167" spans="1:18" x14ac:dyDescent="0.25">
      <c r="A167" s="2">
        <v>42986</v>
      </c>
      <c r="B167">
        <v>158.63</v>
      </c>
      <c r="C167">
        <f>1/Исходный!C167</f>
        <v>1.1402508551881414E-3</v>
      </c>
      <c r="E167">
        <f t="shared" si="23"/>
        <v>0.18087799315849487</v>
      </c>
      <c r="F167">
        <f t="shared" si="24"/>
        <v>25163.476899999998</v>
      </c>
      <c r="G167">
        <f t="shared" si="33"/>
        <v>1.154015743674399E-3</v>
      </c>
      <c r="H167">
        <f t="shared" si="25"/>
        <v>-1.3764888486257534E-5</v>
      </c>
      <c r="I167">
        <f t="shared" si="26"/>
        <v>1.8947215503910522E-10</v>
      </c>
      <c r="J167">
        <f t="shared" si="27"/>
        <v>49.761975613294503</v>
      </c>
      <c r="K167">
        <f t="shared" si="28"/>
        <v>8.558134833929514E-9</v>
      </c>
      <c r="O167">
        <f t="shared" si="29"/>
        <v>7.0542168674697336</v>
      </c>
      <c r="P167">
        <f t="shared" si="30"/>
        <v>-9.2510187730484661E-5</v>
      </c>
      <c r="Q167">
        <f t="shared" si="31"/>
        <v>-1.2071807202447857E-2</v>
      </c>
      <c r="R167">
        <f t="shared" si="32"/>
        <v>1.3001720127572879E-6</v>
      </c>
    </row>
    <row r="168" spans="1:18" x14ac:dyDescent="0.25">
      <c r="A168" s="2">
        <v>42989</v>
      </c>
      <c r="B168">
        <v>161.5</v>
      </c>
      <c r="C168">
        <f>1/Исходный!C168</f>
        <v>1.1049723756906078E-3</v>
      </c>
      <c r="E168">
        <f t="shared" si="23"/>
        <v>0.17845303867403317</v>
      </c>
      <c r="F168">
        <f t="shared" si="24"/>
        <v>26082.25</v>
      </c>
      <c r="G168">
        <f t="shared" si="33"/>
        <v>1.1219783094592534E-3</v>
      </c>
      <c r="H168">
        <f t="shared" si="25"/>
        <v>-1.700593376864558E-5</v>
      </c>
      <c r="I168">
        <f t="shared" si="26"/>
        <v>2.8920178334356005E-10</v>
      </c>
      <c r="J168">
        <f t="shared" si="27"/>
        <v>98.490080432570863</v>
      </c>
      <c r="K168">
        <f t="shared" si="28"/>
        <v>1.632994347191319E-8</v>
      </c>
      <c r="O168">
        <f t="shared" si="29"/>
        <v>9.9242168674697382</v>
      </c>
      <c r="P168">
        <f t="shared" si="30"/>
        <v>-1.2778866722801827E-4</v>
      </c>
      <c r="Q168">
        <f t="shared" si="31"/>
        <v>-1.5390370060624249E-2</v>
      </c>
      <c r="R168">
        <f t="shared" si="32"/>
        <v>1.2209639510393458E-6</v>
      </c>
    </row>
    <row r="169" spans="1:18" x14ac:dyDescent="0.25">
      <c r="A169" s="2">
        <v>42990</v>
      </c>
      <c r="B169">
        <v>160.86000000000001</v>
      </c>
      <c r="C169">
        <f>1/Исходный!C169</f>
        <v>1.1173184357541898E-3</v>
      </c>
      <c r="E169">
        <f t="shared" si="23"/>
        <v>0.17973184357541899</v>
      </c>
      <c r="F169">
        <f t="shared" si="24"/>
        <v>25875.939600000005</v>
      </c>
      <c r="G169">
        <f t="shared" si="33"/>
        <v>1.12912254566054E-3</v>
      </c>
      <c r="H169">
        <f t="shared" si="25"/>
        <v>-1.1804109906350104E-5</v>
      </c>
      <c r="I169">
        <f t="shared" si="26"/>
        <v>1.3933701068119267E-10</v>
      </c>
      <c r="J169">
        <f t="shared" si="27"/>
        <v>86.196682842209853</v>
      </c>
      <c r="K169">
        <f t="shared" si="28"/>
        <v>1.3326995548922344E-8</v>
      </c>
      <c r="O169">
        <f t="shared" si="29"/>
        <v>9.2842168674697518</v>
      </c>
      <c r="P169">
        <f t="shared" si="30"/>
        <v>-1.1544260716443624E-4</v>
      </c>
      <c r="Q169">
        <f t="shared" si="31"/>
        <v>-1.0564678366183345E-2</v>
      </c>
      <c r="R169">
        <f t="shared" si="32"/>
        <v>1.2484004868761896E-6</v>
      </c>
    </row>
    <row r="170" spans="1:18" x14ac:dyDescent="0.25">
      <c r="A170" s="2">
        <v>42991</v>
      </c>
      <c r="B170">
        <v>159.65</v>
      </c>
      <c r="C170">
        <f>1/Исходный!C170</f>
        <v>1.1160714285714285E-3</v>
      </c>
      <c r="E170">
        <f t="shared" si="23"/>
        <v>0.17818080357142857</v>
      </c>
      <c r="F170">
        <f t="shared" si="24"/>
        <v>25488.122500000001</v>
      </c>
      <c r="G170">
        <f t="shared" si="33"/>
        <v>1.1426296172285979E-3</v>
      </c>
      <c r="H170">
        <f t="shared" si="25"/>
        <v>-2.6558188657169407E-5</v>
      </c>
      <c r="I170">
        <f t="shared" si="26"/>
        <v>7.0533738474980175E-10</v>
      </c>
      <c r="J170">
        <f t="shared" si="27"/>
        <v>65.19297802293292</v>
      </c>
      <c r="K170">
        <f t="shared" si="28"/>
        <v>1.36164660964977E-8</v>
      </c>
      <c r="O170">
        <f t="shared" si="29"/>
        <v>8.0742168674697439</v>
      </c>
      <c r="P170">
        <f t="shared" si="30"/>
        <v>-1.1668961434719758E-4</v>
      </c>
      <c r="Q170">
        <f t="shared" si="31"/>
        <v>-2.3796137036823789E-2</v>
      </c>
      <c r="R170">
        <f t="shared" si="32"/>
        <v>1.2456154336734693E-6</v>
      </c>
    </row>
    <row r="171" spans="1:18" x14ac:dyDescent="0.25">
      <c r="A171" s="2">
        <v>42992</v>
      </c>
      <c r="B171">
        <v>158.28</v>
      </c>
      <c r="C171">
        <f>1/Исходный!C171</f>
        <v>1.1185682326621924E-3</v>
      </c>
      <c r="E171">
        <f t="shared" si="23"/>
        <v>0.17704697986577181</v>
      </c>
      <c r="F171">
        <f t="shared" si="24"/>
        <v>25052.558400000002</v>
      </c>
      <c r="G171">
        <f t="shared" si="33"/>
        <v>1.1579227478469775E-3</v>
      </c>
      <c r="H171">
        <f t="shared" si="25"/>
        <v>-3.9354515184785149E-5</v>
      </c>
      <c r="I171">
        <f t="shared" si="26"/>
        <v>1.5487778654294848E-9</v>
      </c>
      <c r="J171">
        <f t="shared" si="27"/>
        <v>44.946523806065763</v>
      </c>
      <c r="K171">
        <f t="shared" si="28"/>
        <v>1.3039997914261873E-8</v>
      </c>
      <c r="O171">
        <f t="shared" si="29"/>
        <v>6.7042168674697393</v>
      </c>
      <c r="P171">
        <f t="shared" si="30"/>
        <v>-1.1419281025643372E-4</v>
      </c>
      <c r="Q171">
        <f t="shared" si="31"/>
        <v>-3.5182936575197922E-2</v>
      </c>
      <c r="R171">
        <f t="shared" si="32"/>
        <v>1.2511948911210204E-6</v>
      </c>
    </row>
    <row r="172" spans="1:18" x14ac:dyDescent="0.25">
      <c r="A172" s="2">
        <v>42993</v>
      </c>
      <c r="B172">
        <v>159.88</v>
      </c>
      <c r="C172">
        <f>1/Исходный!C172</f>
        <v>1.1173184357541898E-3</v>
      </c>
      <c r="E172">
        <f t="shared" si="23"/>
        <v>0.17863687150837987</v>
      </c>
      <c r="F172">
        <f t="shared" si="24"/>
        <v>25561.614399999999</v>
      </c>
      <c r="G172">
        <f t="shared" si="33"/>
        <v>1.1400621573437607E-3</v>
      </c>
      <c r="H172">
        <f t="shared" si="25"/>
        <v>-2.2743721589570847E-5</v>
      </c>
      <c r="I172">
        <f t="shared" si="26"/>
        <v>5.1727687174391109E-10</v>
      </c>
      <c r="J172">
        <f t="shared" si="27"/>
        <v>68.96001778196883</v>
      </c>
      <c r="K172">
        <f t="shared" si="28"/>
        <v>1.3326995548922344E-8</v>
      </c>
      <c r="O172">
        <f t="shared" si="29"/>
        <v>8.3042168674697336</v>
      </c>
      <c r="P172">
        <f t="shared" si="30"/>
        <v>-1.1544260716443624E-4</v>
      </c>
      <c r="Q172">
        <f t="shared" si="31"/>
        <v>-2.0355630822665911E-2</v>
      </c>
      <c r="R172">
        <f t="shared" si="32"/>
        <v>1.2484004868761896E-6</v>
      </c>
    </row>
    <row r="173" spans="1:18" x14ac:dyDescent="0.25">
      <c r="A173" s="2">
        <v>42996</v>
      </c>
      <c r="B173">
        <v>158.66999999999999</v>
      </c>
      <c r="C173">
        <f>1/Исходный!C173</f>
        <v>1.0741138560687433E-3</v>
      </c>
      <c r="E173">
        <f t="shared" si="23"/>
        <v>0.17042964554242748</v>
      </c>
      <c r="F173">
        <f t="shared" si="24"/>
        <v>25176.168899999997</v>
      </c>
      <c r="G173">
        <f t="shared" si="33"/>
        <v>1.1535692289118187E-3</v>
      </c>
      <c r="H173">
        <f t="shared" si="25"/>
        <v>-7.9455372843075401E-5</v>
      </c>
      <c r="I173">
        <f t="shared" si="26"/>
        <v>6.3131562736321243E-9</v>
      </c>
      <c r="J173">
        <f t="shared" si="27"/>
        <v>50.327912962691968</v>
      </c>
      <c r="K173">
        <f t="shared" si="28"/>
        <v>2.5168929895381637E-8</v>
      </c>
      <c r="O173">
        <f t="shared" si="29"/>
        <v>7.0942168674697257</v>
      </c>
      <c r="P173">
        <f t="shared" si="30"/>
        <v>-1.5864718684988283E-4</v>
      </c>
      <c r="Q173">
        <f t="shared" si="31"/>
        <v>-7.3972952116903204E-2</v>
      </c>
      <c r="R173">
        <f t="shared" si="32"/>
        <v>1.153720575798865E-6</v>
      </c>
    </row>
    <row r="174" spans="1:18" x14ac:dyDescent="0.25">
      <c r="A174" s="2">
        <v>42997</v>
      </c>
      <c r="B174">
        <v>158.72999999999999</v>
      </c>
      <c r="C174">
        <f>1/Исходный!C174</f>
        <v>1.0683760683760685E-3</v>
      </c>
      <c r="E174">
        <f t="shared" si="23"/>
        <v>0.16958333333333334</v>
      </c>
      <c r="F174">
        <f t="shared" si="24"/>
        <v>25195.212899999995</v>
      </c>
      <c r="G174">
        <f t="shared" si="33"/>
        <v>1.1528994567679479E-3</v>
      </c>
      <c r="H174">
        <f t="shared" si="25"/>
        <v>-8.4523388391879398E-5</v>
      </c>
      <c r="I174">
        <f t="shared" si="26"/>
        <v>7.1442031852444929E-9</v>
      </c>
      <c r="J174">
        <f t="shared" si="27"/>
        <v>51.182818986788369</v>
      </c>
      <c r="K174">
        <f t="shared" si="28"/>
        <v>2.7022419855357312E-8</v>
      </c>
      <c r="O174">
        <f t="shared" si="29"/>
        <v>7.154216867469728</v>
      </c>
      <c r="P174">
        <f t="shared" si="30"/>
        <v>-1.643849745425576E-4</v>
      </c>
      <c r="Q174">
        <f t="shared" si="31"/>
        <v>-7.9113891534799113E-2</v>
      </c>
      <c r="R174">
        <f t="shared" si="32"/>
        <v>1.1414274234787058E-6</v>
      </c>
    </row>
    <row r="175" spans="1:18" x14ac:dyDescent="0.25">
      <c r="A175" s="2">
        <v>42998</v>
      </c>
      <c r="B175">
        <v>156.07</v>
      </c>
      <c r="C175">
        <f>1/Исходный!C175</f>
        <v>1.0695187165775401E-3</v>
      </c>
      <c r="E175">
        <f t="shared" si="23"/>
        <v>0.16691978609625668</v>
      </c>
      <c r="F175">
        <f t="shared" si="24"/>
        <v>24357.844899999996</v>
      </c>
      <c r="G175">
        <f t="shared" si="33"/>
        <v>1.1825926884795463E-3</v>
      </c>
      <c r="H175">
        <f t="shared" si="25"/>
        <v>-1.1307397190200613E-4</v>
      </c>
      <c r="I175">
        <f t="shared" si="26"/>
        <v>1.2785723121695673E-8</v>
      </c>
      <c r="J175">
        <f t="shared" si="27"/>
        <v>20.197985251849445</v>
      </c>
      <c r="K175">
        <f t="shared" si="28"/>
        <v>2.6648057109249605E-8</v>
      </c>
      <c r="O175">
        <f t="shared" si="29"/>
        <v>4.4942168674697314</v>
      </c>
      <c r="P175">
        <f t="shared" si="30"/>
        <v>-1.6324232634108596E-4</v>
      </c>
      <c r="Q175">
        <f t="shared" si="31"/>
        <v>-0.10572416372837573</v>
      </c>
      <c r="R175">
        <f t="shared" si="32"/>
        <v>1.1438702851096686E-6</v>
      </c>
    </row>
    <row r="176" spans="1:18" x14ac:dyDescent="0.25">
      <c r="A176" s="2">
        <v>42999</v>
      </c>
      <c r="B176">
        <v>153.38999999999999</v>
      </c>
      <c r="C176">
        <f>1/Исходный!C176</f>
        <v>1.0752688172043011E-3</v>
      </c>
      <c r="E176">
        <f t="shared" si="23"/>
        <v>0.16493548387096774</v>
      </c>
      <c r="F176">
        <f t="shared" si="24"/>
        <v>23528.492099999996</v>
      </c>
      <c r="G176">
        <f t="shared" si="33"/>
        <v>1.2125091775724349E-3</v>
      </c>
      <c r="H176">
        <f t="shared" si="25"/>
        <v>-1.3724036036813383E-4</v>
      </c>
      <c r="I176">
        <f t="shared" si="26"/>
        <v>1.8834916513975241E-8</v>
      </c>
      <c r="J176">
        <f t="shared" si="27"/>
        <v>3.29138284221166</v>
      </c>
      <c r="K176">
        <f t="shared" si="28"/>
        <v>2.4803801160451897E-8</v>
      </c>
      <c r="O176">
        <f t="shared" si="29"/>
        <v>1.8142168674697245</v>
      </c>
      <c r="P176">
        <f t="shared" si="30"/>
        <v>-1.5749222571432501E-4</v>
      </c>
      <c r="Q176">
        <f t="shared" si="31"/>
        <v>-0.12763353514236447</v>
      </c>
      <c r="R176">
        <f t="shared" si="32"/>
        <v>1.1562030292519367E-6</v>
      </c>
    </row>
    <row r="177" spans="1:18" x14ac:dyDescent="0.25">
      <c r="A177" s="2">
        <v>43000</v>
      </c>
      <c r="B177">
        <v>151.88999999999999</v>
      </c>
      <c r="C177">
        <f>1/Исходный!C177</f>
        <v>1.076426264800861E-3</v>
      </c>
      <c r="E177">
        <f t="shared" si="23"/>
        <v>0.16349838536060277</v>
      </c>
      <c r="F177">
        <f t="shared" si="24"/>
        <v>23070.572099999998</v>
      </c>
      <c r="G177">
        <f t="shared" si="33"/>
        <v>1.2292534811692009E-3</v>
      </c>
      <c r="H177">
        <f t="shared" si="25"/>
        <v>-1.5282721636833982E-4</v>
      </c>
      <c r="I177">
        <f t="shared" si="26"/>
        <v>2.3356158062895354E-8</v>
      </c>
      <c r="J177">
        <f t="shared" si="27"/>
        <v>9.8732239802486438E-2</v>
      </c>
      <c r="K177">
        <f t="shared" si="28"/>
        <v>2.4440562849130829E-8</v>
      </c>
      <c r="O177">
        <f t="shared" si="29"/>
        <v>0.31421686746972455</v>
      </c>
      <c r="P177">
        <f t="shared" si="30"/>
        <v>-1.5633477811776504E-4</v>
      </c>
      <c r="Q177">
        <f t="shared" si="31"/>
        <v>-0.1419764840061877</v>
      </c>
      <c r="R177">
        <f t="shared" si="32"/>
        <v>1.1586935035531333E-6</v>
      </c>
    </row>
    <row r="178" spans="1:18" x14ac:dyDescent="0.25">
      <c r="A178" s="2">
        <v>43003</v>
      </c>
      <c r="B178">
        <v>150.55000000000001</v>
      </c>
      <c r="C178">
        <f>1/Исходный!C178</f>
        <v>1.0582010582010583E-3</v>
      </c>
      <c r="E178">
        <f t="shared" si="23"/>
        <v>0.15931216931216932</v>
      </c>
      <c r="F178">
        <f t="shared" si="24"/>
        <v>22665.302500000005</v>
      </c>
      <c r="G178">
        <f t="shared" si="33"/>
        <v>1.2442117257156448E-3</v>
      </c>
      <c r="H178">
        <f t="shared" si="25"/>
        <v>-1.8601066751458648E-4</v>
      </c>
      <c r="I178">
        <f t="shared" si="26"/>
        <v>3.4599968429222036E-8</v>
      </c>
      <c r="J178">
        <f t="shared" si="27"/>
        <v>1.0522310349835733</v>
      </c>
      <c r="K178">
        <f t="shared" si="28"/>
        <v>3.0471188264597511E-8</v>
      </c>
      <c r="O178">
        <f t="shared" si="29"/>
        <v>-1.0257831325302504</v>
      </c>
      <c r="P178">
        <f t="shared" si="30"/>
        <v>-1.7455998471756782E-4</v>
      </c>
      <c r="Q178">
        <f t="shared" si="31"/>
        <v>-0.17578008080128421</v>
      </c>
      <c r="R178">
        <f t="shared" si="32"/>
        <v>1.1197894795778394E-6</v>
      </c>
    </row>
    <row r="179" spans="1:18" x14ac:dyDescent="0.25">
      <c r="A179" s="2">
        <v>43004</v>
      </c>
      <c r="B179">
        <v>153.13999999999999</v>
      </c>
      <c r="C179">
        <f>1/Исходный!C179</f>
        <v>1.0989010989010989E-3</v>
      </c>
      <c r="E179">
        <f t="shared" si="23"/>
        <v>0.16828571428571426</v>
      </c>
      <c r="F179">
        <f t="shared" si="24"/>
        <v>23451.859599999996</v>
      </c>
      <c r="G179">
        <f t="shared" si="33"/>
        <v>1.2152998948385626E-3</v>
      </c>
      <c r="H179">
        <f t="shared" si="25"/>
        <v>-1.163987959374637E-4</v>
      </c>
      <c r="I179">
        <f t="shared" si="26"/>
        <v>1.3548679695691317E-8</v>
      </c>
      <c r="J179">
        <f t="shared" si="27"/>
        <v>2.4467744084767977</v>
      </c>
      <c r="K179">
        <f t="shared" si="28"/>
        <v>1.7918484612375513E-8</v>
      </c>
      <c r="O179">
        <f t="shared" si="29"/>
        <v>1.5642168674697245</v>
      </c>
      <c r="P179">
        <f t="shared" si="30"/>
        <v>-1.3385994401752719E-4</v>
      </c>
      <c r="Q179">
        <f t="shared" si="31"/>
        <v>-0.10592290430309197</v>
      </c>
      <c r="R179">
        <f t="shared" si="32"/>
        <v>1.2075836251660427E-6</v>
      </c>
    </row>
    <row r="180" spans="1:18" x14ac:dyDescent="0.25">
      <c r="A180" s="2">
        <v>43005</v>
      </c>
      <c r="B180">
        <v>154.22999999999999</v>
      </c>
      <c r="C180">
        <f>1/Исходный!C180</f>
        <v>1.1049723756906078E-3</v>
      </c>
      <c r="E180">
        <f t="shared" si="23"/>
        <v>0.17041988950276243</v>
      </c>
      <c r="F180">
        <f t="shared" si="24"/>
        <v>23786.892899999995</v>
      </c>
      <c r="G180">
        <f t="shared" si="33"/>
        <v>1.203132367558246E-3</v>
      </c>
      <c r="H180">
        <f t="shared" si="25"/>
        <v>-9.8159991867638159E-5</v>
      </c>
      <c r="I180">
        <f t="shared" si="26"/>
        <v>9.6353840034547892E-9</v>
      </c>
      <c r="J180">
        <f t="shared" si="27"/>
        <v>7.0448671795608151</v>
      </c>
      <c r="K180">
        <f t="shared" si="28"/>
        <v>1.632994347191319E-8</v>
      </c>
      <c r="O180">
        <f t="shared" si="29"/>
        <v>2.654216867469728</v>
      </c>
      <c r="P180">
        <f t="shared" si="30"/>
        <v>-1.2778866722801827E-4</v>
      </c>
      <c r="Q180">
        <f t="shared" si="31"/>
        <v>-8.8834792640212532E-2</v>
      </c>
      <c r="R180">
        <f t="shared" si="32"/>
        <v>1.2209639510393458E-6</v>
      </c>
    </row>
    <row r="181" spans="1:18" x14ac:dyDescent="0.25">
      <c r="A181" s="2">
        <v>43006</v>
      </c>
      <c r="B181">
        <v>153.28</v>
      </c>
      <c r="C181">
        <f>1/Исходный!C181</f>
        <v>1.1185682326621924E-3</v>
      </c>
      <c r="E181">
        <f t="shared" si="23"/>
        <v>0.17145413870246085</v>
      </c>
      <c r="F181">
        <f t="shared" si="24"/>
        <v>23494.758399999999</v>
      </c>
      <c r="G181">
        <f t="shared" si="33"/>
        <v>1.2137370931695308E-3</v>
      </c>
      <c r="H181">
        <f t="shared" si="25"/>
        <v>-9.516886050733842E-5</v>
      </c>
      <c r="I181">
        <f t="shared" si="26"/>
        <v>9.0571120102652392E-9</v>
      </c>
      <c r="J181">
        <f t="shared" si="27"/>
        <v>2.9043551313683711</v>
      </c>
      <c r="K181">
        <f t="shared" si="28"/>
        <v>1.3039997914261873E-8</v>
      </c>
      <c r="O181">
        <f t="shared" si="29"/>
        <v>1.7042168674697393</v>
      </c>
      <c r="P181">
        <f t="shared" si="30"/>
        <v>-1.1419281025643372E-4</v>
      </c>
      <c r="Q181">
        <f t="shared" si="31"/>
        <v>-8.5080961293560547E-2</v>
      </c>
      <c r="R181">
        <f t="shared" si="32"/>
        <v>1.2511948911210204E-6</v>
      </c>
    </row>
    <row r="182" spans="1:18" x14ac:dyDescent="0.25">
      <c r="A182" s="2">
        <v>43007</v>
      </c>
      <c r="B182">
        <v>154.12</v>
      </c>
      <c r="C182">
        <f>1/Исходный!C182</f>
        <v>1.0940919037199124E-3</v>
      </c>
      <c r="E182">
        <f t="shared" si="23"/>
        <v>0.16862144420131292</v>
      </c>
      <c r="F182">
        <f t="shared" si="24"/>
        <v>23752.974400000003</v>
      </c>
      <c r="G182">
        <f t="shared" si="33"/>
        <v>1.2043602831553419E-3</v>
      </c>
      <c r="H182">
        <f t="shared" si="25"/>
        <v>-1.1026837943542943E-4</v>
      </c>
      <c r="I182">
        <f t="shared" si="26"/>
        <v>1.2159115503315835E-8</v>
      </c>
      <c r="J182">
        <f t="shared" si="27"/>
        <v>6.4730394687175501</v>
      </c>
      <c r="K182">
        <f t="shared" si="28"/>
        <v>1.9229130166112225E-8</v>
      </c>
      <c r="O182">
        <f t="shared" si="29"/>
        <v>2.5442168674697427</v>
      </c>
      <c r="P182">
        <f t="shared" si="30"/>
        <v>-1.3866913919871366E-4</v>
      </c>
      <c r="Q182">
        <f t="shared" si="31"/>
        <v>-0.1007852988039825</v>
      </c>
      <c r="R182">
        <f t="shared" si="32"/>
        <v>1.197037093785462E-6</v>
      </c>
    </row>
    <row r="183" spans="1:18" x14ac:dyDescent="0.25">
      <c r="A183" s="2">
        <v>43010</v>
      </c>
      <c r="B183">
        <v>153.81</v>
      </c>
      <c r="C183">
        <f>1/Исходный!C183</f>
        <v>1.0893246187363835E-3</v>
      </c>
      <c r="E183">
        <f t="shared" si="23"/>
        <v>0.16754901960784316</v>
      </c>
      <c r="F183">
        <f t="shared" si="24"/>
        <v>23657.516100000001</v>
      </c>
      <c r="G183">
        <f t="shared" si="33"/>
        <v>1.2078207725653401E-3</v>
      </c>
      <c r="H183">
        <f t="shared" si="25"/>
        <v>-1.1849615382895657E-4</v>
      </c>
      <c r="I183">
        <f t="shared" si="26"/>
        <v>1.4041338472255739E-8</v>
      </c>
      <c r="J183">
        <f t="shared" si="27"/>
        <v>4.9917250108862996</v>
      </c>
      <c r="K183">
        <f t="shared" si="28"/>
        <v>2.0574007782188213E-8</v>
      </c>
      <c r="O183">
        <f t="shared" si="29"/>
        <v>2.2342168674697405</v>
      </c>
      <c r="P183">
        <f t="shared" si="30"/>
        <v>-1.4343642418224254E-4</v>
      </c>
      <c r="Q183">
        <f t="shared" si="31"/>
        <v>-0.10877946921498212</v>
      </c>
      <c r="R183">
        <f t="shared" si="32"/>
        <v>1.1866281249851675E-6</v>
      </c>
    </row>
    <row r="184" spans="1:18" x14ac:dyDescent="0.25">
      <c r="A184" s="2">
        <v>43011</v>
      </c>
      <c r="B184">
        <v>154.47999999999999</v>
      </c>
      <c r="C184">
        <f>1/Исходный!C184</f>
        <v>1.0718113612004287E-3</v>
      </c>
      <c r="E184">
        <f t="shared" si="23"/>
        <v>0.16557341907824222</v>
      </c>
      <c r="F184">
        <f t="shared" si="24"/>
        <v>23864.070399999997</v>
      </c>
      <c r="G184">
        <f t="shared" si="33"/>
        <v>1.2003416502921183E-3</v>
      </c>
      <c r="H184">
        <f t="shared" si="25"/>
        <v>-1.2853028909168957E-4</v>
      </c>
      <c r="I184">
        <f t="shared" si="26"/>
        <v>1.6520035213993295E-8</v>
      </c>
      <c r="J184">
        <f t="shared" si="27"/>
        <v>8.43447561329568</v>
      </c>
      <c r="K184">
        <f t="shared" si="28"/>
        <v>2.5904800045189037E-8</v>
      </c>
      <c r="O184">
        <f t="shared" si="29"/>
        <v>2.904216867469728</v>
      </c>
      <c r="P184">
        <f t="shared" si="30"/>
        <v>-1.6094968171819738E-4</v>
      </c>
      <c r="Q184">
        <f t="shared" si="31"/>
        <v>-0.11991875972254637</v>
      </c>
      <c r="R184">
        <f t="shared" si="32"/>
        <v>1.1487795939983159E-6</v>
      </c>
    </row>
    <row r="185" spans="1:18" x14ac:dyDescent="0.25">
      <c r="A185" s="2">
        <v>43012</v>
      </c>
      <c r="B185">
        <v>153.47999999999999</v>
      </c>
      <c r="C185">
        <f>1/Исходный!C185</f>
        <v>1.0787486515641855E-3</v>
      </c>
      <c r="E185">
        <f t="shared" si="23"/>
        <v>0.16556634304207118</v>
      </c>
      <c r="F185">
        <f t="shared" si="24"/>
        <v>23556.110399999998</v>
      </c>
      <c r="G185">
        <f t="shared" si="33"/>
        <v>1.2115045193566288E-3</v>
      </c>
      <c r="H185">
        <f t="shared" si="25"/>
        <v>-1.327558677924434E-4</v>
      </c>
      <c r="I185">
        <f t="shared" si="26"/>
        <v>1.762412043332471E-8</v>
      </c>
      <c r="J185">
        <f t="shared" si="27"/>
        <v>3.6260418783562236</v>
      </c>
      <c r="K185">
        <f t="shared" si="28"/>
        <v>2.3719816690713382E-8</v>
      </c>
      <c r="O185">
        <f t="shared" si="29"/>
        <v>1.904216867469728</v>
      </c>
      <c r="P185">
        <f t="shared" si="30"/>
        <v>-1.5401239135444064E-4</v>
      </c>
      <c r="Q185">
        <f t="shared" si="31"/>
        <v>-0.12306468944359504</v>
      </c>
      <c r="R185">
        <f t="shared" si="32"/>
        <v>1.1636986532515483E-6</v>
      </c>
    </row>
    <row r="186" spans="1:18" x14ac:dyDescent="0.25">
      <c r="A186" s="2">
        <v>43013</v>
      </c>
      <c r="B186">
        <v>155.38999999999999</v>
      </c>
      <c r="C186">
        <f>1/Исходный!C186</f>
        <v>1.0799136069114472E-3</v>
      </c>
      <c r="E186">
        <f t="shared" si="23"/>
        <v>0.16780777537796976</v>
      </c>
      <c r="F186">
        <f t="shared" si="24"/>
        <v>24146.052099999997</v>
      </c>
      <c r="G186">
        <f t="shared" si="33"/>
        <v>1.1901834394434136E-3</v>
      </c>
      <c r="H186">
        <f t="shared" si="25"/>
        <v>-1.102698325319664E-4</v>
      </c>
      <c r="I186">
        <f t="shared" si="26"/>
        <v>1.2159435966627916E-8</v>
      </c>
      <c r="J186">
        <f t="shared" si="27"/>
        <v>14.548250312090559</v>
      </c>
      <c r="K186">
        <f t="shared" si="28"/>
        <v>2.336233869396866E-8</v>
      </c>
      <c r="O186">
        <f t="shared" si="29"/>
        <v>3.8142168674697245</v>
      </c>
      <c r="P186">
        <f t="shared" si="30"/>
        <v>-1.5284743600717894E-4</v>
      </c>
      <c r="Q186">
        <f t="shared" si="31"/>
        <v>-0.10210986492460089</v>
      </c>
      <c r="R186">
        <f t="shared" si="32"/>
        <v>1.1662133983924916E-6</v>
      </c>
    </row>
    <row r="187" spans="1:18" x14ac:dyDescent="0.25">
      <c r="A187" s="2">
        <v>43014</v>
      </c>
      <c r="B187">
        <v>155.30000000000001</v>
      </c>
      <c r="C187">
        <f>1/Исходный!C187</f>
        <v>1.0638297872340426E-3</v>
      </c>
      <c r="E187">
        <f t="shared" si="23"/>
        <v>0.16521276595744683</v>
      </c>
      <c r="F187">
        <f t="shared" si="24"/>
        <v>24118.090000000004</v>
      </c>
      <c r="G187">
        <f t="shared" si="33"/>
        <v>1.1911880976592192E-3</v>
      </c>
      <c r="H187">
        <f t="shared" si="25"/>
        <v>-1.2735831042517661E-4</v>
      </c>
      <c r="I187">
        <f t="shared" si="26"/>
        <v>1.622013923435565E-8</v>
      </c>
      <c r="J187">
        <f t="shared" si="27"/>
        <v>13.869791275946195</v>
      </c>
      <c r="K187">
        <f t="shared" si="28"/>
        <v>2.8537769147170131E-8</v>
      </c>
      <c r="O187">
        <f t="shared" si="29"/>
        <v>3.7242168674697496</v>
      </c>
      <c r="P187">
        <f t="shared" si="30"/>
        <v>-1.6893125568458352E-4</v>
      </c>
      <c r="Q187">
        <f t="shared" si="31"/>
        <v>-0.11971681179966601</v>
      </c>
      <c r="R187">
        <f t="shared" si="32"/>
        <v>1.1317338162064282E-6</v>
      </c>
    </row>
    <row r="188" spans="1:18" x14ac:dyDescent="0.25">
      <c r="A188" s="2">
        <v>43017</v>
      </c>
      <c r="B188">
        <v>155.84</v>
      </c>
      <c r="C188">
        <f>1/Исходный!C188</f>
        <v>1.0810810810810811E-3</v>
      </c>
      <c r="E188">
        <f t="shared" si="23"/>
        <v>0.16847567567567567</v>
      </c>
      <c r="F188">
        <f t="shared" si="24"/>
        <v>24286.105600000003</v>
      </c>
      <c r="G188">
        <f t="shared" si="33"/>
        <v>1.1851601483643835E-3</v>
      </c>
      <c r="H188">
        <f t="shared" si="25"/>
        <v>-1.0407906728330239E-4</v>
      </c>
      <c r="I188">
        <f t="shared" si="26"/>
        <v>1.0832452246562186E-8</v>
      </c>
      <c r="J188">
        <f t="shared" si="27"/>
        <v>18.183545492813455</v>
      </c>
      <c r="K188">
        <f t="shared" si="28"/>
        <v>2.3006810823039106E-8</v>
      </c>
      <c r="O188">
        <f t="shared" si="29"/>
        <v>4.2642168674697416</v>
      </c>
      <c r="P188">
        <f t="shared" si="30"/>
        <v>-1.5167996183754499E-4</v>
      </c>
      <c r="Q188">
        <f t="shared" si="31"/>
        <v>-9.6273137237054704E-2</v>
      </c>
      <c r="R188">
        <f t="shared" si="32"/>
        <v>1.1687363038714391E-6</v>
      </c>
    </row>
    <row r="189" spans="1:18" x14ac:dyDescent="0.25">
      <c r="A189" s="2">
        <v>43018</v>
      </c>
      <c r="B189">
        <v>155.9</v>
      </c>
      <c r="C189">
        <f>1/Исходный!C189</f>
        <v>1.0706638115631692E-3</v>
      </c>
      <c r="E189">
        <f t="shared" si="23"/>
        <v>0.16691648822269808</v>
      </c>
      <c r="F189">
        <f t="shared" si="24"/>
        <v>24304.81</v>
      </c>
      <c r="G189">
        <f t="shared" si="33"/>
        <v>1.1844903762205129E-3</v>
      </c>
      <c r="H189">
        <f t="shared" si="25"/>
        <v>-1.138265646573437E-4</v>
      </c>
      <c r="I189">
        <f t="shared" si="26"/>
        <v>1.2956486821692446E-8</v>
      </c>
      <c r="J189">
        <f t="shared" si="27"/>
        <v>18.698851516909844</v>
      </c>
      <c r="K189">
        <f t="shared" si="28"/>
        <v>2.6275512413104506E-8</v>
      </c>
      <c r="O189">
        <f t="shared" si="29"/>
        <v>4.3242168674697439</v>
      </c>
      <c r="P189">
        <f t="shared" si="30"/>
        <v>-1.6209723135545686E-4</v>
      </c>
      <c r="Q189">
        <f t="shared" si="31"/>
        <v>-0.10631401138995901</v>
      </c>
      <c r="R189">
        <f t="shared" si="32"/>
        <v>1.1463209973909734E-6</v>
      </c>
    </row>
    <row r="190" spans="1:18" x14ac:dyDescent="0.25">
      <c r="A190" s="2">
        <v>43019</v>
      </c>
      <c r="B190">
        <v>156.55000000000001</v>
      </c>
      <c r="C190">
        <f>1/Исходный!C190</f>
        <v>1.02880658436214E-3</v>
      </c>
      <c r="E190">
        <f t="shared" si="23"/>
        <v>0.16105967078189304</v>
      </c>
      <c r="F190">
        <f t="shared" si="24"/>
        <v>24507.902500000004</v>
      </c>
      <c r="G190">
        <f t="shared" si="33"/>
        <v>1.1772345113285809E-3</v>
      </c>
      <c r="H190">
        <f t="shared" si="25"/>
        <v>-1.4842792696644091E-4</v>
      </c>
      <c r="I190">
        <f t="shared" si="26"/>
        <v>2.2030849503555117E-8</v>
      </c>
      <c r="J190">
        <f t="shared" si="27"/>
        <v>24.742833444620569</v>
      </c>
      <c r="K190">
        <f t="shared" si="28"/>
        <v>4.1597421165069401E-8</v>
      </c>
      <c r="O190">
        <f t="shared" si="29"/>
        <v>4.9742168674697496</v>
      </c>
      <c r="P190">
        <f t="shared" si="30"/>
        <v>-2.0395445855648608E-4</v>
      </c>
      <c r="Q190">
        <f t="shared" si="31"/>
        <v>-0.14427194501138055</v>
      </c>
      <c r="R190">
        <f t="shared" si="32"/>
        <v>1.0584429880268931E-6</v>
      </c>
    </row>
    <row r="191" spans="1:18" x14ac:dyDescent="0.25">
      <c r="A191" s="2">
        <v>43020</v>
      </c>
      <c r="B191">
        <v>156</v>
      </c>
      <c r="C191">
        <f>1/Исходный!C191</f>
        <v>1.0298661174047373E-3</v>
      </c>
      <c r="E191">
        <f t="shared" si="23"/>
        <v>0.16065911431513902</v>
      </c>
      <c r="F191">
        <f t="shared" si="24"/>
        <v>24336</v>
      </c>
      <c r="G191">
        <f t="shared" si="33"/>
        <v>1.1833740893140618E-3</v>
      </c>
      <c r="H191">
        <f t="shared" si="25"/>
        <v>-1.535079719093245E-4</v>
      </c>
      <c r="I191">
        <f t="shared" si="26"/>
        <v>2.3564697439713959E-8</v>
      </c>
      <c r="J191">
        <f t="shared" si="27"/>
        <v>19.573694890403743</v>
      </c>
      <c r="K191">
        <f t="shared" si="28"/>
        <v>4.116635079928646E-8</v>
      </c>
      <c r="O191">
        <f t="shared" si="29"/>
        <v>4.4242168674697382</v>
      </c>
      <c r="P191">
        <f t="shared" si="30"/>
        <v>-2.0289492551388874E-4</v>
      </c>
      <c r="Q191">
        <f t="shared" si="31"/>
        <v>-0.1490562407239541</v>
      </c>
      <c r="R191">
        <f t="shared" si="32"/>
        <v>1.0606242197783082E-6</v>
      </c>
    </row>
    <row r="192" spans="1:18" x14ac:dyDescent="0.25">
      <c r="A192" s="2">
        <v>43021</v>
      </c>
      <c r="B192">
        <v>156.99</v>
      </c>
      <c r="C192">
        <f>1/Исходный!C192</f>
        <v>1.0330578512396695E-3</v>
      </c>
      <c r="E192">
        <f t="shared" si="23"/>
        <v>0.16217975206611571</v>
      </c>
      <c r="F192">
        <f t="shared" si="24"/>
        <v>24645.860100000002</v>
      </c>
      <c r="G192">
        <f t="shared" si="33"/>
        <v>1.1723228489401963E-3</v>
      </c>
      <c r="H192">
        <f t="shared" si="25"/>
        <v>-1.3926499770052685E-4</v>
      </c>
      <c r="I192">
        <f t="shared" si="26"/>
        <v>1.9394739584527748E-8</v>
      </c>
      <c r="J192">
        <f t="shared" si="27"/>
        <v>29.313744287993924</v>
      </c>
      <c r="K192">
        <f t="shared" si="28"/>
        <v>3.9881364766762098E-8</v>
      </c>
      <c r="O192">
        <f t="shared" si="29"/>
        <v>5.4142168674697473</v>
      </c>
      <c r="P192">
        <f t="shared" si="30"/>
        <v>-1.9970319167895664E-4</v>
      </c>
      <c r="Q192">
        <f t="shared" si="31"/>
        <v>-0.13480851777410999</v>
      </c>
      <c r="R192">
        <f t="shared" si="32"/>
        <v>1.0672085240079231E-6</v>
      </c>
    </row>
    <row r="193" spans="1:18" x14ac:dyDescent="0.25">
      <c r="A193" s="2">
        <v>43024</v>
      </c>
      <c r="B193">
        <v>159.88</v>
      </c>
      <c r="C193">
        <f>1/Исходный!C193</f>
        <v>1.0405827263267431E-3</v>
      </c>
      <c r="E193">
        <f t="shared" si="23"/>
        <v>0.16636836628511967</v>
      </c>
      <c r="F193">
        <f t="shared" si="24"/>
        <v>25561.614399999999</v>
      </c>
      <c r="G193">
        <f t="shared" si="33"/>
        <v>1.1400621573437607E-3</v>
      </c>
      <c r="H193">
        <f t="shared" si="25"/>
        <v>-9.9479431017017624E-5</v>
      </c>
      <c r="I193">
        <f t="shared" si="26"/>
        <v>9.8961571954695684E-9</v>
      </c>
      <c r="J193">
        <f t="shared" si="27"/>
        <v>68.96001778196883</v>
      </c>
      <c r="K193">
        <f t="shared" si="28"/>
        <v>3.6932505368090021E-8</v>
      </c>
      <c r="O193">
        <f t="shared" si="29"/>
        <v>8.3042168674697336</v>
      </c>
      <c r="P193">
        <f t="shared" si="30"/>
        <v>-1.9217831659188301E-4</v>
      </c>
      <c r="Q193">
        <f t="shared" si="31"/>
        <v>-9.5599733207353932E-2</v>
      </c>
      <c r="R193">
        <f t="shared" si="32"/>
        <v>1.0828124103295974E-6</v>
      </c>
    </row>
    <row r="194" spans="1:18" x14ac:dyDescent="0.25">
      <c r="A194" s="2">
        <v>43025</v>
      </c>
      <c r="B194">
        <v>160.47</v>
      </c>
      <c r="C194">
        <f>1/Исходный!C194</f>
        <v>1.0341261633919339E-3</v>
      </c>
      <c r="E194">
        <f t="shared" si="23"/>
        <v>0.16594622543950363</v>
      </c>
      <c r="F194">
        <f t="shared" si="24"/>
        <v>25750.620899999998</v>
      </c>
      <c r="G194">
        <f t="shared" si="33"/>
        <v>1.1334760645956992E-3</v>
      </c>
      <c r="H194">
        <f t="shared" si="25"/>
        <v>-9.9349901203765354E-5</v>
      </c>
      <c r="I194">
        <f t="shared" si="26"/>
        <v>9.8704028691979358E-9</v>
      </c>
      <c r="J194">
        <f t="shared" si="27"/>
        <v>79.10709368558318</v>
      </c>
      <c r="K194">
        <f t="shared" si="28"/>
        <v>3.9455815364583524E-8</v>
      </c>
      <c r="O194">
        <f t="shared" si="29"/>
        <v>8.8942168674697371</v>
      </c>
      <c r="P194">
        <f t="shared" si="30"/>
        <v>-1.986348795266922E-4</v>
      </c>
      <c r="Q194">
        <f t="shared" si="31"/>
        <v>-9.6071354464041095E-2</v>
      </c>
      <c r="R194">
        <f t="shared" si="32"/>
        <v>1.0694169218117207E-6</v>
      </c>
    </row>
    <row r="195" spans="1:18" x14ac:dyDescent="0.25">
      <c r="A195" s="2">
        <v>43026</v>
      </c>
      <c r="B195">
        <v>159.76</v>
      </c>
      <c r="C195">
        <f>1/Исходный!C195</f>
        <v>1.0341261633919339E-3</v>
      </c>
      <c r="E195">
        <f t="shared" ref="E195:E250" si="34">B195*C195</f>
        <v>0.16521199586349536</v>
      </c>
      <c r="F195">
        <f t="shared" ref="F195:F250" si="35">B195^2</f>
        <v>25523.257599999997</v>
      </c>
      <c r="G195">
        <f t="shared" si="33"/>
        <v>1.141401701631502E-3</v>
      </c>
      <c r="H195">
        <f t="shared" ref="H195:H250" si="36">C195-G195</f>
        <v>-1.0727553823956814E-4</v>
      </c>
      <c r="I195">
        <f t="shared" ref="I195:I250" si="37">H195^2</f>
        <v>1.1508041104589047E-8</v>
      </c>
      <c r="J195">
        <f t="shared" ref="J195:J250" si="38">(B195-$M$3)^2</f>
        <v>66.981405733776029</v>
      </c>
      <c r="K195">
        <f t="shared" ref="K195:K250" si="39">(C195-$M$4)^2</f>
        <v>3.9455815364583524E-8</v>
      </c>
      <c r="O195">
        <f t="shared" ref="O195:O250" si="40">B195-$M$3</f>
        <v>8.1842168674697291</v>
      </c>
      <c r="P195">
        <f t="shared" ref="P195:P250" si="41">C195-$M$4</f>
        <v>-1.986348795266922E-4</v>
      </c>
      <c r="Q195">
        <f t="shared" ref="Q195:Q250" si="42">(C195-G195)/C195</f>
        <v>-0.10373544547766239</v>
      </c>
      <c r="R195">
        <f t="shared" ref="R195:R250" si="43">C195^2</f>
        <v>1.0694169218117207E-6</v>
      </c>
    </row>
    <row r="196" spans="1:18" x14ac:dyDescent="0.25">
      <c r="A196" s="2">
        <v>43027</v>
      </c>
      <c r="B196">
        <v>155.97999999999999</v>
      </c>
      <c r="C196">
        <f>1/Исходный!C196</f>
        <v>1.0799136069114472E-3</v>
      </c>
      <c r="E196">
        <f t="shared" si="34"/>
        <v>0.16844492440604752</v>
      </c>
      <c r="F196">
        <f t="shared" si="35"/>
        <v>24329.760399999996</v>
      </c>
      <c r="G196">
        <f t="shared" si="33"/>
        <v>1.1835973466953523E-3</v>
      </c>
      <c r="H196">
        <f t="shared" si="36"/>
        <v>-1.0368373978390517E-4</v>
      </c>
      <c r="I196">
        <f t="shared" si="37"/>
        <v>1.075031789557656E-8</v>
      </c>
      <c r="J196">
        <f t="shared" si="38"/>
        <v>19.397126215704862</v>
      </c>
      <c r="K196">
        <f t="shared" si="39"/>
        <v>2.336233869396866E-8</v>
      </c>
      <c r="O196">
        <f t="shared" si="40"/>
        <v>4.404216867469728</v>
      </c>
      <c r="P196">
        <f t="shared" si="41"/>
        <v>-1.5284743600717894E-4</v>
      </c>
      <c r="Q196">
        <f t="shared" si="42"/>
        <v>-9.6011143039896177E-2</v>
      </c>
      <c r="R196">
        <f t="shared" si="43"/>
        <v>1.1662133983924916E-6</v>
      </c>
    </row>
    <row r="197" spans="1:18" x14ac:dyDescent="0.25">
      <c r="A197" s="2">
        <v>43028</v>
      </c>
      <c r="B197">
        <v>156.25</v>
      </c>
      <c r="C197">
        <f>1/Исходный!C197</f>
        <v>1.0526315789473684E-3</v>
      </c>
      <c r="E197">
        <f t="shared" si="34"/>
        <v>0.1644736842105263</v>
      </c>
      <c r="F197">
        <f t="shared" si="35"/>
        <v>24414.0625</v>
      </c>
      <c r="G197">
        <f t="shared" si="33"/>
        <v>1.1805833720479342E-3</v>
      </c>
      <c r="H197">
        <f t="shared" si="36"/>
        <v>-1.2795179310056575E-4</v>
      </c>
      <c r="I197">
        <f t="shared" si="37"/>
        <v>1.6371661357649984E-8</v>
      </c>
      <c r="J197">
        <f t="shared" si="38"/>
        <v>21.848303324138612</v>
      </c>
      <c r="K197">
        <f t="shared" si="39"/>
        <v>3.2446623790572624E-8</v>
      </c>
      <c r="O197">
        <f t="shared" si="40"/>
        <v>4.6742168674697382</v>
      </c>
      <c r="P197">
        <f t="shared" si="41"/>
        <v>-1.8012946397125769E-4</v>
      </c>
      <c r="Q197">
        <f t="shared" si="42"/>
        <v>-0.12155420344553747</v>
      </c>
      <c r="R197">
        <f t="shared" si="43"/>
        <v>1.1080332409972298E-6</v>
      </c>
    </row>
    <row r="198" spans="1:18" x14ac:dyDescent="0.25">
      <c r="A198" s="2">
        <v>43031</v>
      </c>
      <c r="B198">
        <v>156.16999999999999</v>
      </c>
      <c r="C198">
        <f>1/Исходный!C198</f>
        <v>1.0395010395010396E-3</v>
      </c>
      <c r="E198">
        <f t="shared" si="34"/>
        <v>0.16233887733887734</v>
      </c>
      <c r="F198">
        <f t="shared" si="35"/>
        <v>24389.068899999995</v>
      </c>
      <c r="G198">
        <f t="shared" si="33"/>
        <v>1.1814764015730952E-3</v>
      </c>
      <c r="H198">
        <f t="shared" si="36"/>
        <v>-1.4197536207205563E-4</v>
      </c>
      <c r="I198">
        <f t="shared" si="37"/>
        <v>2.015700343549129E-8</v>
      </c>
      <c r="J198">
        <f t="shared" si="38"/>
        <v>21.10682862534334</v>
      </c>
      <c r="K198">
        <f t="shared" si="39"/>
        <v>3.734942892096556E-8</v>
      </c>
      <c r="O198">
        <f t="shared" si="40"/>
        <v>4.5942168674697257</v>
      </c>
      <c r="P198">
        <f t="shared" si="41"/>
        <v>-1.9326000341758653E-4</v>
      </c>
      <c r="Q198">
        <f t="shared" si="42"/>
        <v>-0.1365802983133175</v>
      </c>
      <c r="R198">
        <f t="shared" si="43"/>
        <v>1.0805624111237418E-6</v>
      </c>
    </row>
    <row r="199" spans="1:18" x14ac:dyDescent="0.25">
      <c r="A199" s="2">
        <v>43032</v>
      </c>
      <c r="B199">
        <v>157.1</v>
      </c>
      <c r="C199">
        <f>1/Исходный!C199</f>
        <v>1.0362694300518134E-3</v>
      </c>
      <c r="E199">
        <f t="shared" si="34"/>
        <v>0.16279792746113989</v>
      </c>
      <c r="F199">
        <f t="shared" si="35"/>
        <v>24680.41</v>
      </c>
      <c r="G199">
        <f t="shared" si="33"/>
        <v>1.1710949333431002E-3</v>
      </c>
      <c r="H199">
        <f t="shared" si="36"/>
        <v>-1.3482550329128678E-4</v>
      </c>
      <c r="I199">
        <f t="shared" si="37"/>
        <v>1.8177916337748781E-8</v>
      </c>
      <c r="J199">
        <f t="shared" si="38"/>
        <v>30.516971998837104</v>
      </c>
      <c r="K199">
        <f t="shared" si="39"/>
        <v>3.8608953927001381E-8</v>
      </c>
      <c r="O199">
        <f t="shared" si="40"/>
        <v>5.5242168674697325</v>
      </c>
      <c r="P199">
        <f t="shared" si="41"/>
        <v>-1.9649161286681266E-4</v>
      </c>
      <c r="Q199">
        <f t="shared" si="42"/>
        <v>-0.13010661067609175</v>
      </c>
      <c r="R199">
        <f t="shared" si="43"/>
        <v>1.0738543316599103E-6</v>
      </c>
    </row>
    <row r="200" spans="1:18" x14ac:dyDescent="0.25">
      <c r="A200" s="2">
        <v>43033</v>
      </c>
      <c r="B200">
        <v>156.41</v>
      </c>
      <c r="C200">
        <f>1/Исходный!C200</f>
        <v>1.0493179433368311E-3</v>
      </c>
      <c r="E200">
        <f t="shared" si="34"/>
        <v>0.16412381951731375</v>
      </c>
      <c r="F200">
        <f t="shared" si="35"/>
        <v>24464.088099999997</v>
      </c>
      <c r="G200">
        <f t="shared" si="33"/>
        <v>1.1787973129976125E-3</v>
      </c>
      <c r="H200">
        <f t="shared" si="36"/>
        <v>-1.2947936966078142E-4</v>
      </c>
      <c r="I200">
        <f t="shared" si="37"/>
        <v>1.6764907167753285E-8</v>
      </c>
      <c r="J200">
        <f t="shared" si="38"/>
        <v>23.369652721728894</v>
      </c>
      <c r="K200">
        <f t="shared" si="39"/>
        <v>3.3651370784176353E-8</v>
      </c>
      <c r="O200">
        <f t="shared" si="40"/>
        <v>4.8342168674697348</v>
      </c>
      <c r="P200">
        <f t="shared" si="41"/>
        <v>-1.83443099581795E-4</v>
      </c>
      <c r="Q200">
        <f t="shared" si="42"/>
        <v>-0.12339383928672469</v>
      </c>
      <c r="R200">
        <f t="shared" si="43"/>
        <v>1.1010681462086371E-6</v>
      </c>
    </row>
    <row r="201" spans="1:18" x14ac:dyDescent="0.25">
      <c r="A201" s="2">
        <v>43034</v>
      </c>
      <c r="B201">
        <v>157.41</v>
      </c>
      <c r="C201">
        <f>1/Исходный!C201</f>
        <v>1.076426264800861E-3</v>
      </c>
      <c r="E201">
        <f t="shared" si="34"/>
        <v>0.16944025834230353</v>
      </c>
      <c r="F201">
        <f t="shared" si="35"/>
        <v>24777.908100000001</v>
      </c>
      <c r="G201">
        <f t="shared" ref="G201:G250" si="44">$M$2+$M$1*B201</f>
        <v>1.1676344439331019E-3</v>
      </c>
      <c r="H201">
        <f t="shared" si="36"/>
        <v>-9.1208179132240899E-5</v>
      </c>
      <c r="I201">
        <f t="shared" si="37"/>
        <v>8.3189319406189436E-9</v>
      </c>
      <c r="J201">
        <f t="shared" si="38"/>
        <v>34.038086456668367</v>
      </c>
      <c r="K201">
        <f t="shared" si="39"/>
        <v>2.4440562849130829E-8</v>
      </c>
      <c r="O201">
        <f t="shared" si="40"/>
        <v>5.8342168674697348</v>
      </c>
      <c r="P201">
        <f t="shared" si="41"/>
        <v>-1.5633477811776504E-4</v>
      </c>
      <c r="Q201">
        <f t="shared" si="42"/>
        <v>-8.47323984138518E-2</v>
      </c>
      <c r="R201">
        <f t="shared" si="43"/>
        <v>1.1586935035531333E-6</v>
      </c>
    </row>
    <row r="202" spans="1:18" x14ac:dyDescent="0.25">
      <c r="A202" s="2">
        <v>43035</v>
      </c>
      <c r="B202">
        <v>163.05000000000001</v>
      </c>
      <c r="C202">
        <f>1/Исходный!C202</f>
        <v>1.0649627263045794E-3</v>
      </c>
      <c r="E202">
        <f t="shared" si="34"/>
        <v>0.17364217252396169</v>
      </c>
      <c r="F202">
        <f t="shared" si="35"/>
        <v>26585.302500000005</v>
      </c>
      <c r="G202">
        <f t="shared" si="44"/>
        <v>1.1046758624092617E-3</v>
      </c>
      <c r="H202">
        <f t="shared" si="36"/>
        <v>-3.9713136104682243E-5</v>
      </c>
      <c r="I202">
        <f t="shared" si="37"/>
        <v>1.5771331792690164E-9</v>
      </c>
      <c r="J202">
        <f t="shared" si="38"/>
        <v>131.65765272172732</v>
      </c>
      <c r="K202">
        <f t="shared" si="39"/>
        <v>2.8156275058507844E-8</v>
      </c>
      <c r="O202">
        <f t="shared" si="40"/>
        <v>11.47421686746975</v>
      </c>
      <c r="P202">
        <f t="shared" si="41"/>
        <v>-1.6779831661404665E-4</v>
      </c>
      <c r="Q202">
        <f t="shared" si="42"/>
        <v>-3.7290634802296621E-2</v>
      </c>
      <c r="R202">
        <f t="shared" si="43"/>
        <v>1.1341456084180827E-6</v>
      </c>
    </row>
    <row r="203" spans="1:18" x14ac:dyDescent="0.25">
      <c r="A203" s="2">
        <v>43038</v>
      </c>
      <c r="B203">
        <v>166.72</v>
      </c>
      <c r="C203">
        <f>1/Исходный!C203</f>
        <v>1.0482180293501049E-3</v>
      </c>
      <c r="E203">
        <f t="shared" si="34"/>
        <v>0.17475890985324949</v>
      </c>
      <c r="F203">
        <f t="shared" si="35"/>
        <v>27795.558399999998</v>
      </c>
      <c r="G203">
        <f t="shared" si="44"/>
        <v>1.0637081329425077E-3</v>
      </c>
      <c r="H203">
        <f t="shared" si="36"/>
        <v>-1.5490103592402833E-5</v>
      </c>
      <c r="I203">
        <f t="shared" si="37"/>
        <v>2.3994330930337114E-10</v>
      </c>
      <c r="J203">
        <f t="shared" si="38"/>
        <v>229.34730452895491</v>
      </c>
      <c r="K203">
        <f t="shared" si="39"/>
        <v>3.4056123856951405E-8</v>
      </c>
      <c r="O203">
        <f t="shared" si="40"/>
        <v>15.144216867469737</v>
      </c>
      <c r="P203">
        <f t="shared" si="41"/>
        <v>-1.8454301356852121E-4</v>
      </c>
      <c r="Q203">
        <f t="shared" si="42"/>
        <v>-1.4777558827152303E-2</v>
      </c>
      <c r="R203">
        <f t="shared" si="43"/>
        <v>1.0987610370546173E-6</v>
      </c>
    </row>
    <row r="204" spans="1:18" x14ac:dyDescent="0.25">
      <c r="A204" s="2">
        <v>43039</v>
      </c>
      <c r="B204">
        <v>169.04</v>
      </c>
      <c r="C204">
        <f>1/Исходный!C204</f>
        <v>9.9009900990099011E-4</v>
      </c>
      <c r="E204">
        <f t="shared" si="34"/>
        <v>0.16736633663366335</v>
      </c>
      <c r="F204">
        <f t="shared" si="35"/>
        <v>28574.521599999996</v>
      </c>
      <c r="G204">
        <f t="shared" si="44"/>
        <v>1.0378102767128431E-3</v>
      </c>
      <c r="H204">
        <f t="shared" si="36"/>
        <v>-4.7711266811852971E-5</v>
      </c>
      <c r="I204">
        <f t="shared" si="37"/>
        <v>2.2763649807918228E-9</v>
      </c>
      <c r="J204">
        <f t="shared" si="38"/>
        <v>304.99887079401424</v>
      </c>
      <c r="K204">
        <f t="shared" si="39"/>
        <v>5.8884862268252254E-8</v>
      </c>
      <c r="O204">
        <f t="shared" si="40"/>
        <v>17.46421686746973</v>
      </c>
      <c r="P204">
        <f t="shared" si="41"/>
        <v>-2.4266203301763598E-4</v>
      </c>
      <c r="Q204">
        <f t="shared" si="42"/>
        <v>-4.8188379479971497E-2</v>
      </c>
      <c r="R204">
        <f t="shared" si="43"/>
        <v>9.802960494069209E-7</v>
      </c>
    </row>
    <row r="205" spans="1:18" x14ac:dyDescent="0.25">
      <c r="A205" s="2">
        <v>43040</v>
      </c>
      <c r="B205">
        <v>166.89</v>
      </c>
      <c r="C205">
        <f>1/Исходный!C205</f>
        <v>9.4786729857819908E-4</v>
      </c>
      <c r="E205">
        <f t="shared" si="34"/>
        <v>0.15818957345971563</v>
      </c>
      <c r="F205">
        <f t="shared" si="35"/>
        <v>27852.272099999995</v>
      </c>
      <c r="G205">
        <f t="shared" si="44"/>
        <v>1.0618104452015411E-3</v>
      </c>
      <c r="H205">
        <f t="shared" si="36"/>
        <v>-1.1394314662334197E-4</v>
      </c>
      <c r="I205">
        <f t="shared" si="37"/>
        <v>1.2983040662428407E-8</v>
      </c>
      <c r="J205">
        <f t="shared" si="38"/>
        <v>234.52523826389421</v>
      </c>
      <c r="K205">
        <f t="shared" si="39"/>
        <v>8.116444556430858E-8</v>
      </c>
      <c r="O205">
        <f t="shared" si="40"/>
        <v>15.314216867469725</v>
      </c>
      <c r="P205">
        <f t="shared" si="41"/>
        <v>-2.8489374434042701E-4</v>
      </c>
      <c r="Q205">
        <f t="shared" si="42"/>
        <v>-0.12021001968762578</v>
      </c>
      <c r="R205">
        <f t="shared" si="43"/>
        <v>8.9845241571393276E-7</v>
      </c>
    </row>
    <row r="206" spans="1:18" x14ac:dyDescent="0.25">
      <c r="A206" s="2">
        <v>43041</v>
      </c>
      <c r="B206">
        <v>168.11</v>
      </c>
      <c r="C206">
        <f>1/Исходный!C206</f>
        <v>9.6618357487922703E-4</v>
      </c>
      <c r="E206">
        <f t="shared" si="34"/>
        <v>0.16242512077294688</v>
      </c>
      <c r="F206">
        <f t="shared" si="35"/>
        <v>28260.972100000006</v>
      </c>
      <c r="G206">
        <f t="shared" si="44"/>
        <v>1.0481917449428379E-3</v>
      </c>
      <c r="H206">
        <f t="shared" si="36"/>
        <v>-8.2008170063610822E-5</v>
      </c>
      <c r="I206">
        <f t="shared" si="37"/>
        <v>6.7253399571821146E-9</v>
      </c>
      <c r="J206">
        <f t="shared" si="38"/>
        <v>273.38032742052127</v>
      </c>
      <c r="K206">
        <f t="shared" si="39"/>
        <v>7.1063546466296827E-8</v>
      </c>
      <c r="O206">
        <f t="shared" si="40"/>
        <v>16.534216867469752</v>
      </c>
      <c r="P206">
        <f t="shared" si="41"/>
        <v>-2.6657746803939906E-4</v>
      </c>
      <c r="Q206">
        <f t="shared" si="42"/>
        <v>-8.4878456015837198E-2</v>
      </c>
      <c r="R206">
        <f t="shared" si="43"/>
        <v>9.3351070036640295E-7</v>
      </c>
    </row>
    <row r="207" spans="1:18" x14ac:dyDescent="0.25">
      <c r="A207" s="2">
        <v>43042</v>
      </c>
      <c r="B207">
        <v>172.5</v>
      </c>
      <c r="C207">
        <f>1/Исходный!C207</f>
        <v>9.7560975609756097E-4</v>
      </c>
      <c r="E207">
        <f t="shared" si="34"/>
        <v>0.16829268292682928</v>
      </c>
      <c r="F207">
        <f t="shared" si="35"/>
        <v>29756.25</v>
      </c>
      <c r="G207">
        <f t="shared" si="44"/>
        <v>9.9918674974963607E-4</v>
      </c>
      <c r="H207">
        <f t="shared" si="36"/>
        <v>-2.3576993652075096E-5</v>
      </c>
      <c r="I207">
        <f t="shared" si="37"/>
        <v>5.5587462966998938E-10</v>
      </c>
      <c r="J207">
        <f t="shared" si="38"/>
        <v>437.82285151690508</v>
      </c>
      <c r="K207">
        <f t="shared" si="39"/>
        <v>6.6126784313729692E-8</v>
      </c>
      <c r="O207">
        <f t="shared" si="40"/>
        <v>20.924216867469738</v>
      </c>
      <c r="P207">
        <f t="shared" si="41"/>
        <v>-2.5715128682106511E-4</v>
      </c>
      <c r="Q207">
        <f t="shared" si="42"/>
        <v>-2.4166418493376973E-2</v>
      </c>
      <c r="R207">
        <f t="shared" si="43"/>
        <v>9.5181439619274241E-7</v>
      </c>
    </row>
    <row r="208" spans="1:18" x14ac:dyDescent="0.25">
      <c r="A208" s="2">
        <v>43045</v>
      </c>
      <c r="B208">
        <v>174.25</v>
      </c>
      <c r="C208">
        <f>1/Исходный!C208</f>
        <v>9.7087378640776695E-4</v>
      </c>
      <c r="E208">
        <f t="shared" si="34"/>
        <v>0.1691747572815534</v>
      </c>
      <c r="F208">
        <f t="shared" si="35"/>
        <v>30363.0625</v>
      </c>
      <c r="G208">
        <f t="shared" si="44"/>
        <v>9.7965172888674263E-4</v>
      </c>
      <c r="H208">
        <f t="shared" si="36"/>
        <v>-8.7779424789756824E-6</v>
      </c>
      <c r="I208">
        <f t="shared" si="37"/>
        <v>7.7052274164205745E-11</v>
      </c>
      <c r="J208">
        <f t="shared" si="38"/>
        <v>514.12011055304913</v>
      </c>
      <c r="K208">
        <f t="shared" si="39"/>
        <v>6.8584935122784537E-8</v>
      </c>
      <c r="O208">
        <f t="shared" si="40"/>
        <v>22.674216867469738</v>
      </c>
      <c r="P208">
        <f t="shared" si="41"/>
        <v>-2.6188725651085914E-4</v>
      </c>
      <c r="Q208">
        <f t="shared" si="42"/>
        <v>-9.0412807533449529E-3</v>
      </c>
      <c r="R208">
        <f t="shared" si="43"/>
        <v>9.425959091337543E-7</v>
      </c>
    </row>
    <row r="209" spans="1:18" x14ac:dyDescent="0.25">
      <c r="A209" s="2">
        <v>43046</v>
      </c>
      <c r="B209">
        <v>174.81</v>
      </c>
      <c r="C209">
        <f>1/Исходный!C209</f>
        <v>9.8039215686274508E-4</v>
      </c>
      <c r="E209">
        <f t="shared" si="34"/>
        <v>0.17138235294117646</v>
      </c>
      <c r="F209">
        <f t="shared" si="35"/>
        <v>30558.536100000001</v>
      </c>
      <c r="G209">
        <f t="shared" si="44"/>
        <v>9.7340052221061646E-4</v>
      </c>
      <c r="H209">
        <f t="shared" si="36"/>
        <v>6.991634652128622E-6</v>
      </c>
      <c r="I209">
        <f t="shared" si="37"/>
        <v>4.8882955108845714E-11</v>
      </c>
      <c r="J209">
        <f t="shared" si="38"/>
        <v>539.82883344461538</v>
      </c>
      <c r="K209">
        <f t="shared" si="39"/>
        <v>6.3690054649086252E-8</v>
      </c>
      <c r="O209">
        <f t="shared" si="40"/>
        <v>23.23421686746974</v>
      </c>
      <c r="P209">
        <f t="shared" si="41"/>
        <v>-2.52368886055881E-4</v>
      </c>
      <c r="Q209">
        <f t="shared" si="42"/>
        <v>7.1314673451711944E-3</v>
      </c>
      <c r="R209">
        <f t="shared" si="43"/>
        <v>9.6116878123798528E-7</v>
      </c>
    </row>
    <row r="210" spans="1:18" x14ac:dyDescent="0.25">
      <c r="A210" s="2">
        <v>43047</v>
      </c>
      <c r="B210">
        <v>176.24</v>
      </c>
      <c r="C210">
        <f>1/Исходный!C210</f>
        <v>9.7560975609756097E-4</v>
      </c>
      <c r="E210">
        <f t="shared" si="34"/>
        <v>0.17194146341463415</v>
      </c>
      <c r="F210">
        <f t="shared" si="35"/>
        <v>31060.537600000003</v>
      </c>
      <c r="G210">
        <f t="shared" si="44"/>
        <v>9.5743761944836608E-4</v>
      </c>
      <c r="H210">
        <f t="shared" si="36"/>
        <v>1.8172136649194891E-5</v>
      </c>
      <c r="I210">
        <f t="shared" si="37"/>
        <v>3.302265503970121E-10</v>
      </c>
      <c r="J210">
        <f t="shared" si="38"/>
        <v>608.32359368557923</v>
      </c>
      <c r="K210">
        <f t="shared" si="39"/>
        <v>6.6126784313729692E-8</v>
      </c>
      <c r="O210">
        <f t="shared" si="40"/>
        <v>24.664216867469747</v>
      </c>
      <c r="P210">
        <f t="shared" si="41"/>
        <v>-2.5715128682106511E-4</v>
      </c>
      <c r="Q210">
        <f t="shared" si="42"/>
        <v>1.8626440065424764E-2</v>
      </c>
      <c r="R210">
        <f t="shared" si="43"/>
        <v>9.5181439619274241E-7</v>
      </c>
    </row>
    <row r="211" spans="1:18" x14ac:dyDescent="0.25">
      <c r="A211" s="2">
        <v>43048</v>
      </c>
      <c r="B211">
        <v>175.88</v>
      </c>
      <c r="C211">
        <f>1/Исходный!C211</f>
        <v>9.9009900990099011E-4</v>
      </c>
      <c r="E211">
        <f t="shared" si="34"/>
        <v>0.17413861386138613</v>
      </c>
      <c r="F211">
        <f t="shared" si="35"/>
        <v>30933.774399999998</v>
      </c>
      <c r="G211">
        <f t="shared" si="44"/>
        <v>9.6145625231159031E-4</v>
      </c>
      <c r="H211">
        <f t="shared" si="36"/>
        <v>2.8642757589399798E-5</v>
      </c>
      <c r="I211">
        <f t="shared" si="37"/>
        <v>8.2040756232511966E-10</v>
      </c>
      <c r="J211">
        <f t="shared" si="38"/>
        <v>590.69495754100035</v>
      </c>
      <c r="K211">
        <f t="shared" si="39"/>
        <v>5.8884862268252254E-8</v>
      </c>
      <c r="O211">
        <f t="shared" si="40"/>
        <v>24.304216867469734</v>
      </c>
      <c r="P211">
        <f t="shared" si="41"/>
        <v>-2.4266203301763598E-4</v>
      </c>
      <c r="Q211">
        <f t="shared" si="42"/>
        <v>2.8929185165293796E-2</v>
      </c>
      <c r="R211">
        <f t="shared" si="43"/>
        <v>9.802960494069209E-7</v>
      </c>
    </row>
    <row r="212" spans="1:18" x14ac:dyDescent="0.25">
      <c r="A212" s="2">
        <v>43049</v>
      </c>
      <c r="B212">
        <v>174.67</v>
      </c>
      <c r="C212">
        <f>1/Исходный!C212</f>
        <v>1E-3</v>
      </c>
      <c r="E212">
        <f t="shared" si="34"/>
        <v>0.17466999999999999</v>
      </c>
      <c r="F212">
        <f t="shared" si="35"/>
        <v>30509.608899999996</v>
      </c>
      <c r="G212">
        <f t="shared" si="44"/>
        <v>9.7496332387964828E-4</v>
      </c>
      <c r="H212">
        <f t="shared" si="36"/>
        <v>2.5036676120351745E-5</v>
      </c>
      <c r="I212">
        <f t="shared" si="37"/>
        <v>6.2683515115539128E-10</v>
      </c>
      <c r="J212">
        <f t="shared" si="38"/>
        <v>533.34285272172315</v>
      </c>
      <c r="K212">
        <f t="shared" si="39"/>
        <v>5.4177703100566486E-8</v>
      </c>
      <c r="O212">
        <f t="shared" si="40"/>
        <v>23.094216867469726</v>
      </c>
      <c r="P212">
        <f t="shared" si="41"/>
        <v>-2.3276104291862607E-4</v>
      </c>
      <c r="Q212">
        <f t="shared" si="42"/>
        <v>2.5036676120351743E-2</v>
      </c>
      <c r="R212">
        <f t="shared" si="43"/>
        <v>9.9999999999999995E-7</v>
      </c>
    </row>
    <row r="213" spans="1:18" x14ac:dyDescent="0.25">
      <c r="A213" s="2">
        <v>43052</v>
      </c>
      <c r="B213">
        <v>173.97</v>
      </c>
      <c r="C213">
        <f>1/Исходный!C213</f>
        <v>9.9502487562189048E-4</v>
      </c>
      <c r="E213">
        <f t="shared" si="34"/>
        <v>0.17310447761194028</v>
      </c>
      <c r="F213">
        <f t="shared" si="35"/>
        <v>30265.5609</v>
      </c>
      <c r="G213">
        <f t="shared" si="44"/>
        <v>9.8277733222480561E-4</v>
      </c>
      <c r="H213">
        <f t="shared" si="36"/>
        <v>1.2247543397084877E-5</v>
      </c>
      <c r="I213">
        <f t="shared" si="37"/>
        <v>1.5000231926347737E-10</v>
      </c>
      <c r="J213">
        <f t="shared" si="38"/>
        <v>501.50094910726608</v>
      </c>
      <c r="K213">
        <f t="shared" si="39"/>
        <v>5.6518485240941456E-8</v>
      </c>
      <c r="O213">
        <f t="shared" si="40"/>
        <v>22.394216867469737</v>
      </c>
      <c r="P213">
        <f t="shared" si="41"/>
        <v>-2.377361672967356E-4</v>
      </c>
      <c r="Q213">
        <f t="shared" si="42"/>
        <v>1.2308781114070301E-2</v>
      </c>
      <c r="R213">
        <f t="shared" si="43"/>
        <v>9.9007450310635854E-7</v>
      </c>
    </row>
    <row r="214" spans="1:18" x14ac:dyDescent="0.25">
      <c r="A214" s="2">
        <v>43053</v>
      </c>
      <c r="B214">
        <v>171.34</v>
      </c>
      <c r="C214">
        <f>1/Исходный!C214</f>
        <v>1E-3</v>
      </c>
      <c r="E214">
        <f t="shared" si="34"/>
        <v>0.17134000000000002</v>
      </c>
      <c r="F214">
        <f t="shared" si="35"/>
        <v>29357.3956</v>
      </c>
      <c r="G214">
        <f t="shared" si="44"/>
        <v>1.0121356778644685E-3</v>
      </c>
      <c r="H214">
        <f t="shared" si="36"/>
        <v>-1.2135677864468473E-5</v>
      </c>
      <c r="I214">
        <f t="shared" si="37"/>
        <v>1.4727467723015008E-10</v>
      </c>
      <c r="J214">
        <f t="shared" si="38"/>
        <v>390.62426838437545</v>
      </c>
      <c r="K214">
        <f t="shared" si="39"/>
        <v>5.4177703100566486E-8</v>
      </c>
      <c r="O214">
        <f t="shared" si="40"/>
        <v>19.764216867469742</v>
      </c>
      <c r="P214">
        <f t="shared" si="41"/>
        <v>-2.3276104291862607E-4</v>
      </c>
      <c r="Q214">
        <f t="shared" si="42"/>
        <v>-1.2135677864468473E-2</v>
      </c>
      <c r="R214">
        <f t="shared" si="43"/>
        <v>9.9999999999999995E-7</v>
      </c>
    </row>
    <row r="215" spans="1:18" x14ac:dyDescent="0.25">
      <c r="A215" s="2">
        <v>43054</v>
      </c>
      <c r="B215">
        <v>169.08</v>
      </c>
      <c r="C215">
        <f>1/Исходный!C215</f>
        <v>1.0183299389002036E-3</v>
      </c>
      <c r="E215">
        <f t="shared" si="34"/>
        <v>0.17217922606924643</v>
      </c>
      <c r="F215">
        <f t="shared" si="35"/>
        <v>28588.046400000003</v>
      </c>
      <c r="G215">
        <f t="shared" si="44"/>
        <v>1.0373637619502626E-3</v>
      </c>
      <c r="H215">
        <f t="shared" si="36"/>
        <v>-1.9033823050058993E-5</v>
      </c>
      <c r="I215">
        <f t="shared" si="37"/>
        <v>3.6228641990095704E-10</v>
      </c>
      <c r="J215">
        <f t="shared" si="38"/>
        <v>306.39760814341253</v>
      </c>
      <c r="K215">
        <f t="shared" si="39"/>
        <v>4.598069837055954E-8</v>
      </c>
      <c r="O215">
        <f t="shared" si="40"/>
        <v>17.504216867469751</v>
      </c>
      <c r="P215">
        <f t="shared" si="41"/>
        <v>-2.1443110401842252E-4</v>
      </c>
      <c r="Q215">
        <f t="shared" si="42"/>
        <v>-1.8691214235157932E-2</v>
      </c>
      <c r="R215">
        <f t="shared" si="43"/>
        <v>1.0369958644604924E-6</v>
      </c>
    </row>
    <row r="216" spans="1:18" x14ac:dyDescent="0.25">
      <c r="A216" s="2">
        <v>43055</v>
      </c>
      <c r="B216">
        <v>171.1</v>
      </c>
      <c r="C216">
        <f>1/Исходный!C216</f>
        <v>9.9009900990099011E-4</v>
      </c>
      <c r="E216">
        <f t="shared" si="34"/>
        <v>0.16940594059405939</v>
      </c>
      <c r="F216">
        <f t="shared" si="35"/>
        <v>29275.21</v>
      </c>
      <c r="G216">
        <f t="shared" si="44"/>
        <v>1.0148147664399512E-3</v>
      </c>
      <c r="H216">
        <f t="shared" si="36"/>
        <v>-2.4715756538961058E-5</v>
      </c>
      <c r="I216">
        <f t="shared" si="37"/>
        <v>6.1086862129319632E-10</v>
      </c>
      <c r="J216">
        <f t="shared" si="38"/>
        <v>381.19504428798962</v>
      </c>
      <c r="K216">
        <f t="shared" si="39"/>
        <v>5.8884862268252254E-8</v>
      </c>
      <c r="O216">
        <f t="shared" si="40"/>
        <v>19.524216867469733</v>
      </c>
      <c r="P216">
        <f t="shared" si="41"/>
        <v>-2.4266203301763598E-4</v>
      </c>
      <c r="Q216">
        <f t="shared" si="42"/>
        <v>-2.496291410435067E-2</v>
      </c>
      <c r="R216">
        <f t="shared" si="43"/>
        <v>9.802960494069209E-7</v>
      </c>
    </row>
    <row r="217" spans="1:18" x14ac:dyDescent="0.25">
      <c r="A217" s="2">
        <v>43056</v>
      </c>
      <c r="B217">
        <v>170.15</v>
      </c>
      <c r="C217">
        <f>1/Исходный!C217</f>
        <v>1E-3</v>
      </c>
      <c r="E217">
        <f t="shared" si="34"/>
        <v>0.17015</v>
      </c>
      <c r="F217">
        <f t="shared" si="35"/>
        <v>28951.022500000003</v>
      </c>
      <c r="G217">
        <f t="shared" si="44"/>
        <v>1.0254194920512362E-3</v>
      </c>
      <c r="H217">
        <f t="shared" si="36"/>
        <v>-2.5419492051236177E-5</v>
      </c>
      <c r="I217">
        <f t="shared" si="37"/>
        <v>6.4615057614285917E-10</v>
      </c>
      <c r="J217">
        <f t="shared" si="38"/>
        <v>345.00153223979754</v>
      </c>
      <c r="K217">
        <f t="shared" si="39"/>
        <v>5.4177703100566486E-8</v>
      </c>
      <c r="O217">
        <f t="shared" si="40"/>
        <v>18.574216867469744</v>
      </c>
      <c r="P217">
        <f t="shared" si="41"/>
        <v>-2.3276104291862607E-4</v>
      </c>
      <c r="Q217">
        <f t="shared" si="42"/>
        <v>-2.5419492051236177E-2</v>
      </c>
      <c r="R217">
        <f t="shared" si="43"/>
        <v>9.9999999999999995E-7</v>
      </c>
    </row>
    <row r="218" spans="1:18" x14ac:dyDescent="0.25">
      <c r="A218" s="2">
        <v>43059</v>
      </c>
      <c r="B218">
        <v>169.98</v>
      </c>
      <c r="C218">
        <f>1/Исходный!C218</f>
        <v>9.9502487562189048E-4</v>
      </c>
      <c r="E218">
        <f t="shared" si="34"/>
        <v>0.16913432835820894</v>
      </c>
      <c r="F218">
        <f t="shared" si="35"/>
        <v>28893.200399999998</v>
      </c>
      <c r="G218">
        <f t="shared" si="44"/>
        <v>1.0273171797922031E-3</v>
      </c>
      <c r="H218">
        <f t="shared" si="36"/>
        <v>-3.229230417031259E-5</v>
      </c>
      <c r="I218">
        <f t="shared" si="37"/>
        <v>1.0427929086279878E-9</v>
      </c>
      <c r="J218">
        <f t="shared" si="38"/>
        <v>338.71519850485726</v>
      </c>
      <c r="K218">
        <f t="shared" si="39"/>
        <v>5.6518485240941456E-8</v>
      </c>
      <c r="O218">
        <f t="shared" si="40"/>
        <v>18.404216867469728</v>
      </c>
      <c r="P218">
        <f t="shared" si="41"/>
        <v>-2.377361672967356E-4</v>
      </c>
      <c r="Q218">
        <f t="shared" si="42"/>
        <v>-3.2453765691164156E-2</v>
      </c>
      <c r="R218">
        <f t="shared" si="43"/>
        <v>9.9007450310635854E-7</v>
      </c>
    </row>
    <row r="219" spans="1:18" x14ac:dyDescent="0.25">
      <c r="A219" s="2">
        <v>43060</v>
      </c>
      <c r="B219">
        <v>173.14</v>
      </c>
      <c r="C219">
        <f>1/Исходный!C219</f>
        <v>9.8039215686274508E-4</v>
      </c>
      <c r="E219">
        <f t="shared" si="34"/>
        <v>0.16974509803921567</v>
      </c>
      <c r="F219">
        <f t="shared" si="35"/>
        <v>29977.459599999995</v>
      </c>
      <c r="G219">
        <f t="shared" si="44"/>
        <v>9.9204251354834952E-4</v>
      </c>
      <c r="H219">
        <f t="shared" si="36"/>
        <v>-1.1650356685604431E-5</v>
      </c>
      <c r="I219">
        <f t="shared" si="37"/>
        <v>1.3573081090180789E-10</v>
      </c>
      <c r="J219">
        <f t="shared" si="38"/>
        <v>465.01544910726579</v>
      </c>
      <c r="K219">
        <f t="shared" si="39"/>
        <v>6.3690054649086252E-8</v>
      </c>
      <c r="O219">
        <f t="shared" si="40"/>
        <v>21.564216867469725</v>
      </c>
      <c r="P219">
        <f t="shared" si="41"/>
        <v>-2.52368886055881E-4</v>
      </c>
      <c r="Q219">
        <f t="shared" si="42"/>
        <v>-1.188336381931652E-2</v>
      </c>
      <c r="R219">
        <f t="shared" si="43"/>
        <v>9.6116878123798528E-7</v>
      </c>
    </row>
    <row r="220" spans="1:18" x14ac:dyDescent="0.25">
      <c r="A220" s="2">
        <v>43061</v>
      </c>
      <c r="B220">
        <v>174.96</v>
      </c>
      <c r="C220">
        <f>1/Исходный!C220</f>
        <v>9.6153846153846159E-4</v>
      </c>
      <c r="E220">
        <f t="shared" si="34"/>
        <v>0.16823076923076924</v>
      </c>
      <c r="F220">
        <f t="shared" si="35"/>
        <v>30611.001600000003</v>
      </c>
      <c r="G220">
        <f t="shared" si="44"/>
        <v>9.7172609185093984E-4</v>
      </c>
      <c r="H220">
        <f t="shared" si="36"/>
        <v>-1.0187630312478253E-5</v>
      </c>
      <c r="I220">
        <f t="shared" si="37"/>
        <v>1.0378781138372575E-10</v>
      </c>
      <c r="J220">
        <f t="shared" si="38"/>
        <v>546.82159850485664</v>
      </c>
      <c r="K220">
        <f t="shared" si="39"/>
        <v>7.3561688650519954E-8</v>
      </c>
      <c r="O220">
        <f t="shared" si="40"/>
        <v>23.384216867469746</v>
      </c>
      <c r="P220">
        <f t="shared" si="41"/>
        <v>-2.712225813801645E-4</v>
      </c>
      <c r="Q220">
        <f t="shared" si="42"/>
        <v>-1.0595135524977383E-2</v>
      </c>
      <c r="R220">
        <f t="shared" si="43"/>
        <v>9.2455621301775158E-7</v>
      </c>
    </row>
    <row r="221" spans="1:18" x14ac:dyDescent="0.25">
      <c r="A221" s="2">
        <v>43063</v>
      </c>
      <c r="B221">
        <v>174.97</v>
      </c>
      <c r="C221">
        <f>1/Исходный!C221</f>
        <v>9.6153846153846159E-4</v>
      </c>
      <c r="E221">
        <f t="shared" si="34"/>
        <v>0.16824038461538462</v>
      </c>
      <c r="F221">
        <f t="shared" si="35"/>
        <v>30614.500899999999</v>
      </c>
      <c r="G221">
        <f t="shared" si="44"/>
        <v>9.7161446316029482E-4</v>
      </c>
      <c r="H221">
        <f t="shared" si="36"/>
        <v>-1.0076001621833232E-5</v>
      </c>
      <c r="I221">
        <f t="shared" si="37"/>
        <v>1.0152580868318592E-10</v>
      </c>
      <c r="J221">
        <f t="shared" si="38"/>
        <v>547.28938284220555</v>
      </c>
      <c r="K221">
        <f t="shared" si="39"/>
        <v>7.3561688650519954E-8</v>
      </c>
      <c r="O221">
        <f t="shared" si="40"/>
        <v>23.394216867469737</v>
      </c>
      <c r="P221">
        <f t="shared" si="41"/>
        <v>-2.712225813801645E-4</v>
      </c>
      <c r="Q221">
        <f t="shared" si="42"/>
        <v>-1.0479041686706561E-2</v>
      </c>
      <c r="R221">
        <f t="shared" si="43"/>
        <v>9.2455621301775158E-7</v>
      </c>
    </row>
    <row r="222" spans="1:18" x14ac:dyDescent="0.25">
      <c r="A222" s="2">
        <v>43066</v>
      </c>
      <c r="B222">
        <v>174.09</v>
      </c>
      <c r="C222">
        <f>1/Исходный!C222</f>
        <v>1.0090817356205853E-3</v>
      </c>
      <c r="E222">
        <f t="shared" si="34"/>
        <v>0.17567103935418771</v>
      </c>
      <c r="F222">
        <f t="shared" si="35"/>
        <v>30307.328100000002</v>
      </c>
      <c r="G222">
        <f t="shared" si="44"/>
        <v>9.8143778793706427E-4</v>
      </c>
      <c r="H222">
        <f t="shared" si="36"/>
        <v>2.7643947683521006E-5</v>
      </c>
      <c r="I222">
        <f t="shared" si="37"/>
        <v>7.6418784352924634E-10</v>
      </c>
      <c r="J222">
        <f t="shared" si="38"/>
        <v>506.88996115545905</v>
      </c>
      <c r="K222">
        <f t="shared" si="39"/>
        <v>5.0032432513331374E-8</v>
      </c>
      <c r="O222">
        <f t="shared" si="40"/>
        <v>22.514216867469742</v>
      </c>
      <c r="P222">
        <f t="shared" si="41"/>
        <v>-2.2367930729804081E-4</v>
      </c>
      <c r="Q222">
        <f t="shared" si="42"/>
        <v>2.7395152154369315E-2</v>
      </c>
      <c r="R222">
        <f t="shared" si="43"/>
        <v>1.0182459491630528E-6</v>
      </c>
    </row>
    <row r="223" spans="1:18" x14ac:dyDescent="0.25">
      <c r="A223" s="2">
        <v>43067</v>
      </c>
      <c r="B223">
        <v>173.07</v>
      </c>
      <c r="C223">
        <f>1/Исходный!C223</f>
        <v>1.0090817356205853E-3</v>
      </c>
      <c r="E223">
        <f t="shared" si="34"/>
        <v>0.17464177598385469</v>
      </c>
      <c r="F223">
        <f t="shared" si="35"/>
        <v>29953.224899999997</v>
      </c>
      <c r="G223">
        <f t="shared" si="44"/>
        <v>9.928239143828651E-4</v>
      </c>
      <c r="H223">
        <f t="shared" si="36"/>
        <v>1.6257821237720179E-5</v>
      </c>
      <c r="I223">
        <f t="shared" si="37"/>
        <v>2.6431675139766529E-10</v>
      </c>
      <c r="J223">
        <f t="shared" si="38"/>
        <v>462.00135874582031</v>
      </c>
      <c r="K223">
        <f t="shared" si="39"/>
        <v>5.0032432513331374E-8</v>
      </c>
      <c r="O223">
        <f t="shared" si="40"/>
        <v>21.494216867469731</v>
      </c>
      <c r="P223">
        <f t="shared" si="41"/>
        <v>-2.2367930729804081E-4</v>
      </c>
      <c r="Q223">
        <f t="shared" si="42"/>
        <v>1.6111500846580699E-2</v>
      </c>
      <c r="R223">
        <f t="shared" si="43"/>
        <v>1.0182459491630528E-6</v>
      </c>
    </row>
    <row r="224" spans="1:18" x14ac:dyDescent="0.25">
      <c r="A224" s="2">
        <v>43068</v>
      </c>
      <c r="B224">
        <v>169.48</v>
      </c>
      <c r="C224">
        <f>1/Исходный!C224</f>
        <v>1.026694045174538E-3</v>
      </c>
      <c r="E224">
        <f t="shared" si="34"/>
        <v>0.17400410677618069</v>
      </c>
      <c r="F224">
        <f t="shared" si="35"/>
        <v>28723.470399999998</v>
      </c>
      <c r="G224">
        <f t="shared" si="44"/>
        <v>1.0328986143244585E-3</v>
      </c>
      <c r="H224">
        <f t="shared" si="36"/>
        <v>-6.2045691499204407E-6</v>
      </c>
      <c r="I224">
        <f t="shared" si="37"/>
        <v>3.849667833614446E-11</v>
      </c>
      <c r="J224">
        <f t="shared" si="38"/>
        <v>320.5609816373875</v>
      </c>
      <c r="K224">
        <f t="shared" si="39"/>
        <v>4.2463607559261993E-8</v>
      </c>
      <c r="O224">
        <f t="shared" si="40"/>
        <v>17.904216867469728</v>
      </c>
      <c r="P224">
        <f t="shared" si="41"/>
        <v>-2.0606699774408806E-4</v>
      </c>
      <c r="Q224">
        <f t="shared" si="42"/>
        <v>-6.0432503520225092E-3</v>
      </c>
      <c r="R224">
        <f t="shared" si="43"/>
        <v>1.0541006623968564E-6</v>
      </c>
    </row>
    <row r="225" spans="1:18" x14ac:dyDescent="0.25">
      <c r="A225" s="2">
        <v>43069</v>
      </c>
      <c r="B225">
        <v>171.85</v>
      </c>
      <c r="C225">
        <f>1/Исходный!C225</f>
        <v>1.0351966873706005E-3</v>
      </c>
      <c r="E225">
        <f t="shared" si="34"/>
        <v>0.1778985507246377</v>
      </c>
      <c r="F225">
        <f t="shared" si="35"/>
        <v>29532.422499999997</v>
      </c>
      <c r="G225">
        <f t="shared" si="44"/>
        <v>1.0064426146415681E-3</v>
      </c>
      <c r="H225">
        <f t="shared" si="36"/>
        <v>2.8754072729032408E-5</v>
      </c>
      <c r="I225">
        <f t="shared" si="37"/>
        <v>8.2679669850648525E-10</v>
      </c>
      <c r="J225">
        <f t="shared" si="38"/>
        <v>411.04386958919423</v>
      </c>
      <c r="K225">
        <f t="shared" si="39"/>
        <v>3.9031674583106676E-8</v>
      </c>
      <c r="O225">
        <f t="shared" si="40"/>
        <v>20.274216867469733</v>
      </c>
      <c r="P225">
        <f t="shared" si="41"/>
        <v>-1.975643555480256E-4</v>
      </c>
      <c r="Q225">
        <f t="shared" si="42"/>
        <v>2.7776434256245305E-2</v>
      </c>
      <c r="R225">
        <f t="shared" si="43"/>
        <v>1.0716321815430648E-6</v>
      </c>
    </row>
    <row r="226" spans="1:18" x14ac:dyDescent="0.25">
      <c r="A226" s="2">
        <v>43070</v>
      </c>
      <c r="B226">
        <v>171.05</v>
      </c>
      <c r="C226">
        <f>1/Исходный!C226</f>
        <v>1.0427528675703858E-3</v>
      </c>
      <c r="E226">
        <f t="shared" si="34"/>
        <v>0.1783628779979145</v>
      </c>
      <c r="F226">
        <f t="shared" si="35"/>
        <v>29258.102500000005</v>
      </c>
      <c r="G226">
        <f t="shared" si="44"/>
        <v>1.0153729098931765E-3</v>
      </c>
      <c r="H226">
        <f t="shared" si="36"/>
        <v>2.7379957677209354E-5</v>
      </c>
      <c r="I226">
        <f t="shared" si="37"/>
        <v>7.4966208240577544E-10</v>
      </c>
      <c r="J226">
        <f t="shared" si="38"/>
        <v>379.24512260124328</v>
      </c>
      <c r="K226">
        <f t="shared" si="39"/>
        <v>3.6103106699167613E-8</v>
      </c>
      <c r="O226">
        <f t="shared" si="40"/>
        <v>19.47421686746975</v>
      </c>
      <c r="P226">
        <f t="shared" si="41"/>
        <v>-1.9000817534824024E-4</v>
      </c>
      <c r="Q226">
        <f t="shared" si="42"/>
        <v>2.6257379412443771E-2</v>
      </c>
      <c r="R226">
        <f t="shared" si="43"/>
        <v>1.0873335428262627E-6</v>
      </c>
    </row>
    <row r="227" spans="1:18" x14ac:dyDescent="0.25">
      <c r="A227" s="2">
        <v>43073</v>
      </c>
      <c r="B227">
        <v>169.8</v>
      </c>
      <c r="C227">
        <f>1/Исходный!C227</f>
        <v>1.0559662090813093E-3</v>
      </c>
      <c r="E227">
        <f t="shared" si="34"/>
        <v>0.17930306230200632</v>
      </c>
      <c r="F227">
        <f t="shared" si="35"/>
        <v>28832.040000000005</v>
      </c>
      <c r="G227">
        <f t="shared" si="44"/>
        <v>1.0293264962238148E-3</v>
      </c>
      <c r="H227">
        <f t="shared" si="36"/>
        <v>2.6639712857494564E-5</v>
      </c>
      <c r="I227">
        <f t="shared" si="37"/>
        <v>7.0967430112976123E-10</v>
      </c>
      <c r="J227">
        <f t="shared" si="38"/>
        <v>332.12208043256891</v>
      </c>
      <c r="K227">
        <f t="shared" si="39"/>
        <v>3.1256413271564449E-8</v>
      </c>
      <c r="O227">
        <f t="shared" si="40"/>
        <v>18.22421686746975</v>
      </c>
      <c r="P227">
        <f t="shared" si="41"/>
        <v>-1.7679483383731677E-4</v>
      </c>
      <c r="Q227">
        <f t="shared" si="42"/>
        <v>2.5227808076047353E-2</v>
      </c>
      <c r="R227">
        <f t="shared" si="43"/>
        <v>1.1150646347215515E-6</v>
      </c>
    </row>
    <row r="228" spans="1:18" x14ac:dyDescent="0.25">
      <c r="A228" s="2">
        <v>43074</v>
      </c>
      <c r="B228">
        <v>169.64</v>
      </c>
      <c r="C228">
        <f>1/Исходный!C228</f>
        <v>1.0449320794148381E-3</v>
      </c>
      <c r="E228">
        <f t="shared" si="34"/>
        <v>0.17726227795193314</v>
      </c>
      <c r="F228">
        <f t="shared" si="35"/>
        <v>28777.729599999995</v>
      </c>
      <c r="G228">
        <f t="shared" si="44"/>
        <v>1.0311125552741368E-3</v>
      </c>
      <c r="H228">
        <f t="shared" si="36"/>
        <v>1.3819524140701311E-5</v>
      </c>
      <c r="I228">
        <f t="shared" si="37"/>
        <v>1.9097924747542633E-10</v>
      </c>
      <c r="J228">
        <f t="shared" si="38"/>
        <v>326.31593103497772</v>
      </c>
      <c r="K228">
        <f t="shared" si="39"/>
        <v>3.5279719530907303E-8</v>
      </c>
      <c r="O228">
        <f t="shared" si="40"/>
        <v>18.064216867469725</v>
      </c>
      <c r="P228">
        <f t="shared" si="41"/>
        <v>-1.8782896350378795E-4</v>
      </c>
      <c r="Q228">
        <f t="shared" si="42"/>
        <v>1.3225284602651153E-2</v>
      </c>
      <c r="R228">
        <f t="shared" si="43"/>
        <v>1.0918830505902176E-6</v>
      </c>
    </row>
    <row r="229" spans="1:18" x14ac:dyDescent="0.25">
      <c r="A229" s="2">
        <v>43075</v>
      </c>
      <c r="B229">
        <v>169.01</v>
      </c>
      <c r="C229">
        <f>1/Исходный!C229</f>
        <v>1.088139281828074E-3</v>
      </c>
      <c r="E229">
        <f t="shared" si="34"/>
        <v>0.18390642002176277</v>
      </c>
      <c r="F229">
        <f t="shared" si="35"/>
        <v>28564.380099999998</v>
      </c>
      <c r="G229">
        <f t="shared" si="44"/>
        <v>1.0381451627847784E-3</v>
      </c>
      <c r="H229">
        <f t="shared" si="36"/>
        <v>4.9994119043295657E-5</v>
      </c>
      <c r="I229">
        <f t="shared" si="37"/>
        <v>2.4994119389152173E-9</v>
      </c>
      <c r="J229">
        <f t="shared" si="38"/>
        <v>303.95191778196602</v>
      </c>
      <c r="K229">
        <f t="shared" si="39"/>
        <v>2.0915453780932721E-8</v>
      </c>
      <c r="O229">
        <f t="shared" si="40"/>
        <v>17.434216867469729</v>
      </c>
      <c r="P229">
        <f t="shared" si="41"/>
        <v>-1.4462176109055207E-4</v>
      </c>
      <c r="Q229">
        <f t="shared" si="42"/>
        <v>4.5944595400788706E-2</v>
      </c>
      <c r="R229">
        <f t="shared" si="43"/>
        <v>1.1840470966573168E-6</v>
      </c>
    </row>
    <row r="230" spans="1:18" x14ac:dyDescent="0.25">
      <c r="A230" s="2">
        <v>43076</v>
      </c>
      <c r="B230">
        <v>169.32</v>
      </c>
      <c r="C230">
        <f>1/Исходный!C230</f>
        <v>1.0683760683760685E-3</v>
      </c>
      <c r="E230">
        <f t="shared" si="34"/>
        <v>0.1808974358974359</v>
      </c>
      <c r="F230">
        <f t="shared" si="35"/>
        <v>28669.262399999996</v>
      </c>
      <c r="G230">
        <f t="shared" si="44"/>
        <v>1.0346846733747801E-3</v>
      </c>
      <c r="H230">
        <f t="shared" si="36"/>
        <v>3.3691395001288378E-5</v>
      </c>
      <c r="I230">
        <f t="shared" si="37"/>
        <v>1.1351100971328394E-9</v>
      </c>
      <c r="J230">
        <f t="shared" si="38"/>
        <v>314.85723223979733</v>
      </c>
      <c r="K230">
        <f t="shared" si="39"/>
        <v>2.7022419855357312E-8</v>
      </c>
      <c r="O230">
        <f t="shared" si="40"/>
        <v>17.744216867469731</v>
      </c>
      <c r="P230">
        <f t="shared" si="41"/>
        <v>-1.643849745425576E-4</v>
      </c>
      <c r="Q230">
        <f t="shared" si="42"/>
        <v>3.1535145721205922E-2</v>
      </c>
      <c r="R230">
        <f t="shared" si="43"/>
        <v>1.1414274234787058E-6</v>
      </c>
    </row>
    <row r="231" spans="1:18" x14ac:dyDescent="0.25">
      <c r="A231" s="2">
        <v>43077</v>
      </c>
      <c r="B231">
        <v>169.37</v>
      </c>
      <c r="C231">
        <f>1/Исходный!C231</f>
        <v>1.0493179433368311E-3</v>
      </c>
      <c r="E231">
        <f t="shared" si="34"/>
        <v>0.17772298006295909</v>
      </c>
      <c r="F231">
        <f t="shared" si="35"/>
        <v>28686.196900000003</v>
      </c>
      <c r="G231">
        <f t="shared" si="44"/>
        <v>1.0341265299215543E-3</v>
      </c>
      <c r="H231">
        <f t="shared" si="36"/>
        <v>1.5191413415276741E-5</v>
      </c>
      <c r="I231">
        <f t="shared" si="37"/>
        <v>2.3077904155385014E-10</v>
      </c>
      <c r="J231">
        <f t="shared" si="38"/>
        <v>316.63415392654468</v>
      </c>
      <c r="K231">
        <f t="shared" si="39"/>
        <v>3.3651370784176353E-8</v>
      </c>
      <c r="O231">
        <f t="shared" si="40"/>
        <v>17.794216867469743</v>
      </c>
      <c r="P231">
        <f t="shared" si="41"/>
        <v>-1.83443099581795E-4</v>
      </c>
      <c r="Q231">
        <f t="shared" si="42"/>
        <v>1.4477416984758735E-2</v>
      </c>
      <c r="R231">
        <f t="shared" si="43"/>
        <v>1.1010681462086371E-6</v>
      </c>
    </row>
    <row r="232" spans="1:18" x14ac:dyDescent="0.25">
      <c r="A232" s="2">
        <v>43080</v>
      </c>
      <c r="B232">
        <v>172.67</v>
      </c>
      <c r="C232">
        <f>1/Исходный!C232</f>
        <v>1.0405827263267431E-3</v>
      </c>
      <c r="E232">
        <f t="shared" si="34"/>
        <v>0.17967741935483872</v>
      </c>
      <c r="F232">
        <f t="shared" si="35"/>
        <v>29814.928899999995</v>
      </c>
      <c r="G232">
        <f t="shared" si="44"/>
        <v>9.9728906200866941E-4</v>
      </c>
      <c r="H232">
        <f t="shared" si="36"/>
        <v>4.3293664318073662E-5</v>
      </c>
      <c r="I232">
        <f t="shared" si="37"/>
        <v>1.8743413700860446E-9</v>
      </c>
      <c r="J232">
        <f t="shared" si="38"/>
        <v>444.9659852518443</v>
      </c>
      <c r="K232">
        <f t="shared" si="39"/>
        <v>3.6932505368090021E-8</v>
      </c>
      <c r="O232">
        <f t="shared" si="40"/>
        <v>21.094216867469726</v>
      </c>
      <c r="P232">
        <f t="shared" si="41"/>
        <v>-1.9217831659188301E-4</v>
      </c>
      <c r="Q232">
        <f t="shared" si="42"/>
        <v>4.1605211409668788E-2</v>
      </c>
      <c r="R232">
        <f t="shared" si="43"/>
        <v>1.0828124103295974E-6</v>
      </c>
    </row>
    <row r="233" spans="1:18" x14ac:dyDescent="0.25">
      <c r="A233" s="2">
        <v>43081</v>
      </c>
      <c r="B233">
        <v>171.7</v>
      </c>
      <c r="C233">
        <f>1/Исходный!C233</f>
        <v>1.0471204188481676E-3</v>
      </c>
      <c r="E233">
        <f t="shared" si="34"/>
        <v>0.17979057591623038</v>
      </c>
      <c r="F233">
        <f t="shared" si="35"/>
        <v>29480.889999999996</v>
      </c>
      <c r="G233">
        <f t="shared" si="44"/>
        <v>1.0081170450012449E-3</v>
      </c>
      <c r="H233">
        <f t="shared" si="36"/>
        <v>3.9003373846922731E-5</v>
      </c>
      <c r="I233">
        <f t="shared" si="37"/>
        <v>1.521263171442816E-9</v>
      </c>
      <c r="J233">
        <f t="shared" si="38"/>
        <v>404.98410452895308</v>
      </c>
      <c r="K233">
        <f t="shared" si="39"/>
        <v>3.4462441305269277E-8</v>
      </c>
      <c r="O233">
        <f t="shared" si="40"/>
        <v>20.124216867469727</v>
      </c>
      <c r="P233">
        <f t="shared" si="41"/>
        <v>-1.8564062407045844E-4</v>
      </c>
      <c r="Q233">
        <f t="shared" si="42"/>
        <v>3.7248222023811207E-2</v>
      </c>
      <c r="R233">
        <f t="shared" si="43"/>
        <v>1.0964611715687619E-6</v>
      </c>
    </row>
    <row r="234" spans="1:18" x14ac:dyDescent="0.25">
      <c r="A234" s="2">
        <v>43082</v>
      </c>
      <c r="B234">
        <v>172.27</v>
      </c>
      <c r="C234">
        <f>1/Исходный!C234</f>
        <v>1.0570824524312897E-3</v>
      </c>
      <c r="E234">
        <f t="shared" si="34"/>
        <v>0.18210359408033827</v>
      </c>
      <c r="F234">
        <f t="shared" si="35"/>
        <v>29676.952900000004</v>
      </c>
      <c r="G234">
        <f t="shared" si="44"/>
        <v>1.0017542096344735E-3</v>
      </c>
      <c r="H234">
        <f t="shared" si="36"/>
        <v>5.5328242796816177E-5</v>
      </c>
      <c r="I234">
        <f t="shared" si="37"/>
        <v>3.061214450983441E-9</v>
      </c>
      <c r="J234">
        <f t="shared" si="38"/>
        <v>428.25061175786942</v>
      </c>
      <c r="K234">
        <f t="shared" si="39"/>
        <v>3.0862967155617246E-8</v>
      </c>
      <c r="O234">
        <f t="shared" si="40"/>
        <v>20.694216867469748</v>
      </c>
      <c r="P234">
        <f t="shared" si="41"/>
        <v>-1.756785904873364E-4</v>
      </c>
      <c r="Q234">
        <f t="shared" si="42"/>
        <v>5.2340517685788103E-2</v>
      </c>
      <c r="R234">
        <f t="shared" si="43"/>
        <v>1.1174233112381497E-6</v>
      </c>
    </row>
    <row r="235" spans="1:18" x14ac:dyDescent="0.25">
      <c r="A235" s="2">
        <v>43083</v>
      </c>
      <c r="B235">
        <v>172.22</v>
      </c>
      <c r="C235">
        <f>1/Исходный!C235</f>
        <v>1.0593220338983051E-3</v>
      </c>
      <c r="E235">
        <f t="shared" si="34"/>
        <v>0.18243644067796611</v>
      </c>
      <c r="F235">
        <f t="shared" si="35"/>
        <v>29659.7284</v>
      </c>
      <c r="G235">
        <f t="shared" si="44"/>
        <v>1.0023123530876993E-3</v>
      </c>
      <c r="H235">
        <f t="shared" si="36"/>
        <v>5.7009680810605817E-5</v>
      </c>
      <c r="I235">
        <f t="shared" si="37"/>
        <v>3.2501037061271573E-9</v>
      </c>
      <c r="J235">
        <f t="shared" si="38"/>
        <v>426.18369007112199</v>
      </c>
      <c r="K235">
        <f t="shared" si="39"/>
        <v>3.0081089849950991E-8</v>
      </c>
      <c r="O235">
        <f t="shared" si="40"/>
        <v>20.644216867469737</v>
      </c>
      <c r="P235">
        <f t="shared" si="41"/>
        <v>-1.7343900902032101E-4</v>
      </c>
      <c r="Q235">
        <f t="shared" si="42"/>
        <v>5.3817138685211895E-2</v>
      </c>
      <c r="R235">
        <f t="shared" si="43"/>
        <v>1.1221631715024419E-6</v>
      </c>
    </row>
    <row r="236" spans="1:18" x14ac:dyDescent="0.25">
      <c r="A236" s="2">
        <v>43084</v>
      </c>
      <c r="B236">
        <v>173.97</v>
      </c>
      <c r="C236">
        <f>1/Исходный!C236</f>
        <v>1.076426264800861E-3</v>
      </c>
      <c r="E236">
        <f t="shared" si="34"/>
        <v>0.18726587728740579</v>
      </c>
      <c r="F236">
        <f t="shared" si="35"/>
        <v>30265.5609</v>
      </c>
      <c r="G236">
        <f t="shared" si="44"/>
        <v>9.8277733222480561E-4</v>
      </c>
      <c r="H236">
        <f t="shared" si="36"/>
        <v>9.3648932576055437E-5</v>
      </c>
      <c r="I236">
        <f t="shared" si="37"/>
        <v>8.7701225726345768E-9</v>
      </c>
      <c r="J236">
        <f t="shared" si="38"/>
        <v>501.50094910726608</v>
      </c>
      <c r="K236">
        <f t="shared" si="39"/>
        <v>2.4440562849130829E-8</v>
      </c>
      <c r="O236">
        <f t="shared" si="40"/>
        <v>22.394216867469737</v>
      </c>
      <c r="P236">
        <f t="shared" si="41"/>
        <v>-1.5633477811776504E-4</v>
      </c>
      <c r="Q236">
        <f t="shared" si="42"/>
        <v>8.6999858363155505E-2</v>
      </c>
      <c r="R236">
        <f t="shared" si="43"/>
        <v>1.1586935035531333E-6</v>
      </c>
    </row>
    <row r="237" spans="1:18" x14ac:dyDescent="0.25">
      <c r="A237" s="2">
        <v>43087</v>
      </c>
      <c r="B237">
        <v>176.42</v>
      </c>
      <c r="C237">
        <f>1/Исходный!C237</f>
        <v>1.0604453870625664E-3</v>
      </c>
      <c r="E237">
        <f t="shared" si="34"/>
        <v>0.18708377518557795</v>
      </c>
      <c r="F237">
        <f t="shared" si="35"/>
        <v>31124.016399999997</v>
      </c>
      <c r="G237">
        <f t="shared" si="44"/>
        <v>9.554283030167544E-4</v>
      </c>
      <c r="H237">
        <f t="shared" si="36"/>
        <v>1.0501708404581198E-4</v>
      </c>
      <c r="I237">
        <f t="shared" si="37"/>
        <v>1.1028587941485136E-8</v>
      </c>
      <c r="J237">
        <f t="shared" si="38"/>
        <v>617.23511175786723</v>
      </c>
      <c r="K237">
        <f t="shared" si="39"/>
        <v>2.9692685253104005E-8</v>
      </c>
      <c r="O237">
        <f t="shared" si="40"/>
        <v>24.844216867469726</v>
      </c>
      <c r="P237">
        <f t="shared" si="41"/>
        <v>-1.7231565585605971E-4</v>
      </c>
      <c r="Q237">
        <f t="shared" si="42"/>
        <v>9.9031110255200686E-2</v>
      </c>
      <c r="R237">
        <f t="shared" si="43"/>
        <v>1.1245444189422763E-6</v>
      </c>
    </row>
    <row r="238" spans="1:18" x14ac:dyDescent="0.25">
      <c r="A238" s="2">
        <v>43088</v>
      </c>
      <c r="B238">
        <v>174.54</v>
      </c>
      <c r="C238">
        <f>1/Исходный!C238</f>
        <v>1.0638297872340426E-3</v>
      </c>
      <c r="E238">
        <f t="shared" si="34"/>
        <v>0.18568085106382978</v>
      </c>
      <c r="F238">
        <f t="shared" si="35"/>
        <v>30464.211599999999</v>
      </c>
      <c r="G238">
        <f t="shared" si="44"/>
        <v>9.7641449685803463E-4</v>
      </c>
      <c r="H238">
        <f t="shared" si="36"/>
        <v>8.7415290376007936E-5</v>
      </c>
      <c r="I238">
        <f t="shared" si="37"/>
        <v>7.6414329915217853E-9</v>
      </c>
      <c r="J238">
        <f t="shared" si="38"/>
        <v>527.35525633618124</v>
      </c>
      <c r="K238">
        <f t="shared" si="39"/>
        <v>2.8537769147170131E-8</v>
      </c>
      <c r="O238">
        <f t="shared" si="40"/>
        <v>22.96421686746973</v>
      </c>
      <c r="P238">
        <f t="shared" si="41"/>
        <v>-1.6893125568458352E-4</v>
      </c>
      <c r="Q238">
        <f t="shared" si="42"/>
        <v>8.2170372953447465E-2</v>
      </c>
      <c r="R238">
        <f t="shared" si="43"/>
        <v>1.1317338162064282E-6</v>
      </c>
    </row>
    <row r="239" spans="1:18" x14ac:dyDescent="0.25">
      <c r="A239" s="2">
        <v>43089</v>
      </c>
      <c r="B239">
        <v>174.35</v>
      </c>
      <c r="C239">
        <f>1/Исходный!C239</f>
        <v>1.0741138560687433E-3</v>
      </c>
      <c r="E239">
        <f t="shared" si="34"/>
        <v>0.18727175080558539</v>
      </c>
      <c r="F239">
        <f t="shared" si="35"/>
        <v>30397.922499999997</v>
      </c>
      <c r="G239">
        <f t="shared" si="44"/>
        <v>9.7853544198029155E-4</v>
      </c>
      <c r="H239">
        <f t="shared" si="36"/>
        <v>9.5578414088451705E-5</v>
      </c>
      <c r="I239">
        <f t="shared" si="37"/>
        <v>9.1352332396635439E-9</v>
      </c>
      <c r="J239">
        <f t="shared" si="38"/>
        <v>518.66495392654292</v>
      </c>
      <c r="K239">
        <f t="shared" si="39"/>
        <v>2.5168929895381637E-8</v>
      </c>
      <c r="O239">
        <f t="shared" si="40"/>
        <v>22.774216867469733</v>
      </c>
      <c r="P239">
        <f t="shared" si="41"/>
        <v>-1.5864718684988283E-4</v>
      </c>
      <c r="Q239">
        <f t="shared" si="42"/>
        <v>8.8983503516348539E-2</v>
      </c>
      <c r="R239">
        <f t="shared" si="43"/>
        <v>1.153720575798865E-6</v>
      </c>
    </row>
    <row r="240" spans="1:18" x14ac:dyDescent="0.25">
      <c r="A240" s="2">
        <v>43090</v>
      </c>
      <c r="B240">
        <v>175.01</v>
      </c>
      <c r="C240">
        <f>1/Исходный!C240</f>
        <v>1.0905125408942203E-3</v>
      </c>
      <c r="E240">
        <f t="shared" si="34"/>
        <v>0.1908505997818975</v>
      </c>
      <c r="F240">
        <f t="shared" si="35"/>
        <v>30628.500099999997</v>
      </c>
      <c r="G240">
        <f t="shared" si="44"/>
        <v>9.7116794839771474E-4</v>
      </c>
      <c r="H240">
        <f t="shared" si="36"/>
        <v>1.1934459249650559E-4</v>
      </c>
      <c r="I240">
        <f t="shared" si="37"/>
        <v>1.4243131758156979E-8</v>
      </c>
      <c r="J240">
        <f t="shared" si="38"/>
        <v>549.16252019160277</v>
      </c>
      <c r="K240">
        <f t="shared" si="39"/>
        <v>2.0234636328187368E-8</v>
      </c>
      <c r="O240">
        <f t="shared" si="40"/>
        <v>23.434216867469729</v>
      </c>
      <c r="P240">
        <f t="shared" si="41"/>
        <v>-1.4224850202440575E-4</v>
      </c>
      <c r="Q240">
        <f t="shared" si="42"/>
        <v>0.10943899131929563</v>
      </c>
      <c r="R240">
        <f t="shared" si="43"/>
        <v>1.1892176018475687E-6</v>
      </c>
    </row>
    <row r="241" spans="1:18" x14ac:dyDescent="0.25">
      <c r="A241" s="2">
        <v>43091</v>
      </c>
      <c r="B241">
        <v>175.01</v>
      </c>
      <c r="C241">
        <f>1/Исходный!C241</f>
        <v>1.0672358591248667E-3</v>
      </c>
      <c r="E241">
        <f t="shared" si="34"/>
        <v>0.1867769477054429</v>
      </c>
      <c r="F241">
        <f t="shared" si="35"/>
        <v>30628.500099999997</v>
      </c>
      <c r="G241">
        <f t="shared" si="44"/>
        <v>9.7116794839771474E-4</v>
      </c>
      <c r="H241">
        <f t="shared" si="36"/>
        <v>9.6067910727151923E-5</v>
      </c>
      <c r="I241">
        <f t="shared" si="37"/>
        <v>9.2290434714800318E-9</v>
      </c>
      <c r="J241">
        <f t="shared" si="38"/>
        <v>549.16252019160277</v>
      </c>
      <c r="K241">
        <f t="shared" si="39"/>
        <v>2.7398586469957837E-8</v>
      </c>
      <c r="O241">
        <f t="shared" si="40"/>
        <v>23.434216867469729</v>
      </c>
      <c r="P241">
        <f t="shared" si="41"/>
        <v>-1.6552518379375943E-4</v>
      </c>
      <c r="Q241">
        <f t="shared" si="42"/>
        <v>9.0015632351341343E-2</v>
      </c>
      <c r="R241">
        <f t="shared" si="43"/>
        <v>1.1389923790019922E-6</v>
      </c>
    </row>
    <row r="242" spans="1:18" x14ac:dyDescent="0.25">
      <c r="A242" s="2">
        <v>43096</v>
      </c>
      <c r="B242">
        <v>170.6</v>
      </c>
      <c r="C242">
        <f>1/Исходный!C242</f>
        <v>1.0548523206751054E-3</v>
      </c>
      <c r="E242">
        <f t="shared" si="34"/>
        <v>0.17995780590717297</v>
      </c>
      <c r="F242">
        <f t="shared" si="35"/>
        <v>29104.359999999997</v>
      </c>
      <c r="G242">
        <f t="shared" si="44"/>
        <v>1.0203962009722066E-3</v>
      </c>
      <c r="H242">
        <f t="shared" si="36"/>
        <v>3.4456119702898835E-5</v>
      </c>
      <c r="I242">
        <f t="shared" si="37"/>
        <v>1.1872241849804933E-9</v>
      </c>
      <c r="J242">
        <f t="shared" si="38"/>
        <v>361.92082742051986</v>
      </c>
      <c r="K242">
        <f t="shared" si="39"/>
        <v>3.1651513450322193E-8</v>
      </c>
      <c r="O242">
        <f t="shared" si="40"/>
        <v>19.024216867469733</v>
      </c>
      <c r="P242">
        <f t="shared" si="41"/>
        <v>-1.7790872224352069E-4</v>
      </c>
      <c r="Q242">
        <f t="shared" si="42"/>
        <v>3.26644014783481E-2</v>
      </c>
      <c r="R242">
        <f t="shared" si="43"/>
        <v>1.1127134184336554E-6</v>
      </c>
    </row>
    <row r="243" spans="1:18" x14ac:dyDescent="0.25">
      <c r="A243" s="2">
        <v>43097</v>
      </c>
      <c r="B243">
        <v>171.08</v>
      </c>
      <c r="C243">
        <f>1/Исходный!C243</f>
        <v>1.0235414534288639E-3</v>
      </c>
      <c r="E243">
        <f t="shared" si="34"/>
        <v>0.17510747185261005</v>
      </c>
      <c r="F243">
        <f t="shared" si="35"/>
        <v>29268.366400000003</v>
      </c>
      <c r="G243">
        <f t="shared" si="44"/>
        <v>1.0150380238212412E-3</v>
      </c>
      <c r="H243">
        <f t="shared" si="36"/>
        <v>8.5034296076226795E-6</v>
      </c>
      <c r="I243">
        <f t="shared" si="37"/>
        <v>7.2308315091794E-11</v>
      </c>
      <c r="J243">
        <f t="shared" si="38"/>
        <v>380.41447561329153</v>
      </c>
      <c r="K243">
        <f t="shared" si="39"/>
        <v>4.3772836626264614E-8</v>
      </c>
      <c r="O243">
        <f t="shared" si="40"/>
        <v>19.504216867469751</v>
      </c>
      <c r="P243">
        <f t="shared" si="41"/>
        <v>-2.092195894897622E-4</v>
      </c>
      <c r="Q243">
        <f t="shared" si="42"/>
        <v>8.3078507266473572E-3</v>
      </c>
      <c r="R243">
        <f t="shared" si="43"/>
        <v>1.0476371068872711E-6</v>
      </c>
    </row>
    <row r="244" spans="1:18" x14ac:dyDescent="0.25">
      <c r="A244" s="2">
        <v>43098</v>
      </c>
      <c r="B244">
        <v>169.23</v>
      </c>
      <c r="C244">
        <f>1/Исходный!C244</f>
        <v>1.0141987829614604E-3</v>
      </c>
      <c r="E244">
        <f t="shared" si="34"/>
        <v>0.17163286004056794</v>
      </c>
      <c r="F244">
        <f t="shared" si="35"/>
        <v>28638.792899999997</v>
      </c>
      <c r="G244">
        <f t="shared" si="44"/>
        <v>1.0356893315905862E-3</v>
      </c>
      <c r="H244">
        <f t="shared" si="36"/>
        <v>-2.1490548629125731E-5</v>
      </c>
      <c r="I244">
        <f t="shared" si="37"/>
        <v>4.6184368038081781E-10</v>
      </c>
      <c r="J244">
        <f t="shared" si="38"/>
        <v>311.67137320365265</v>
      </c>
      <c r="K244">
        <f t="shared" si="39"/>
        <v>4.7769461477583659E-8</v>
      </c>
      <c r="O244">
        <f t="shared" si="40"/>
        <v>17.654216867469728</v>
      </c>
      <c r="P244">
        <f t="shared" si="41"/>
        <v>-2.1856225995716566E-4</v>
      </c>
      <c r="Q244">
        <f t="shared" si="42"/>
        <v>-2.1189680948317972E-2</v>
      </c>
      <c r="R244">
        <f t="shared" si="43"/>
        <v>1.0285991713605074E-6</v>
      </c>
    </row>
    <row r="245" spans="1:18" x14ac:dyDescent="0.25">
      <c r="A245" s="2">
        <v>43102</v>
      </c>
      <c r="B245">
        <v>172.26</v>
      </c>
      <c r="C245">
        <f>1/Исходный!C245</f>
        <v>1.0090817356205853E-3</v>
      </c>
      <c r="E245">
        <f t="shared" si="34"/>
        <v>0.173824419778002</v>
      </c>
      <c r="F245">
        <f t="shared" si="35"/>
        <v>29673.507599999997</v>
      </c>
      <c r="G245">
        <f t="shared" si="44"/>
        <v>1.0018658383251187E-3</v>
      </c>
      <c r="H245">
        <f t="shared" si="36"/>
        <v>7.2158972954665303E-6</v>
      </c>
      <c r="I245">
        <f t="shared" si="37"/>
        <v>5.2069173778721188E-11</v>
      </c>
      <c r="J245">
        <f t="shared" si="38"/>
        <v>427.83682742051923</v>
      </c>
      <c r="K245">
        <f t="shared" si="39"/>
        <v>5.0032432513331374E-8</v>
      </c>
      <c r="O245">
        <f t="shared" si="40"/>
        <v>20.684216867469729</v>
      </c>
      <c r="P245">
        <f t="shared" si="41"/>
        <v>-2.2367930729804081E-4</v>
      </c>
      <c r="Q245">
        <f t="shared" si="42"/>
        <v>7.1509542198073314E-3</v>
      </c>
      <c r="R245">
        <f t="shared" si="43"/>
        <v>1.0182459491630528E-6</v>
      </c>
    </row>
    <row r="246" spans="1:18" x14ac:dyDescent="0.25">
      <c r="A246" s="2">
        <v>43103</v>
      </c>
      <c r="B246">
        <v>172.23</v>
      </c>
      <c r="C246">
        <f>1/Исходный!C246</f>
        <v>1.0101010101010101E-3</v>
      </c>
      <c r="E246">
        <f t="shared" si="34"/>
        <v>0.17396969696969697</v>
      </c>
      <c r="F246">
        <f t="shared" si="35"/>
        <v>29663.172899999998</v>
      </c>
      <c r="G246">
        <f t="shared" si="44"/>
        <v>1.0022007243970542E-3</v>
      </c>
      <c r="H246">
        <f t="shared" si="36"/>
        <v>7.9002857039558571E-6</v>
      </c>
      <c r="I246">
        <f t="shared" si="37"/>
        <v>6.2414514204129294E-11</v>
      </c>
      <c r="J246">
        <f t="shared" si="38"/>
        <v>426.59667440847102</v>
      </c>
      <c r="K246">
        <f t="shared" si="39"/>
        <v>4.9577490214341831E-8</v>
      </c>
      <c r="O246">
        <f t="shared" si="40"/>
        <v>20.654216867469728</v>
      </c>
      <c r="P246">
        <f t="shared" si="41"/>
        <v>-2.2266003281761599E-4</v>
      </c>
      <c r="Q246">
        <f t="shared" si="42"/>
        <v>7.8212828469162981E-3</v>
      </c>
      <c r="R246">
        <f t="shared" si="43"/>
        <v>1.0203040506070809E-6</v>
      </c>
    </row>
    <row r="247" spans="1:18" x14ac:dyDescent="0.25">
      <c r="A247" s="2">
        <v>43104</v>
      </c>
      <c r="B247">
        <v>173.03</v>
      </c>
      <c r="C247">
        <f>1/Исходный!C247</f>
        <v>1.0080645161290322E-3</v>
      </c>
      <c r="E247">
        <f t="shared" si="34"/>
        <v>0.17442540322580644</v>
      </c>
      <c r="F247">
        <f t="shared" si="35"/>
        <v>29939.3809</v>
      </c>
      <c r="G247">
        <f t="shared" si="44"/>
        <v>9.9327042914544562E-4</v>
      </c>
      <c r="H247">
        <f t="shared" si="36"/>
        <v>1.4794086983586615E-5</v>
      </c>
      <c r="I247">
        <f t="shared" si="37"/>
        <v>2.1886500967792691E-10</v>
      </c>
      <c r="J247">
        <f t="shared" si="38"/>
        <v>460.28342139642308</v>
      </c>
      <c r="K247">
        <f t="shared" si="39"/>
        <v>5.0488529151306668E-8</v>
      </c>
      <c r="O247">
        <f t="shared" si="40"/>
        <v>21.454216867469739</v>
      </c>
      <c r="P247">
        <f t="shared" si="41"/>
        <v>-2.2469652678959386E-4</v>
      </c>
      <c r="Q247">
        <f t="shared" si="42"/>
        <v>1.4675734287717922E-2</v>
      </c>
      <c r="R247">
        <f t="shared" si="43"/>
        <v>1.0161940686784598E-6</v>
      </c>
    </row>
    <row r="248" spans="1:18" x14ac:dyDescent="0.25">
      <c r="A248" s="2">
        <v>43105</v>
      </c>
      <c r="B248">
        <v>175</v>
      </c>
      <c r="C248">
        <f>1/Исходный!C248</f>
        <v>9.9800399201596798E-4</v>
      </c>
      <c r="E248">
        <f t="shared" si="34"/>
        <v>0.17465069860279439</v>
      </c>
      <c r="F248">
        <f t="shared" si="35"/>
        <v>30625</v>
      </c>
      <c r="G248">
        <f t="shared" si="44"/>
        <v>9.7127957708835954E-4</v>
      </c>
      <c r="H248">
        <f t="shared" si="36"/>
        <v>2.6724414927608436E-5</v>
      </c>
      <c r="I248">
        <f t="shared" si="37"/>
        <v>7.1419435322298066E-10</v>
      </c>
      <c r="J248">
        <f t="shared" si="38"/>
        <v>548.69393585425382</v>
      </c>
      <c r="K248">
        <f t="shared" si="39"/>
        <v>5.5110872948513207E-8</v>
      </c>
      <c r="O248">
        <f t="shared" si="40"/>
        <v>23.424216867469738</v>
      </c>
      <c r="P248">
        <f t="shared" si="41"/>
        <v>-2.3475705090265811E-4</v>
      </c>
      <c r="Q248">
        <f t="shared" si="42"/>
        <v>2.6777863757463657E-2</v>
      </c>
      <c r="R248">
        <f t="shared" si="43"/>
        <v>9.9601196807980837E-7</v>
      </c>
    </row>
    <row r="249" spans="1:18" x14ac:dyDescent="0.25">
      <c r="A249" s="2">
        <v>43108</v>
      </c>
      <c r="B249">
        <v>174.35</v>
      </c>
      <c r="C249">
        <f>1/Исходный!C249</f>
        <v>1.0090817356205853E-3</v>
      </c>
      <c r="E249">
        <f t="shared" si="34"/>
        <v>0.17593340060544904</v>
      </c>
      <c r="F249">
        <f t="shared" si="35"/>
        <v>30397.922499999997</v>
      </c>
      <c r="G249">
        <f t="shared" si="44"/>
        <v>9.7853544198029155E-4</v>
      </c>
      <c r="H249">
        <f t="shared" si="36"/>
        <v>3.0546293640293723E-5</v>
      </c>
      <c r="I249">
        <f t="shared" si="37"/>
        <v>9.3307605515904879E-10</v>
      </c>
      <c r="J249">
        <f t="shared" si="38"/>
        <v>518.66495392654292</v>
      </c>
      <c r="K249">
        <f t="shared" si="39"/>
        <v>5.0032432513331374E-8</v>
      </c>
      <c r="O249">
        <f t="shared" si="40"/>
        <v>22.774216867469733</v>
      </c>
      <c r="P249">
        <f t="shared" si="41"/>
        <v>-2.2367930729804081E-4</v>
      </c>
      <c r="Q249">
        <f t="shared" si="42"/>
        <v>3.0271376997531078E-2</v>
      </c>
      <c r="R249">
        <f t="shared" si="43"/>
        <v>1.0182459491630528E-6</v>
      </c>
    </row>
    <row r="250" spans="1:18" x14ac:dyDescent="0.25">
      <c r="A250" s="2">
        <v>43109</v>
      </c>
      <c r="B250">
        <v>174.33</v>
      </c>
      <c r="C250">
        <f>1/Исходный!C250</f>
        <v>1.0341261633919339E-3</v>
      </c>
      <c r="E250">
        <f t="shared" si="34"/>
        <v>0.18027921406411584</v>
      </c>
      <c r="F250">
        <f t="shared" si="35"/>
        <v>30390.948900000003</v>
      </c>
      <c r="G250">
        <f t="shared" si="44"/>
        <v>9.787586993615816E-4</v>
      </c>
      <c r="H250">
        <f t="shared" si="36"/>
        <v>5.5367464030352297E-5</v>
      </c>
      <c r="I250">
        <f t="shared" si="37"/>
        <v>3.0655560731523555E-9</v>
      </c>
      <c r="J250">
        <f t="shared" si="38"/>
        <v>517.75438525184495</v>
      </c>
      <c r="K250">
        <f t="shared" si="39"/>
        <v>3.9455815364583524E-8</v>
      </c>
      <c r="O250">
        <f t="shared" si="40"/>
        <v>22.754216867469751</v>
      </c>
      <c r="P250">
        <f t="shared" si="41"/>
        <v>-1.986348795266922E-4</v>
      </c>
      <c r="Q250">
        <f t="shared" si="42"/>
        <v>5.3540337717350665E-2</v>
      </c>
      <c r="R250">
        <f t="shared" si="43"/>
        <v>1.0694169218117207E-6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7" bestFit="1" customWidth="1"/>
  </cols>
  <sheetData>
    <row r="1" spans="1:18" x14ac:dyDescent="0.25">
      <c r="A1" s="3" t="s">
        <v>24</v>
      </c>
      <c r="B1" s="3" t="s">
        <v>54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-153827.34620741499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1/Исходный!B2</f>
        <v>8.4040675687032523E-3</v>
      </c>
      <c r="C2">
        <v>609</v>
      </c>
      <c r="E2">
        <f>B2*C2</f>
        <v>5.118077149340281</v>
      </c>
      <c r="F2">
        <f>B2^2</f>
        <v>7.062835169932979E-5</v>
      </c>
      <c r="G2">
        <f t="shared" ref="G2:G8" si="0">$M$2+$M$1*B2</f>
        <v>559.6344942117305</v>
      </c>
      <c r="H2">
        <f>C2-G2</f>
        <v>49.365505788269502</v>
      </c>
      <c r="I2">
        <f>H2^2</f>
        <v>2436.9531617316698</v>
      </c>
      <c r="J2">
        <f>(B2-$M$3)^2</f>
        <v>3.0438642872737826E-6</v>
      </c>
      <c r="K2">
        <f>(C2-$M$4)^2</f>
        <v>47966.277253592685</v>
      </c>
      <c r="L2" s="3" t="s">
        <v>0</v>
      </c>
      <c r="M2">
        <f>M4-M1*M3</f>
        <v>1852.4099056531541</v>
      </c>
      <c r="O2">
        <f>B2-$M$3</f>
        <v>1.7446673858571961E-3</v>
      </c>
      <c r="P2">
        <f>C2-$M$4</f>
        <v>-219.01204819277109</v>
      </c>
      <c r="Q2">
        <f>(C2-G2)/C2</f>
        <v>8.1059943823102637E-2</v>
      </c>
      <c r="R2">
        <f>C2^2</f>
        <v>370881</v>
      </c>
    </row>
    <row r="3" spans="1:18" x14ac:dyDescent="0.25">
      <c r="A3" s="2">
        <v>42745</v>
      </c>
      <c r="B3">
        <f>1/Исходный!B3</f>
        <v>8.3956007052304587E-3</v>
      </c>
      <c r="C3">
        <v>615</v>
      </c>
      <c r="E3">
        <f t="shared" ref="E3:E66" si="1">B3*C3</f>
        <v>5.1632944337167324</v>
      </c>
      <c r="F3">
        <f t="shared" ref="F3:F66" si="2">B3^2</f>
        <v>7.0486111201666177E-5</v>
      </c>
      <c r="G3">
        <f t="shared" si="0"/>
        <v>560.93692935045078</v>
      </c>
      <c r="H3">
        <f t="shared" ref="H3:H66" si="3">C3-G3</f>
        <v>54.063070649549218</v>
      </c>
      <c r="I3">
        <f t="shared" ref="I3:I66" si="4">H3^2</f>
        <v>2922.8156080581502</v>
      </c>
      <c r="J3">
        <f t="shared" ref="J3:J66" si="5">(B3-$M$3)^2</f>
        <v>3.0143922539278721E-6</v>
      </c>
      <c r="K3">
        <f t="shared" ref="K3:K66" si="6">(C3-$M$4)^2</f>
        <v>45374.132675279434</v>
      </c>
      <c r="L3" s="3" t="s">
        <v>2</v>
      </c>
      <c r="M3">
        <f>AVERAGE(B2:B250)</f>
        <v>6.6594001828460562E-3</v>
      </c>
      <c r="O3">
        <f t="shared" ref="O3:O66" si="7">B3-$M$3</f>
        <v>1.7362005223844025E-3</v>
      </c>
      <c r="P3">
        <f t="shared" ref="P3:P66" si="8">C3-$M$4</f>
        <v>-213.01204819277109</v>
      </c>
      <c r="Q3">
        <f t="shared" ref="Q3:Q66" si="9">(C3-G3)/C3</f>
        <v>8.7907431950486531E-2</v>
      </c>
      <c r="R3">
        <f t="shared" ref="R3:R66" si="10">C3^2</f>
        <v>378225</v>
      </c>
    </row>
    <row r="4" spans="1:18" x14ac:dyDescent="0.25">
      <c r="A4" s="2">
        <v>42746</v>
      </c>
      <c r="B4">
        <f>1/Исходный!B4</f>
        <v>8.350730688935281E-3</v>
      </c>
      <c r="C4">
        <v>632</v>
      </c>
      <c r="E4">
        <f t="shared" si="1"/>
        <v>5.2776617954070977</v>
      </c>
      <c r="F4">
        <f t="shared" si="2"/>
        <v>6.9734703039125512E-5</v>
      </c>
      <c r="G4">
        <f t="shared" si="0"/>
        <v>567.83916488142154</v>
      </c>
      <c r="H4">
        <f t="shared" si="3"/>
        <v>64.160835118578461</v>
      </c>
      <c r="I4">
        <f t="shared" si="4"/>
        <v>4116.6127631134113</v>
      </c>
      <c r="J4">
        <f t="shared" si="5"/>
        <v>2.8605988808280331E-6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1.6913305060892248E-3</v>
      </c>
      <c r="P4">
        <f t="shared" si="8"/>
        <v>-196.01204819277109</v>
      </c>
      <c r="Q4">
        <f t="shared" si="9"/>
        <v>0.10152030873192794</v>
      </c>
      <c r="R4">
        <f t="shared" si="10"/>
        <v>399424</v>
      </c>
    </row>
    <row r="5" spans="1:18" x14ac:dyDescent="0.25">
      <c r="A5" s="2">
        <v>42747</v>
      </c>
      <c r="B5">
        <f>1/Исходный!B5</f>
        <v>8.385744234800839E-3</v>
      </c>
      <c r="C5">
        <v>643</v>
      </c>
      <c r="E5">
        <f t="shared" si="1"/>
        <v>5.3920335429769395</v>
      </c>
      <c r="F5">
        <f t="shared" si="2"/>
        <v>7.0320706371495507E-5</v>
      </c>
      <c r="G5">
        <f t="shared" si="0"/>
        <v>562.45312403961111</v>
      </c>
      <c r="H5">
        <f t="shared" si="3"/>
        <v>80.546875960388888</v>
      </c>
      <c r="I5">
        <f t="shared" si="4"/>
        <v>6487.7992269782735</v>
      </c>
      <c r="J5">
        <f t="shared" si="5"/>
        <v>2.9802637857196577E-6</v>
      </c>
      <c r="K5">
        <f t="shared" si="6"/>
        <v>34229.457976484249</v>
      </c>
      <c r="L5" s="3" t="s">
        <v>4</v>
      </c>
      <c r="M5">
        <f>AVERAGE(E2:E250)</f>
        <v>5.4467866164883159</v>
      </c>
      <c r="O5">
        <f t="shared" si="7"/>
        <v>1.7263440519547828E-3</v>
      </c>
      <c r="P5">
        <f t="shared" si="8"/>
        <v>-185.01204819277109</v>
      </c>
      <c r="Q5">
        <f t="shared" si="9"/>
        <v>0.12526730320433729</v>
      </c>
      <c r="R5">
        <f t="shared" si="10"/>
        <v>413449</v>
      </c>
    </row>
    <row r="6" spans="1:18" x14ac:dyDescent="0.25">
      <c r="A6" s="2">
        <v>42748</v>
      </c>
      <c r="B6">
        <f>1/Исходный!B6</f>
        <v>8.4005376344086016E-3</v>
      </c>
      <c r="C6">
        <v>629</v>
      </c>
      <c r="E6">
        <f t="shared" si="1"/>
        <v>5.2839381720430101</v>
      </c>
      <c r="F6">
        <f t="shared" si="2"/>
        <v>7.0569032547115266E-5</v>
      </c>
      <c r="G6">
        <f t="shared" si="0"/>
        <v>560.1774946365631</v>
      </c>
      <c r="H6">
        <f t="shared" si="3"/>
        <v>68.822505363436903</v>
      </c>
      <c r="I6">
        <f t="shared" si="4"/>
        <v>4736.5372445003013</v>
      </c>
      <c r="J6">
        <f t="shared" si="5"/>
        <v>3.0315596252337153E-6</v>
      </c>
      <c r="K6">
        <f t="shared" si="6"/>
        <v>39605.795325881845</v>
      </c>
      <c r="L6" s="3" t="s">
        <v>5</v>
      </c>
      <c r="M6">
        <f>AVERAGE(F2:F250)</f>
        <v>4.4784964557830123E-5</v>
      </c>
      <c r="O6">
        <f t="shared" si="7"/>
        <v>1.7411374515625454E-3</v>
      </c>
      <c r="P6">
        <f t="shared" si="8"/>
        <v>-199.01204819277109</v>
      </c>
      <c r="Q6">
        <f t="shared" si="9"/>
        <v>0.10941574779560716</v>
      </c>
      <c r="R6">
        <f t="shared" si="10"/>
        <v>395641</v>
      </c>
    </row>
    <row r="7" spans="1:18" x14ac:dyDescent="0.25">
      <c r="A7" s="2">
        <v>42752</v>
      </c>
      <c r="B7">
        <f>1/Исходный!B7</f>
        <v>8.3333333333333332E-3</v>
      </c>
      <c r="C7">
        <v>625</v>
      </c>
      <c r="E7">
        <f t="shared" si="1"/>
        <v>5.208333333333333</v>
      </c>
      <c r="F7">
        <f t="shared" si="2"/>
        <v>6.9444444444444444E-5</v>
      </c>
      <c r="G7">
        <f t="shared" si="0"/>
        <v>570.51535392469577</v>
      </c>
      <c r="H7">
        <f t="shared" si="3"/>
        <v>54.484646075304227</v>
      </c>
      <c r="I7">
        <f t="shared" si="4"/>
        <v>2968.5766579511642</v>
      </c>
      <c r="J7">
        <f t="shared" si="5"/>
        <v>2.8020521923002609E-6</v>
      </c>
      <c r="K7">
        <f t="shared" si="6"/>
        <v>41213.89171142401</v>
      </c>
      <c r="L7" s="3" t="s">
        <v>6</v>
      </c>
      <c r="M7">
        <f>M3^2</f>
        <v>4.4347610795290086E-5</v>
      </c>
      <c r="O7">
        <f t="shared" si="7"/>
        <v>1.673933150487277E-3</v>
      </c>
      <c r="P7">
        <f t="shared" si="8"/>
        <v>-203.01204819277109</v>
      </c>
      <c r="Q7">
        <f t="shared" si="9"/>
        <v>8.7175433720486764E-2</v>
      </c>
      <c r="R7">
        <f t="shared" si="10"/>
        <v>390625</v>
      </c>
    </row>
    <row r="8" spans="1:18" x14ac:dyDescent="0.25">
      <c r="A8" s="2">
        <v>42753</v>
      </c>
      <c r="B8">
        <f>1/Исходный!B8</f>
        <v>8.3340278356529712E-3</v>
      </c>
      <c r="C8">
        <v>625</v>
      </c>
      <c r="E8">
        <f t="shared" si="1"/>
        <v>5.2087673972831068</v>
      </c>
      <c r="F8">
        <f t="shared" si="2"/>
        <v>6.9456019965438544E-5</v>
      </c>
      <c r="G8">
        <f t="shared" si="0"/>
        <v>570.40852047593103</v>
      </c>
      <c r="H8">
        <f t="shared" si="3"/>
        <v>54.591479524068973</v>
      </c>
      <c r="I8">
        <f t="shared" si="4"/>
        <v>2980.229636626842</v>
      </c>
      <c r="J8">
        <f t="shared" si="5"/>
        <v>2.8043777755455974E-6</v>
      </c>
      <c r="K8">
        <f t="shared" si="6"/>
        <v>41213.89171142401</v>
      </c>
      <c r="L8" s="3" t="s">
        <v>7</v>
      </c>
      <c r="M8">
        <f>M9/249</f>
        <v>3250.0185321453696</v>
      </c>
      <c r="O8">
        <f t="shared" si="7"/>
        <v>1.674627652806915E-3</v>
      </c>
      <c r="P8">
        <f t="shared" si="8"/>
        <v>-203.01204819277109</v>
      </c>
      <c r="Q8">
        <f t="shared" si="9"/>
        <v>8.7346367238510358E-2</v>
      </c>
      <c r="R8">
        <f t="shared" si="10"/>
        <v>390625</v>
      </c>
    </row>
    <row r="9" spans="1:18" x14ac:dyDescent="0.25">
      <c r="A9" s="2">
        <v>42754</v>
      </c>
      <c r="B9">
        <f>1/Исходный!B9</f>
        <v>8.3486391718149942E-3</v>
      </c>
      <c r="C9">
        <v>625</v>
      </c>
      <c r="E9">
        <f t="shared" si="1"/>
        <v>5.2178994823843716</v>
      </c>
      <c r="F9">
        <f t="shared" si="2"/>
        <v>6.9699776021163749E-5</v>
      </c>
      <c r="G9">
        <f t="shared" ref="G9:G72" si="11">$M$2+$M$1*B9</f>
        <v>568.1608974095825</v>
      </c>
      <c r="H9">
        <f t="shared" si="3"/>
        <v>56.839102590417497</v>
      </c>
      <c r="I9">
        <f t="shared" si="4"/>
        <v>3230.6835832840052</v>
      </c>
      <c r="J9">
        <f t="shared" si="5"/>
        <v>2.8535283618527997E-6</v>
      </c>
      <c r="K9">
        <f t="shared" si="6"/>
        <v>41213.89171142401</v>
      </c>
      <c r="L9" s="3" t="s">
        <v>8</v>
      </c>
      <c r="M9">
        <f>SUM(I2:I250)</f>
        <v>809254.61450419703</v>
      </c>
      <c r="O9">
        <f t="shared" si="7"/>
        <v>1.689238988968938E-3</v>
      </c>
      <c r="P9">
        <f t="shared" si="8"/>
        <v>-203.01204819277109</v>
      </c>
      <c r="Q9">
        <f t="shared" si="9"/>
        <v>9.0942564144667989E-2</v>
      </c>
      <c r="R9">
        <f t="shared" si="10"/>
        <v>390625</v>
      </c>
    </row>
    <row r="10" spans="1:18" x14ac:dyDescent="0.25">
      <c r="A10" s="2">
        <v>42755</v>
      </c>
      <c r="B10">
        <f>1/Исходный!B10</f>
        <v>8.3333333333333332E-3</v>
      </c>
      <c r="C10">
        <v>620</v>
      </c>
      <c r="E10">
        <f t="shared" si="1"/>
        <v>5.166666666666667</v>
      </c>
      <c r="F10">
        <f t="shared" si="2"/>
        <v>6.9444444444444444E-5</v>
      </c>
      <c r="G10">
        <f t="shared" si="11"/>
        <v>570.51535392469577</v>
      </c>
      <c r="H10">
        <f t="shared" si="3"/>
        <v>49.484646075304227</v>
      </c>
      <c r="I10">
        <f t="shared" si="4"/>
        <v>2448.7301971981219</v>
      </c>
      <c r="J10">
        <f t="shared" si="5"/>
        <v>2.8020521923002609E-6</v>
      </c>
      <c r="K10">
        <f t="shared" si="6"/>
        <v>43269.012193351722</v>
      </c>
      <c r="L10" s="3" t="s">
        <v>9</v>
      </c>
      <c r="M10">
        <f>SUM(J2:J250)</f>
        <v>1.089010868724617E-4</v>
      </c>
      <c r="O10">
        <f t="shared" si="7"/>
        <v>1.673933150487277E-3</v>
      </c>
      <c r="P10">
        <f t="shared" si="8"/>
        <v>-208.01204819277109</v>
      </c>
      <c r="Q10">
        <f t="shared" si="9"/>
        <v>7.9813945282748752E-2</v>
      </c>
      <c r="R10">
        <f t="shared" si="10"/>
        <v>384400</v>
      </c>
    </row>
    <row r="11" spans="1:18" x14ac:dyDescent="0.25">
      <c r="A11" s="2">
        <v>42758</v>
      </c>
      <c r="B11">
        <f>1/Исходный!B11</f>
        <v>8.327781479013991E-3</v>
      </c>
      <c r="C11">
        <v>641</v>
      </c>
      <c r="E11">
        <f t="shared" si="1"/>
        <v>5.3381079280479682</v>
      </c>
      <c r="F11">
        <f t="shared" si="2"/>
        <v>6.9351944362208462E-5</v>
      </c>
      <c r="G11">
        <f t="shared" si="11"/>
        <v>571.36938094117045</v>
      </c>
      <c r="H11">
        <f t="shared" si="3"/>
        <v>69.630619058829552</v>
      </c>
      <c r="I11">
        <f t="shared" si="4"/>
        <v>4848.4231105158369</v>
      </c>
      <c r="J11">
        <f t="shared" si="5"/>
        <v>2.7834961494029984E-6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1.6683812961679348E-3</v>
      </c>
      <c r="P11">
        <f t="shared" si="8"/>
        <v>-187.01204819277109</v>
      </c>
      <c r="Q11">
        <f t="shared" si="9"/>
        <v>0.10862811085620835</v>
      </c>
      <c r="R11">
        <f t="shared" si="10"/>
        <v>410881</v>
      </c>
    </row>
    <row r="12" spans="1:18" x14ac:dyDescent="0.25">
      <c r="A12" s="2">
        <v>42759</v>
      </c>
      <c r="B12">
        <f>1/Исходный!B12</f>
        <v>8.3354171876302407E-3</v>
      </c>
      <c r="C12">
        <v>649</v>
      </c>
      <c r="E12">
        <f t="shared" si="1"/>
        <v>5.4096857547720258</v>
      </c>
      <c r="F12">
        <f t="shared" si="2"/>
        <v>6.9479179691841637E-5</v>
      </c>
      <c r="G12">
        <f t="shared" si="11"/>
        <v>570.1948001483197</v>
      </c>
      <c r="H12">
        <f t="shared" si="3"/>
        <v>78.8051998516803</v>
      </c>
      <c r="I12">
        <f t="shared" si="4"/>
        <v>6210.2595236632724</v>
      </c>
      <c r="J12">
        <f t="shared" si="5"/>
        <v>2.8090330003257489E-6</v>
      </c>
      <c r="K12">
        <f t="shared" si="6"/>
        <v>32045.313398170998</v>
      </c>
      <c r="L12" s="3" t="s">
        <v>11</v>
      </c>
      <c r="M12">
        <f>1-(M9/M11)</f>
        <v>0.76101146189204094</v>
      </c>
      <c r="O12">
        <f t="shared" si="7"/>
        <v>1.6760170047841845E-3</v>
      </c>
      <c r="P12">
        <f t="shared" si="8"/>
        <v>-179.01204819277109</v>
      </c>
      <c r="Q12">
        <f t="shared" si="9"/>
        <v>0.12142557758348274</v>
      </c>
      <c r="R12">
        <f t="shared" si="10"/>
        <v>421201</v>
      </c>
    </row>
    <row r="13" spans="1:18" x14ac:dyDescent="0.25">
      <c r="A13" s="2">
        <v>42760</v>
      </c>
      <c r="B13">
        <f>1/Исходный!B13</f>
        <v>8.2047915982934039E-3</v>
      </c>
      <c r="C13">
        <v>678</v>
      </c>
      <c r="E13">
        <f t="shared" si="1"/>
        <v>5.5628487036429277</v>
      </c>
      <c r="F13">
        <f t="shared" si="2"/>
        <v>6.7318605171426028E-5</v>
      </c>
      <c r="G13">
        <f t="shared" si="11"/>
        <v>590.28858790278491</v>
      </c>
      <c r="H13">
        <f t="shared" si="3"/>
        <v>87.711412097215089</v>
      </c>
      <c r="I13">
        <f t="shared" si="4"/>
        <v>7693.2918120874892</v>
      </c>
      <c r="J13">
        <f t="shared" si="5"/>
        <v>2.3882346269383565E-6</v>
      </c>
      <c r="K13">
        <f t="shared" si="6"/>
        <v>22503.614602990277</v>
      </c>
      <c r="L13" s="3" t="s">
        <v>12</v>
      </c>
      <c r="M13">
        <f>M12/(1-M12)*249</f>
        <v>792.89097088630433</v>
      </c>
      <c r="O13">
        <f t="shared" si="7"/>
        <v>1.5453914154473477E-3</v>
      </c>
      <c r="P13">
        <f t="shared" si="8"/>
        <v>-150.01204819277109</v>
      </c>
      <c r="Q13">
        <f t="shared" si="9"/>
        <v>0.12936786445016973</v>
      </c>
      <c r="R13">
        <f t="shared" si="10"/>
        <v>459684</v>
      </c>
    </row>
    <row r="14" spans="1:18" x14ac:dyDescent="0.25">
      <c r="A14" s="2">
        <v>42761</v>
      </c>
      <c r="B14">
        <f>1/Исходный!B14</f>
        <v>8.2007544694111863E-3</v>
      </c>
      <c r="C14">
        <v>680</v>
      </c>
      <c r="E14">
        <f t="shared" si="1"/>
        <v>5.5765130391996065</v>
      </c>
      <c r="F14">
        <f t="shared" si="2"/>
        <v>6.7252373867567546E-5</v>
      </c>
      <c r="G14">
        <f t="shared" si="11"/>
        <v>590.90960872503365</v>
      </c>
      <c r="H14">
        <f t="shared" si="3"/>
        <v>89.09039127496635</v>
      </c>
      <c r="I14">
        <f t="shared" si="4"/>
        <v>7937.0978175266</v>
      </c>
      <c r="J14">
        <f t="shared" si="5"/>
        <v>2.3757730367127014E-6</v>
      </c>
      <c r="K14">
        <f t="shared" si="6"/>
        <v>21907.566410219191</v>
      </c>
      <c r="L14" s="3" t="s">
        <v>13</v>
      </c>
      <c r="M14">
        <f>M1*(M3/M4)</f>
        <v>-1.2371774779077742</v>
      </c>
      <c r="O14">
        <f t="shared" si="7"/>
        <v>1.5413542865651301E-3</v>
      </c>
      <c r="P14">
        <f t="shared" si="8"/>
        <v>-148.01204819277109</v>
      </c>
      <c r="Q14">
        <f t="shared" si="9"/>
        <v>0.13101528128671522</v>
      </c>
      <c r="R14">
        <f t="shared" si="10"/>
        <v>462400</v>
      </c>
    </row>
    <row r="15" spans="1:18" x14ac:dyDescent="0.25">
      <c r="A15" s="2">
        <v>42762</v>
      </c>
      <c r="B15">
        <f>1/Исходный!B15</f>
        <v>8.2000820008200082E-3</v>
      </c>
      <c r="C15">
        <v>680</v>
      </c>
      <c r="E15">
        <f t="shared" si="1"/>
        <v>5.5760557605576055</v>
      </c>
      <c r="F15">
        <f t="shared" si="2"/>
        <v>6.7241344820172269E-5</v>
      </c>
      <c r="G15">
        <f t="shared" si="11"/>
        <v>591.01305278382256</v>
      </c>
      <c r="H15">
        <f t="shared" si="3"/>
        <v>88.986947216177441</v>
      </c>
      <c r="I15">
        <f t="shared" si="4"/>
        <v>7918.67677485475</v>
      </c>
      <c r="J15">
        <f t="shared" si="5"/>
        <v>2.3737004642355216E-6</v>
      </c>
      <c r="K15">
        <f t="shared" si="6"/>
        <v>21907.566410219191</v>
      </c>
      <c r="L15" s="3" t="s">
        <v>14</v>
      </c>
      <c r="M15">
        <f>COVAR(B2:B250,C2:C250)</f>
        <v>-6.727696864535887E-2</v>
      </c>
      <c r="O15">
        <f t="shared" si="7"/>
        <v>1.5406818179739519E-3</v>
      </c>
      <c r="P15">
        <f t="shared" si="8"/>
        <v>-148.01204819277109</v>
      </c>
      <c r="Q15">
        <f t="shared" si="9"/>
        <v>0.13086315767084919</v>
      </c>
      <c r="R15">
        <f t="shared" si="10"/>
        <v>462400</v>
      </c>
    </row>
    <row r="16" spans="1:18" x14ac:dyDescent="0.25">
      <c r="A16" s="2">
        <v>42765</v>
      </c>
      <c r="B16">
        <f>1/Исходный!B16</f>
        <v>8.2216558414864756E-3</v>
      </c>
      <c r="C16">
        <v>676</v>
      </c>
      <c r="E16">
        <f t="shared" si="1"/>
        <v>5.5578393488448574</v>
      </c>
      <c r="F16">
        <f t="shared" si="2"/>
        <v>6.7595624775848684E-5</v>
      </c>
      <c r="G16">
        <f t="shared" si="11"/>
        <v>587.6944061265981</v>
      </c>
      <c r="H16">
        <f t="shared" si="3"/>
        <v>88.305593873401904</v>
      </c>
      <c r="I16">
        <f t="shared" si="4"/>
        <v>7797.8779093341955</v>
      </c>
      <c r="J16">
        <f t="shared" si="5"/>
        <v>2.4406427429540105E-6</v>
      </c>
      <c r="K16">
        <f t="shared" si="6"/>
        <v>23107.66279576136</v>
      </c>
      <c r="L16" s="3" t="s">
        <v>29</v>
      </c>
      <c r="M16" s="4">
        <f>SUM(O2:O250)</f>
        <v>6.600622826091751E-16</v>
      </c>
      <c r="O16">
        <f t="shared" si="7"/>
        <v>1.5622556586404194E-3</v>
      </c>
      <c r="P16">
        <f t="shared" si="8"/>
        <v>-152.01204819277109</v>
      </c>
      <c r="Q16">
        <f t="shared" si="9"/>
        <v>0.13062957673580164</v>
      </c>
      <c r="R16">
        <f t="shared" si="10"/>
        <v>456976</v>
      </c>
    </row>
    <row r="17" spans="1:18" x14ac:dyDescent="0.25">
      <c r="A17" s="2">
        <v>42766</v>
      </c>
      <c r="B17">
        <f>1/Исходный!B17</f>
        <v>8.2406262875978579E-3</v>
      </c>
      <c r="C17">
        <v>676</v>
      </c>
      <c r="E17">
        <f t="shared" si="1"/>
        <v>5.5706633704161517</v>
      </c>
      <c r="F17">
        <f t="shared" si="2"/>
        <v>6.7907921611848847E-5</v>
      </c>
      <c r="G17">
        <f t="shared" si="11"/>
        <v>584.77623274491339</v>
      </c>
      <c r="H17">
        <f t="shared" si="3"/>
        <v>91.223767255086614</v>
      </c>
      <c r="I17">
        <f t="shared" si="4"/>
        <v>8321.7757122102121</v>
      </c>
      <c r="J17">
        <f t="shared" si="5"/>
        <v>2.5002759943485557E-6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1.5812261047518017E-3</v>
      </c>
      <c r="P17">
        <f t="shared" si="8"/>
        <v>-152.01204819277109</v>
      </c>
      <c r="Q17">
        <f t="shared" si="9"/>
        <v>0.13494640126492102</v>
      </c>
      <c r="R17">
        <f t="shared" si="10"/>
        <v>456976</v>
      </c>
    </row>
    <row r="18" spans="1:18" x14ac:dyDescent="0.25">
      <c r="A18" s="2">
        <v>42767</v>
      </c>
      <c r="B18">
        <f>1/Исходный!B18</f>
        <v>7.7669902912621356E-3</v>
      </c>
      <c r="C18">
        <v>675</v>
      </c>
      <c r="E18">
        <f t="shared" si="1"/>
        <v>5.2427184466019412</v>
      </c>
      <c r="F18">
        <f t="shared" si="2"/>
        <v>6.0326138184560275E-5</v>
      </c>
      <c r="G18">
        <f t="shared" si="11"/>
        <v>657.63440112954254</v>
      </c>
      <c r="H18">
        <f t="shared" si="3"/>
        <v>17.365598870457461</v>
      </c>
      <c r="I18">
        <f t="shared" si="4"/>
        <v>301.56402412963342</v>
      </c>
      <c r="J18">
        <f t="shared" si="5"/>
        <v>1.2267558482611426E-6</v>
      </c>
      <c r="K18">
        <f t="shared" si="6"/>
        <v>23412.686892146903</v>
      </c>
      <c r="L18" s="3" t="s">
        <v>15</v>
      </c>
      <c r="M18">
        <f>CORREL(C2:C250,B2:B250)</f>
        <v>-0.87235970900313886</v>
      </c>
      <c r="O18">
        <f t="shared" si="7"/>
        <v>1.1075901084160794E-3</v>
      </c>
      <c r="P18">
        <f t="shared" si="8"/>
        <v>-153.01204819277109</v>
      </c>
      <c r="Q18">
        <f t="shared" si="9"/>
        <v>2.5726813141418461E-2</v>
      </c>
      <c r="R18">
        <f t="shared" si="10"/>
        <v>455625</v>
      </c>
    </row>
    <row r="19" spans="1:18" x14ac:dyDescent="0.25">
      <c r="A19" s="2">
        <v>42768</v>
      </c>
      <c r="B19">
        <f>1/Исходный!B19</f>
        <v>7.7802847584221586E-3</v>
      </c>
      <c r="C19">
        <v>684</v>
      </c>
      <c r="E19">
        <f t="shared" si="1"/>
        <v>5.3217147747607561</v>
      </c>
      <c r="F19">
        <f t="shared" si="2"/>
        <v>6.0532830922136146E-5</v>
      </c>
      <c r="G19">
        <f t="shared" si="11"/>
        <v>655.58934852707466</v>
      </c>
      <c r="H19">
        <f t="shared" si="3"/>
        <v>28.410651472925338</v>
      </c>
      <c r="I19">
        <f t="shared" si="4"/>
        <v>807.16511711603471</v>
      </c>
      <c r="J19">
        <f t="shared" si="5"/>
        <v>1.256382231764419E-6</v>
      </c>
      <c r="K19">
        <f t="shared" si="6"/>
        <v>20739.470024677023</v>
      </c>
      <c r="L19" s="3" t="s">
        <v>31</v>
      </c>
      <c r="M19" s="5">
        <f>1/249*ABS(M20)</f>
        <v>4.49361648343043E-3</v>
      </c>
      <c r="O19">
        <f t="shared" si="7"/>
        <v>1.1208845755761023E-3</v>
      </c>
      <c r="P19">
        <f t="shared" si="8"/>
        <v>-144.01204819277109</v>
      </c>
      <c r="Q19">
        <f t="shared" si="9"/>
        <v>4.1536040165095524E-2</v>
      </c>
      <c r="R19">
        <f t="shared" si="10"/>
        <v>467856</v>
      </c>
    </row>
    <row r="20" spans="1:18" x14ac:dyDescent="0.25">
      <c r="A20" s="2">
        <v>42769</v>
      </c>
      <c r="B20">
        <f>1/Исходный!B20</f>
        <v>7.7471335605825836E-3</v>
      </c>
      <c r="C20">
        <v>687</v>
      </c>
      <c r="E20">
        <f t="shared" si="1"/>
        <v>5.322280756120235</v>
      </c>
      <c r="F20">
        <f t="shared" si="2"/>
        <v>6.0018078405504982E-5</v>
      </c>
      <c r="G20">
        <f t="shared" si="11"/>
        <v>660.68890931433339</v>
      </c>
      <c r="H20">
        <f t="shared" si="3"/>
        <v>26.311090685666613</v>
      </c>
      <c r="I20">
        <f t="shared" si="4"/>
        <v>692.27349306937242</v>
      </c>
      <c r="J20">
        <f t="shared" si="5"/>
        <v>1.1831639010421151E-6</v>
      </c>
      <c r="K20">
        <f t="shared" si="6"/>
        <v>19884.397735520397</v>
      </c>
      <c r="L20" s="3" t="s">
        <v>32</v>
      </c>
      <c r="M20">
        <f>SUM(Q2:Q250)</f>
        <v>-1.1189105043741772</v>
      </c>
      <c r="O20">
        <f t="shared" si="7"/>
        <v>1.0877333777365274E-3</v>
      </c>
      <c r="P20">
        <f t="shared" si="8"/>
        <v>-141.01204819277109</v>
      </c>
      <c r="Q20">
        <f t="shared" si="9"/>
        <v>3.8298530837942671E-2</v>
      </c>
      <c r="R20">
        <f t="shared" si="10"/>
        <v>471969</v>
      </c>
    </row>
    <row r="21" spans="1:18" x14ac:dyDescent="0.25">
      <c r="A21" s="2">
        <v>42772</v>
      </c>
      <c r="B21">
        <f>1/Исходный!B21</f>
        <v>7.6751861232634893E-3</v>
      </c>
      <c r="C21">
        <v>689</v>
      </c>
      <c r="E21">
        <f t="shared" si="1"/>
        <v>5.2882032389285438</v>
      </c>
      <c r="F21">
        <f t="shared" si="2"/>
        <v>5.890848202673643E-5</v>
      </c>
      <c r="G21">
        <f t="shared" si="11"/>
        <v>671.75639266355392</v>
      </c>
      <c r="H21">
        <f t="shared" si="3"/>
        <v>17.243607336446075</v>
      </c>
      <c r="I21">
        <f t="shared" si="4"/>
        <v>297.34199397353689</v>
      </c>
      <c r="J21">
        <f t="shared" si="5"/>
        <v>1.031821076749729E-6</v>
      </c>
      <c r="K21">
        <f t="shared" si="6"/>
        <v>19324.349542749311</v>
      </c>
      <c r="O21">
        <f t="shared" si="7"/>
        <v>1.0157859404174331E-3</v>
      </c>
      <c r="P21">
        <f t="shared" si="8"/>
        <v>-139.01204819277109</v>
      </c>
      <c r="Q21">
        <f t="shared" si="9"/>
        <v>2.5027006293825944E-2</v>
      </c>
      <c r="R21">
        <f t="shared" si="10"/>
        <v>474721</v>
      </c>
    </row>
    <row r="22" spans="1:18" x14ac:dyDescent="0.25">
      <c r="A22" s="2">
        <v>42773</v>
      </c>
      <c r="B22">
        <f>1/Исходный!B22</f>
        <v>7.6028282521097851E-3</v>
      </c>
      <c r="C22">
        <v>678</v>
      </c>
      <c r="E22">
        <f t="shared" si="1"/>
        <v>5.1547175549304347</v>
      </c>
      <c r="F22">
        <f t="shared" si="2"/>
        <v>5.780299743107873E-5</v>
      </c>
      <c r="G22">
        <f t="shared" si="11"/>
        <v>682.8870119603464</v>
      </c>
      <c r="H22">
        <f t="shared" si="3"/>
        <v>-4.8870119603463991</v>
      </c>
      <c r="I22">
        <f t="shared" si="4"/>
        <v>23.882885900568755</v>
      </c>
      <c r="J22">
        <f t="shared" si="5"/>
        <v>8.900565218746873E-7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9.4342806926372893E-4</v>
      </c>
      <c r="P22">
        <f t="shared" si="8"/>
        <v>-150.01204819277109</v>
      </c>
      <c r="Q22">
        <f t="shared" si="9"/>
        <v>-7.2079822423988188E-3</v>
      </c>
      <c r="R22">
        <f t="shared" si="10"/>
        <v>459684</v>
      </c>
    </row>
    <row r="23" spans="1:18" x14ac:dyDescent="0.25">
      <c r="A23" s="2">
        <v>42774</v>
      </c>
      <c r="B23">
        <f>1/Исходный!B23</f>
        <v>7.5734625870948202E-3</v>
      </c>
      <c r="C23">
        <v>677</v>
      </c>
      <c r="E23">
        <f t="shared" si="1"/>
        <v>5.1272341714631935</v>
      </c>
      <c r="F23">
        <f t="shared" si="2"/>
        <v>5.7357335558124967E-5</v>
      </c>
      <c r="G23">
        <f t="shared" si="11"/>
        <v>687.40425427921446</v>
      </c>
      <c r="H23">
        <f t="shared" si="3"/>
        <v>-10.404254279214456</v>
      </c>
      <c r="I23">
        <f t="shared" si="4"/>
        <v>108.24850710655231</v>
      </c>
      <c r="J23">
        <f t="shared" si="5"/>
        <v>8.3551007886103092E-7</v>
      </c>
      <c r="K23">
        <f t="shared" si="6"/>
        <v>22804.638699375817</v>
      </c>
      <c r="L23">
        <f>(SUM(F2:F250)*M11)/(247*M10)</f>
        <v>1403817.093652383</v>
      </c>
      <c r="M23">
        <f>L23^0.5</f>
        <v>1184.8278751162056</v>
      </c>
      <c r="N23">
        <f>M23/M2</f>
        <v>0.63961430539772401</v>
      </c>
      <c r="O23">
        <f t="shared" si="7"/>
        <v>9.1406240424876401E-4</v>
      </c>
      <c r="P23">
        <f t="shared" si="8"/>
        <v>-151.01204819277109</v>
      </c>
      <c r="Q23">
        <f t="shared" si="9"/>
        <v>-1.5368174710804218E-2</v>
      </c>
      <c r="R23">
        <f t="shared" si="10"/>
        <v>458329</v>
      </c>
    </row>
    <row r="24" spans="1:18" x14ac:dyDescent="0.25">
      <c r="A24" s="2">
        <v>42775</v>
      </c>
      <c r="B24">
        <f>1/Исходный!B24</f>
        <v>7.5517293460202395E-3</v>
      </c>
      <c r="C24">
        <v>676</v>
      </c>
      <c r="E24">
        <f t="shared" si="1"/>
        <v>5.1049690379096822</v>
      </c>
      <c r="F24">
        <f t="shared" si="2"/>
        <v>5.7028616115543272E-5</v>
      </c>
      <c r="G24">
        <f t="shared" si="11"/>
        <v>690.74742107820316</v>
      </c>
      <c r="H24">
        <f t="shared" si="3"/>
        <v>-14.747421078203161</v>
      </c>
      <c r="I24">
        <f t="shared" si="4"/>
        <v>217.48642845783087</v>
      </c>
      <c r="J24">
        <f t="shared" si="5"/>
        <v>7.9625133545113808E-7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8.9232916317418323E-4</v>
      </c>
      <c r="P24">
        <f t="shared" si="8"/>
        <v>-152.01204819277109</v>
      </c>
      <c r="Q24">
        <f t="shared" si="9"/>
        <v>-2.1815711654146686E-2</v>
      </c>
      <c r="R24">
        <f t="shared" si="10"/>
        <v>456976</v>
      </c>
    </row>
    <row r="25" spans="1:18" x14ac:dyDescent="0.25">
      <c r="A25" s="2">
        <v>42776</v>
      </c>
      <c r="B25">
        <f>1/Исходный!B25</f>
        <v>7.5688767786860432E-3</v>
      </c>
      <c r="C25">
        <v>667</v>
      </c>
      <c r="E25">
        <f t="shared" si="1"/>
        <v>5.0484408113835908</v>
      </c>
      <c r="F25">
        <f t="shared" si="2"/>
        <v>5.7287895690932816E-5</v>
      </c>
      <c r="G25">
        <f t="shared" si="11"/>
        <v>688.10967701695222</v>
      </c>
      <c r="H25">
        <f t="shared" si="3"/>
        <v>-21.109677016952219</v>
      </c>
      <c r="I25">
        <f t="shared" si="4"/>
        <v>445.6184637600407</v>
      </c>
      <c r="J25">
        <f t="shared" si="5"/>
        <v>8.2714767838069095E-7</v>
      </c>
      <c r="K25">
        <f t="shared" si="6"/>
        <v>25924.879663231241</v>
      </c>
      <c r="L25">
        <f>M11/(249*247*M10)</f>
        <v>505568.02311722568</v>
      </c>
      <c r="M25">
        <f>L25^0.5</f>
        <v>711.03306752726041</v>
      </c>
      <c r="N25">
        <f>M25/M1</f>
        <v>-4.6222800110490778E-3</v>
      </c>
      <c r="O25">
        <f t="shared" si="7"/>
        <v>9.0947659583998693E-4</v>
      </c>
      <c r="P25">
        <f t="shared" si="8"/>
        <v>-161.01204819277109</v>
      </c>
      <c r="Q25">
        <f t="shared" si="9"/>
        <v>-3.1648691179838408E-2</v>
      </c>
      <c r="R25">
        <f t="shared" si="10"/>
        <v>444889</v>
      </c>
    </row>
    <row r="26" spans="1:18" x14ac:dyDescent="0.25">
      <c r="A26" s="2">
        <v>42779</v>
      </c>
      <c r="B26">
        <f>1/Исходный!B26</f>
        <v>7.5024382924450449E-3</v>
      </c>
      <c r="C26">
        <v>660</v>
      </c>
      <c r="E26">
        <f t="shared" si="1"/>
        <v>4.9516092730137293</v>
      </c>
      <c r="F26">
        <f t="shared" si="2"/>
        <v>5.6286580331945723E-5</v>
      </c>
      <c r="G26">
        <f t="shared" si="11"/>
        <v>698.32973304144275</v>
      </c>
      <c r="H26">
        <f t="shared" si="3"/>
        <v>-38.329733041442751</v>
      </c>
      <c r="I26">
        <f t="shared" si="4"/>
        <v>1469.168435028268</v>
      </c>
      <c r="J26">
        <f t="shared" si="5"/>
        <v>7.1071325423623647E-7</v>
      </c>
      <c r="K26">
        <f t="shared" si="6"/>
        <v>28228.048337930035</v>
      </c>
      <c r="O26">
        <f t="shared" si="7"/>
        <v>8.4303810959898869E-4</v>
      </c>
      <c r="P26">
        <f t="shared" si="8"/>
        <v>-168.01204819277109</v>
      </c>
      <c r="Q26">
        <f t="shared" si="9"/>
        <v>-5.8075353093095076E-2</v>
      </c>
      <c r="R26">
        <f t="shared" si="10"/>
        <v>435600</v>
      </c>
    </row>
    <row r="27" spans="1:18" x14ac:dyDescent="0.25">
      <c r="A27" s="2">
        <v>42780</v>
      </c>
      <c r="B27">
        <f>1/Исходный!B27</f>
        <v>7.4063101762701818E-3</v>
      </c>
      <c r="C27">
        <v>653</v>
      </c>
      <c r="E27">
        <f t="shared" si="1"/>
        <v>4.8363205451044289</v>
      </c>
      <c r="F27">
        <f t="shared" si="2"/>
        <v>5.4853430427123249E-5</v>
      </c>
      <c r="G27">
        <f t="shared" si="11"/>
        <v>713.11686604854003</v>
      </c>
      <c r="H27">
        <f t="shared" si="3"/>
        <v>-60.116866048540032</v>
      </c>
      <c r="I27">
        <f t="shared" si="4"/>
        <v>3614.0375834981051</v>
      </c>
      <c r="J27">
        <f t="shared" si="5"/>
        <v>5.5787453827682726E-7</v>
      </c>
      <c r="K27">
        <f t="shared" si="6"/>
        <v>30629.217012628829</v>
      </c>
      <c r="L27">
        <f>M2-M23*1.96</f>
        <v>-469.85272957460893</v>
      </c>
      <c r="M27" s="6" t="s">
        <v>43</v>
      </c>
      <c r="N27" s="7">
        <f>M2+M23*1.96</f>
        <v>4174.672540880917</v>
      </c>
      <c r="O27">
        <f t="shared" si="7"/>
        <v>7.4690999342412554E-4</v>
      </c>
      <c r="P27">
        <f t="shared" si="8"/>
        <v>-175.01204819277109</v>
      </c>
      <c r="Q27">
        <f t="shared" si="9"/>
        <v>-9.2062582003889795E-2</v>
      </c>
      <c r="R27">
        <f t="shared" si="10"/>
        <v>426409</v>
      </c>
    </row>
    <row r="28" spans="1:18" x14ac:dyDescent="0.25">
      <c r="A28" s="2">
        <v>42781</v>
      </c>
      <c r="B28">
        <f>1/Исходный!B28</f>
        <v>7.3795291860379308E-3</v>
      </c>
      <c r="C28">
        <v>659</v>
      </c>
      <c r="E28">
        <f t="shared" si="1"/>
        <v>4.8631097335989963</v>
      </c>
      <c r="F28">
        <f t="shared" si="2"/>
        <v>5.4457451007585645E-5</v>
      </c>
      <c r="G28">
        <f t="shared" si="11"/>
        <v>717.23651470477398</v>
      </c>
      <c r="H28">
        <f t="shared" si="3"/>
        <v>-58.236514704773981</v>
      </c>
      <c r="I28">
        <f t="shared" si="4"/>
        <v>3391.4916449593561</v>
      </c>
      <c r="J28">
        <f t="shared" si="5"/>
        <v>5.1858578123812297E-7</v>
      </c>
      <c r="K28">
        <f t="shared" si="6"/>
        <v>28565.072434315578</v>
      </c>
      <c r="L28">
        <f>M1-M25*1.96</f>
        <v>-155220.97101976842</v>
      </c>
      <c r="M28" s="6" t="s">
        <v>44</v>
      </c>
      <c r="N28" s="7">
        <f>M1+M25*1.96</f>
        <v>-152433.72139506156</v>
      </c>
      <c r="O28">
        <f t="shared" si="7"/>
        <v>7.2012900319187462E-4</v>
      </c>
      <c r="P28">
        <f t="shared" si="8"/>
        <v>-169.01204819277109</v>
      </c>
      <c r="Q28">
        <f t="shared" si="9"/>
        <v>-8.8371039005726834E-2</v>
      </c>
      <c r="R28">
        <f t="shared" si="10"/>
        <v>434281</v>
      </c>
    </row>
    <row r="29" spans="1:18" x14ac:dyDescent="0.25">
      <c r="A29" s="2">
        <v>42782</v>
      </c>
      <c r="B29">
        <f>1/Исходный!B29</f>
        <v>7.3887985813506718E-3</v>
      </c>
      <c r="C29">
        <v>666</v>
      </c>
      <c r="E29">
        <f t="shared" si="1"/>
        <v>4.9209398551795474</v>
      </c>
      <c r="F29">
        <f t="shared" si="2"/>
        <v>5.4594344475769699E-5</v>
      </c>
      <c r="G29">
        <f t="shared" si="11"/>
        <v>715.81062822286754</v>
      </c>
      <c r="H29">
        <f t="shared" si="3"/>
        <v>-49.810628222867535</v>
      </c>
      <c r="I29">
        <f t="shared" si="4"/>
        <v>2481.0986839567277</v>
      </c>
      <c r="J29">
        <f t="shared" si="5"/>
        <v>5.3202202374109803E-7</v>
      </c>
      <c r="K29">
        <f t="shared" si="6"/>
        <v>26247.903759616784</v>
      </c>
      <c r="O29">
        <f t="shared" si="7"/>
        <v>7.2939839850461562E-4</v>
      </c>
      <c r="P29">
        <f t="shared" si="8"/>
        <v>-162.01204819277109</v>
      </c>
      <c r="Q29">
        <f t="shared" si="9"/>
        <v>-7.4790733067368678E-2</v>
      </c>
      <c r="R29">
        <f t="shared" si="10"/>
        <v>443556</v>
      </c>
    </row>
    <row r="30" spans="1:18" x14ac:dyDescent="0.25">
      <c r="A30" s="2">
        <v>42783</v>
      </c>
      <c r="B30">
        <f>1/Исходный!B30</f>
        <v>7.3681108163866785E-3</v>
      </c>
      <c r="C30">
        <v>653</v>
      </c>
      <c r="E30">
        <f t="shared" si="1"/>
        <v>4.8113763631005009</v>
      </c>
      <c r="F30">
        <f t="shared" si="2"/>
        <v>5.4289057002554364E-5</v>
      </c>
      <c r="G30">
        <f t="shared" si="11"/>
        <v>718.99297220624135</v>
      </c>
      <c r="H30">
        <f t="shared" si="3"/>
        <v>-65.992972206241348</v>
      </c>
      <c r="I30">
        <f t="shared" si="4"/>
        <v>4355.072380613743</v>
      </c>
      <c r="J30">
        <f t="shared" si="5"/>
        <v>5.022707620935502E-7</v>
      </c>
      <c r="K30">
        <f t="shared" si="6"/>
        <v>30629.217012628829</v>
      </c>
      <c r="O30">
        <f t="shared" si="7"/>
        <v>7.0871063354062229E-4</v>
      </c>
      <c r="P30">
        <f t="shared" si="8"/>
        <v>-175.01204819277109</v>
      </c>
      <c r="Q30">
        <f t="shared" si="9"/>
        <v>-0.10106121317954264</v>
      </c>
      <c r="R30">
        <f t="shared" si="10"/>
        <v>426409</v>
      </c>
    </row>
    <row r="31" spans="1:18" x14ac:dyDescent="0.25">
      <c r="A31" s="2">
        <v>42787</v>
      </c>
      <c r="B31">
        <f>1/Исходный!B31</f>
        <v>7.3152889539136803E-3</v>
      </c>
      <c r="C31">
        <v>671</v>
      </c>
      <c r="E31">
        <f t="shared" si="1"/>
        <v>4.9085588880760795</v>
      </c>
      <c r="F31">
        <f t="shared" si="2"/>
        <v>5.351345247925151E-5</v>
      </c>
      <c r="G31">
        <f t="shared" si="11"/>
        <v>727.11841913219564</v>
      </c>
      <c r="H31">
        <f t="shared" si="3"/>
        <v>-56.11841913219564</v>
      </c>
      <c r="I31">
        <f t="shared" si="4"/>
        <v>3149.2769658967818</v>
      </c>
      <c r="J31">
        <f t="shared" si="5"/>
        <v>4.3019008001259823E-7</v>
      </c>
      <c r="K31">
        <f t="shared" si="6"/>
        <v>24652.783277689072</v>
      </c>
      <c r="O31">
        <f t="shared" si="7"/>
        <v>6.5588877106762412E-4</v>
      </c>
      <c r="P31">
        <f t="shared" si="8"/>
        <v>-157.01204819277109</v>
      </c>
      <c r="Q31">
        <f t="shared" si="9"/>
        <v>-8.3634007648577702E-2</v>
      </c>
      <c r="R31">
        <f t="shared" si="10"/>
        <v>450241</v>
      </c>
    </row>
    <row r="32" spans="1:18" x14ac:dyDescent="0.25">
      <c r="A32" s="2">
        <v>42788</v>
      </c>
      <c r="B32">
        <f>1/Исходный!B32</f>
        <v>7.2934140471154537E-3</v>
      </c>
      <c r="C32">
        <v>677</v>
      </c>
      <c r="E32">
        <f t="shared" si="1"/>
        <v>4.9376413098971623</v>
      </c>
      <c r="F32">
        <f t="shared" si="2"/>
        <v>5.3193888462661023E-5</v>
      </c>
      <c r="G32">
        <f t="shared" si="11"/>
        <v>730.48337799350156</v>
      </c>
      <c r="H32">
        <f t="shared" si="3"/>
        <v>-53.483377993501563</v>
      </c>
      <c r="I32">
        <f t="shared" si="4"/>
        <v>2860.4717215957671</v>
      </c>
      <c r="J32">
        <f t="shared" si="5"/>
        <v>4.0197358008581398E-7</v>
      </c>
      <c r="K32">
        <f t="shared" si="6"/>
        <v>22804.638699375817</v>
      </c>
      <c r="O32">
        <f t="shared" si="7"/>
        <v>6.3401386426939748E-4</v>
      </c>
      <c r="P32">
        <f t="shared" si="8"/>
        <v>-151.01204819277109</v>
      </c>
      <c r="Q32">
        <f t="shared" si="9"/>
        <v>-7.9000558336043664E-2</v>
      </c>
      <c r="R32">
        <f t="shared" si="10"/>
        <v>458329</v>
      </c>
    </row>
    <row r="33" spans="1:18" x14ac:dyDescent="0.25">
      <c r="A33" s="2">
        <v>42789</v>
      </c>
      <c r="B33">
        <f>1/Исходный!B33</f>
        <v>7.3243975683000076E-3</v>
      </c>
      <c r="C33">
        <v>682</v>
      </c>
      <c r="E33">
        <f t="shared" si="1"/>
        <v>4.9952391415806048</v>
      </c>
      <c r="F33">
        <f t="shared" si="2"/>
        <v>5.3646799738519062E-5</v>
      </c>
      <c r="G33">
        <f t="shared" si="11"/>
        <v>725.71726515352043</v>
      </c>
      <c r="H33">
        <f t="shared" si="3"/>
        <v>-43.71726515352043</v>
      </c>
      <c r="I33">
        <f t="shared" si="4"/>
        <v>1911.1992725032117</v>
      </c>
      <c r="J33">
        <f t="shared" si="5"/>
        <v>4.4222152266059116E-7</v>
      </c>
      <c r="K33">
        <f t="shared" si="6"/>
        <v>21319.518217448109</v>
      </c>
      <c r="O33">
        <f t="shared" si="7"/>
        <v>6.6499738545395138E-4</v>
      </c>
      <c r="P33">
        <f t="shared" si="8"/>
        <v>-146.01204819277109</v>
      </c>
      <c r="Q33">
        <f t="shared" si="9"/>
        <v>-6.4101561808680985E-2</v>
      </c>
      <c r="R33">
        <f t="shared" si="10"/>
        <v>465124</v>
      </c>
    </row>
    <row r="34" spans="1:18" x14ac:dyDescent="0.25">
      <c r="A34" s="2">
        <v>42790</v>
      </c>
      <c r="B34">
        <f>1/Исходный!B34</f>
        <v>7.3174301185423684E-3</v>
      </c>
      <c r="C34">
        <v>664</v>
      </c>
      <c r="E34">
        <f t="shared" si="1"/>
        <v>4.8587735987121325</v>
      </c>
      <c r="F34">
        <f t="shared" si="2"/>
        <v>5.3544783539750979E-5</v>
      </c>
      <c r="G34">
        <f t="shared" si="11"/>
        <v>726.78904945957152</v>
      </c>
      <c r="H34">
        <f t="shared" si="3"/>
        <v>-62.789049459571515</v>
      </c>
      <c r="I34">
        <f t="shared" si="4"/>
        <v>3942.4647320365179</v>
      </c>
      <c r="J34">
        <f t="shared" si="5"/>
        <v>4.3300339627249273E-7</v>
      </c>
      <c r="K34">
        <f t="shared" si="6"/>
        <v>26899.951952387866</v>
      </c>
      <c r="O34">
        <f t="shared" si="7"/>
        <v>6.5802993569631218E-4</v>
      </c>
      <c r="P34">
        <f t="shared" si="8"/>
        <v>-164.01204819277109</v>
      </c>
      <c r="Q34">
        <f t="shared" si="9"/>
        <v>-9.4561821475258309E-2</v>
      </c>
      <c r="R34">
        <f t="shared" si="10"/>
        <v>440896</v>
      </c>
    </row>
    <row r="35" spans="1:18" x14ac:dyDescent="0.25">
      <c r="A35" s="2">
        <v>42793</v>
      </c>
      <c r="B35">
        <f>1/Исходный!B35</f>
        <v>7.3030015336303213E-3</v>
      </c>
      <c r="C35">
        <v>657</v>
      </c>
      <c r="E35">
        <f t="shared" si="1"/>
        <v>4.7980720075951213</v>
      </c>
      <c r="F35">
        <f t="shared" si="2"/>
        <v>5.3333831400206824E-5</v>
      </c>
      <c r="G35">
        <f t="shared" si="11"/>
        <v>729.00856038612005</v>
      </c>
      <c r="H35">
        <f t="shared" si="3"/>
        <v>-72.008560386120052</v>
      </c>
      <c r="I35">
        <f t="shared" si="4"/>
        <v>5185.2327688814985</v>
      </c>
      <c r="J35">
        <f t="shared" si="5"/>
        <v>4.1422269873133063E-7</v>
      </c>
      <c r="K35">
        <f t="shared" si="6"/>
        <v>29245.120627086661</v>
      </c>
      <c r="O35">
        <f t="shared" si="7"/>
        <v>6.4360135078426507E-4</v>
      </c>
      <c r="P35">
        <f t="shared" si="8"/>
        <v>-171.01204819277109</v>
      </c>
      <c r="Q35">
        <f t="shared" si="9"/>
        <v>-0.10960207060292246</v>
      </c>
      <c r="R35">
        <f t="shared" si="10"/>
        <v>431649</v>
      </c>
    </row>
    <row r="36" spans="1:18" x14ac:dyDescent="0.25">
      <c r="A36" s="2">
        <v>42794</v>
      </c>
      <c r="B36">
        <f>1/Исходный!B36</f>
        <v>7.2998029053215558E-3</v>
      </c>
      <c r="C36">
        <v>662</v>
      </c>
      <c r="E36">
        <f t="shared" si="1"/>
        <v>4.8324695233228701</v>
      </c>
      <c r="F36">
        <f t="shared" si="2"/>
        <v>5.3287122456541028E-5</v>
      </c>
      <c r="G36">
        <f t="shared" si="11"/>
        <v>729.50059689036129</v>
      </c>
      <c r="H36">
        <f t="shared" si="3"/>
        <v>-67.500596890361294</v>
      </c>
      <c r="I36">
        <f t="shared" si="4"/>
        <v>4556.3305805550526</v>
      </c>
      <c r="J36">
        <f t="shared" si="5"/>
        <v>4.1011564695403169E-7</v>
      </c>
      <c r="K36">
        <f t="shared" si="6"/>
        <v>27560.000145158952</v>
      </c>
      <c r="O36">
        <f t="shared" si="7"/>
        <v>6.4040272247549955E-4</v>
      </c>
      <c r="P36">
        <f t="shared" si="8"/>
        <v>-166.01204819277109</v>
      </c>
      <c r="Q36">
        <f t="shared" si="9"/>
        <v>-0.1019646478706364</v>
      </c>
      <c r="R36">
        <f t="shared" si="10"/>
        <v>438244</v>
      </c>
    </row>
    <row r="37" spans="1:18" x14ac:dyDescent="0.25">
      <c r="A37" s="2">
        <v>42795</v>
      </c>
      <c r="B37">
        <f>1/Исходный!B37</f>
        <v>7.1535875241433584E-3</v>
      </c>
      <c r="C37">
        <v>652</v>
      </c>
      <c r="E37">
        <f t="shared" si="1"/>
        <v>4.6641390657414696</v>
      </c>
      <c r="F37">
        <f t="shared" si="2"/>
        <v>5.1173814465579506E-5</v>
      </c>
      <c r="G37">
        <f t="shared" si="11"/>
        <v>751.99252095170914</v>
      </c>
      <c r="H37">
        <f t="shared" si="3"/>
        <v>-99.992520951709139</v>
      </c>
      <c r="I37">
        <f t="shared" si="4"/>
        <v>9998.5042462779911</v>
      </c>
      <c r="J37">
        <f t="shared" si="5"/>
        <v>2.4422112829849623E-7</v>
      </c>
      <c r="K37">
        <f t="shared" si="6"/>
        <v>30980.241109014372</v>
      </c>
      <c r="O37">
        <f t="shared" si="7"/>
        <v>4.9418734129730215E-4</v>
      </c>
      <c r="P37">
        <f t="shared" si="8"/>
        <v>-176.01204819277109</v>
      </c>
      <c r="Q37">
        <f t="shared" si="9"/>
        <v>-0.15336276219587291</v>
      </c>
      <c r="R37">
        <f t="shared" si="10"/>
        <v>425104</v>
      </c>
    </row>
    <row r="38" spans="1:18" x14ac:dyDescent="0.25">
      <c r="A38" s="2">
        <v>42796</v>
      </c>
      <c r="B38">
        <f>1/Исходный!B38</f>
        <v>7.196315486470926E-3</v>
      </c>
      <c r="C38">
        <v>674</v>
      </c>
      <c r="E38">
        <f t="shared" si="1"/>
        <v>4.850316637881404</v>
      </c>
      <c r="F38">
        <f t="shared" si="2"/>
        <v>5.1786956580821283E-5</v>
      </c>
      <c r="G38">
        <f t="shared" si="11"/>
        <v>745.41979189800895</v>
      </c>
      <c r="H38">
        <f t="shared" si="3"/>
        <v>-71.419791898008953</v>
      </c>
      <c r="I38">
        <f t="shared" si="4"/>
        <v>5100.7866747549051</v>
      </c>
      <c r="J38">
        <f t="shared" si="5"/>
        <v>2.8827804326658613E-7</v>
      </c>
      <c r="K38">
        <f t="shared" si="6"/>
        <v>23719.710988532446</v>
      </c>
      <c r="O38">
        <f t="shared" si="7"/>
        <v>5.3691530362486983E-4</v>
      </c>
      <c r="P38">
        <f t="shared" si="8"/>
        <v>-154.01204819277109</v>
      </c>
      <c r="Q38">
        <f t="shared" si="9"/>
        <v>-0.10596408293473138</v>
      </c>
      <c r="R38">
        <f t="shared" si="10"/>
        <v>454276</v>
      </c>
    </row>
    <row r="39" spans="1:18" x14ac:dyDescent="0.25">
      <c r="A39" s="2">
        <v>42797</v>
      </c>
      <c r="B39">
        <f>1/Исходный!B39</f>
        <v>7.1540992988982687E-3</v>
      </c>
      <c r="C39">
        <v>665</v>
      </c>
      <c r="E39">
        <f t="shared" si="1"/>
        <v>4.7574760337673485</v>
      </c>
      <c r="F39">
        <f t="shared" si="2"/>
        <v>5.1181136778496701E-5</v>
      </c>
      <c r="G39">
        <f t="shared" si="11"/>
        <v>751.91379599930519</v>
      </c>
      <c r="H39">
        <f t="shared" si="3"/>
        <v>-86.913795999305194</v>
      </c>
      <c r="I39">
        <f t="shared" si="4"/>
        <v>7554.0079350088399</v>
      </c>
      <c r="J39">
        <f t="shared" si="5"/>
        <v>2.4472721542284039E-7</v>
      </c>
      <c r="K39">
        <f t="shared" si="6"/>
        <v>26572.927856002323</v>
      </c>
      <c r="O39">
        <f t="shared" si="7"/>
        <v>4.9469911605221246E-4</v>
      </c>
      <c r="P39">
        <f t="shared" si="8"/>
        <v>-163.01204819277109</v>
      </c>
      <c r="Q39">
        <f t="shared" si="9"/>
        <v>-0.13069743759294014</v>
      </c>
      <c r="R39">
        <f t="shared" si="10"/>
        <v>442225</v>
      </c>
    </row>
    <row r="40" spans="1:18" x14ac:dyDescent="0.25">
      <c r="A40" s="2">
        <v>42800</v>
      </c>
      <c r="B40">
        <f>1/Исходный!B40</f>
        <v>7.1766901105210276E-3</v>
      </c>
      <c r="C40">
        <v>665</v>
      </c>
      <c r="E40">
        <f t="shared" si="1"/>
        <v>4.7724989234964834</v>
      </c>
      <c r="F40">
        <f t="shared" si="2"/>
        <v>5.1504880942450322E-5</v>
      </c>
      <c r="G40">
        <f t="shared" si="11"/>
        <v>748.43871139870453</v>
      </c>
      <c r="H40">
        <f t="shared" si="3"/>
        <v>-83.438711398704527</v>
      </c>
      <c r="I40">
        <f t="shared" si="4"/>
        <v>6962.0185598763046</v>
      </c>
      <c r="J40">
        <f t="shared" si="5"/>
        <v>2.675888692739771E-7</v>
      </c>
      <c r="K40">
        <f t="shared" si="6"/>
        <v>26572.927856002323</v>
      </c>
      <c r="O40">
        <f t="shared" si="7"/>
        <v>5.1728992767497133E-4</v>
      </c>
      <c r="P40">
        <f t="shared" si="8"/>
        <v>-163.01204819277109</v>
      </c>
      <c r="Q40">
        <f t="shared" si="9"/>
        <v>-0.12547174646421733</v>
      </c>
      <c r="R40">
        <f t="shared" si="10"/>
        <v>442225</v>
      </c>
    </row>
    <row r="41" spans="1:18" x14ac:dyDescent="0.25">
      <c r="A41" s="2">
        <v>42801</v>
      </c>
      <c r="B41">
        <f>1/Исходный!B41</f>
        <v>7.16743119266055E-3</v>
      </c>
      <c r="C41">
        <v>671</v>
      </c>
      <c r="E41">
        <f t="shared" si="1"/>
        <v>4.8093463302752291</v>
      </c>
      <c r="F41">
        <f t="shared" si="2"/>
        <v>5.1372069901523435E-5</v>
      </c>
      <c r="G41">
        <f t="shared" si="11"/>
        <v>749.86298616193426</v>
      </c>
      <c r="H41">
        <f t="shared" si="3"/>
        <v>-78.862986161934259</v>
      </c>
      <c r="I41">
        <f t="shared" si="4"/>
        <v>6219.3705863774348</v>
      </c>
      <c r="J41">
        <f t="shared" si="5"/>
        <v>2.5809550693313429E-7</v>
      </c>
      <c r="K41">
        <f t="shared" si="6"/>
        <v>24652.783277689072</v>
      </c>
      <c r="O41">
        <f t="shared" si="7"/>
        <v>5.0803100981449377E-4</v>
      </c>
      <c r="P41">
        <f t="shared" si="8"/>
        <v>-157.01204819277109</v>
      </c>
      <c r="Q41">
        <f t="shared" si="9"/>
        <v>-0.11753053079274853</v>
      </c>
      <c r="R41">
        <f t="shared" si="10"/>
        <v>450241</v>
      </c>
    </row>
    <row r="42" spans="1:18" x14ac:dyDescent="0.25">
      <c r="A42" s="2">
        <v>42802</v>
      </c>
      <c r="B42">
        <f>1/Исходный!B42</f>
        <v>7.1942446043165471E-3</v>
      </c>
      <c r="C42">
        <v>670</v>
      </c>
      <c r="E42">
        <f t="shared" si="1"/>
        <v>4.8201438848920866</v>
      </c>
      <c r="F42">
        <f t="shared" si="2"/>
        <v>5.175715542673775E-5</v>
      </c>
      <c r="G42">
        <f t="shared" si="11"/>
        <v>745.73835020412525</v>
      </c>
      <c r="H42">
        <f t="shared" si="3"/>
        <v>-75.738350204125254</v>
      </c>
      <c r="I42">
        <f t="shared" si="4"/>
        <v>5736.2976916427197</v>
      </c>
      <c r="J42">
        <f t="shared" si="5"/>
        <v>2.8605855517810414E-7</v>
      </c>
      <c r="K42">
        <f t="shared" si="6"/>
        <v>24967.807374074615</v>
      </c>
      <c r="O42">
        <f t="shared" si="7"/>
        <v>5.3484442147049092E-4</v>
      </c>
      <c r="P42">
        <f t="shared" si="8"/>
        <v>-158.01204819277109</v>
      </c>
      <c r="Q42">
        <f t="shared" si="9"/>
        <v>-0.11304231373750039</v>
      </c>
      <c r="R42">
        <f t="shared" si="10"/>
        <v>448900</v>
      </c>
    </row>
    <row r="43" spans="1:18" x14ac:dyDescent="0.25">
      <c r="A43" s="2">
        <v>42803</v>
      </c>
      <c r="B43">
        <f>1/Исходный!B43</f>
        <v>7.210845111047014E-3</v>
      </c>
      <c r="C43">
        <v>665</v>
      </c>
      <c r="E43">
        <f t="shared" si="1"/>
        <v>4.7952119988462645</v>
      </c>
      <c r="F43">
        <f t="shared" si="2"/>
        <v>5.1996287215510627E-5</v>
      </c>
      <c r="G43">
        <f t="shared" si="11"/>
        <v>743.1847383080792</v>
      </c>
      <c r="H43">
        <f t="shared" si="3"/>
        <v>-78.184738308079204</v>
      </c>
      <c r="I43">
        <f t="shared" si="4"/>
        <v>6112.8533043028274</v>
      </c>
      <c r="J43">
        <f t="shared" si="5"/>
        <v>3.0409150883855953E-7</v>
      </c>
      <c r="K43">
        <f t="shared" si="6"/>
        <v>26572.927856002323</v>
      </c>
      <c r="O43">
        <f t="shared" si="7"/>
        <v>5.5144492820095783E-4</v>
      </c>
      <c r="P43">
        <f t="shared" si="8"/>
        <v>-163.01204819277109</v>
      </c>
      <c r="Q43">
        <f t="shared" si="9"/>
        <v>-0.11757103504974316</v>
      </c>
      <c r="R43">
        <f t="shared" si="10"/>
        <v>442225</v>
      </c>
    </row>
    <row r="44" spans="1:18" x14ac:dyDescent="0.25">
      <c r="A44" s="2">
        <v>42804</v>
      </c>
      <c r="B44">
        <f>1/Исходный!B44</f>
        <v>7.1870058933448337E-3</v>
      </c>
      <c r="C44">
        <v>668</v>
      </c>
      <c r="E44">
        <f t="shared" si="1"/>
        <v>4.8009199367543491</v>
      </c>
      <c r="F44">
        <f t="shared" si="2"/>
        <v>5.1653053710973367E-5</v>
      </c>
      <c r="G44">
        <f t="shared" si="11"/>
        <v>746.8518619028664</v>
      </c>
      <c r="H44">
        <f t="shared" si="3"/>
        <v>-78.851861902866403</v>
      </c>
      <c r="I44">
        <f t="shared" si="4"/>
        <v>6217.6161255487141</v>
      </c>
      <c r="J44">
        <f t="shared" si="5"/>
        <v>2.7836778575091973E-7</v>
      </c>
      <c r="K44">
        <f t="shared" si="6"/>
        <v>25603.855566845697</v>
      </c>
      <c r="O44">
        <f t="shared" si="7"/>
        <v>5.2760571049877743E-4</v>
      </c>
      <c r="P44">
        <f t="shared" si="8"/>
        <v>-160.01204819277109</v>
      </c>
      <c r="Q44">
        <f t="shared" si="9"/>
        <v>-0.11804170943542874</v>
      </c>
      <c r="R44">
        <f t="shared" si="10"/>
        <v>446224</v>
      </c>
    </row>
    <row r="45" spans="1:18" x14ac:dyDescent="0.25">
      <c r="A45" s="2">
        <v>42807</v>
      </c>
      <c r="B45">
        <f>1/Исходный!B45</f>
        <v>7.1839080459770123E-3</v>
      </c>
      <c r="C45">
        <v>684</v>
      </c>
      <c r="E45">
        <f t="shared" si="1"/>
        <v>4.9137931034482767</v>
      </c>
      <c r="F45">
        <f t="shared" si="2"/>
        <v>5.1608534813053257E-5</v>
      </c>
      <c r="G45">
        <f t="shared" si="11"/>
        <v>747.328395542414</v>
      </c>
      <c r="H45">
        <f t="shared" si="3"/>
        <v>-63.328395542414</v>
      </c>
      <c r="I45">
        <f t="shared" si="4"/>
        <v>4010.4856819764414</v>
      </c>
      <c r="J45">
        <f t="shared" si="5"/>
        <v>2.7510849848620171E-7</v>
      </c>
      <c r="K45">
        <f t="shared" si="6"/>
        <v>20739.470024677023</v>
      </c>
      <c r="O45">
        <f t="shared" si="7"/>
        <v>5.2450786313095604E-4</v>
      </c>
      <c r="P45">
        <f t="shared" si="8"/>
        <v>-144.01204819277109</v>
      </c>
      <c r="Q45">
        <f t="shared" si="9"/>
        <v>-9.2585373600020462E-2</v>
      </c>
      <c r="R45">
        <f t="shared" si="10"/>
        <v>467856</v>
      </c>
    </row>
    <row r="46" spans="1:18" x14ac:dyDescent="0.25">
      <c r="A46" s="2">
        <v>42808</v>
      </c>
      <c r="B46">
        <f>1/Исходный!B46</f>
        <v>7.1947622131088565E-3</v>
      </c>
      <c r="C46">
        <v>690</v>
      </c>
      <c r="E46">
        <f t="shared" si="1"/>
        <v>4.9643859270451109</v>
      </c>
      <c r="F46">
        <f t="shared" si="2"/>
        <v>5.1764603303179049E-5</v>
      </c>
      <c r="G46">
        <f t="shared" si="11"/>
        <v>745.65872781723078</v>
      </c>
      <c r="H46">
        <f t="shared" si="3"/>
        <v>-55.658727817230783</v>
      </c>
      <c r="I46">
        <f t="shared" si="4"/>
        <v>3097.8939822325797</v>
      </c>
      <c r="J46">
        <f t="shared" si="5"/>
        <v>2.8661250344710742E-7</v>
      </c>
      <c r="K46">
        <f t="shared" si="6"/>
        <v>19047.325446363771</v>
      </c>
      <c r="O46">
        <f t="shared" si="7"/>
        <v>5.3536203026280024E-4</v>
      </c>
      <c r="P46">
        <f t="shared" si="8"/>
        <v>-138.01204819277109</v>
      </c>
      <c r="Q46">
        <f t="shared" si="9"/>
        <v>-8.066482292352288E-2</v>
      </c>
      <c r="R46">
        <f t="shared" si="10"/>
        <v>476100</v>
      </c>
    </row>
    <row r="47" spans="1:18" x14ac:dyDescent="0.25">
      <c r="A47" s="2">
        <v>42809</v>
      </c>
      <c r="B47">
        <f>1/Исходный!B47</f>
        <v>7.1194646162608564E-3</v>
      </c>
      <c r="C47">
        <v>702</v>
      </c>
      <c r="E47">
        <f t="shared" si="1"/>
        <v>4.9978641606151211</v>
      </c>
      <c r="F47">
        <f t="shared" si="2"/>
        <v>5.0686776422190344E-5</v>
      </c>
      <c r="G47">
        <f t="shared" si="11"/>
        <v>757.24155731615451</v>
      </c>
      <c r="H47">
        <f t="shared" si="3"/>
        <v>-55.241557316154513</v>
      </c>
      <c r="I47">
        <f t="shared" si="4"/>
        <v>3051.6296547139841</v>
      </c>
      <c r="J47">
        <f t="shared" si="5"/>
        <v>2.1165928289328112E-7</v>
      </c>
      <c r="K47">
        <f t="shared" si="6"/>
        <v>15879.036289737263</v>
      </c>
      <c r="O47">
        <f t="shared" si="7"/>
        <v>4.6006443341480019E-4</v>
      </c>
      <c r="P47">
        <f t="shared" si="8"/>
        <v>-126.01204819277109</v>
      </c>
      <c r="Q47">
        <f t="shared" si="9"/>
        <v>-7.8691677088539191E-2</v>
      </c>
      <c r="R47">
        <f t="shared" si="10"/>
        <v>492804</v>
      </c>
    </row>
    <row r="48" spans="1:18" x14ac:dyDescent="0.25">
      <c r="A48" s="2">
        <v>42810</v>
      </c>
      <c r="B48">
        <f>1/Исходный!B48</f>
        <v>7.107825716113441E-3</v>
      </c>
      <c r="C48">
        <v>722</v>
      </c>
      <c r="E48">
        <f t="shared" si="1"/>
        <v>5.1318501670339041</v>
      </c>
      <c r="F48">
        <f t="shared" si="2"/>
        <v>5.0521186410643553E-5</v>
      </c>
      <c r="G48">
        <f t="shared" si="11"/>
        <v>759.03193843860436</v>
      </c>
      <c r="H48">
        <f t="shared" si="3"/>
        <v>-37.031938438604357</v>
      </c>
      <c r="I48">
        <f t="shared" si="4"/>
        <v>1371.3644645205829</v>
      </c>
      <c r="J48">
        <f t="shared" si="5"/>
        <v>2.0108545888613844E-7</v>
      </c>
      <c r="K48">
        <f t="shared" si="6"/>
        <v>11238.55436202642</v>
      </c>
      <c r="O48">
        <f t="shared" si="7"/>
        <v>4.484255332673848E-4</v>
      </c>
      <c r="P48">
        <f t="shared" si="8"/>
        <v>-106.01204819277109</v>
      </c>
      <c r="Q48">
        <f t="shared" si="9"/>
        <v>-5.1290773460670853E-2</v>
      </c>
      <c r="R48">
        <f t="shared" si="10"/>
        <v>521284</v>
      </c>
    </row>
    <row r="49" spans="1:18" x14ac:dyDescent="0.25">
      <c r="A49" s="2">
        <v>42811</v>
      </c>
      <c r="B49">
        <f>1/Исходный!B49</f>
        <v>7.1433673833845267E-3</v>
      </c>
      <c r="C49">
        <v>719</v>
      </c>
      <c r="E49">
        <f t="shared" si="1"/>
        <v>5.1360811486534743</v>
      </c>
      <c r="F49">
        <f t="shared" si="2"/>
        <v>5.1027697574001897E-5</v>
      </c>
      <c r="G49">
        <f t="shared" si="11"/>
        <v>753.56465808250641</v>
      </c>
      <c r="H49">
        <f t="shared" si="3"/>
        <v>-34.564658082506412</v>
      </c>
      <c r="I49">
        <f t="shared" si="4"/>
        <v>1194.7155883605758</v>
      </c>
      <c r="J49">
        <f t="shared" si="5"/>
        <v>2.3422425119704409E-7</v>
      </c>
      <c r="K49">
        <f t="shared" si="6"/>
        <v>11883.626651183047</v>
      </c>
      <c r="O49">
        <f t="shared" si="7"/>
        <v>4.8396720053847046E-4</v>
      </c>
      <c r="P49">
        <f t="shared" si="8"/>
        <v>-109.01204819277109</v>
      </c>
      <c r="Q49">
        <f t="shared" si="9"/>
        <v>-4.8073237945071505E-2</v>
      </c>
      <c r="R49">
        <f t="shared" si="10"/>
        <v>516961</v>
      </c>
    </row>
    <row r="50" spans="1:18" x14ac:dyDescent="0.25">
      <c r="A50" s="2">
        <v>42814</v>
      </c>
      <c r="B50">
        <f>1/Исходный!B50</f>
        <v>7.0691361515622785E-3</v>
      </c>
      <c r="C50">
        <v>722</v>
      </c>
      <c r="E50">
        <f t="shared" si="1"/>
        <v>5.1039163014279652</v>
      </c>
      <c r="F50">
        <f t="shared" si="2"/>
        <v>4.9972685929324742E-5</v>
      </c>
      <c r="G50">
        <f t="shared" si="11"/>
        <v>764.98345147943019</v>
      </c>
      <c r="H50">
        <f t="shared" si="3"/>
        <v>-42.983451479430187</v>
      </c>
      <c r="I50">
        <f t="shared" si="4"/>
        <v>1847.5771010845292</v>
      </c>
      <c r="J50">
        <f t="shared" si="5"/>
        <v>1.678835640598211E-7</v>
      </c>
      <c r="K50">
        <f t="shared" si="6"/>
        <v>11238.55436202642</v>
      </c>
      <c r="O50">
        <f t="shared" si="7"/>
        <v>4.097359687162223E-4</v>
      </c>
      <c r="P50">
        <f t="shared" si="8"/>
        <v>-106.01204819277109</v>
      </c>
      <c r="Q50">
        <f t="shared" si="9"/>
        <v>-5.953386631500026E-2</v>
      </c>
      <c r="R50">
        <f t="shared" si="10"/>
        <v>521284</v>
      </c>
    </row>
    <row r="51" spans="1:18" x14ac:dyDescent="0.25">
      <c r="A51" s="2">
        <v>42815</v>
      </c>
      <c r="B51">
        <f>1/Исходный!B51</f>
        <v>7.1510297482837524E-3</v>
      </c>
      <c r="C51">
        <v>722</v>
      </c>
      <c r="E51">
        <f t="shared" si="1"/>
        <v>5.1630434782608692</v>
      </c>
      <c r="F51">
        <f t="shared" si="2"/>
        <v>5.1137226460839185E-5</v>
      </c>
      <c r="G51">
        <f t="shared" si="11"/>
        <v>752.38597682438558</v>
      </c>
      <c r="H51">
        <f t="shared" si="3"/>
        <v>-30.38597682438558</v>
      </c>
      <c r="I51">
        <f t="shared" si="4"/>
        <v>923.30758757209753</v>
      </c>
      <c r="J51">
        <f t="shared" si="5"/>
        <v>2.41699629612458E-7</v>
      </c>
      <c r="K51">
        <f t="shared" si="6"/>
        <v>11238.55436202642</v>
      </c>
      <c r="O51">
        <f t="shared" si="7"/>
        <v>4.9162956543769617E-4</v>
      </c>
      <c r="P51">
        <f t="shared" si="8"/>
        <v>-106.01204819277109</v>
      </c>
      <c r="Q51">
        <f t="shared" si="9"/>
        <v>-4.2085840476988337E-2</v>
      </c>
      <c r="R51">
        <f t="shared" si="10"/>
        <v>521284</v>
      </c>
    </row>
    <row r="52" spans="1:18" x14ac:dyDescent="0.25">
      <c r="A52" s="2">
        <v>42816</v>
      </c>
      <c r="B52">
        <f>1/Исходный!B52</f>
        <v>7.0711356243812759E-3</v>
      </c>
      <c r="C52">
        <v>729</v>
      </c>
      <c r="E52">
        <f t="shared" si="1"/>
        <v>5.1548578701739505</v>
      </c>
      <c r="F52">
        <f t="shared" si="2"/>
        <v>5.0000959018393977E-5</v>
      </c>
      <c r="G52">
        <f t="shared" si="11"/>
        <v>764.67587788187006</v>
      </c>
      <c r="H52">
        <f t="shared" si="3"/>
        <v>-35.675877881870065</v>
      </c>
      <c r="I52">
        <f t="shared" si="4"/>
        <v>1272.7682626421058</v>
      </c>
      <c r="J52">
        <f t="shared" si="5"/>
        <v>1.6952607381620233E-7</v>
      </c>
      <c r="K52">
        <f t="shared" si="6"/>
        <v>9803.3856873276254</v>
      </c>
      <c r="O52">
        <f t="shared" si="7"/>
        <v>4.1173544153521972E-4</v>
      </c>
      <c r="P52">
        <f t="shared" si="8"/>
        <v>-99.01204819277109</v>
      </c>
      <c r="Q52">
        <f t="shared" si="9"/>
        <v>-4.8938104090356739E-2</v>
      </c>
      <c r="R52">
        <f t="shared" si="10"/>
        <v>531441</v>
      </c>
    </row>
    <row r="53" spans="1:18" x14ac:dyDescent="0.25">
      <c r="A53" s="2">
        <v>42817</v>
      </c>
      <c r="B53">
        <f>1/Исходный!B53</f>
        <v>7.0962248084019304E-3</v>
      </c>
      <c r="C53">
        <v>720</v>
      </c>
      <c r="E53">
        <f t="shared" si="1"/>
        <v>5.1092818620493903</v>
      </c>
      <c r="F53">
        <f t="shared" si="2"/>
        <v>5.0356406531379012E-5</v>
      </c>
      <c r="G53">
        <f t="shared" si="11"/>
        <v>760.81647528546318</v>
      </c>
      <c r="H53">
        <f t="shared" si="3"/>
        <v>-40.816475285463184</v>
      </c>
      <c r="I53">
        <f t="shared" si="4"/>
        <v>1665.9846547288269</v>
      </c>
      <c r="J53">
        <f t="shared" si="5"/>
        <v>1.908157534920297E-7</v>
      </c>
      <c r="K53">
        <f t="shared" si="6"/>
        <v>11666.602554797504</v>
      </c>
      <c r="O53">
        <f t="shared" si="7"/>
        <v>4.3682462555587418E-4</v>
      </c>
      <c r="P53">
        <f t="shared" si="8"/>
        <v>-108.01204819277109</v>
      </c>
      <c r="Q53">
        <f t="shared" si="9"/>
        <v>-5.6689549007587756E-2</v>
      </c>
      <c r="R53">
        <f t="shared" si="10"/>
        <v>518400</v>
      </c>
    </row>
    <row r="54" spans="1:18" x14ac:dyDescent="0.25">
      <c r="A54" s="2">
        <v>42818</v>
      </c>
      <c r="B54">
        <f>1/Исходный!B54</f>
        <v>7.1103526734926058E-3</v>
      </c>
      <c r="C54">
        <v>709</v>
      </c>
      <c r="E54">
        <f t="shared" si="1"/>
        <v>5.0412400455062576</v>
      </c>
      <c r="F54">
        <f t="shared" si="2"/>
        <v>5.0557115141443449E-5</v>
      </c>
      <c r="G54">
        <f t="shared" si="11"/>
        <v>758.64322329098832</v>
      </c>
      <c r="H54">
        <f t="shared" si="3"/>
        <v>-49.643223290988317</v>
      </c>
      <c r="I54">
        <f t="shared" si="4"/>
        <v>2464.4496187189247</v>
      </c>
      <c r="J54">
        <f t="shared" si="5"/>
        <v>2.0335814882032636E-7</v>
      </c>
      <c r="K54">
        <f t="shared" si="6"/>
        <v>14163.867615038469</v>
      </c>
      <c r="O54">
        <f t="shared" si="7"/>
        <v>4.5095249064654955E-4</v>
      </c>
      <c r="P54">
        <f t="shared" si="8"/>
        <v>-119.01204819277109</v>
      </c>
      <c r="Q54">
        <f t="shared" si="9"/>
        <v>-7.0018650621986339E-2</v>
      </c>
      <c r="R54">
        <f t="shared" si="10"/>
        <v>502681</v>
      </c>
    </row>
    <row r="55" spans="1:18" x14ac:dyDescent="0.25">
      <c r="A55" s="2">
        <v>42821</v>
      </c>
      <c r="B55">
        <f>1/Исходный!B55</f>
        <v>7.0982396365701309E-3</v>
      </c>
      <c r="C55">
        <v>713</v>
      </c>
      <c r="E55">
        <f t="shared" si="1"/>
        <v>5.0610448608745031</v>
      </c>
      <c r="F55">
        <f t="shared" si="2"/>
        <v>5.0385005938175264E-5</v>
      </c>
      <c r="G55">
        <f t="shared" si="11"/>
        <v>760.50653961528496</v>
      </c>
      <c r="H55">
        <f t="shared" si="3"/>
        <v>-47.506539615284964</v>
      </c>
      <c r="I55">
        <f t="shared" si="4"/>
        <v>2256.8713062186398</v>
      </c>
      <c r="J55">
        <f t="shared" si="5"/>
        <v>1.925800661448443E-7</v>
      </c>
      <c r="K55">
        <f t="shared" si="6"/>
        <v>13227.7712294963</v>
      </c>
      <c r="O55">
        <f t="shared" si="7"/>
        <v>4.388394537240747E-4</v>
      </c>
      <c r="P55">
        <f t="shared" si="8"/>
        <v>-115.01204819277109</v>
      </c>
      <c r="Q55">
        <f t="shared" si="9"/>
        <v>-6.6629087819474006E-2</v>
      </c>
      <c r="R55">
        <f t="shared" si="10"/>
        <v>508369</v>
      </c>
    </row>
    <row r="56" spans="1:18" x14ac:dyDescent="0.25">
      <c r="A56" s="2">
        <v>42822</v>
      </c>
      <c r="B56">
        <f>1/Исходный!B56</f>
        <v>6.9541029207232262E-3</v>
      </c>
      <c r="C56">
        <v>717</v>
      </c>
      <c r="E56">
        <f t="shared" si="1"/>
        <v>4.9860917941585532</v>
      </c>
      <c r="F56">
        <f t="shared" si="2"/>
        <v>4.8359547432011305E-5</v>
      </c>
      <c r="G56">
        <f t="shared" si="11"/>
        <v>782.67870810506656</v>
      </c>
      <c r="H56">
        <f t="shared" si="3"/>
        <v>-65.678708105066562</v>
      </c>
      <c r="I56">
        <f t="shared" si="4"/>
        <v>4313.6926983505364</v>
      </c>
      <c r="J56">
        <f t="shared" si="5"/>
        <v>8.6849703712299937E-8</v>
      </c>
      <c r="K56">
        <f t="shared" si="6"/>
        <v>12323.674843954132</v>
      </c>
      <c r="O56">
        <f t="shared" si="7"/>
        <v>2.9470273787716994E-4</v>
      </c>
      <c r="P56">
        <f t="shared" si="8"/>
        <v>-111.01204819277109</v>
      </c>
      <c r="Q56">
        <f t="shared" si="9"/>
        <v>-9.1602103354346667E-2</v>
      </c>
      <c r="R56">
        <f t="shared" si="10"/>
        <v>514089</v>
      </c>
    </row>
    <row r="57" spans="1:18" x14ac:dyDescent="0.25">
      <c r="A57" s="2">
        <v>42823</v>
      </c>
      <c r="B57">
        <f>1/Исходный!B57</f>
        <v>6.938662225922842E-3</v>
      </c>
      <c r="C57">
        <v>726</v>
      </c>
      <c r="E57">
        <f t="shared" si="1"/>
        <v>5.037468776019983</v>
      </c>
      <c r="F57">
        <f t="shared" si="2"/>
        <v>4.8145033485448532E-5</v>
      </c>
      <c r="G57">
        <f t="shared" si="11"/>
        <v>785.05390920980835</v>
      </c>
      <c r="H57">
        <f t="shared" si="3"/>
        <v>-59.053909209808353</v>
      </c>
      <c r="I57">
        <f t="shared" si="4"/>
        <v>3487.3641929602877</v>
      </c>
      <c r="J57">
        <f t="shared" si="5"/>
        <v>7.798728870342057E-8</v>
      </c>
      <c r="K57">
        <f t="shared" si="6"/>
        <v>10406.457976484251</v>
      </c>
      <c r="O57">
        <f t="shared" si="7"/>
        <v>2.792620430767858E-4</v>
      </c>
      <c r="P57">
        <f t="shared" si="8"/>
        <v>-102.01204819277109</v>
      </c>
      <c r="Q57">
        <f t="shared" si="9"/>
        <v>-8.134147274078285E-2</v>
      </c>
      <c r="R57">
        <f t="shared" si="10"/>
        <v>527076</v>
      </c>
    </row>
    <row r="58" spans="1:18" x14ac:dyDescent="0.25">
      <c r="A58" s="2">
        <v>42824</v>
      </c>
      <c r="B58">
        <f>1/Исходный!B58</f>
        <v>6.9478218578475645E-3</v>
      </c>
      <c r="C58">
        <v>730</v>
      </c>
      <c r="E58">
        <f t="shared" si="1"/>
        <v>5.0719099562287218</v>
      </c>
      <c r="F58">
        <f t="shared" si="2"/>
        <v>4.8272228568384381E-5</v>
      </c>
      <c r="G58">
        <f t="shared" si="11"/>
        <v>783.64490733859157</v>
      </c>
      <c r="H58">
        <f t="shared" si="3"/>
        <v>-53.644907338591565</v>
      </c>
      <c r="I58">
        <f t="shared" si="4"/>
        <v>2877.776083366075</v>
      </c>
      <c r="J58">
        <f t="shared" si="5"/>
        <v>8.3187062610675698E-8</v>
      </c>
      <c r="K58">
        <f t="shared" si="6"/>
        <v>9606.3615909420823</v>
      </c>
      <c r="O58">
        <f t="shared" si="7"/>
        <v>2.8842167500150832E-4</v>
      </c>
      <c r="P58">
        <f t="shared" si="8"/>
        <v>-98.01204819277109</v>
      </c>
      <c r="Q58">
        <f t="shared" si="9"/>
        <v>-7.3486174436426799E-2</v>
      </c>
      <c r="R58">
        <f t="shared" si="10"/>
        <v>532900</v>
      </c>
    </row>
    <row r="59" spans="1:18" x14ac:dyDescent="0.25">
      <c r="A59" s="2">
        <v>42825</v>
      </c>
      <c r="B59">
        <f>1/Исходный!B59</f>
        <v>6.960879855213699E-3</v>
      </c>
      <c r="C59">
        <v>722</v>
      </c>
      <c r="E59">
        <f t="shared" si="1"/>
        <v>5.0257552554642908</v>
      </c>
      <c r="F59">
        <f t="shared" si="2"/>
        <v>4.8453848358719888E-5</v>
      </c>
      <c r="G59">
        <f t="shared" si="11"/>
        <v>781.63623025697575</v>
      </c>
      <c r="H59">
        <f t="shared" si="3"/>
        <v>-59.63623025697575</v>
      </c>
      <c r="I59">
        <f t="shared" si="4"/>
        <v>3556.4799592630297</v>
      </c>
      <c r="J59">
        <f t="shared" si="5"/>
        <v>9.088999285090124E-8</v>
      </c>
      <c r="K59">
        <f t="shared" si="6"/>
        <v>11238.55436202642</v>
      </c>
      <c r="O59">
        <f t="shared" si="7"/>
        <v>3.014796723676428E-4</v>
      </c>
      <c r="P59">
        <f t="shared" si="8"/>
        <v>-106.01204819277109</v>
      </c>
      <c r="Q59">
        <f t="shared" si="9"/>
        <v>-8.2598656865617376E-2</v>
      </c>
      <c r="R59">
        <f t="shared" si="10"/>
        <v>521284</v>
      </c>
    </row>
    <row r="60" spans="1:18" x14ac:dyDescent="0.25">
      <c r="A60" s="2">
        <v>42828</v>
      </c>
      <c r="B60">
        <f>1/Исходный!B60</f>
        <v>6.9589422407794017E-3</v>
      </c>
      <c r="C60">
        <v>716</v>
      </c>
      <c r="E60">
        <f t="shared" si="1"/>
        <v>4.9826026443980513</v>
      </c>
      <c r="F60">
        <f t="shared" si="2"/>
        <v>4.8426877110503843E-5</v>
      </c>
      <c r="G60">
        <f t="shared" si="11"/>
        <v>781.93428834337692</v>
      </c>
      <c r="H60">
        <f t="shared" si="3"/>
        <v>-65.93428834337692</v>
      </c>
      <c r="I60">
        <f t="shared" si="4"/>
        <v>4347.3303793475698</v>
      </c>
      <c r="J60">
        <f t="shared" si="5"/>
        <v>8.9725444470943702E-8</v>
      </c>
      <c r="K60">
        <f t="shared" si="6"/>
        <v>12546.698940339673</v>
      </c>
      <c r="O60">
        <f t="shared" si="7"/>
        <v>2.9954205793334548E-4</v>
      </c>
      <c r="P60">
        <f t="shared" si="8"/>
        <v>-112.01204819277109</v>
      </c>
      <c r="Q60">
        <f t="shared" si="9"/>
        <v>-9.2086994892984525E-2</v>
      </c>
      <c r="R60">
        <f t="shared" si="10"/>
        <v>512656</v>
      </c>
    </row>
    <row r="61" spans="1:18" x14ac:dyDescent="0.25">
      <c r="A61" s="2">
        <v>42829</v>
      </c>
      <c r="B61">
        <f>1/Исходный!B61</f>
        <v>6.9075084616978654E-3</v>
      </c>
      <c r="C61">
        <v>719</v>
      </c>
      <c r="E61">
        <f t="shared" si="1"/>
        <v>4.9664985839607656</v>
      </c>
      <c r="F61">
        <f t="shared" si="2"/>
        <v>4.7713673148427613E-5</v>
      </c>
      <c r="G61">
        <f t="shared" si="11"/>
        <v>789.84621008490808</v>
      </c>
      <c r="H61">
        <f t="shared" si="3"/>
        <v>-70.84621008490808</v>
      </c>
      <c r="I61">
        <f t="shared" si="4"/>
        <v>5019.185483394931</v>
      </c>
      <c r="J61">
        <f t="shared" si="5"/>
        <v>6.1557718034807109E-8</v>
      </c>
      <c r="K61">
        <f t="shared" si="6"/>
        <v>11883.626651183047</v>
      </c>
      <c r="O61">
        <f t="shared" si="7"/>
        <v>2.4810827885180919E-4</v>
      </c>
      <c r="P61">
        <f t="shared" si="8"/>
        <v>-109.01204819277109</v>
      </c>
      <c r="Q61">
        <f t="shared" si="9"/>
        <v>-9.8534367294726116E-2</v>
      </c>
      <c r="R61">
        <f t="shared" si="10"/>
        <v>516961</v>
      </c>
    </row>
    <row r="62" spans="1:18" x14ac:dyDescent="0.25">
      <c r="A62" s="2">
        <v>42830</v>
      </c>
      <c r="B62">
        <f>1/Исходный!B62</f>
        <v>6.9434800722121921E-3</v>
      </c>
      <c r="C62">
        <v>733</v>
      </c>
      <c r="E62">
        <f t="shared" si="1"/>
        <v>5.0895708929315369</v>
      </c>
      <c r="F62">
        <f t="shared" si="2"/>
        <v>4.821191551320783E-5</v>
      </c>
      <c r="G62">
        <f t="shared" si="11"/>
        <v>784.31279270068239</v>
      </c>
      <c r="H62">
        <f t="shared" si="3"/>
        <v>-51.312792700682394</v>
      </c>
      <c r="I62">
        <f t="shared" si="4"/>
        <v>2633.0026947432043</v>
      </c>
      <c r="J62">
        <f t="shared" si="5"/>
        <v>8.0701383542276001E-8</v>
      </c>
      <c r="K62">
        <f t="shared" si="6"/>
        <v>9027.2893017854567</v>
      </c>
      <c r="O62">
        <f t="shared" si="7"/>
        <v>2.8407988936613587E-4</v>
      </c>
      <c r="P62">
        <f t="shared" si="8"/>
        <v>-95.01204819277109</v>
      </c>
      <c r="Q62">
        <f t="shared" si="9"/>
        <v>-7.0003809960003271E-2</v>
      </c>
      <c r="R62">
        <f t="shared" si="10"/>
        <v>537289</v>
      </c>
    </row>
    <row r="63" spans="1:18" x14ac:dyDescent="0.25">
      <c r="A63" s="2">
        <v>42831</v>
      </c>
      <c r="B63">
        <f>1/Исходный!B63</f>
        <v>6.960879855213699E-3</v>
      </c>
      <c r="C63">
        <v>713</v>
      </c>
      <c r="E63">
        <f t="shared" si="1"/>
        <v>4.9631073367673677</v>
      </c>
      <c r="F63">
        <f t="shared" si="2"/>
        <v>4.8453848358719888E-5</v>
      </c>
      <c r="G63">
        <f t="shared" si="11"/>
        <v>781.63623025697575</v>
      </c>
      <c r="H63">
        <f t="shared" si="3"/>
        <v>-68.63623025697575</v>
      </c>
      <c r="I63">
        <f t="shared" si="4"/>
        <v>4710.9321038885937</v>
      </c>
      <c r="J63">
        <f t="shared" si="5"/>
        <v>9.088999285090124E-8</v>
      </c>
      <c r="K63">
        <f t="shared" si="6"/>
        <v>13227.7712294963</v>
      </c>
      <c r="O63">
        <f t="shared" si="7"/>
        <v>3.014796723676428E-4</v>
      </c>
      <c r="P63">
        <f t="shared" si="8"/>
        <v>-115.01204819277109</v>
      </c>
      <c r="Q63">
        <f t="shared" si="9"/>
        <v>-9.6263997555365702E-2</v>
      </c>
      <c r="R63">
        <f t="shared" si="10"/>
        <v>508369</v>
      </c>
    </row>
    <row r="64" spans="1:18" x14ac:dyDescent="0.25">
      <c r="A64" s="2">
        <v>42832</v>
      </c>
      <c r="B64">
        <f>1/Исходный!B64</f>
        <v>6.9764197014092364E-3</v>
      </c>
      <c r="C64">
        <v>708</v>
      </c>
      <c r="E64">
        <f t="shared" si="1"/>
        <v>4.9393051485977395</v>
      </c>
      <c r="F64">
        <f t="shared" si="2"/>
        <v>4.8670431850210939E-5</v>
      </c>
      <c r="G64">
        <f t="shared" si="11"/>
        <v>779.24577695624475</v>
      </c>
      <c r="H64">
        <f t="shared" si="3"/>
        <v>-71.245776956244754</v>
      </c>
      <c r="I64">
        <f t="shared" si="4"/>
        <v>5075.960734098976</v>
      </c>
      <c r="J64">
        <f t="shared" si="5"/>
        <v>1.0050137515003057E-7</v>
      </c>
      <c r="K64">
        <f t="shared" si="6"/>
        <v>14402.89171142401</v>
      </c>
      <c r="O64">
        <f t="shared" si="7"/>
        <v>3.1701951856318022E-4</v>
      </c>
      <c r="P64">
        <f t="shared" si="8"/>
        <v>-120.01204819277109</v>
      </c>
      <c r="Q64">
        <f t="shared" si="9"/>
        <v>-0.10062962846927224</v>
      </c>
      <c r="R64">
        <f t="shared" si="10"/>
        <v>501264</v>
      </c>
    </row>
    <row r="65" spans="1:18" x14ac:dyDescent="0.25">
      <c r="A65" s="2">
        <v>42835</v>
      </c>
      <c r="B65">
        <f>1/Исходный!B65</f>
        <v>6.9847034993364534E-3</v>
      </c>
      <c r="C65">
        <v>706</v>
      </c>
      <c r="E65">
        <f t="shared" si="1"/>
        <v>4.9312006705315357</v>
      </c>
      <c r="F65">
        <f t="shared" si="2"/>
        <v>4.87860829736429E-5</v>
      </c>
      <c r="G65">
        <f t="shared" si="11"/>
        <v>777.9715023045826</v>
      </c>
      <c r="H65">
        <f t="shared" si="3"/>
        <v>-71.9715023045826</v>
      </c>
      <c r="I65">
        <f t="shared" si="4"/>
        <v>5179.8971439785382</v>
      </c>
      <c r="J65">
        <f t="shared" si="5"/>
        <v>1.0582224771965149E-7</v>
      </c>
      <c r="K65">
        <f t="shared" si="6"/>
        <v>14886.939904195095</v>
      </c>
      <c r="O65">
        <f t="shared" si="7"/>
        <v>3.2530331649039713E-4</v>
      </c>
      <c r="P65">
        <f t="shared" si="8"/>
        <v>-122.01204819277109</v>
      </c>
      <c r="Q65">
        <f t="shared" si="9"/>
        <v>-0.10194263782518782</v>
      </c>
      <c r="R65">
        <f t="shared" si="10"/>
        <v>498436</v>
      </c>
    </row>
    <row r="66" spans="1:18" x14ac:dyDescent="0.25">
      <c r="A66" s="2">
        <v>42836</v>
      </c>
      <c r="B66">
        <f>1/Исходный!B66</f>
        <v>7.0606509920214649E-3</v>
      </c>
      <c r="C66">
        <v>697</v>
      </c>
      <c r="E66">
        <f t="shared" si="1"/>
        <v>4.9212737414389611</v>
      </c>
      <c r="F66">
        <f t="shared" si="2"/>
        <v>4.9852792431133695E-5</v>
      </c>
      <c r="G66">
        <f t="shared" si="11"/>
        <v>766.28870105374017</v>
      </c>
      <c r="H66">
        <f t="shared" si="3"/>
        <v>-69.288701053740169</v>
      </c>
      <c r="I66">
        <f t="shared" si="4"/>
        <v>4800.9240937145742</v>
      </c>
      <c r="J66">
        <f t="shared" si="5"/>
        <v>1.6100221186392022E-7</v>
      </c>
      <c r="K66">
        <f t="shared" si="6"/>
        <v>17164.156771664973</v>
      </c>
      <c r="O66">
        <f t="shared" si="7"/>
        <v>4.0125080917540867E-4</v>
      </c>
      <c r="P66">
        <f t="shared" si="8"/>
        <v>-131.01204819277109</v>
      </c>
      <c r="Q66">
        <f t="shared" si="9"/>
        <v>-9.9409901081406266E-2</v>
      </c>
      <c r="R66">
        <f t="shared" si="10"/>
        <v>485809</v>
      </c>
    </row>
    <row r="67" spans="1:18" x14ac:dyDescent="0.25">
      <c r="A67" s="2">
        <v>42837</v>
      </c>
      <c r="B67">
        <f>1/Исходный!B67</f>
        <v>7.0521861777150911E-3</v>
      </c>
      <c r="C67">
        <v>705</v>
      </c>
      <c r="E67">
        <f t="shared" ref="E67:E130" si="12">B67*C67</f>
        <v>4.9717912552891397</v>
      </c>
      <c r="F67">
        <f t="shared" ref="F67:F130" si="13">B67^2</f>
        <v>4.9733329885155786E-5</v>
      </c>
      <c r="G67">
        <f t="shared" si="11"/>
        <v>767.59082097462806</v>
      </c>
      <c r="H67">
        <f t="shared" ref="H67:H130" si="14">C67-G67</f>
        <v>-62.590820974628059</v>
      </c>
      <c r="I67">
        <f t="shared" ref="I67:I130" si="15">H67^2</f>
        <v>3917.6108702779397</v>
      </c>
      <c r="J67">
        <f t="shared" ref="J67:J130" si="16">(B67-$M$3)^2</f>
        <v>1.5428083776525752E-7</v>
      </c>
      <c r="K67">
        <f t="shared" ref="K67:K130" si="17">(C67-$M$4)^2</f>
        <v>15131.964000580638</v>
      </c>
      <c r="O67">
        <f t="shared" ref="O67:O130" si="18">B67-$M$3</f>
        <v>3.9278599486903491E-4</v>
      </c>
      <c r="P67">
        <f t="shared" ref="P67:P130" si="19">C67-$M$4</f>
        <v>-123.01204819277109</v>
      </c>
      <c r="Q67">
        <f t="shared" ref="Q67:Q130" si="20">(C67-G67)/C67</f>
        <v>-8.8781306346990149E-2</v>
      </c>
      <c r="R67">
        <f t="shared" ref="R67:R130" si="21">C67^2</f>
        <v>497025</v>
      </c>
    </row>
    <row r="68" spans="1:18" x14ac:dyDescent="0.25">
      <c r="A68" s="2">
        <v>42838</v>
      </c>
      <c r="B68">
        <f>1/Исходный!B68</f>
        <v>7.0896845090393469E-3</v>
      </c>
      <c r="C68">
        <v>710</v>
      </c>
      <c r="E68">
        <f t="shared" si="12"/>
        <v>5.0336760014179367</v>
      </c>
      <c r="F68">
        <f t="shared" si="13"/>
        <v>5.0263626437712484E-5</v>
      </c>
      <c r="G68">
        <f t="shared" si="11"/>
        <v>761.82255217981151</v>
      </c>
      <c r="H68">
        <f t="shared" si="14"/>
        <v>-51.82255217981151</v>
      </c>
      <c r="I68">
        <f t="shared" si="15"/>
        <v>2685.5769144292867</v>
      </c>
      <c r="J68">
        <f t="shared" si="16"/>
        <v>1.8514460136761417E-7</v>
      </c>
      <c r="K68">
        <f t="shared" si="17"/>
        <v>13926.843518652926</v>
      </c>
      <c r="O68">
        <f t="shared" si="18"/>
        <v>4.3028432619329066E-4</v>
      </c>
      <c r="P68">
        <f t="shared" si="19"/>
        <v>-118.01204819277109</v>
      </c>
      <c r="Q68">
        <f t="shared" si="20"/>
        <v>-7.2989510112410574E-2</v>
      </c>
      <c r="R68">
        <f t="shared" si="21"/>
        <v>504100</v>
      </c>
    </row>
    <row r="69" spans="1:18" x14ac:dyDescent="0.25">
      <c r="A69" s="2">
        <v>42843</v>
      </c>
      <c r="B69">
        <f>1/Исходный!B69</f>
        <v>7.0821529745042503E-3</v>
      </c>
      <c r="C69">
        <v>686</v>
      </c>
      <c r="E69">
        <f t="shared" si="12"/>
        <v>4.8583569405099158</v>
      </c>
      <c r="F69">
        <f t="shared" si="13"/>
        <v>5.0156890754279397E-5</v>
      </c>
      <c r="G69">
        <f t="shared" si="11"/>
        <v>762.98110815021482</v>
      </c>
      <c r="H69">
        <f t="shared" si="14"/>
        <v>-76.981108150214823</v>
      </c>
      <c r="I69">
        <f t="shared" si="15"/>
        <v>5926.0910120350709</v>
      </c>
      <c r="J69">
        <f t="shared" si="16"/>
        <v>1.7871992285479644E-7</v>
      </c>
      <c r="K69">
        <f t="shared" si="17"/>
        <v>20167.42183190594</v>
      </c>
      <c r="O69">
        <f t="shared" si="18"/>
        <v>4.2275279165819406E-4</v>
      </c>
      <c r="P69">
        <f t="shared" si="19"/>
        <v>-142.01204819277109</v>
      </c>
      <c r="Q69">
        <f t="shared" si="20"/>
        <v>-0.11221735881955514</v>
      </c>
      <c r="R69">
        <f t="shared" si="21"/>
        <v>470596</v>
      </c>
    </row>
    <row r="70" spans="1:18" x14ac:dyDescent="0.25">
      <c r="A70" s="2">
        <v>42844</v>
      </c>
      <c r="B70">
        <f>1/Исходный!B70</f>
        <v>7.1083309638896785E-3</v>
      </c>
      <c r="C70">
        <v>687</v>
      </c>
      <c r="E70">
        <f t="shared" si="12"/>
        <v>4.8834233721922091</v>
      </c>
      <c r="F70">
        <f t="shared" si="13"/>
        <v>5.0528369092192764E-5</v>
      </c>
      <c r="G70">
        <f t="shared" si="11"/>
        <v>758.95421751400863</v>
      </c>
      <c r="H70">
        <f t="shared" si="14"/>
        <v>-71.954217514008633</v>
      </c>
      <c r="I70">
        <f t="shared" si="15"/>
        <v>5177.4094180532666</v>
      </c>
      <c r="J70">
        <f t="shared" si="16"/>
        <v>2.0153884616843675E-7</v>
      </c>
      <c r="K70">
        <f t="shared" si="17"/>
        <v>19884.397735520397</v>
      </c>
      <c r="O70">
        <f t="shared" si="18"/>
        <v>4.489307810436223E-4</v>
      </c>
      <c r="P70">
        <f t="shared" si="19"/>
        <v>-141.01204819277109</v>
      </c>
      <c r="Q70">
        <f t="shared" si="20"/>
        <v>-0.10473685227657734</v>
      </c>
      <c r="R70">
        <f t="shared" si="21"/>
        <v>471969</v>
      </c>
    </row>
    <row r="71" spans="1:18" x14ac:dyDescent="0.25">
      <c r="A71" s="2">
        <v>42845</v>
      </c>
      <c r="B71">
        <f>1/Исходный!B71</f>
        <v>7.0204998595900028E-3</v>
      </c>
      <c r="C71">
        <v>681</v>
      </c>
      <c r="E71">
        <f t="shared" si="12"/>
        <v>4.7809604043807923</v>
      </c>
      <c r="F71">
        <f t="shared" si="13"/>
        <v>4.9287418278503248E-5</v>
      </c>
      <c r="G71">
        <f t="shared" si="11"/>
        <v>772.46504320289432</v>
      </c>
      <c r="H71">
        <f t="shared" si="14"/>
        <v>-91.465043202894321</v>
      </c>
      <c r="I71">
        <f t="shared" si="15"/>
        <v>8365.8541281073249</v>
      </c>
      <c r="J71">
        <f t="shared" si="16"/>
        <v>1.3039297654458275E-7</v>
      </c>
      <c r="K71">
        <f t="shared" si="17"/>
        <v>21612.542313833648</v>
      </c>
      <c r="O71">
        <f t="shared" si="18"/>
        <v>3.6109967674394661E-4</v>
      </c>
      <c r="P71">
        <f t="shared" si="19"/>
        <v>-147.01204819277109</v>
      </c>
      <c r="Q71">
        <f t="shared" si="20"/>
        <v>-0.13430990191320752</v>
      </c>
      <c r="R71">
        <f t="shared" si="21"/>
        <v>463761</v>
      </c>
    </row>
    <row r="72" spans="1:18" x14ac:dyDescent="0.25">
      <c r="A72" s="2">
        <v>42846</v>
      </c>
      <c r="B72">
        <f>1/Исходный!B72</f>
        <v>7.0288887326913612E-3</v>
      </c>
      <c r="C72">
        <v>700</v>
      </c>
      <c r="E72">
        <f t="shared" si="12"/>
        <v>4.9202221128839527</v>
      </c>
      <c r="F72">
        <f t="shared" si="13"/>
        <v>4.9405276816555571E-5</v>
      </c>
      <c r="G72">
        <f t="shared" si="11"/>
        <v>771.17460511604168</v>
      </c>
      <c r="H72">
        <f t="shared" si="14"/>
        <v>-71.174605116041676</v>
      </c>
      <c r="I72">
        <f t="shared" si="15"/>
        <v>5065.824413424466</v>
      </c>
      <c r="J72">
        <f t="shared" si="16"/>
        <v>1.3652178846678642E-7</v>
      </c>
      <c r="K72">
        <f t="shared" si="17"/>
        <v>16387.084482508348</v>
      </c>
      <c r="O72">
        <f t="shared" si="18"/>
        <v>3.6948854984530499E-4</v>
      </c>
      <c r="P72">
        <f t="shared" si="19"/>
        <v>-128.01204819277109</v>
      </c>
      <c r="Q72">
        <f t="shared" si="20"/>
        <v>-0.10167800730863097</v>
      </c>
      <c r="R72">
        <f t="shared" si="21"/>
        <v>490000</v>
      </c>
    </row>
    <row r="73" spans="1:18" x14ac:dyDescent="0.25">
      <c r="A73" s="2">
        <v>42849</v>
      </c>
      <c r="B73">
        <f>1/Исходный!B73</f>
        <v>6.9618490671122255E-3</v>
      </c>
      <c r="C73">
        <v>701</v>
      </c>
      <c r="E73">
        <f t="shared" si="12"/>
        <v>4.8802561960456696</v>
      </c>
      <c r="F73">
        <f t="shared" si="13"/>
        <v>4.8467342433251367E-5</v>
      </c>
      <c r="G73">
        <f t="shared" ref="G73:G136" si="22">$M$2+$M$1*B73</f>
        <v>781.48713896271261</v>
      </c>
      <c r="H73">
        <f t="shared" si="14"/>
        <v>-80.487138962712606</v>
      </c>
      <c r="I73">
        <f t="shared" si="15"/>
        <v>6478.1795384030102</v>
      </c>
      <c r="J73">
        <f t="shared" si="16"/>
        <v>9.1475327593850655E-8</v>
      </c>
      <c r="K73">
        <f t="shared" si="17"/>
        <v>16132.060386122806</v>
      </c>
      <c r="O73">
        <f t="shared" si="18"/>
        <v>3.0244888426616927E-4</v>
      </c>
      <c r="P73">
        <f t="shared" si="19"/>
        <v>-127.01204819277109</v>
      </c>
      <c r="Q73">
        <f t="shared" si="20"/>
        <v>-0.11481760194395521</v>
      </c>
      <c r="R73">
        <f t="shared" si="21"/>
        <v>491401</v>
      </c>
    </row>
    <row r="74" spans="1:18" x14ac:dyDescent="0.25">
      <c r="A74" s="2">
        <v>42850</v>
      </c>
      <c r="B74">
        <f>1/Исходный!B74</f>
        <v>6.9189787587352111E-3</v>
      </c>
      <c r="C74">
        <v>725</v>
      </c>
      <c r="E74">
        <f t="shared" si="12"/>
        <v>5.0162596000830284</v>
      </c>
      <c r="F74">
        <f t="shared" si="13"/>
        <v>4.7872267063829044E-5</v>
      </c>
      <c r="G74">
        <f t="shared" si="22"/>
        <v>788.08176473144226</v>
      </c>
      <c r="H74">
        <f t="shared" si="14"/>
        <v>-63.081764731442263</v>
      </c>
      <c r="I74">
        <f t="shared" si="15"/>
        <v>3979.3090416330328</v>
      </c>
      <c r="J74">
        <f t="shared" si="16"/>
        <v>6.7381037060641711E-8</v>
      </c>
      <c r="K74">
        <f t="shared" si="17"/>
        <v>10611.482072869794</v>
      </c>
      <c r="O74">
        <f t="shared" si="18"/>
        <v>2.5957857588915483E-4</v>
      </c>
      <c r="P74">
        <f t="shared" si="19"/>
        <v>-103.01204819277109</v>
      </c>
      <c r="Q74">
        <f t="shared" si="20"/>
        <v>-8.700933066405829E-2</v>
      </c>
      <c r="R74">
        <f t="shared" si="21"/>
        <v>525625</v>
      </c>
    </row>
    <row r="75" spans="1:18" x14ac:dyDescent="0.25">
      <c r="A75" s="2">
        <v>42851</v>
      </c>
      <c r="B75">
        <f>1/Исходный!B75</f>
        <v>6.9599109131403113E-3</v>
      </c>
      <c r="C75">
        <v>721</v>
      </c>
      <c r="E75">
        <f t="shared" si="12"/>
        <v>5.018095768374164</v>
      </c>
      <c r="F75">
        <f t="shared" si="13"/>
        <v>4.8440359918849604E-5</v>
      </c>
      <c r="G75">
        <f t="shared" si="22"/>
        <v>781.78528004475356</v>
      </c>
      <c r="H75">
        <f t="shared" si="14"/>
        <v>-60.785280044753563</v>
      </c>
      <c r="I75">
        <f t="shared" si="15"/>
        <v>3694.8502701191155</v>
      </c>
      <c r="J75">
        <f t="shared" si="16"/>
        <v>9.0306699021986536E-8</v>
      </c>
      <c r="K75">
        <f t="shared" si="17"/>
        <v>11451.578458411963</v>
      </c>
      <c r="O75">
        <f t="shared" si="18"/>
        <v>3.0051073029425512E-4</v>
      </c>
      <c r="P75">
        <f t="shared" si="19"/>
        <v>-107.01204819277109</v>
      </c>
      <c r="Q75">
        <f t="shared" si="20"/>
        <v>-8.4306907135580533E-2</v>
      </c>
      <c r="R75">
        <f t="shared" si="21"/>
        <v>519841</v>
      </c>
    </row>
    <row r="76" spans="1:18" x14ac:dyDescent="0.25">
      <c r="A76" s="2">
        <v>42852</v>
      </c>
      <c r="B76">
        <f>1/Исходный!B76</f>
        <v>6.9545865498296128E-3</v>
      </c>
      <c r="C76">
        <v>752</v>
      </c>
      <c r="E76">
        <f t="shared" si="12"/>
        <v>5.2298490854718684</v>
      </c>
      <c r="F76">
        <f t="shared" si="13"/>
        <v>4.836627407907096E-5</v>
      </c>
      <c r="G76">
        <f t="shared" si="22"/>
        <v>782.60431272308256</v>
      </c>
      <c r="H76">
        <f t="shared" si="14"/>
        <v>-30.604312723082558</v>
      </c>
      <c r="I76">
        <f t="shared" si="15"/>
        <v>936.62395725223291</v>
      </c>
      <c r="J76">
        <f t="shared" si="16"/>
        <v>8.7134991252950971E-8</v>
      </c>
      <c r="K76">
        <f t="shared" si="17"/>
        <v>5777.8314704601544</v>
      </c>
      <c r="O76">
        <f t="shared" si="18"/>
        <v>2.9518636698355662E-4</v>
      </c>
      <c r="P76">
        <f t="shared" si="19"/>
        <v>-76.01204819277109</v>
      </c>
      <c r="Q76">
        <f t="shared" si="20"/>
        <v>-4.0697224365801275E-2</v>
      </c>
      <c r="R76">
        <f t="shared" si="21"/>
        <v>565504</v>
      </c>
    </row>
    <row r="77" spans="1:18" x14ac:dyDescent="0.25">
      <c r="A77" s="2">
        <v>42853</v>
      </c>
      <c r="B77">
        <f>1/Исходный!B77</f>
        <v>6.9613644274277757E-3</v>
      </c>
      <c r="C77">
        <v>766</v>
      </c>
      <c r="E77">
        <f t="shared" si="12"/>
        <v>5.3324051514096764</v>
      </c>
      <c r="F77">
        <f t="shared" si="13"/>
        <v>4.8460594691456846E-5</v>
      </c>
      <c r="G77">
        <f t="shared" si="22"/>
        <v>781.56168979923837</v>
      </c>
      <c r="H77">
        <f t="shared" si="14"/>
        <v>-15.561689799238366</v>
      </c>
      <c r="I77">
        <f t="shared" si="15"/>
        <v>242.1661894077194</v>
      </c>
      <c r="J77">
        <f t="shared" si="16"/>
        <v>9.1182405005808517E-8</v>
      </c>
      <c r="K77">
        <f t="shared" si="17"/>
        <v>3845.4941210625643</v>
      </c>
      <c r="O77">
        <f t="shared" si="18"/>
        <v>3.0196424458171951E-4</v>
      </c>
      <c r="P77">
        <f t="shared" si="19"/>
        <v>-62.01204819277109</v>
      </c>
      <c r="Q77">
        <f t="shared" si="20"/>
        <v>-2.0315521931120583E-2</v>
      </c>
      <c r="R77">
        <f t="shared" si="21"/>
        <v>586756</v>
      </c>
    </row>
    <row r="78" spans="1:18" x14ac:dyDescent="0.25">
      <c r="A78" s="2">
        <v>42857</v>
      </c>
      <c r="B78">
        <f>1/Исходный!B78</f>
        <v>6.7792014100738936E-3</v>
      </c>
      <c r="C78">
        <v>788</v>
      </c>
      <c r="E78">
        <f t="shared" si="12"/>
        <v>5.3420107111382285</v>
      </c>
      <c r="F78">
        <f t="shared" si="13"/>
        <v>4.5957571758347868E-5</v>
      </c>
      <c r="G78">
        <f t="shared" si="22"/>
        <v>809.58334333592143</v>
      </c>
      <c r="H78">
        <f t="shared" si="14"/>
        <v>-21.583343335921427</v>
      </c>
      <c r="I78">
        <f t="shared" si="15"/>
        <v>465.84070955626385</v>
      </c>
      <c r="J78">
        <f t="shared" si="16"/>
        <v>1.4352334045295916E-8</v>
      </c>
      <c r="K78">
        <f t="shared" si="17"/>
        <v>1600.9640005806361</v>
      </c>
      <c r="O78">
        <f t="shared" si="18"/>
        <v>1.1980122722783735E-4</v>
      </c>
      <c r="P78">
        <f t="shared" si="19"/>
        <v>-40.01204819277109</v>
      </c>
      <c r="Q78">
        <f t="shared" si="20"/>
        <v>-2.7390029614113486E-2</v>
      </c>
      <c r="R78">
        <f t="shared" si="21"/>
        <v>620944</v>
      </c>
    </row>
    <row r="79" spans="1:18" x14ac:dyDescent="0.25">
      <c r="A79" s="2">
        <v>42858</v>
      </c>
      <c r="B79">
        <f>1/Исходный!B79</f>
        <v>6.7999456004351963E-3</v>
      </c>
      <c r="C79">
        <v>787</v>
      </c>
      <c r="E79">
        <f t="shared" si="12"/>
        <v>5.3515571875424994</v>
      </c>
      <c r="F79">
        <f t="shared" si="13"/>
        <v>4.623926016887798E-5</v>
      </c>
      <c r="G79">
        <f t="shared" si="22"/>
        <v>806.39231958342066</v>
      </c>
      <c r="H79">
        <f t="shared" si="14"/>
        <v>-19.392319583420658</v>
      </c>
      <c r="I79">
        <f t="shared" si="15"/>
        <v>376.06205882552035</v>
      </c>
      <c r="J79">
        <f t="shared" si="16"/>
        <v>1.9753014405305768E-8</v>
      </c>
      <c r="K79">
        <f t="shared" si="17"/>
        <v>1681.9880969661783</v>
      </c>
      <c r="O79">
        <f t="shared" si="18"/>
        <v>1.4054541758914008E-4</v>
      </c>
      <c r="P79">
        <f t="shared" si="19"/>
        <v>-41.01204819277109</v>
      </c>
      <c r="Q79">
        <f t="shared" si="20"/>
        <v>-2.4640812685413797E-2</v>
      </c>
      <c r="R79">
        <f t="shared" si="21"/>
        <v>619369</v>
      </c>
    </row>
    <row r="80" spans="1:18" x14ac:dyDescent="0.25">
      <c r="A80" s="2">
        <v>42859</v>
      </c>
      <c r="B80">
        <f>1/Исходный!B80</f>
        <v>6.8245410496144132E-3</v>
      </c>
      <c r="C80">
        <v>782</v>
      </c>
      <c r="E80">
        <f t="shared" si="12"/>
        <v>5.3367911007984707</v>
      </c>
      <c r="F80">
        <f t="shared" si="13"/>
        <v>4.6574360537872199E-5</v>
      </c>
      <c r="G80">
        <f t="shared" si="22"/>
        <v>802.60886690740244</v>
      </c>
      <c r="H80">
        <f t="shared" si="14"/>
        <v>-20.608866907402444</v>
      </c>
      <c r="I80">
        <f t="shared" si="15"/>
        <v>424.72539520702759</v>
      </c>
      <c r="J80">
        <f t="shared" si="16"/>
        <v>2.7271505877004234E-8</v>
      </c>
      <c r="K80">
        <f t="shared" si="17"/>
        <v>2117.1085788938894</v>
      </c>
      <c r="O80">
        <f t="shared" si="18"/>
        <v>1.6514086676835699E-4</v>
      </c>
      <c r="P80">
        <f t="shared" si="19"/>
        <v>-46.01204819277109</v>
      </c>
      <c r="Q80">
        <f t="shared" si="20"/>
        <v>-2.6354049753711566E-2</v>
      </c>
      <c r="R80">
        <f t="shared" si="21"/>
        <v>611524</v>
      </c>
    </row>
    <row r="81" spans="1:18" x14ac:dyDescent="0.25">
      <c r="A81" s="2">
        <v>42860</v>
      </c>
      <c r="B81">
        <f>1/Исходный!B81</f>
        <v>6.7132116004296454E-3</v>
      </c>
      <c r="C81">
        <v>779</v>
      </c>
      <c r="E81">
        <f t="shared" si="12"/>
        <v>5.2295918367346941</v>
      </c>
      <c r="F81">
        <f t="shared" si="13"/>
        <v>4.5067209992143161E-5</v>
      </c>
      <c r="G81">
        <f t="shared" si="22"/>
        <v>819.73438063022854</v>
      </c>
      <c r="H81">
        <f t="shared" si="14"/>
        <v>-40.734380630228543</v>
      </c>
      <c r="I81">
        <f t="shared" si="15"/>
        <v>1659.2897653283383</v>
      </c>
      <c r="J81">
        <f t="shared" si="16"/>
        <v>2.8956686623554125E-9</v>
      </c>
      <c r="K81">
        <f t="shared" si="17"/>
        <v>2402.180868050516</v>
      </c>
      <c r="O81">
        <f t="shared" si="18"/>
        <v>5.3811417583589198E-5</v>
      </c>
      <c r="P81">
        <f t="shared" si="19"/>
        <v>-49.01204819277109</v>
      </c>
      <c r="Q81">
        <f t="shared" si="20"/>
        <v>-5.2290604146634841E-2</v>
      </c>
      <c r="R81">
        <f t="shared" si="21"/>
        <v>606841</v>
      </c>
    </row>
    <row r="82" spans="1:18" x14ac:dyDescent="0.25">
      <c r="A82" s="2">
        <v>42863</v>
      </c>
      <c r="B82">
        <f>1/Исходный!B82</f>
        <v>6.5355205542121436E-3</v>
      </c>
      <c r="C82">
        <v>795</v>
      </c>
      <c r="E82">
        <f t="shared" si="12"/>
        <v>5.1957388405986542</v>
      </c>
      <c r="F82">
        <f t="shared" si="13"/>
        <v>4.2713028914529404E-5</v>
      </c>
      <c r="G82">
        <f t="shared" si="22"/>
        <v>847.06812271468596</v>
      </c>
      <c r="H82">
        <f t="shared" si="14"/>
        <v>-52.068122714685956</v>
      </c>
      <c r="I82">
        <f t="shared" si="15"/>
        <v>2711.0894030315953</v>
      </c>
      <c r="J82">
        <f t="shared" si="16"/>
        <v>1.5346162390476107E-8</v>
      </c>
      <c r="K82">
        <f t="shared" si="17"/>
        <v>1089.7953258818409</v>
      </c>
      <c r="O82">
        <f t="shared" si="18"/>
        <v>-1.2387962863391264E-4</v>
      </c>
      <c r="P82">
        <f t="shared" si="19"/>
        <v>-33.01204819277109</v>
      </c>
      <c r="Q82">
        <f t="shared" si="20"/>
        <v>-6.5494493980737048E-2</v>
      </c>
      <c r="R82">
        <f t="shared" si="21"/>
        <v>632025</v>
      </c>
    </row>
    <row r="83" spans="1:18" x14ac:dyDescent="0.25">
      <c r="A83" s="2">
        <v>42864</v>
      </c>
      <c r="B83">
        <f>1/Исходный!B83</f>
        <v>6.4939281771543601E-3</v>
      </c>
      <c r="C83">
        <v>791</v>
      </c>
      <c r="E83">
        <f t="shared" si="12"/>
        <v>5.1366971881290988</v>
      </c>
      <c r="F83">
        <f t="shared" si="13"/>
        <v>4.2171103170039352E-5</v>
      </c>
      <c r="G83">
        <f t="shared" si="22"/>
        <v>853.46616769994296</v>
      </c>
      <c r="H83">
        <f t="shared" si="14"/>
        <v>-62.466167699942957</v>
      </c>
      <c r="I83">
        <f t="shared" si="15"/>
        <v>3902.0221071173969</v>
      </c>
      <c r="J83">
        <f t="shared" si="16"/>
        <v>2.7380984667632703E-8</v>
      </c>
      <c r="K83">
        <f t="shared" si="17"/>
        <v>1369.8917114240096</v>
      </c>
      <c r="O83">
        <f t="shared" si="18"/>
        <v>-1.6547200569169609E-4</v>
      </c>
      <c r="P83">
        <f t="shared" si="19"/>
        <v>-37.01204819277109</v>
      </c>
      <c r="Q83">
        <f t="shared" si="20"/>
        <v>-7.8971134892468972E-2</v>
      </c>
      <c r="R83">
        <f t="shared" si="21"/>
        <v>625681</v>
      </c>
    </row>
    <row r="84" spans="1:18" x14ac:dyDescent="0.25">
      <c r="A84" s="2">
        <v>42865</v>
      </c>
      <c r="B84">
        <f>1/Исходный!B84</f>
        <v>6.5248597155161169E-3</v>
      </c>
      <c r="C84">
        <v>765</v>
      </c>
      <c r="E84">
        <f t="shared" si="12"/>
        <v>4.9915176823698291</v>
      </c>
      <c r="F84">
        <f t="shared" si="13"/>
        <v>4.2573794307165059E-5</v>
      </c>
      <c r="G84">
        <f t="shared" si="22"/>
        <v>848.70805123964112</v>
      </c>
      <c r="H84">
        <f t="shared" si="14"/>
        <v>-83.708051239641122</v>
      </c>
      <c r="I84">
        <f t="shared" si="15"/>
        <v>7007.0378423383836</v>
      </c>
      <c r="J84">
        <f t="shared" si="16"/>
        <v>1.8101137349358473E-8</v>
      </c>
      <c r="K84">
        <f t="shared" si="17"/>
        <v>3970.5182174481065</v>
      </c>
      <c r="O84">
        <f t="shared" si="18"/>
        <v>-1.3454046732993934E-4</v>
      </c>
      <c r="P84">
        <f t="shared" si="19"/>
        <v>-63.01204819277109</v>
      </c>
      <c r="Q84">
        <f t="shared" si="20"/>
        <v>-0.10942228920214526</v>
      </c>
      <c r="R84">
        <f t="shared" si="21"/>
        <v>585225</v>
      </c>
    </row>
    <row r="85" spans="1:18" x14ac:dyDescent="0.25">
      <c r="A85" s="2">
        <v>42866</v>
      </c>
      <c r="B85">
        <f>1/Исходный!B85</f>
        <v>6.4956154595647939E-3</v>
      </c>
      <c r="C85">
        <v>763</v>
      </c>
      <c r="E85">
        <f t="shared" si="12"/>
        <v>4.9561545956479378</v>
      </c>
      <c r="F85">
        <f t="shared" si="13"/>
        <v>4.2193020198537152E-5</v>
      </c>
      <c r="G85">
        <f t="shared" si="22"/>
        <v>853.20661752444346</v>
      </c>
      <c r="H85">
        <f t="shared" si="14"/>
        <v>-90.206617524443459</v>
      </c>
      <c r="I85">
        <f t="shared" si="15"/>
        <v>8137.23384520123</v>
      </c>
      <c r="J85">
        <f t="shared" si="16"/>
        <v>2.6825435580319663E-8</v>
      </c>
      <c r="K85">
        <f t="shared" si="17"/>
        <v>4226.5664102191904</v>
      </c>
      <c r="O85">
        <f t="shared" si="18"/>
        <v>-1.6378472328126229E-4</v>
      </c>
      <c r="P85">
        <f t="shared" si="19"/>
        <v>-65.01204819277109</v>
      </c>
      <c r="Q85">
        <f t="shared" si="20"/>
        <v>-0.1182262352876061</v>
      </c>
      <c r="R85">
        <f t="shared" si="21"/>
        <v>582169</v>
      </c>
    </row>
    <row r="86" spans="1:18" x14ac:dyDescent="0.25">
      <c r="A86" s="2">
        <v>42867</v>
      </c>
      <c r="B86">
        <f>1/Исходный!B86</f>
        <v>6.4061499039077515E-3</v>
      </c>
      <c r="C86">
        <v>766</v>
      </c>
      <c r="E86">
        <f t="shared" si="12"/>
        <v>4.9071108263933381</v>
      </c>
      <c r="F86">
        <f t="shared" si="13"/>
        <v>4.1038756591337293E-5</v>
      </c>
      <c r="G86">
        <f t="shared" si="22"/>
        <v>866.96886652813816</v>
      </c>
      <c r="H86">
        <f t="shared" si="14"/>
        <v>-100.96886652813816</v>
      </c>
      <c r="I86">
        <f t="shared" si="15"/>
        <v>10194.712007976979</v>
      </c>
      <c r="J86">
        <f t="shared" si="16"/>
        <v>6.4135703782329166E-8</v>
      </c>
      <c r="K86">
        <f t="shared" si="17"/>
        <v>3845.4941210625643</v>
      </c>
      <c r="O86">
        <f t="shared" si="18"/>
        <v>-2.5325027893830475E-4</v>
      </c>
      <c r="P86">
        <f t="shared" si="19"/>
        <v>-62.01204819277109</v>
      </c>
      <c r="Q86">
        <f t="shared" si="20"/>
        <v>-0.13181314168164251</v>
      </c>
      <c r="R86">
        <f t="shared" si="21"/>
        <v>586756</v>
      </c>
    </row>
    <row r="87" spans="1:18" x14ac:dyDescent="0.25">
      <c r="A87" s="2">
        <v>42870</v>
      </c>
      <c r="B87">
        <f>1/Исходный!B87</f>
        <v>6.4226075786769435E-3</v>
      </c>
      <c r="C87">
        <v>783</v>
      </c>
      <c r="E87">
        <f t="shared" si="12"/>
        <v>5.0289017341040472</v>
      </c>
      <c r="F87">
        <f t="shared" si="13"/>
        <v>4.1249888109678508E-5</v>
      </c>
      <c r="G87">
        <f t="shared" si="22"/>
        <v>864.43722609364863</v>
      </c>
      <c r="H87">
        <f t="shared" si="14"/>
        <v>-81.437226093648633</v>
      </c>
      <c r="I87">
        <f t="shared" si="15"/>
        <v>6632.0217938280457</v>
      </c>
      <c r="J87">
        <f t="shared" si="16"/>
        <v>5.6070737389190105E-8</v>
      </c>
      <c r="K87">
        <f t="shared" si="17"/>
        <v>2026.084482508347</v>
      </c>
      <c r="O87">
        <f t="shared" si="18"/>
        <v>-2.3679260416911273E-4</v>
      </c>
      <c r="P87">
        <f t="shared" si="19"/>
        <v>-45.01204819277109</v>
      </c>
      <c r="Q87">
        <f t="shared" si="20"/>
        <v>-0.10400667444910426</v>
      </c>
      <c r="R87">
        <f t="shared" si="21"/>
        <v>613089</v>
      </c>
    </row>
    <row r="88" spans="1:18" x14ac:dyDescent="0.25">
      <c r="A88" s="2">
        <v>42871</v>
      </c>
      <c r="B88">
        <f>1/Исходный!B88</f>
        <v>6.4321090885701426E-3</v>
      </c>
      <c r="C88">
        <v>787</v>
      </c>
      <c r="E88">
        <f t="shared" si="12"/>
        <v>5.0620698527047026</v>
      </c>
      <c r="F88">
        <f t="shared" si="13"/>
        <v>4.1372027327266633E-5</v>
      </c>
      <c r="G88">
        <f t="shared" si="22"/>
        <v>862.97563404181426</v>
      </c>
      <c r="H88">
        <f t="shared" si="14"/>
        <v>-75.97563404181426</v>
      </c>
      <c r="I88">
        <f t="shared" si="15"/>
        <v>5772.2969680556862</v>
      </c>
      <c r="J88">
        <f t="shared" si="16"/>
        <v>5.166124153714224E-8</v>
      </c>
      <c r="K88">
        <f t="shared" si="17"/>
        <v>1681.9880969661783</v>
      </c>
      <c r="O88">
        <f t="shared" si="18"/>
        <v>-2.2729109427591359E-4</v>
      </c>
      <c r="P88">
        <f t="shared" si="19"/>
        <v>-41.01204819277109</v>
      </c>
      <c r="Q88">
        <f t="shared" si="20"/>
        <v>-9.6538289760882162E-2</v>
      </c>
      <c r="R88">
        <f t="shared" si="21"/>
        <v>619369</v>
      </c>
    </row>
    <row r="89" spans="1:18" x14ac:dyDescent="0.25">
      <c r="A89" s="2">
        <v>42872</v>
      </c>
      <c r="B89">
        <f>1/Исходный!B89</f>
        <v>6.6555740432612314E-3</v>
      </c>
      <c r="C89">
        <v>795</v>
      </c>
      <c r="E89">
        <f t="shared" si="12"/>
        <v>5.2911813643926786</v>
      </c>
      <c r="F89">
        <f t="shared" si="13"/>
        <v>4.4296665845332657E-5</v>
      </c>
      <c r="G89">
        <f t="shared" si="22"/>
        <v>828.60061309132379</v>
      </c>
      <c r="H89">
        <f t="shared" si="14"/>
        <v>-33.600613091323794</v>
      </c>
      <c r="I89">
        <f t="shared" si="15"/>
        <v>1129.00120011284</v>
      </c>
      <c r="J89">
        <f t="shared" si="16"/>
        <v>1.4639344122563125E-11</v>
      </c>
      <c r="K89">
        <f t="shared" si="17"/>
        <v>1089.7953258818409</v>
      </c>
      <c r="O89">
        <f t="shared" si="18"/>
        <v>-3.8261395848247781E-6</v>
      </c>
      <c r="P89">
        <f t="shared" si="19"/>
        <v>-33.01204819277109</v>
      </c>
      <c r="Q89">
        <f t="shared" si="20"/>
        <v>-4.226492212745131E-2</v>
      </c>
      <c r="R89">
        <f t="shared" si="21"/>
        <v>632025</v>
      </c>
    </row>
    <row r="90" spans="1:18" x14ac:dyDescent="0.25">
      <c r="A90" s="2">
        <v>42873</v>
      </c>
      <c r="B90">
        <f>1/Исходный!B90</f>
        <v>6.555657532450505E-3</v>
      </c>
      <c r="C90">
        <v>781</v>
      </c>
      <c r="E90">
        <f t="shared" si="12"/>
        <v>5.1199685328438447</v>
      </c>
      <c r="F90">
        <f t="shared" si="13"/>
        <v>4.2976645682775045E-5</v>
      </c>
      <c r="G90">
        <f t="shared" si="22"/>
        <v>843.97050479164238</v>
      </c>
      <c r="H90">
        <f t="shared" si="14"/>
        <v>-62.970504791642384</v>
      </c>
      <c r="I90">
        <f t="shared" si="15"/>
        <v>3965.2844737142564</v>
      </c>
      <c r="J90">
        <f t="shared" si="16"/>
        <v>1.0762537511093561E-8</v>
      </c>
      <c r="K90">
        <f t="shared" si="17"/>
        <v>2210.1326752794316</v>
      </c>
      <c r="O90">
        <f t="shared" si="18"/>
        <v>-1.037426503955512E-4</v>
      </c>
      <c r="P90">
        <f t="shared" si="19"/>
        <v>-47.01204819277109</v>
      </c>
      <c r="Q90">
        <f t="shared" si="20"/>
        <v>-8.0628047108376927E-2</v>
      </c>
      <c r="R90">
        <f t="shared" si="21"/>
        <v>609961</v>
      </c>
    </row>
    <row r="91" spans="1:18" x14ac:dyDescent="0.25">
      <c r="A91" s="2">
        <v>42874</v>
      </c>
      <c r="B91">
        <f>1/Исходный!B91</f>
        <v>6.5333856004181363E-3</v>
      </c>
      <c r="C91">
        <v>783</v>
      </c>
      <c r="E91">
        <f t="shared" si="12"/>
        <v>5.1156409251274004</v>
      </c>
      <c r="F91">
        <f t="shared" si="13"/>
        <v>4.2685127403751051E-5</v>
      </c>
      <c r="G91">
        <f t="shared" si="22"/>
        <v>847.39653699109363</v>
      </c>
      <c r="H91">
        <f t="shared" si="14"/>
        <v>-64.396536991093626</v>
      </c>
      <c r="I91">
        <f t="shared" si="15"/>
        <v>4146.9139764452893</v>
      </c>
      <c r="J91">
        <f t="shared" si="16"/>
        <v>1.5879674984483031E-8</v>
      </c>
      <c r="K91">
        <f t="shared" si="17"/>
        <v>2026.084482508347</v>
      </c>
      <c r="O91">
        <f t="shared" si="18"/>
        <v>-1.2601458242791994E-4</v>
      </c>
      <c r="P91">
        <f t="shared" si="19"/>
        <v>-45.01204819277109</v>
      </c>
      <c r="Q91">
        <f t="shared" si="20"/>
        <v>-8.2243342261933111E-2</v>
      </c>
      <c r="R91">
        <f t="shared" si="21"/>
        <v>613089</v>
      </c>
    </row>
    <row r="92" spans="1:18" x14ac:dyDescent="0.25">
      <c r="A92" s="2">
        <v>42877</v>
      </c>
      <c r="B92">
        <f>1/Исходный!B92</f>
        <v>6.4939281771543601E-3</v>
      </c>
      <c r="C92">
        <v>792</v>
      </c>
      <c r="E92">
        <f t="shared" si="12"/>
        <v>5.1431911163062534</v>
      </c>
      <c r="F92">
        <f t="shared" si="13"/>
        <v>4.2171103170039352E-5</v>
      </c>
      <c r="G92">
        <f t="shared" si="22"/>
        <v>853.46616769994296</v>
      </c>
      <c r="H92">
        <f t="shared" si="14"/>
        <v>-61.466167699942957</v>
      </c>
      <c r="I92">
        <f t="shared" si="15"/>
        <v>3778.0897717175108</v>
      </c>
      <c r="J92">
        <f t="shared" si="16"/>
        <v>2.7380984667632703E-8</v>
      </c>
      <c r="K92">
        <f t="shared" si="17"/>
        <v>1296.8676150384674</v>
      </c>
      <c r="O92">
        <f t="shared" si="18"/>
        <v>-1.6547200569169609E-4</v>
      </c>
      <c r="P92">
        <f t="shared" si="19"/>
        <v>-36.01204819277109</v>
      </c>
      <c r="Q92">
        <f t="shared" si="20"/>
        <v>-7.7608797600938084E-2</v>
      </c>
      <c r="R92">
        <f t="shared" si="21"/>
        <v>627264</v>
      </c>
    </row>
    <row r="93" spans="1:18" x14ac:dyDescent="0.25">
      <c r="A93" s="2">
        <v>42878</v>
      </c>
      <c r="B93">
        <f>1/Исходный!B93</f>
        <v>6.5019505851755524E-3</v>
      </c>
      <c r="C93">
        <v>785</v>
      </c>
      <c r="E93">
        <f t="shared" si="12"/>
        <v>5.1040312093628089</v>
      </c>
      <c r="F93">
        <f t="shared" si="13"/>
        <v>4.2275361412064709E-5</v>
      </c>
      <c r="G93">
        <f t="shared" si="22"/>
        <v>852.23210196384991</v>
      </c>
      <c r="H93">
        <f t="shared" si="14"/>
        <v>-67.232101963849914</v>
      </c>
      <c r="I93">
        <f t="shared" si="15"/>
        <v>4520.1555344775115</v>
      </c>
      <c r="J93">
        <f t="shared" si="16"/>
        <v>2.4790375806603528E-8</v>
      </c>
      <c r="K93">
        <f t="shared" si="17"/>
        <v>1850.0362897372627</v>
      </c>
      <c r="O93">
        <f t="shared" si="18"/>
        <v>-1.5744959767050384E-4</v>
      </c>
      <c r="P93">
        <f t="shared" si="19"/>
        <v>-43.01204819277109</v>
      </c>
      <c r="Q93">
        <f t="shared" si="20"/>
        <v>-8.5645989762866137E-2</v>
      </c>
      <c r="R93">
        <f t="shared" si="21"/>
        <v>616225</v>
      </c>
    </row>
    <row r="94" spans="1:18" x14ac:dyDescent="0.25">
      <c r="A94" s="2">
        <v>42879</v>
      </c>
      <c r="B94">
        <f>1/Исходный!B94</f>
        <v>6.5214555888874395E-3</v>
      </c>
      <c r="C94">
        <v>787</v>
      </c>
      <c r="E94">
        <f t="shared" si="12"/>
        <v>5.1323855484544145</v>
      </c>
      <c r="F94">
        <f t="shared" si="13"/>
        <v>4.2529382997831223E-5</v>
      </c>
      <c r="G94">
        <f t="shared" si="22"/>
        <v>849.23169900508458</v>
      </c>
      <c r="H94">
        <f t="shared" si="14"/>
        <v>-62.231699005084579</v>
      </c>
      <c r="I94">
        <f t="shared" si="15"/>
        <v>3872.784361059445</v>
      </c>
      <c r="J94">
        <f t="shared" si="16"/>
        <v>1.9028711002407647E-8</v>
      </c>
      <c r="K94">
        <f t="shared" si="17"/>
        <v>1681.9880969661783</v>
      </c>
      <c r="O94">
        <f t="shared" si="18"/>
        <v>-1.3794459395861675E-4</v>
      </c>
      <c r="P94">
        <f t="shared" si="19"/>
        <v>-41.01204819277109</v>
      </c>
      <c r="Q94">
        <f t="shared" si="20"/>
        <v>-7.9074585775202766E-2</v>
      </c>
      <c r="R94">
        <f t="shared" si="21"/>
        <v>619369</v>
      </c>
    </row>
    <row r="95" spans="1:18" x14ac:dyDescent="0.25">
      <c r="A95" s="2">
        <v>42880</v>
      </c>
      <c r="B95">
        <f>1/Исходный!B95</f>
        <v>6.4989926561382985E-3</v>
      </c>
      <c r="C95">
        <v>799</v>
      </c>
      <c r="E95">
        <f t="shared" si="12"/>
        <v>5.1926951322545003</v>
      </c>
      <c r="F95">
        <f t="shared" si="13"/>
        <v>4.2236905544539534E-5</v>
      </c>
      <c r="G95">
        <f t="shared" si="22"/>
        <v>852.68711233792055</v>
      </c>
      <c r="H95">
        <f t="shared" si="14"/>
        <v>-53.687112337920553</v>
      </c>
      <c r="I95">
        <f t="shared" si="15"/>
        <v>2882.3060311845011</v>
      </c>
      <c r="J95">
        <f t="shared" si="16"/>
        <v>2.5730574624500002E-8</v>
      </c>
      <c r="K95">
        <f t="shared" si="17"/>
        <v>841.69894033967228</v>
      </c>
      <c r="O95">
        <f t="shared" si="18"/>
        <v>-1.604075267077577E-4</v>
      </c>
      <c r="P95">
        <f t="shared" si="19"/>
        <v>-29.01204819277109</v>
      </c>
      <c r="Q95">
        <f t="shared" si="20"/>
        <v>-6.7192881524306067E-2</v>
      </c>
      <c r="R95">
        <f t="shared" si="21"/>
        <v>638401</v>
      </c>
    </row>
    <row r="96" spans="1:18" x14ac:dyDescent="0.25">
      <c r="A96" s="2">
        <v>42881</v>
      </c>
      <c r="B96">
        <f>1/Исходный!B96</f>
        <v>6.5099928390078762E-3</v>
      </c>
      <c r="C96">
        <v>804</v>
      </c>
      <c r="E96">
        <f t="shared" si="12"/>
        <v>5.2340342425623323</v>
      </c>
      <c r="F96">
        <f t="shared" si="13"/>
        <v>4.2380006763933825E-5</v>
      </c>
      <c r="G96">
        <f t="shared" si="22"/>
        <v>850.9949833992971</v>
      </c>
      <c r="H96">
        <f t="shared" si="14"/>
        <v>-46.994983399297098</v>
      </c>
      <c r="I96">
        <f t="shared" si="15"/>
        <v>2208.52846470021</v>
      </c>
      <c r="J96">
        <f t="shared" si="16"/>
        <v>2.232255439278014E-8</v>
      </c>
      <c r="K96">
        <f t="shared" si="17"/>
        <v>576.57845841196138</v>
      </c>
      <c r="O96">
        <f t="shared" si="18"/>
        <v>-1.4940734383817999E-4</v>
      </c>
      <c r="P96">
        <f t="shared" si="19"/>
        <v>-24.01204819277109</v>
      </c>
      <c r="Q96">
        <f t="shared" si="20"/>
        <v>-5.8451471889673007E-2</v>
      </c>
      <c r="R96">
        <f t="shared" si="21"/>
        <v>646416</v>
      </c>
    </row>
    <row r="97" spans="1:18" x14ac:dyDescent="0.25">
      <c r="A97" s="2">
        <v>42885</v>
      </c>
      <c r="B97">
        <f>1/Исходный!B97</f>
        <v>6.5074510314309889E-3</v>
      </c>
      <c r="C97">
        <v>781</v>
      </c>
      <c r="E97">
        <f t="shared" si="12"/>
        <v>5.0823192555476027</v>
      </c>
      <c r="F97">
        <f t="shared" si="13"/>
        <v>4.2346918926472239E-5</v>
      </c>
      <c r="G97">
        <f t="shared" si="22"/>
        <v>851.38598291341953</v>
      </c>
      <c r="H97">
        <f t="shared" si="14"/>
        <v>-70.385982913419525</v>
      </c>
      <c r="I97">
        <f t="shared" si="15"/>
        <v>4954.1865906881858</v>
      </c>
      <c r="J97">
        <f t="shared" si="16"/>
        <v>2.3088544615759048E-8</v>
      </c>
      <c r="K97">
        <f t="shared" si="17"/>
        <v>2210.1326752794316</v>
      </c>
      <c r="O97">
        <f t="shared" si="18"/>
        <v>-1.519491514150673E-4</v>
      </c>
      <c r="P97">
        <f t="shared" si="19"/>
        <v>-47.01204819277109</v>
      </c>
      <c r="Q97">
        <f t="shared" si="20"/>
        <v>-9.0122897456363024E-2</v>
      </c>
      <c r="R97">
        <f t="shared" si="21"/>
        <v>609961</v>
      </c>
    </row>
    <row r="98" spans="1:18" x14ac:dyDescent="0.25">
      <c r="A98" s="2">
        <v>42886</v>
      </c>
      <c r="B98">
        <f>1/Исходный!B98</f>
        <v>6.546216286986122E-3</v>
      </c>
      <c r="C98">
        <v>776</v>
      </c>
      <c r="E98">
        <f t="shared" si="12"/>
        <v>5.0798638387012307</v>
      </c>
      <c r="F98">
        <f t="shared" si="13"/>
        <v>4.2852947676002372E-5</v>
      </c>
      <c r="G98">
        <f t="shared" si="22"/>
        <v>845.42282652632116</v>
      </c>
      <c r="H98">
        <f t="shared" si="14"/>
        <v>-69.42282652632116</v>
      </c>
      <c r="I98">
        <f t="shared" si="15"/>
        <v>4819.5288429036809</v>
      </c>
      <c r="J98">
        <f t="shared" si="16"/>
        <v>1.2810594282032427E-8</v>
      </c>
      <c r="K98">
        <f t="shared" si="17"/>
        <v>2705.2531572071425</v>
      </c>
      <c r="O98">
        <f t="shared" si="18"/>
        <v>-1.1318389585993419E-4</v>
      </c>
      <c r="P98">
        <f t="shared" si="19"/>
        <v>-52.01204819277109</v>
      </c>
      <c r="Q98">
        <f t="shared" si="20"/>
        <v>-8.9462405317424179E-2</v>
      </c>
      <c r="R98">
        <f t="shared" si="21"/>
        <v>602176</v>
      </c>
    </row>
    <row r="99" spans="1:18" x14ac:dyDescent="0.25">
      <c r="A99" s="2">
        <v>42887</v>
      </c>
      <c r="B99">
        <f>1/Исходный!B99</f>
        <v>6.5282673978326149E-3</v>
      </c>
      <c r="C99">
        <v>781</v>
      </c>
      <c r="E99">
        <f t="shared" si="12"/>
        <v>5.098576837707272</v>
      </c>
      <c r="F99">
        <f t="shared" si="13"/>
        <v>4.2618275217604217E-5</v>
      </c>
      <c r="G99">
        <f t="shared" si="22"/>
        <v>848.18385651217625</v>
      </c>
      <c r="H99">
        <f t="shared" si="14"/>
        <v>-67.183856512176249</v>
      </c>
      <c r="I99">
        <f t="shared" si="15"/>
        <v>4513.6705758486869</v>
      </c>
      <c r="J99">
        <f t="shared" si="16"/>
        <v>1.7195807305381429E-8</v>
      </c>
      <c r="K99">
        <f t="shared" si="17"/>
        <v>2210.1326752794316</v>
      </c>
      <c r="O99">
        <f t="shared" si="18"/>
        <v>-1.3113278501344135E-4</v>
      </c>
      <c r="P99">
        <f t="shared" si="19"/>
        <v>-47.01204819277109</v>
      </c>
      <c r="Q99">
        <f t="shared" si="20"/>
        <v>-8.6022863651954218E-2</v>
      </c>
      <c r="R99">
        <f t="shared" si="21"/>
        <v>609961</v>
      </c>
    </row>
    <row r="100" spans="1:18" x14ac:dyDescent="0.25">
      <c r="A100" s="2">
        <v>42888</v>
      </c>
      <c r="B100">
        <f>1/Исходный!B100</f>
        <v>6.4329366355741404E-3</v>
      </c>
      <c r="C100">
        <v>796</v>
      </c>
      <c r="E100">
        <f t="shared" si="12"/>
        <v>5.1206175619170153</v>
      </c>
      <c r="F100">
        <f t="shared" si="13"/>
        <v>4.1382673757311943E-5</v>
      </c>
      <c r="G100">
        <f t="shared" si="22"/>
        <v>862.84833468232739</v>
      </c>
      <c r="H100">
        <f t="shared" si="14"/>
        <v>-66.848334682327391</v>
      </c>
      <c r="I100">
        <f t="shared" si="15"/>
        <v>4468.699849800455</v>
      </c>
      <c r="J100">
        <f t="shared" si="16"/>
        <v>5.1285738242979252E-8</v>
      </c>
      <c r="K100">
        <f t="shared" si="17"/>
        <v>1024.7712294962987</v>
      </c>
      <c r="O100">
        <f t="shared" si="18"/>
        <v>-2.2646354727191582E-4</v>
      </c>
      <c r="P100">
        <f t="shared" si="19"/>
        <v>-32.01204819277109</v>
      </c>
      <c r="Q100">
        <f t="shared" si="20"/>
        <v>-8.3980319952672605E-2</v>
      </c>
      <c r="R100">
        <f t="shared" si="21"/>
        <v>633616</v>
      </c>
    </row>
    <row r="101" spans="1:18" x14ac:dyDescent="0.25">
      <c r="A101" s="2">
        <v>42891</v>
      </c>
      <c r="B101">
        <f>1/Исходный!B101</f>
        <v>6.4964594296108621E-3</v>
      </c>
      <c r="C101">
        <v>807</v>
      </c>
      <c r="E101">
        <f t="shared" si="12"/>
        <v>5.2426427596959657</v>
      </c>
      <c r="F101">
        <f t="shared" si="13"/>
        <v>4.2203985120579887E-5</v>
      </c>
      <c r="G101">
        <f t="shared" si="22"/>
        <v>853.07679185197833</v>
      </c>
      <c r="H101">
        <f t="shared" si="14"/>
        <v>-46.076791851978328</v>
      </c>
      <c r="I101">
        <f t="shared" si="15"/>
        <v>2123.0707473705365</v>
      </c>
      <c r="J101">
        <f t="shared" si="16"/>
        <v>2.6549689064852432E-8</v>
      </c>
      <c r="K101">
        <f t="shared" si="17"/>
        <v>441.50616925533484</v>
      </c>
      <c r="O101">
        <f t="shared" si="18"/>
        <v>-1.6294075323519414E-4</v>
      </c>
      <c r="P101">
        <f t="shared" si="19"/>
        <v>-21.01204819277109</v>
      </c>
      <c r="Q101">
        <f t="shared" si="20"/>
        <v>-5.7096396346937209E-2</v>
      </c>
      <c r="R101">
        <f t="shared" si="21"/>
        <v>651249</v>
      </c>
    </row>
    <row r="102" spans="1:18" x14ac:dyDescent="0.25">
      <c r="A102" s="2">
        <v>42892</v>
      </c>
      <c r="B102">
        <f>1/Исходный!B102</f>
        <v>6.4745872450631273E-3</v>
      </c>
      <c r="C102">
        <v>797</v>
      </c>
      <c r="E102">
        <f t="shared" si="12"/>
        <v>5.1602460343153123</v>
      </c>
      <c r="F102">
        <f t="shared" si="13"/>
        <v>4.1920279993934137E-5</v>
      </c>
      <c r="G102">
        <f t="shared" si="22"/>
        <v>856.4413319567152</v>
      </c>
      <c r="H102">
        <f t="shared" si="14"/>
        <v>-59.441331956715203</v>
      </c>
      <c r="I102">
        <f t="shared" si="15"/>
        <v>3533.2719447884119</v>
      </c>
      <c r="J102">
        <f t="shared" si="16"/>
        <v>3.4155821971956752E-8</v>
      </c>
      <c r="K102">
        <f t="shared" si="17"/>
        <v>961.74713311075664</v>
      </c>
      <c r="O102">
        <f t="shared" si="18"/>
        <v>-1.8481293778292891E-4</v>
      </c>
      <c r="P102">
        <f t="shared" si="19"/>
        <v>-31.01204819277109</v>
      </c>
      <c r="Q102">
        <f t="shared" si="20"/>
        <v>-7.4581344989605017E-2</v>
      </c>
      <c r="R102">
        <f t="shared" si="21"/>
        <v>635209</v>
      </c>
    </row>
    <row r="103" spans="1:18" x14ac:dyDescent="0.25">
      <c r="A103" s="2">
        <v>42893</v>
      </c>
      <c r="B103">
        <f>1/Исходный!B103</f>
        <v>6.4362489541095452E-3</v>
      </c>
      <c r="C103">
        <v>802</v>
      </c>
      <c r="E103">
        <f t="shared" si="12"/>
        <v>5.1618716611958551</v>
      </c>
      <c r="F103">
        <f t="shared" si="13"/>
        <v>4.1425300599276215E-5</v>
      </c>
      <c r="G103">
        <f t="shared" si="22"/>
        <v>862.33880951223239</v>
      </c>
      <c r="H103">
        <f t="shared" si="14"/>
        <v>-60.338809512232388</v>
      </c>
      <c r="I103">
        <f t="shared" si="15"/>
        <v>3640.7719333534656</v>
      </c>
      <c r="J103">
        <f t="shared" si="16"/>
        <v>4.979647088661468E-8</v>
      </c>
      <c r="K103">
        <f t="shared" si="17"/>
        <v>676.62665118304574</v>
      </c>
      <c r="O103">
        <f t="shared" si="18"/>
        <v>-2.2315122873651106E-4</v>
      </c>
      <c r="P103">
        <f t="shared" si="19"/>
        <v>-26.01204819277109</v>
      </c>
      <c r="Q103">
        <f t="shared" si="20"/>
        <v>-7.523542333196058E-2</v>
      </c>
      <c r="R103">
        <f t="shared" si="21"/>
        <v>643204</v>
      </c>
    </row>
    <row r="104" spans="1:18" x14ac:dyDescent="0.25">
      <c r="A104" s="2">
        <v>42894</v>
      </c>
      <c r="B104">
        <f>1/Исходный!B104</f>
        <v>6.452029163171817E-3</v>
      </c>
      <c r="C104">
        <v>811</v>
      </c>
      <c r="E104">
        <f t="shared" si="12"/>
        <v>5.2325956513323435</v>
      </c>
      <c r="F104">
        <f t="shared" si="13"/>
        <v>4.1628680322419617E-5</v>
      </c>
      <c r="G104">
        <f t="shared" si="22"/>
        <v>859.91138182958503</v>
      </c>
      <c r="H104">
        <f t="shared" si="14"/>
        <v>-48.911381829585025</v>
      </c>
      <c r="I104">
        <f t="shared" si="15"/>
        <v>2392.3232724794602</v>
      </c>
      <c r="J104">
        <f t="shared" si="16"/>
        <v>4.3002739800733727E-8</v>
      </c>
      <c r="K104">
        <f t="shared" si="17"/>
        <v>289.40978371316612</v>
      </c>
      <c r="O104">
        <f t="shared" si="18"/>
        <v>-2.0737101967423927E-4</v>
      </c>
      <c r="P104">
        <f t="shared" si="19"/>
        <v>-17.01204819277109</v>
      </c>
      <c r="Q104">
        <f t="shared" si="20"/>
        <v>-6.0309965264593125E-2</v>
      </c>
      <c r="R104">
        <f t="shared" si="21"/>
        <v>657721</v>
      </c>
    </row>
    <row r="105" spans="1:18" x14ac:dyDescent="0.25">
      <c r="A105" s="2">
        <v>42895</v>
      </c>
      <c r="B105">
        <f>1/Исходный!B105</f>
        <v>6.7123103772318438E-3</v>
      </c>
      <c r="C105">
        <v>822</v>
      </c>
      <c r="E105">
        <f t="shared" si="12"/>
        <v>5.5175191300845761</v>
      </c>
      <c r="F105">
        <f t="shared" si="13"/>
        <v>4.5055110600294299E-5</v>
      </c>
      <c r="G105">
        <f t="shared" si="22"/>
        <v>819.87301340308682</v>
      </c>
      <c r="H105">
        <f t="shared" si="14"/>
        <v>2.1269865969131843</v>
      </c>
      <c r="I105">
        <f t="shared" si="15"/>
        <v>4.5240719834483283</v>
      </c>
      <c r="J105">
        <f t="shared" si="16"/>
        <v>2.7994886699418309E-9</v>
      </c>
      <c r="K105">
        <f t="shared" si="17"/>
        <v>36.144723472202131</v>
      </c>
      <c r="O105">
        <f t="shared" si="18"/>
        <v>5.2910194385787611E-5</v>
      </c>
      <c r="P105">
        <f t="shared" si="19"/>
        <v>-6.0120481927710898</v>
      </c>
      <c r="Q105">
        <f t="shared" si="20"/>
        <v>2.5875749354174991E-3</v>
      </c>
      <c r="R105">
        <f t="shared" si="21"/>
        <v>675684</v>
      </c>
    </row>
    <row r="106" spans="1:18" x14ac:dyDescent="0.25">
      <c r="A106" s="2">
        <v>42898</v>
      </c>
      <c r="B106">
        <f>1/Исходный!B106</f>
        <v>6.8766332003850923E-3</v>
      </c>
      <c r="C106">
        <v>799</v>
      </c>
      <c r="E106">
        <f t="shared" si="12"/>
        <v>5.4944299271076886</v>
      </c>
      <c r="F106">
        <f t="shared" si="13"/>
        <v>4.7288084172638517E-5</v>
      </c>
      <c r="G106">
        <f t="shared" si="22"/>
        <v>794.59566959611243</v>
      </c>
      <c r="H106">
        <f t="shared" si="14"/>
        <v>4.4043304038875704</v>
      </c>
      <c r="I106">
        <f t="shared" si="15"/>
        <v>19.39812630660845</v>
      </c>
      <c r="J106">
        <f t="shared" si="16"/>
        <v>4.7190183909115138E-8</v>
      </c>
      <c r="K106">
        <f t="shared" si="17"/>
        <v>841.69894033967228</v>
      </c>
      <c r="O106">
        <f t="shared" si="18"/>
        <v>2.1723301753903603E-4</v>
      </c>
      <c r="P106">
        <f t="shared" si="19"/>
        <v>-29.01204819277109</v>
      </c>
      <c r="Q106">
        <f t="shared" si="20"/>
        <v>5.5123033840895749E-3</v>
      </c>
      <c r="R106">
        <f t="shared" si="21"/>
        <v>638401</v>
      </c>
    </row>
    <row r="107" spans="1:18" x14ac:dyDescent="0.25">
      <c r="A107" s="2">
        <v>42899</v>
      </c>
      <c r="B107">
        <f>1/Исходный!B107</f>
        <v>6.8217477317688794E-3</v>
      </c>
      <c r="C107">
        <v>811</v>
      </c>
      <c r="E107">
        <f t="shared" si="12"/>
        <v>5.5324374104645608</v>
      </c>
      <c r="F107">
        <f t="shared" si="13"/>
        <v>4.6536242115893851E-5</v>
      </c>
      <c r="G107">
        <f t="shared" si="22"/>
        <v>803.03855557869474</v>
      </c>
      <c r="H107">
        <f t="shared" si="14"/>
        <v>7.9614444213052593</v>
      </c>
      <c r="I107">
        <f t="shared" si="15"/>
        <v>63.384597273532634</v>
      </c>
      <c r="J107">
        <f t="shared" si="16"/>
        <v>2.6356726641248468E-8</v>
      </c>
      <c r="K107">
        <f t="shared" si="17"/>
        <v>289.40978371316612</v>
      </c>
      <c r="O107">
        <f t="shared" si="18"/>
        <v>1.6234754892282318E-4</v>
      </c>
      <c r="P107">
        <f t="shared" si="19"/>
        <v>-17.01204819277109</v>
      </c>
      <c r="Q107">
        <f t="shared" si="20"/>
        <v>9.8168241939645615E-3</v>
      </c>
      <c r="R107">
        <f t="shared" si="21"/>
        <v>657721</v>
      </c>
    </row>
    <row r="108" spans="1:18" x14ac:dyDescent="0.25">
      <c r="A108" s="2">
        <v>42900</v>
      </c>
      <c r="B108">
        <f>1/Исходный!B108</f>
        <v>6.8889501240011024E-3</v>
      </c>
      <c r="C108">
        <v>821</v>
      </c>
      <c r="E108">
        <f t="shared" si="12"/>
        <v>5.6558280518049049</v>
      </c>
      <c r="F108">
        <f t="shared" si="13"/>
        <v>4.7457633810974804E-5</v>
      </c>
      <c r="G108">
        <f t="shared" si="22"/>
        <v>792.70098992282215</v>
      </c>
      <c r="H108">
        <f t="shared" si="14"/>
        <v>28.299010077177854</v>
      </c>
      <c r="I108">
        <f t="shared" si="15"/>
        <v>800.83397134821371</v>
      </c>
      <c r="J108">
        <f t="shared" si="16"/>
        <v>5.2693175484285152E-8</v>
      </c>
      <c r="K108">
        <f t="shared" si="17"/>
        <v>49.16881985774431</v>
      </c>
      <c r="O108">
        <f t="shared" si="18"/>
        <v>2.2954994115504616E-4</v>
      </c>
      <c r="P108">
        <f t="shared" si="19"/>
        <v>-7.0120481927710898</v>
      </c>
      <c r="Q108">
        <f t="shared" si="20"/>
        <v>3.4468952590959626E-2</v>
      </c>
      <c r="R108">
        <f t="shared" si="21"/>
        <v>674041</v>
      </c>
    </row>
    <row r="109" spans="1:18" x14ac:dyDescent="0.25">
      <c r="A109" s="2">
        <v>42901</v>
      </c>
      <c r="B109">
        <f>1/Исходный!B109</f>
        <v>6.9304872132510921E-3</v>
      </c>
      <c r="C109">
        <v>805</v>
      </c>
      <c r="E109">
        <f t="shared" si="12"/>
        <v>5.579042206667129</v>
      </c>
      <c r="F109">
        <f t="shared" si="13"/>
        <v>4.8031653013036888E-5</v>
      </c>
      <c r="G109">
        <f t="shared" si="22"/>
        <v>786.31144971431559</v>
      </c>
      <c r="H109">
        <f t="shared" si="14"/>
        <v>18.688550285684414</v>
      </c>
      <c r="I109">
        <f t="shared" si="15"/>
        <v>349.26191178055501</v>
      </c>
      <c r="J109">
        <f t="shared" si="16"/>
        <v>7.3488178053820831E-8</v>
      </c>
      <c r="K109">
        <f t="shared" si="17"/>
        <v>529.5543620264192</v>
      </c>
      <c r="O109">
        <f t="shared" si="18"/>
        <v>2.7108703040503584E-4</v>
      </c>
      <c r="P109">
        <f t="shared" si="19"/>
        <v>-23.01204819277109</v>
      </c>
      <c r="Q109">
        <f t="shared" si="20"/>
        <v>2.3215590416999273E-2</v>
      </c>
      <c r="R109">
        <f t="shared" si="21"/>
        <v>648025</v>
      </c>
    </row>
    <row r="110" spans="1:18" x14ac:dyDescent="0.25">
      <c r="A110" s="2">
        <v>42902</v>
      </c>
      <c r="B110">
        <f>1/Исходный!B110</f>
        <v>7.0288887326913612E-3</v>
      </c>
      <c r="C110">
        <v>814</v>
      </c>
      <c r="E110">
        <f t="shared" si="12"/>
        <v>5.7215154284107683</v>
      </c>
      <c r="F110">
        <f t="shared" si="13"/>
        <v>4.9405276816555571E-5</v>
      </c>
      <c r="G110">
        <f t="shared" si="22"/>
        <v>771.17460511604168</v>
      </c>
      <c r="H110">
        <f t="shared" si="14"/>
        <v>42.825394883958324</v>
      </c>
      <c r="I110">
        <f t="shared" si="15"/>
        <v>1834.0144469669638</v>
      </c>
      <c r="J110">
        <f t="shared" si="16"/>
        <v>1.3652178846678642E-7</v>
      </c>
      <c r="K110">
        <f t="shared" si="17"/>
        <v>196.33749455653955</v>
      </c>
      <c r="O110">
        <f t="shared" si="18"/>
        <v>3.6948854984530499E-4</v>
      </c>
      <c r="P110">
        <f t="shared" si="19"/>
        <v>-14.01204819277109</v>
      </c>
      <c r="Q110">
        <f t="shared" si="20"/>
        <v>5.2611050225993029E-2</v>
      </c>
      <c r="R110">
        <f t="shared" si="21"/>
        <v>662596</v>
      </c>
    </row>
    <row r="111" spans="1:18" x14ac:dyDescent="0.25">
      <c r="A111" s="2">
        <v>42905</v>
      </c>
      <c r="B111">
        <f>1/Исходный!B111</f>
        <v>6.8334016673500071E-3</v>
      </c>
      <c r="C111">
        <v>827</v>
      </c>
      <c r="E111">
        <f t="shared" si="12"/>
        <v>5.6512231788984559</v>
      </c>
      <c r="F111">
        <f t="shared" si="13"/>
        <v>4.6695378347341859E-5</v>
      </c>
      <c r="G111">
        <f t="shared" si="22"/>
        <v>801.24586159537762</v>
      </c>
      <c r="H111">
        <f t="shared" si="14"/>
        <v>25.754138404622381</v>
      </c>
      <c r="I111">
        <f t="shared" si="15"/>
        <v>663.27564496444541</v>
      </c>
      <c r="J111">
        <f t="shared" si="16"/>
        <v>3.0276516609578654E-8</v>
      </c>
      <c r="K111">
        <f t="shared" si="17"/>
        <v>1.024241544491229</v>
      </c>
      <c r="O111">
        <f t="shared" si="18"/>
        <v>1.7400148450395087E-4</v>
      </c>
      <c r="P111">
        <f t="shared" si="19"/>
        <v>-1.0120481927710898</v>
      </c>
      <c r="Q111">
        <f t="shared" si="20"/>
        <v>3.1141642569071804E-2</v>
      </c>
      <c r="R111">
        <f t="shared" si="21"/>
        <v>683929</v>
      </c>
    </row>
    <row r="112" spans="1:18" x14ac:dyDescent="0.25">
      <c r="A112" s="2">
        <v>42906</v>
      </c>
      <c r="B112">
        <f>1/Исходный!B112</f>
        <v>6.8960761326805056E-3</v>
      </c>
      <c r="C112">
        <v>832</v>
      </c>
      <c r="E112">
        <f t="shared" si="12"/>
        <v>5.7375353423901805</v>
      </c>
      <c r="F112">
        <f t="shared" si="13"/>
        <v>4.7555866027725716E-5</v>
      </c>
      <c r="G112">
        <f t="shared" si="22"/>
        <v>791.60481491861856</v>
      </c>
      <c r="H112">
        <f t="shared" si="14"/>
        <v>40.395185081381442</v>
      </c>
      <c r="I112">
        <f t="shared" si="15"/>
        <v>1631.7709777590617</v>
      </c>
      <c r="J112">
        <f t="shared" si="16"/>
        <v>5.6015505230038791E-8</v>
      </c>
      <c r="K112">
        <f t="shared" si="17"/>
        <v>15.903759616780331</v>
      </c>
      <c r="O112">
        <f t="shared" si="18"/>
        <v>2.3667594983444937E-4</v>
      </c>
      <c r="P112">
        <f t="shared" si="19"/>
        <v>3.9879518072289102</v>
      </c>
      <c r="Q112">
        <f t="shared" si="20"/>
        <v>4.8551905145891153E-2</v>
      </c>
      <c r="R112">
        <f t="shared" si="21"/>
        <v>692224</v>
      </c>
    </row>
    <row r="113" spans="1:18" x14ac:dyDescent="0.25">
      <c r="A113" s="2">
        <v>42907</v>
      </c>
      <c r="B113">
        <f>1/Исходный!B113</f>
        <v>6.8554192088846229E-3</v>
      </c>
      <c r="C113">
        <v>836</v>
      </c>
      <c r="E113">
        <f t="shared" si="12"/>
        <v>5.7311304586275451</v>
      </c>
      <c r="F113">
        <f t="shared" si="13"/>
        <v>4.699677252954427E-5</v>
      </c>
      <c r="G113">
        <f t="shared" si="22"/>
        <v>797.85896161109622</v>
      </c>
      <c r="H113">
        <f t="shared" si="14"/>
        <v>38.14103838890378</v>
      </c>
      <c r="I113">
        <f t="shared" si="15"/>
        <v>1454.7388093838319</v>
      </c>
      <c r="J113">
        <f t="shared" si="16"/>
        <v>3.8423458569108275E-8</v>
      </c>
      <c r="K113">
        <f t="shared" si="17"/>
        <v>63.807374074611616</v>
      </c>
      <c r="O113">
        <f t="shared" si="18"/>
        <v>1.9601902603856667E-4</v>
      </c>
      <c r="P113">
        <f t="shared" si="19"/>
        <v>7.9879518072289102</v>
      </c>
      <c r="Q113">
        <f t="shared" si="20"/>
        <v>4.5623251661368158E-2</v>
      </c>
      <c r="R113">
        <f t="shared" si="21"/>
        <v>698896</v>
      </c>
    </row>
    <row r="114" spans="1:18" x14ac:dyDescent="0.25">
      <c r="A114" s="2">
        <v>42908</v>
      </c>
      <c r="B114">
        <f>1/Исходный!B114</f>
        <v>6.8667170225914995E-3</v>
      </c>
      <c r="C114">
        <v>829</v>
      </c>
      <c r="E114">
        <f t="shared" si="12"/>
        <v>5.6925084117283529</v>
      </c>
      <c r="F114">
        <f t="shared" si="13"/>
        <v>4.7151802668347868E-5</v>
      </c>
      <c r="G114">
        <f t="shared" si="22"/>
        <v>796.12104891062154</v>
      </c>
      <c r="H114">
        <f t="shared" si="14"/>
        <v>32.878951089378461</v>
      </c>
      <c r="I114">
        <f t="shared" si="15"/>
        <v>1081.0254247377411</v>
      </c>
      <c r="J114">
        <f t="shared" si="16"/>
        <v>4.2980272042037794E-8</v>
      </c>
      <c r="K114">
        <f t="shared" si="17"/>
        <v>0.97604877340686969</v>
      </c>
      <c r="O114">
        <f t="shared" si="18"/>
        <v>2.0731683974544324E-4</v>
      </c>
      <c r="P114">
        <f t="shared" si="19"/>
        <v>0.98795180722891018</v>
      </c>
      <c r="Q114">
        <f t="shared" si="20"/>
        <v>3.9660978394907676E-2</v>
      </c>
      <c r="R114">
        <f t="shared" si="21"/>
        <v>687241</v>
      </c>
    </row>
    <row r="115" spans="1:18" x14ac:dyDescent="0.25">
      <c r="A115" s="2">
        <v>42909</v>
      </c>
      <c r="B115">
        <f>1/Исходный!B115</f>
        <v>6.8362045392398136E-3</v>
      </c>
      <c r="C115">
        <v>832</v>
      </c>
      <c r="E115">
        <f t="shared" si="12"/>
        <v>5.687722176647525</v>
      </c>
      <c r="F115">
        <f t="shared" si="13"/>
        <v>4.6733692502323031E-5</v>
      </c>
      <c r="G115">
        <f t="shared" si="22"/>
        <v>800.81470325080932</v>
      </c>
      <c r="H115">
        <f t="shared" si="14"/>
        <v>31.185296749190684</v>
      </c>
      <c r="I115">
        <f t="shared" si="15"/>
        <v>972.52273333508299</v>
      </c>
      <c r="J115">
        <f t="shared" si="16"/>
        <v>3.1259780439810786E-8</v>
      </c>
      <c r="K115">
        <f t="shared" si="17"/>
        <v>15.903759616780331</v>
      </c>
      <c r="O115">
        <f t="shared" si="18"/>
        <v>1.7680435639375741E-4</v>
      </c>
      <c r="P115">
        <f t="shared" si="19"/>
        <v>3.9879518072289102</v>
      </c>
      <c r="Q115">
        <f t="shared" si="20"/>
        <v>3.7482327823546498E-2</v>
      </c>
      <c r="R115">
        <f t="shared" si="21"/>
        <v>692224</v>
      </c>
    </row>
    <row r="116" spans="1:18" x14ac:dyDescent="0.25">
      <c r="A116" s="2">
        <v>42912</v>
      </c>
      <c r="B116">
        <f>1/Исходный!B116</f>
        <v>6.8577698532437253E-3</v>
      </c>
      <c r="C116">
        <v>838</v>
      </c>
      <c r="E116">
        <f t="shared" si="12"/>
        <v>5.7468111370182422</v>
      </c>
      <c r="F116">
        <f t="shared" si="13"/>
        <v>4.7029007360058465E-5</v>
      </c>
      <c r="G116">
        <f t="shared" si="22"/>
        <v>797.49736822745808</v>
      </c>
      <c r="H116">
        <f t="shared" si="14"/>
        <v>40.502631772541918</v>
      </c>
      <c r="I116">
        <f t="shared" si="15"/>
        <v>1640.463180502122</v>
      </c>
      <c r="J116">
        <f t="shared" si="16"/>
        <v>3.9350526133679885E-8</v>
      </c>
      <c r="K116">
        <f t="shared" si="17"/>
        <v>99.759181303527257</v>
      </c>
      <c r="O116">
        <f t="shared" si="18"/>
        <v>1.9836967039766912E-4</v>
      </c>
      <c r="P116">
        <f t="shared" si="19"/>
        <v>9.9879518072289102</v>
      </c>
      <c r="Q116">
        <f t="shared" si="20"/>
        <v>4.8332496148618037E-2</v>
      </c>
      <c r="R116">
        <f t="shared" si="21"/>
        <v>702244</v>
      </c>
    </row>
    <row r="117" spans="1:18" x14ac:dyDescent="0.25">
      <c r="A117" s="2">
        <v>42913</v>
      </c>
      <c r="B117">
        <f>1/Исходный!B117</f>
        <v>6.9574897377026376E-3</v>
      </c>
      <c r="C117">
        <v>841</v>
      </c>
      <c r="E117">
        <f t="shared" si="12"/>
        <v>5.8512488694079181</v>
      </c>
      <c r="F117">
        <f t="shared" si="13"/>
        <v>4.8406663450237514E-5</v>
      </c>
      <c r="G117">
        <f t="shared" si="22"/>
        <v>782.15772303703352</v>
      </c>
      <c r="H117">
        <f t="shared" si="14"/>
        <v>58.84227696296648</v>
      </c>
      <c r="I117">
        <f t="shared" si="15"/>
        <v>3462.4135581864557</v>
      </c>
      <c r="J117">
        <f t="shared" si="16"/>
        <v>8.8857382714594815E-8</v>
      </c>
      <c r="K117">
        <f t="shared" si="17"/>
        <v>168.6868921469007</v>
      </c>
      <c r="O117">
        <f t="shared" si="18"/>
        <v>2.9808955485658133E-4</v>
      </c>
      <c r="P117">
        <f t="shared" si="19"/>
        <v>12.98795180722891</v>
      </c>
      <c r="Q117">
        <f t="shared" si="20"/>
        <v>6.9967035627784155E-2</v>
      </c>
      <c r="R117">
        <f t="shared" si="21"/>
        <v>707281</v>
      </c>
    </row>
    <row r="118" spans="1:18" x14ac:dyDescent="0.25">
      <c r="A118" s="2">
        <v>42914</v>
      </c>
      <c r="B118">
        <f>1/Исходный!B118</f>
        <v>6.8572995954193231E-3</v>
      </c>
      <c r="C118">
        <v>825</v>
      </c>
      <c r="E118">
        <f t="shared" si="12"/>
        <v>5.6572721662209418</v>
      </c>
      <c r="F118">
        <f t="shared" si="13"/>
        <v>4.7022557741338009E-5</v>
      </c>
      <c r="G118">
        <f t="shared" si="22"/>
        <v>797.56970674061904</v>
      </c>
      <c r="H118">
        <f t="shared" si="14"/>
        <v>27.43029325938096</v>
      </c>
      <c r="I118">
        <f t="shared" si="15"/>
        <v>752.42098829564054</v>
      </c>
      <c r="J118">
        <f t="shared" si="16"/>
        <v>3.9164177496844095E-8</v>
      </c>
      <c r="K118">
        <f t="shared" si="17"/>
        <v>9.0724343155755882</v>
      </c>
      <c r="O118">
        <f t="shared" si="18"/>
        <v>1.9789941257326686E-4</v>
      </c>
      <c r="P118">
        <f t="shared" si="19"/>
        <v>-3.0120481927710898</v>
      </c>
      <c r="Q118">
        <f t="shared" si="20"/>
        <v>3.3248840314401167E-2</v>
      </c>
      <c r="R118">
        <f t="shared" si="21"/>
        <v>680625</v>
      </c>
    </row>
    <row r="119" spans="1:18" x14ac:dyDescent="0.25">
      <c r="A119" s="2">
        <v>42915</v>
      </c>
      <c r="B119">
        <f>1/Исходный!B119</f>
        <v>6.9599109131403113E-3</v>
      </c>
      <c r="C119">
        <v>828</v>
      </c>
      <c r="E119">
        <f t="shared" si="12"/>
        <v>5.7628062360801779</v>
      </c>
      <c r="F119">
        <f t="shared" si="13"/>
        <v>4.8440359918849604E-5</v>
      </c>
      <c r="G119">
        <f t="shared" si="22"/>
        <v>781.78528004475356</v>
      </c>
      <c r="H119">
        <f t="shared" si="14"/>
        <v>46.214719955246437</v>
      </c>
      <c r="I119">
        <f t="shared" si="15"/>
        <v>2135.8003405418531</v>
      </c>
      <c r="J119">
        <f t="shared" si="16"/>
        <v>9.0306699021986536E-8</v>
      </c>
      <c r="K119">
        <f t="shared" si="17"/>
        <v>1.451589490493409E-4</v>
      </c>
      <c r="O119">
        <f t="shared" si="18"/>
        <v>3.0051073029425512E-4</v>
      </c>
      <c r="P119">
        <f t="shared" si="19"/>
        <v>-1.2048192771089816E-2</v>
      </c>
      <c r="Q119">
        <f t="shared" si="20"/>
        <v>5.5814879173002943E-2</v>
      </c>
      <c r="R119">
        <f t="shared" si="21"/>
        <v>685584</v>
      </c>
    </row>
    <row r="120" spans="1:18" x14ac:dyDescent="0.25">
      <c r="A120" s="2">
        <v>42916</v>
      </c>
      <c r="B120">
        <f>1/Исходный!B120</f>
        <v>6.9434800722121921E-3</v>
      </c>
      <c r="C120">
        <v>823</v>
      </c>
      <c r="E120">
        <f t="shared" si="12"/>
        <v>5.7144840994306341</v>
      </c>
      <c r="F120">
        <f t="shared" si="13"/>
        <v>4.821191551320783E-5</v>
      </c>
      <c r="G120">
        <f t="shared" si="22"/>
        <v>784.31279270068239</v>
      </c>
      <c r="H120">
        <f t="shared" si="14"/>
        <v>38.687207299317606</v>
      </c>
      <c r="I120">
        <f t="shared" si="15"/>
        <v>1496.7000086203734</v>
      </c>
      <c r="J120">
        <f t="shared" si="16"/>
        <v>8.0701383542276001E-8</v>
      </c>
      <c r="K120">
        <f t="shared" si="17"/>
        <v>25.120627086659947</v>
      </c>
      <c r="O120">
        <f t="shared" si="18"/>
        <v>2.8407988936613587E-4</v>
      </c>
      <c r="P120">
        <f t="shared" si="19"/>
        <v>-5.0120481927710898</v>
      </c>
      <c r="Q120">
        <f t="shared" si="20"/>
        <v>4.7007542283496483E-2</v>
      </c>
      <c r="R120">
        <f t="shared" si="21"/>
        <v>677329</v>
      </c>
    </row>
    <row r="121" spans="1:18" x14ac:dyDescent="0.25">
      <c r="A121" s="2">
        <v>42919</v>
      </c>
      <c r="B121">
        <f>1/Исходный!B121</f>
        <v>6.9686411149825784E-3</v>
      </c>
      <c r="C121">
        <v>820</v>
      </c>
      <c r="E121">
        <f t="shared" si="12"/>
        <v>5.7142857142857144</v>
      </c>
      <c r="F121">
        <f t="shared" si="13"/>
        <v>4.8561958989425635E-5</v>
      </c>
      <c r="G121">
        <f t="shared" si="22"/>
        <v>780.44233626350251</v>
      </c>
      <c r="H121">
        <f t="shared" si="14"/>
        <v>39.557663736497489</v>
      </c>
      <c r="I121">
        <f t="shared" si="15"/>
        <v>1564.8087602898086</v>
      </c>
      <c r="J121">
        <f t="shared" si="16"/>
        <v>9.5629954108665111E-8</v>
      </c>
      <c r="K121">
        <f t="shared" si="17"/>
        <v>64.19291624328649</v>
      </c>
      <c r="O121">
        <f t="shared" si="18"/>
        <v>3.0924093213652217E-4</v>
      </c>
      <c r="P121">
        <f t="shared" si="19"/>
        <v>-8.0120481927710898</v>
      </c>
      <c r="Q121">
        <f t="shared" si="20"/>
        <v>4.8241053337192058E-2</v>
      </c>
      <c r="R121">
        <f t="shared" si="21"/>
        <v>672400</v>
      </c>
    </row>
    <row r="122" spans="1:18" x14ac:dyDescent="0.25">
      <c r="A122" s="2">
        <v>42921</v>
      </c>
      <c r="B122">
        <f>1/Исходный!B122</f>
        <v>6.9401068776459157E-3</v>
      </c>
      <c r="C122">
        <v>811</v>
      </c>
      <c r="E122">
        <f t="shared" si="12"/>
        <v>5.6284266777708378</v>
      </c>
      <c r="F122">
        <f t="shared" si="13"/>
        <v>4.8165083473148143E-5</v>
      </c>
      <c r="G122">
        <f t="shared" si="22"/>
        <v>784.831682269054</v>
      </c>
      <c r="H122">
        <f t="shared" si="14"/>
        <v>26.168317730946001</v>
      </c>
      <c r="I122">
        <f t="shared" si="15"/>
        <v>684.78085286774285</v>
      </c>
      <c r="J122">
        <f t="shared" si="16"/>
        <v>7.8796248505461471E-8</v>
      </c>
      <c r="K122">
        <f t="shared" si="17"/>
        <v>289.40978371316612</v>
      </c>
      <c r="O122">
        <f t="shared" si="18"/>
        <v>2.807066947998595E-4</v>
      </c>
      <c r="P122">
        <f t="shared" si="19"/>
        <v>-17.01204819277109</v>
      </c>
      <c r="Q122">
        <f t="shared" si="20"/>
        <v>3.2266729631252773E-2</v>
      </c>
      <c r="R122">
        <f t="shared" si="21"/>
        <v>657721</v>
      </c>
    </row>
    <row r="123" spans="1:18" x14ac:dyDescent="0.25">
      <c r="A123" s="2">
        <v>42922</v>
      </c>
      <c r="B123">
        <f>1/Исходный!B123</f>
        <v>7.0062355496391792E-3</v>
      </c>
      <c r="C123">
        <v>816</v>
      </c>
      <c r="E123">
        <f t="shared" si="12"/>
        <v>5.7170882085055705</v>
      </c>
      <c r="F123">
        <f t="shared" si="13"/>
        <v>4.9087336577027811E-5</v>
      </c>
      <c r="G123">
        <f t="shared" si="22"/>
        <v>774.65928414810969</v>
      </c>
      <c r="H123">
        <f t="shared" si="14"/>
        <v>41.340715851890309</v>
      </c>
      <c r="I123">
        <f t="shared" si="15"/>
        <v>1709.0547871467347</v>
      </c>
      <c r="J123">
        <f t="shared" si="16"/>
        <v>1.2029477165852015E-7</v>
      </c>
      <c r="K123">
        <f t="shared" si="17"/>
        <v>144.28930178545519</v>
      </c>
      <c r="O123">
        <f t="shared" si="18"/>
        <v>3.4683536679312298E-4</v>
      </c>
      <c r="P123">
        <f t="shared" si="19"/>
        <v>-12.01204819277109</v>
      </c>
      <c r="Q123">
        <f t="shared" si="20"/>
        <v>5.066264197535577E-2</v>
      </c>
      <c r="R123">
        <f t="shared" si="21"/>
        <v>665856</v>
      </c>
    </row>
    <row r="124" spans="1:18" x14ac:dyDescent="0.25">
      <c r="A124" s="2">
        <v>42923</v>
      </c>
      <c r="B124">
        <f>1/Исходный!B124</f>
        <v>6.9357747260368977E-3</v>
      </c>
      <c r="C124">
        <v>823</v>
      </c>
      <c r="E124">
        <f t="shared" si="12"/>
        <v>5.708142599528367</v>
      </c>
      <c r="F124">
        <f t="shared" si="13"/>
        <v>4.8104971050332204E-5</v>
      </c>
      <c r="G124">
        <f t="shared" si="22"/>
        <v>785.49808565443732</v>
      </c>
      <c r="H124">
        <f t="shared" si="14"/>
        <v>37.501914345562682</v>
      </c>
      <c r="I124">
        <f t="shared" si="15"/>
        <v>1406.39357958192</v>
      </c>
      <c r="J124">
        <f t="shared" si="16"/>
        <v>7.6382888123946312E-8</v>
      </c>
      <c r="K124">
        <f t="shared" si="17"/>
        <v>25.120627086659947</v>
      </c>
      <c r="O124">
        <f t="shared" si="18"/>
        <v>2.763745431908415E-4</v>
      </c>
      <c r="P124">
        <f t="shared" si="19"/>
        <v>-5.0120481927710898</v>
      </c>
      <c r="Q124">
        <f t="shared" si="20"/>
        <v>4.5567332133125978E-2</v>
      </c>
      <c r="R124">
        <f t="shared" si="21"/>
        <v>677329</v>
      </c>
    </row>
    <row r="125" spans="1:18" x14ac:dyDescent="0.25">
      <c r="A125" s="2">
        <v>42926</v>
      </c>
      <c r="B125">
        <f>1/Исходный!B125</f>
        <v>6.8936991589687024E-3</v>
      </c>
      <c r="C125">
        <v>843</v>
      </c>
      <c r="E125">
        <f t="shared" si="12"/>
        <v>5.8113883910106159</v>
      </c>
      <c r="F125">
        <f t="shared" si="13"/>
        <v>4.7523088094365792E-5</v>
      </c>
      <c r="G125">
        <f t="shared" si="22"/>
        <v>791.97045847670984</v>
      </c>
      <c r="H125">
        <f t="shared" si="14"/>
        <v>51.029541523290163</v>
      </c>
      <c r="I125">
        <f t="shared" si="15"/>
        <v>2604.014108077195</v>
      </c>
      <c r="J125">
        <f t="shared" si="16"/>
        <v>5.4896010212120344E-8</v>
      </c>
      <c r="K125">
        <f t="shared" si="17"/>
        <v>224.63869937581634</v>
      </c>
      <c r="O125">
        <f t="shared" si="18"/>
        <v>2.3429897612264623E-4</v>
      </c>
      <c r="P125">
        <f t="shared" si="19"/>
        <v>14.98795180722891</v>
      </c>
      <c r="Q125">
        <f t="shared" si="20"/>
        <v>6.0533263965943253E-2</v>
      </c>
      <c r="R125">
        <f t="shared" si="21"/>
        <v>710649</v>
      </c>
    </row>
    <row r="126" spans="1:18" x14ac:dyDescent="0.25">
      <c r="A126" s="2">
        <v>42927</v>
      </c>
      <c r="B126">
        <f>1/Исходный!B126</f>
        <v>6.8714354428640141E-3</v>
      </c>
      <c r="C126">
        <v>845</v>
      </c>
      <c r="E126">
        <f t="shared" si="12"/>
        <v>5.8063629492200919</v>
      </c>
      <c r="F126">
        <f t="shared" si="13"/>
        <v>4.7216625045447769E-5</v>
      </c>
      <c r="G126">
        <f t="shared" si="22"/>
        <v>795.39522684180952</v>
      </c>
      <c r="H126">
        <f t="shared" si="14"/>
        <v>49.604773158190483</v>
      </c>
      <c r="I126">
        <f t="shared" si="15"/>
        <v>2460.6335200755352</v>
      </c>
      <c r="J126">
        <f t="shared" si="16"/>
        <v>4.4958951490883002E-8</v>
      </c>
      <c r="K126">
        <f t="shared" si="17"/>
        <v>288.59050660473201</v>
      </c>
      <c r="O126">
        <f t="shared" si="18"/>
        <v>2.1203526001795786E-4</v>
      </c>
      <c r="P126">
        <f t="shared" si="19"/>
        <v>16.98795180722891</v>
      </c>
      <c r="Q126">
        <f t="shared" si="20"/>
        <v>5.870387355998874E-2</v>
      </c>
      <c r="R126">
        <f t="shared" si="21"/>
        <v>714025</v>
      </c>
    </row>
    <row r="127" spans="1:18" x14ac:dyDescent="0.25">
      <c r="A127" s="2">
        <v>42928</v>
      </c>
      <c r="B127">
        <f>1/Исходный!B127</f>
        <v>6.8615342390558522E-3</v>
      </c>
      <c r="C127">
        <v>861</v>
      </c>
      <c r="E127">
        <f t="shared" si="12"/>
        <v>5.9077809798270886</v>
      </c>
      <c r="F127">
        <f t="shared" si="13"/>
        <v>4.7080652113735776E-5</v>
      </c>
      <c r="G127">
        <f t="shared" si="22"/>
        <v>796.91830274787776</v>
      </c>
      <c r="H127">
        <f t="shared" si="14"/>
        <v>64.08169725212224</v>
      </c>
      <c r="I127">
        <f t="shared" si="15"/>
        <v>4106.4639227126509</v>
      </c>
      <c r="J127">
        <f t="shared" si="16"/>
        <v>4.0858176679824975E-8</v>
      </c>
      <c r="K127">
        <f t="shared" si="17"/>
        <v>1088.204964436057</v>
      </c>
      <c r="O127">
        <f t="shared" si="18"/>
        <v>2.0213405620979601E-4</v>
      </c>
      <c r="P127">
        <f t="shared" si="19"/>
        <v>32.98795180722891</v>
      </c>
      <c r="Q127">
        <f t="shared" si="20"/>
        <v>7.4427058364834195E-2</v>
      </c>
      <c r="R127">
        <f t="shared" si="21"/>
        <v>741321</v>
      </c>
    </row>
    <row r="128" spans="1:18" x14ac:dyDescent="0.25">
      <c r="A128" s="2">
        <v>42929</v>
      </c>
      <c r="B128">
        <f>1/Исходный!B128</f>
        <v>6.7672734655207416E-3</v>
      </c>
      <c r="C128">
        <v>872</v>
      </c>
      <c r="E128">
        <f t="shared" si="12"/>
        <v>5.901062461934087</v>
      </c>
      <c r="F128">
        <f t="shared" si="13"/>
        <v>4.5795990157141111E-5</v>
      </c>
      <c r="G128">
        <f t="shared" si="22"/>
        <v>811.41818739224186</v>
      </c>
      <c r="H128">
        <f t="shared" si="14"/>
        <v>60.581812607758138</v>
      </c>
      <c r="I128">
        <f t="shared" si="15"/>
        <v>3670.1560188415228</v>
      </c>
      <c r="J128">
        <f t="shared" si="16"/>
        <v>1.163664511501258E-8</v>
      </c>
      <c r="K128">
        <f t="shared" si="17"/>
        <v>1934.939904195093</v>
      </c>
      <c r="O128">
        <f t="shared" si="18"/>
        <v>1.0787328267468539E-4</v>
      </c>
      <c r="P128">
        <f t="shared" si="19"/>
        <v>43.98795180722891</v>
      </c>
      <c r="Q128">
        <f t="shared" si="20"/>
        <v>6.9474555742841906E-2</v>
      </c>
      <c r="R128">
        <f t="shared" si="21"/>
        <v>760384</v>
      </c>
    </row>
    <row r="129" spans="1:18" x14ac:dyDescent="0.25">
      <c r="A129" s="2">
        <v>42930</v>
      </c>
      <c r="B129">
        <f>1/Исходный!B129</f>
        <v>6.7096081588835215E-3</v>
      </c>
      <c r="C129">
        <v>886</v>
      </c>
      <c r="E129">
        <f t="shared" si="12"/>
        <v>5.9447128287708004</v>
      </c>
      <c r="F129">
        <f t="shared" si="13"/>
        <v>4.5018841645756318E-5</v>
      </c>
      <c r="G129">
        <f t="shared" si="22"/>
        <v>820.28868848048228</v>
      </c>
      <c r="H129">
        <f t="shared" si="14"/>
        <v>65.711311519517722</v>
      </c>
      <c r="I129">
        <f t="shared" si="15"/>
        <v>4317.9764616151024</v>
      </c>
      <c r="J129">
        <f t="shared" si="16"/>
        <v>2.5208408577786886E-9</v>
      </c>
      <c r="K129">
        <f t="shared" si="17"/>
        <v>3362.6025547975028</v>
      </c>
      <c r="O129">
        <f t="shared" si="18"/>
        <v>5.0207976037465289E-5</v>
      </c>
      <c r="P129">
        <f t="shared" si="19"/>
        <v>57.98795180722891</v>
      </c>
      <c r="Q129">
        <f t="shared" si="20"/>
        <v>7.4166265823383426E-2</v>
      </c>
      <c r="R129">
        <f t="shared" si="21"/>
        <v>784996</v>
      </c>
    </row>
    <row r="130" spans="1:18" x14ac:dyDescent="0.25">
      <c r="A130" s="2">
        <v>42933</v>
      </c>
      <c r="B130">
        <f>1/Исходный!B130</f>
        <v>6.6862797539449046E-3</v>
      </c>
      <c r="C130">
        <v>892</v>
      </c>
      <c r="E130">
        <f t="shared" si="12"/>
        <v>5.9641615405188553</v>
      </c>
      <c r="F130">
        <f t="shared" si="13"/>
        <v>4.4706336948013533E-5</v>
      </c>
      <c r="G130">
        <f t="shared" si="22"/>
        <v>823.87723510344176</v>
      </c>
      <c r="H130">
        <f t="shared" si="14"/>
        <v>68.122764896558238</v>
      </c>
      <c r="I130">
        <f t="shared" si="15"/>
        <v>4640.7110971517477</v>
      </c>
      <c r="J130">
        <f t="shared" si="16"/>
        <v>7.2251134245804546E-10</v>
      </c>
      <c r="K130">
        <f t="shared" si="17"/>
        <v>4094.4579764842497</v>
      </c>
      <c r="O130">
        <f t="shared" si="18"/>
        <v>2.6879571098848386E-5</v>
      </c>
      <c r="P130">
        <f t="shared" si="19"/>
        <v>63.98795180722891</v>
      </c>
      <c r="Q130">
        <f t="shared" si="20"/>
        <v>7.6370812664302956E-2</v>
      </c>
      <c r="R130">
        <f t="shared" si="21"/>
        <v>795664</v>
      </c>
    </row>
    <row r="131" spans="1:18" x14ac:dyDescent="0.25">
      <c r="A131" s="2">
        <v>42934</v>
      </c>
      <c r="B131">
        <f>1/Исходный!B131</f>
        <v>6.6631130063965881E-3</v>
      </c>
      <c r="C131">
        <v>892</v>
      </c>
      <c r="E131">
        <f t="shared" ref="E131:E194" si="23">B131*C131</f>
        <v>5.9434968017057566</v>
      </c>
      <c r="F131">
        <f t="shared" ref="F131:F194" si="24">B131^2</f>
        <v>4.4397074936011378E-5</v>
      </c>
      <c r="G131">
        <f t="shared" si="22"/>
        <v>827.44091439905628</v>
      </c>
      <c r="H131">
        <f t="shared" ref="H131:H194" si="25">C131-G131</f>
        <v>64.559085600943718</v>
      </c>
      <c r="I131">
        <f t="shared" ref="I131:I194" si="26">H131^2</f>
        <v>4167.8755336299782</v>
      </c>
      <c r="J131">
        <f t="shared" ref="J131:J194" si="27">(B131-$M$3)^2</f>
        <v>1.3785058717384473E-11</v>
      </c>
      <c r="K131">
        <f t="shared" ref="K131:K194" si="28">(C131-$M$4)^2</f>
        <v>4094.4579764842497</v>
      </c>
      <c r="O131">
        <f t="shared" ref="O131:O194" si="29">B131-$M$3</f>
        <v>3.7128235505319226E-6</v>
      </c>
      <c r="P131">
        <f t="shared" ref="P131:P194" si="30">C131-$M$4</f>
        <v>63.98795180722891</v>
      </c>
      <c r="Q131">
        <f t="shared" ref="Q131:Q194" si="31">(C131-G131)/C131</f>
        <v>7.2375656503300134E-2</v>
      </c>
      <c r="R131">
        <f t="shared" ref="R131:R194" si="32">C131^2</f>
        <v>795664</v>
      </c>
    </row>
    <row r="132" spans="1:18" x14ac:dyDescent="0.25">
      <c r="A132" s="2">
        <v>42935</v>
      </c>
      <c r="B132">
        <f>1/Исходный!B132</f>
        <v>6.6216395179446424E-3</v>
      </c>
      <c r="C132">
        <v>888</v>
      </c>
      <c r="E132">
        <f t="shared" si="23"/>
        <v>5.8800158919348426</v>
      </c>
      <c r="F132">
        <f t="shared" si="24"/>
        <v>4.3846109905606155E-5</v>
      </c>
      <c r="G132">
        <f t="shared" si="22"/>
        <v>833.82067106558304</v>
      </c>
      <c r="H132">
        <f t="shared" si="25"/>
        <v>54.179328934416958</v>
      </c>
      <c r="I132">
        <f t="shared" si="26"/>
        <v>2935.3996837837508</v>
      </c>
      <c r="J132">
        <f t="shared" si="27"/>
        <v>1.4258678137968671E-9</v>
      </c>
      <c r="K132">
        <f t="shared" si="28"/>
        <v>3598.5543620264184</v>
      </c>
      <c r="O132">
        <f t="shared" si="29"/>
        <v>-3.7760664901413839E-5</v>
      </c>
      <c r="P132">
        <f t="shared" si="30"/>
        <v>59.98795180722891</v>
      </c>
      <c r="Q132">
        <f t="shared" si="31"/>
        <v>6.1012757809028109E-2</v>
      </c>
      <c r="R132">
        <f t="shared" si="32"/>
        <v>788544</v>
      </c>
    </row>
    <row r="133" spans="1:18" x14ac:dyDescent="0.25">
      <c r="A133" s="2">
        <v>42936</v>
      </c>
      <c r="B133">
        <f>1/Исходный!B133</f>
        <v>6.6515897299454568E-3</v>
      </c>
      <c r="C133">
        <v>895</v>
      </c>
      <c r="E133">
        <f t="shared" si="23"/>
        <v>5.9531728083011837</v>
      </c>
      <c r="F133">
        <f t="shared" si="24"/>
        <v>4.4243645935515873E-5</v>
      </c>
      <c r="G133">
        <f t="shared" si="22"/>
        <v>829.21350943514835</v>
      </c>
      <c r="H133">
        <f t="shared" si="25"/>
        <v>65.786490564851647</v>
      </c>
      <c r="I133">
        <f t="shared" si="26"/>
        <v>4327.862340839315</v>
      </c>
      <c r="J133">
        <f t="shared" si="27"/>
        <v>6.1003174512481952E-11</v>
      </c>
      <c r="K133">
        <f t="shared" si="28"/>
        <v>4487.3856873276227</v>
      </c>
      <c r="O133">
        <f t="shared" si="29"/>
        <v>-7.8104529005994239E-6</v>
      </c>
      <c r="P133">
        <f t="shared" si="30"/>
        <v>66.98795180722891</v>
      </c>
      <c r="Q133">
        <f t="shared" si="31"/>
        <v>7.3504458731677824E-2</v>
      </c>
      <c r="R133">
        <f t="shared" si="32"/>
        <v>801025</v>
      </c>
    </row>
    <row r="134" spans="1:18" x14ac:dyDescent="0.25">
      <c r="A134" s="2">
        <v>42937</v>
      </c>
      <c r="B134">
        <f>1/Исходный!B134</f>
        <v>6.6546882278565242E-3</v>
      </c>
      <c r="C134">
        <v>911</v>
      </c>
      <c r="E134">
        <f t="shared" si="23"/>
        <v>6.062420975577294</v>
      </c>
      <c r="F134">
        <f t="shared" si="24"/>
        <v>4.4284875409972205E-5</v>
      </c>
      <c r="G134">
        <f t="shared" si="22"/>
        <v>828.73687572425956</v>
      </c>
      <c r="H134">
        <f t="shared" si="25"/>
        <v>82.263124275740438</v>
      </c>
      <c r="I134">
        <f t="shared" si="26"/>
        <v>6767.2216156059158</v>
      </c>
      <c r="J134">
        <f t="shared" si="27"/>
        <v>2.2202519823375729E-11</v>
      </c>
      <c r="K134">
        <f t="shared" si="28"/>
        <v>6887.0001451589478</v>
      </c>
      <c r="O134">
        <f t="shared" si="29"/>
        <v>-4.7119549895320231E-6</v>
      </c>
      <c r="P134">
        <f t="shared" si="30"/>
        <v>82.98795180722891</v>
      </c>
      <c r="Q134">
        <f t="shared" si="31"/>
        <v>9.0299807108386865E-2</v>
      </c>
      <c r="R134">
        <f t="shared" si="32"/>
        <v>829921</v>
      </c>
    </row>
    <row r="135" spans="1:18" x14ac:dyDescent="0.25">
      <c r="A135" s="2">
        <v>42940</v>
      </c>
      <c r="B135">
        <f>1/Исходный!B135</f>
        <v>6.5750542441975141E-3</v>
      </c>
      <c r="C135">
        <v>906</v>
      </c>
      <c r="E135">
        <f t="shared" si="23"/>
        <v>5.956999145242948</v>
      </c>
      <c r="F135">
        <f t="shared" si="24"/>
        <v>4.3231338314139744E-5</v>
      </c>
      <c r="G135">
        <f t="shared" si="22"/>
        <v>840.98676009844974</v>
      </c>
      <c r="H135">
        <f t="shared" si="25"/>
        <v>65.013239901550264</v>
      </c>
      <c r="I135">
        <f t="shared" si="26"/>
        <v>4226.721362496527</v>
      </c>
      <c r="J135">
        <f t="shared" si="27"/>
        <v>7.1142373665036334E-9</v>
      </c>
      <c r="K135">
        <f t="shared" si="28"/>
        <v>6082.1206270866587</v>
      </c>
      <c r="O135">
        <f t="shared" si="29"/>
        <v>-8.4345938648542132E-5</v>
      </c>
      <c r="P135">
        <f t="shared" si="30"/>
        <v>77.98795180722891</v>
      </c>
      <c r="Q135">
        <f t="shared" si="31"/>
        <v>7.1758542937693445E-2</v>
      </c>
      <c r="R135">
        <f t="shared" si="32"/>
        <v>820836</v>
      </c>
    </row>
    <row r="136" spans="1:18" x14ac:dyDescent="0.25">
      <c r="A136" s="2">
        <v>42941</v>
      </c>
      <c r="B136">
        <f>1/Исходный!B136</f>
        <v>6.5470734581642006E-3</v>
      </c>
      <c r="C136">
        <v>890</v>
      </c>
      <c r="E136">
        <f t="shared" si="23"/>
        <v>5.8268953777661388</v>
      </c>
      <c r="F136">
        <f t="shared" si="24"/>
        <v>4.2864170866598148E-5</v>
      </c>
      <c r="G136">
        <f t="shared" si="22"/>
        <v>845.29097015875186</v>
      </c>
      <c r="H136">
        <f t="shared" si="25"/>
        <v>44.709029841248139</v>
      </c>
      <c r="I136">
        <f t="shared" si="26"/>
        <v>1998.8973493456165</v>
      </c>
      <c r="J136">
        <f t="shared" si="27"/>
        <v>1.2617293077753385E-8</v>
      </c>
      <c r="K136">
        <f t="shared" si="28"/>
        <v>3842.506169255334</v>
      </c>
      <c r="O136">
        <f t="shared" si="29"/>
        <v>-1.1232672468185559E-4</v>
      </c>
      <c r="P136">
        <f t="shared" si="30"/>
        <v>61.98795180722891</v>
      </c>
      <c r="Q136">
        <f t="shared" si="31"/>
        <v>5.0234864990166446E-2</v>
      </c>
      <c r="R136">
        <f t="shared" si="32"/>
        <v>792100</v>
      </c>
    </row>
    <row r="137" spans="1:18" x14ac:dyDescent="0.25">
      <c r="A137" s="2">
        <v>42942</v>
      </c>
      <c r="B137">
        <f>1/Исходный!B137</f>
        <v>6.5163560536947735E-3</v>
      </c>
      <c r="C137">
        <v>881</v>
      </c>
      <c r="E137">
        <f t="shared" si="23"/>
        <v>5.7409096833050954</v>
      </c>
      <c r="F137">
        <f t="shared" si="24"/>
        <v>4.2462896218524524E-5</v>
      </c>
      <c r="G137">
        <f t="shared" ref="G137:G200" si="33">$M$2+$M$1*B137</f>
        <v>850.01614697066361</v>
      </c>
      <c r="H137">
        <f t="shared" si="25"/>
        <v>30.983853029336387</v>
      </c>
      <c r="I137">
        <f t="shared" si="26"/>
        <v>959.99914854351766</v>
      </c>
      <c r="J137">
        <f t="shared" si="27"/>
        <v>2.0461622884648847E-8</v>
      </c>
      <c r="K137">
        <f t="shared" si="28"/>
        <v>2807.7230367252137</v>
      </c>
      <c r="O137">
        <f t="shared" si="29"/>
        <v>-1.4304412915128271E-4</v>
      </c>
      <c r="P137">
        <f t="shared" si="30"/>
        <v>52.98795180722891</v>
      </c>
      <c r="Q137">
        <f t="shared" si="31"/>
        <v>3.5168959170642888E-2</v>
      </c>
      <c r="R137">
        <f t="shared" si="32"/>
        <v>776161</v>
      </c>
    </row>
    <row r="138" spans="1:18" x14ac:dyDescent="0.25">
      <c r="A138" s="2">
        <v>42943</v>
      </c>
      <c r="B138">
        <f>1/Исходный!B138</f>
        <v>6.6418703506907545E-3</v>
      </c>
      <c r="C138">
        <v>887</v>
      </c>
      <c r="E138">
        <f t="shared" si="23"/>
        <v>5.8913390010626996</v>
      </c>
      <c r="F138">
        <f t="shared" si="24"/>
        <v>4.4114441755384929E-5</v>
      </c>
      <c r="G138">
        <f t="shared" si="33"/>
        <v>830.70861575268259</v>
      </c>
      <c r="H138">
        <f t="shared" si="25"/>
        <v>56.29138424731741</v>
      </c>
      <c r="I138">
        <f t="shared" si="26"/>
        <v>3168.7199404791345</v>
      </c>
      <c r="J138">
        <f t="shared" si="27"/>
        <v>3.0729501539305176E-10</v>
      </c>
      <c r="K138">
        <f t="shared" si="28"/>
        <v>3479.5784584119606</v>
      </c>
      <c r="O138">
        <f t="shared" si="29"/>
        <v>-1.7529832155301767E-5</v>
      </c>
      <c r="P138">
        <f t="shared" si="30"/>
        <v>58.98795180722891</v>
      </c>
      <c r="Q138">
        <f t="shared" si="31"/>
        <v>6.3462665442296964E-2</v>
      </c>
      <c r="R138">
        <f t="shared" si="32"/>
        <v>786769</v>
      </c>
    </row>
    <row r="139" spans="1:18" x14ac:dyDescent="0.25">
      <c r="A139" s="2">
        <v>42944</v>
      </c>
      <c r="B139">
        <f>1/Исходный!B139</f>
        <v>6.688963210702341E-3</v>
      </c>
      <c r="C139">
        <v>851</v>
      </c>
      <c r="E139">
        <f t="shared" si="23"/>
        <v>5.6923076923076925</v>
      </c>
      <c r="F139">
        <f t="shared" si="24"/>
        <v>4.4742228834129373E-5</v>
      </c>
      <c r="G139">
        <f t="shared" si="33"/>
        <v>823.46444607178296</v>
      </c>
      <c r="H139">
        <f t="shared" si="25"/>
        <v>27.535553928217041</v>
      </c>
      <c r="I139">
        <f t="shared" si="26"/>
        <v>758.20673013374892</v>
      </c>
      <c r="J139">
        <f t="shared" si="27"/>
        <v>8.7397261603147096E-10</v>
      </c>
      <c r="K139">
        <f t="shared" si="28"/>
        <v>528.44592829147894</v>
      </c>
      <c r="O139">
        <f t="shared" si="29"/>
        <v>2.9563027856284799E-5</v>
      </c>
      <c r="P139">
        <f t="shared" si="30"/>
        <v>22.98795180722891</v>
      </c>
      <c r="Q139">
        <f t="shared" si="31"/>
        <v>3.2356702618351399E-2</v>
      </c>
      <c r="R139">
        <f t="shared" si="32"/>
        <v>724201</v>
      </c>
    </row>
    <row r="140" spans="1:18" x14ac:dyDescent="0.25">
      <c r="A140" s="2">
        <v>42947</v>
      </c>
      <c r="B140">
        <f>1/Исходный!B140</f>
        <v>6.7235930881463062E-3</v>
      </c>
      <c r="C140">
        <v>862</v>
      </c>
      <c r="E140">
        <f t="shared" si="23"/>
        <v>5.795737241982116</v>
      </c>
      <c r="F140">
        <f t="shared" si="24"/>
        <v>4.5206704014968779E-5</v>
      </c>
      <c r="G140">
        <f t="shared" si="33"/>
        <v>818.13742392508971</v>
      </c>
      <c r="H140">
        <f t="shared" si="25"/>
        <v>43.862576074910294</v>
      </c>
      <c r="I140">
        <f t="shared" si="26"/>
        <v>1923.9255799272928</v>
      </c>
      <c r="J140">
        <f t="shared" si="27"/>
        <v>4.1207290908868567E-9</v>
      </c>
      <c r="K140">
        <f t="shared" si="28"/>
        <v>1155.1808680505148</v>
      </c>
      <c r="O140">
        <f t="shared" si="29"/>
        <v>6.4192905300249938E-5</v>
      </c>
      <c r="P140">
        <f t="shared" si="30"/>
        <v>33.98795180722891</v>
      </c>
      <c r="Q140">
        <f t="shared" si="31"/>
        <v>5.0884659019617508E-2</v>
      </c>
      <c r="R140">
        <f t="shared" si="32"/>
        <v>743044</v>
      </c>
    </row>
    <row r="141" spans="1:18" x14ac:dyDescent="0.25">
      <c r="A141" s="2">
        <v>42948</v>
      </c>
      <c r="B141">
        <f>1/Исходный!B141</f>
        <v>6.6644451849383534E-3</v>
      </c>
      <c r="C141">
        <v>858</v>
      </c>
      <c r="E141">
        <f t="shared" si="23"/>
        <v>5.7180939686771071</v>
      </c>
      <c r="F141">
        <f t="shared" si="24"/>
        <v>4.4414829623048006E-5</v>
      </c>
      <c r="G141">
        <f t="shared" si="33"/>
        <v>827.23598890930225</v>
      </c>
      <c r="H141">
        <f t="shared" si="25"/>
        <v>30.76401109069775</v>
      </c>
      <c r="I141">
        <f t="shared" si="26"/>
        <v>946.42437838857415</v>
      </c>
      <c r="J141">
        <f t="shared" si="27"/>
        <v>2.5452046111283311E-11</v>
      </c>
      <c r="K141">
        <f t="shared" si="28"/>
        <v>899.27725359268368</v>
      </c>
      <c r="O141">
        <f t="shared" si="29"/>
        <v>5.0450020922972183E-6</v>
      </c>
      <c r="P141">
        <f t="shared" si="30"/>
        <v>29.98795180722891</v>
      </c>
      <c r="Q141">
        <f t="shared" si="31"/>
        <v>3.5855490781699008E-2</v>
      </c>
      <c r="R141">
        <f t="shared" si="32"/>
        <v>736164</v>
      </c>
    </row>
    <row r="142" spans="1:18" x14ac:dyDescent="0.25">
      <c r="A142" s="2">
        <v>42949</v>
      </c>
      <c r="B142">
        <f>1/Исходный!B142</f>
        <v>6.3637520682194226E-3</v>
      </c>
      <c r="C142">
        <v>871</v>
      </c>
      <c r="E142">
        <f t="shared" si="23"/>
        <v>5.5428280514191171</v>
      </c>
      <c r="F142">
        <f t="shared" si="24"/>
        <v>4.0497340385766979E-5</v>
      </c>
      <c r="G142">
        <f t="shared" si="33"/>
        <v>873.49081307701181</v>
      </c>
      <c r="H142">
        <f t="shared" si="25"/>
        <v>-2.4908130770118078</v>
      </c>
      <c r="I142">
        <f t="shared" si="26"/>
        <v>6.2041497846130298</v>
      </c>
      <c r="J142">
        <f t="shared" si="27"/>
        <v>8.7407807682283092E-8</v>
      </c>
      <c r="K142">
        <f t="shared" si="28"/>
        <v>1847.9640005806352</v>
      </c>
      <c r="O142">
        <f t="shared" si="29"/>
        <v>-2.9564811462663362E-4</v>
      </c>
      <c r="P142">
        <f t="shared" si="30"/>
        <v>42.98795180722891</v>
      </c>
      <c r="Q142">
        <f t="shared" si="31"/>
        <v>-2.8597165063281374E-3</v>
      </c>
      <c r="R142">
        <f t="shared" si="32"/>
        <v>758641</v>
      </c>
    </row>
    <row r="143" spans="1:18" x14ac:dyDescent="0.25">
      <c r="A143" s="2">
        <v>42950</v>
      </c>
      <c r="B143">
        <f>1/Исходный!B143</f>
        <v>6.4279745452208012E-3</v>
      </c>
      <c r="C143">
        <v>838</v>
      </c>
      <c r="E143">
        <f t="shared" si="23"/>
        <v>5.3866426688950311</v>
      </c>
      <c r="F143">
        <f t="shared" si="24"/>
        <v>4.1318856754006566E-5</v>
      </c>
      <c r="G143">
        <f t="shared" si="33"/>
        <v>863.61163987302302</v>
      </c>
      <c r="H143">
        <f t="shared" si="25"/>
        <v>-25.611639873023023</v>
      </c>
      <c r="I143">
        <f t="shared" si="26"/>
        <v>655.95609698542273</v>
      </c>
      <c r="J143">
        <f t="shared" si="27"/>
        <v>5.3557825750255869E-8</v>
      </c>
      <c r="K143">
        <f t="shared" si="28"/>
        <v>99.759181303527257</v>
      </c>
      <c r="O143">
        <f t="shared" si="29"/>
        <v>-2.3142563762525506E-4</v>
      </c>
      <c r="P143">
        <f t="shared" si="30"/>
        <v>9.9879518072289102</v>
      </c>
      <c r="Q143">
        <f t="shared" si="31"/>
        <v>-3.0562816077593105E-2</v>
      </c>
      <c r="R143">
        <f t="shared" si="32"/>
        <v>702244</v>
      </c>
    </row>
    <row r="144" spans="1:18" x14ac:dyDescent="0.25">
      <c r="A144" s="2">
        <v>42951</v>
      </c>
      <c r="B144">
        <f>1/Исходный!B144</f>
        <v>6.3942707334228533E-3</v>
      </c>
      <c r="C144">
        <v>833</v>
      </c>
      <c r="E144">
        <f t="shared" si="23"/>
        <v>5.3264275209412366</v>
      </c>
      <c r="F144">
        <f t="shared" si="24"/>
        <v>4.0886698212308033E-5</v>
      </c>
      <c r="G144">
        <f t="shared" si="33"/>
        <v>868.7962077989755</v>
      </c>
      <c r="H144">
        <f t="shared" si="25"/>
        <v>-35.796207798975502</v>
      </c>
      <c r="I144">
        <f t="shared" si="26"/>
        <v>1281.3684927874344</v>
      </c>
      <c r="J144">
        <f t="shared" si="27"/>
        <v>7.0293624951450689E-8</v>
      </c>
      <c r="K144">
        <f t="shared" si="28"/>
        <v>24.879663231238151</v>
      </c>
      <c r="O144">
        <f t="shared" si="29"/>
        <v>-2.6512944942320288E-4</v>
      </c>
      <c r="P144">
        <f t="shared" si="30"/>
        <v>4.9879518072289102</v>
      </c>
      <c r="Q144">
        <f t="shared" si="31"/>
        <v>-4.2972638414136254E-2</v>
      </c>
      <c r="R144">
        <f t="shared" si="32"/>
        <v>693889</v>
      </c>
    </row>
    <row r="145" spans="1:18" x14ac:dyDescent="0.25">
      <c r="A145" s="2">
        <v>42954</v>
      </c>
      <c r="B145">
        <f>1/Исходный!B145</f>
        <v>6.2968326931553426E-3</v>
      </c>
      <c r="C145">
        <v>837</v>
      </c>
      <c r="E145">
        <f t="shared" si="23"/>
        <v>5.2704489641710222</v>
      </c>
      <c r="F145">
        <f t="shared" si="24"/>
        <v>3.9650101965589965E-5</v>
      </c>
      <c r="G145">
        <f t="shared" si="33"/>
        <v>883.7848429529779</v>
      </c>
      <c r="H145">
        <f t="shared" si="25"/>
        <v>-46.784842952977897</v>
      </c>
      <c r="I145">
        <f t="shared" si="26"/>
        <v>2188.8215301348055</v>
      </c>
      <c r="J145">
        <f t="shared" si="27"/>
        <v>1.3145518458062572E-7</v>
      </c>
      <c r="K145">
        <f t="shared" si="28"/>
        <v>80.783277689069436</v>
      </c>
      <c r="O145">
        <f t="shared" si="29"/>
        <v>-3.625674896907136E-4</v>
      </c>
      <c r="P145">
        <f t="shared" si="30"/>
        <v>8.9879518072289102</v>
      </c>
      <c r="Q145">
        <f t="shared" si="31"/>
        <v>-5.5895869716819473E-2</v>
      </c>
      <c r="R145">
        <f t="shared" si="32"/>
        <v>700569</v>
      </c>
    </row>
    <row r="146" spans="1:18" x14ac:dyDescent="0.25">
      <c r="A146" s="2">
        <v>42955</v>
      </c>
      <c r="B146">
        <f>1/Исходный!B146</f>
        <v>6.2468765617191401E-3</v>
      </c>
      <c r="C146">
        <v>855</v>
      </c>
      <c r="E146">
        <f t="shared" si="23"/>
        <v>5.3410794602698646</v>
      </c>
      <c r="F146">
        <f t="shared" si="24"/>
        <v>3.9023466777355946E-5</v>
      </c>
      <c r="G146">
        <f t="shared" si="33"/>
        <v>891.46946207859776</v>
      </c>
      <c r="H146">
        <f t="shared" si="25"/>
        <v>-36.469462078597758</v>
      </c>
      <c r="I146">
        <f t="shared" si="26"/>
        <v>1330.02166430228</v>
      </c>
      <c r="J146">
        <f t="shared" si="27"/>
        <v>1.7017573798766342E-7</v>
      </c>
      <c r="K146">
        <f t="shared" si="28"/>
        <v>728.34954274931022</v>
      </c>
      <c r="O146">
        <f t="shared" si="29"/>
        <v>-4.125236211269161E-4</v>
      </c>
      <c r="P146">
        <f t="shared" si="30"/>
        <v>26.98795180722891</v>
      </c>
      <c r="Q146">
        <f t="shared" si="31"/>
        <v>-4.2654341612395036E-2</v>
      </c>
      <c r="R146">
        <f t="shared" si="32"/>
        <v>731025</v>
      </c>
    </row>
    <row r="147" spans="1:18" x14ac:dyDescent="0.25">
      <c r="A147" s="2">
        <v>42956</v>
      </c>
      <c r="B147">
        <f>1/Исходный!B147</f>
        <v>6.2088662610207375E-3</v>
      </c>
      <c r="C147">
        <v>815</v>
      </c>
      <c r="E147">
        <f t="shared" si="23"/>
        <v>5.060226002731901</v>
      </c>
      <c r="F147">
        <f t="shared" si="24"/>
        <v>3.8550020247241636E-5</v>
      </c>
      <c r="G147">
        <f t="shared" si="33"/>
        <v>897.31648576357884</v>
      </c>
      <c r="H147">
        <f t="shared" si="25"/>
        <v>-82.316485763578839</v>
      </c>
      <c r="I147">
        <f t="shared" si="26"/>
        <v>6776.0038284654775</v>
      </c>
      <c r="J147">
        <f t="shared" si="27"/>
        <v>2.0298081471530238E-7</v>
      </c>
      <c r="K147">
        <f t="shared" si="28"/>
        <v>169.31339817099737</v>
      </c>
      <c r="O147">
        <f t="shared" si="29"/>
        <v>-4.5053392182531869E-4</v>
      </c>
      <c r="P147">
        <f t="shared" si="30"/>
        <v>-13.01204819277109</v>
      </c>
      <c r="Q147">
        <f t="shared" si="31"/>
        <v>-0.10100182302279612</v>
      </c>
      <c r="R147">
        <f t="shared" si="32"/>
        <v>664225</v>
      </c>
    </row>
    <row r="148" spans="1:18" x14ac:dyDescent="0.25">
      <c r="A148" s="2">
        <v>42957</v>
      </c>
      <c r="B148">
        <f>1/Исходный!B148</f>
        <v>6.4383208859129541E-3</v>
      </c>
      <c r="C148">
        <v>794</v>
      </c>
      <c r="E148">
        <f t="shared" si="23"/>
        <v>5.1120267834148851</v>
      </c>
      <c r="F148">
        <f t="shared" si="24"/>
        <v>4.1451975829982967E-5</v>
      </c>
      <c r="G148">
        <f t="shared" si="33"/>
        <v>862.0200897413913</v>
      </c>
      <c r="H148">
        <f t="shared" si="25"/>
        <v>-68.020089741391303</v>
      </c>
      <c r="I148">
        <f t="shared" si="26"/>
        <v>4626.7326084269262</v>
      </c>
      <c r="J148">
        <f t="shared" si="27"/>
        <v>4.8876055532434741E-8</v>
      </c>
      <c r="K148">
        <f t="shared" si="28"/>
        <v>1156.8194222673831</v>
      </c>
      <c r="O148">
        <f t="shared" si="29"/>
        <v>-2.2107929693310213E-4</v>
      </c>
      <c r="P148">
        <f t="shared" si="30"/>
        <v>-34.01204819277109</v>
      </c>
      <c r="Q148">
        <f t="shared" si="31"/>
        <v>-8.5667619321651511E-2</v>
      </c>
      <c r="R148">
        <f t="shared" si="32"/>
        <v>630436</v>
      </c>
    </row>
    <row r="149" spans="1:18" x14ac:dyDescent="0.25">
      <c r="A149" s="2">
        <v>42958</v>
      </c>
      <c r="B149">
        <f>1/Исходный!B149</f>
        <v>6.3500127000254009E-3</v>
      </c>
      <c r="C149">
        <v>794</v>
      </c>
      <c r="E149">
        <f t="shared" si="23"/>
        <v>5.0419100838201683</v>
      </c>
      <c r="F149">
        <f t="shared" si="24"/>
        <v>4.0322661290483884E-5</v>
      </c>
      <c r="G149">
        <f t="shared" si="33"/>
        <v>875.60430362486466</v>
      </c>
      <c r="H149">
        <f t="shared" si="25"/>
        <v>-81.604303624864656</v>
      </c>
      <c r="I149">
        <f t="shared" si="26"/>
        <v>6659.2623700990989</v>
      </c>
      <c r="J149">
        <f t="shared" si="27"/>
        <v>9.5720614526101312E-8</v>
      </c>
      <c r="K149">
        <f t="shared" si="28"/>
        <v>1156.8194222673831</v>
      </c>
      <c r="O149">
        <f t="shared" si="29"/>
        <v>-3.0938748282065536E-4</v>
      </c>
      <c r="P149">
        <f t="shared" si="30"/>
        <v>-34.01204819277109</v>
      </c>
      <c r="Q149">
        <f t="shared" si="31"/>
        <v>-0.10277620103887236</v>
      </c>
      <c r="R149">
        <f t="shared" si="32"/>
        <v>630436</v>
      </c>
    </row>
    <row r="150" spans="1:18" x14ac:dyDescent="0.25">
      <c r="A150" s="2">
        <v>42961</v>
      </c>
      <c r="B150">
        <f>1/Исходный!B150</f>
        <v>6.2558648733187366E-3</v>
      </c>
      <c r="C150">
        <v>812</v>
      </c>
      <c r="E150">
        <f t="shared" si="23"/>
        <v>5.0797622771348143</v>
      </c>
      <c r="F150">
        <f t="shared" si="24"/>
        <v>3.9135845313223252E-5</v>
      </c>
      <c r="G150">
        <f t="shared" si="33"/>
        <v>890.08681395834651</v>
      </c>
      <c r="H150">
        <f t="shared" si="25"/>
        <v>-78.086813958346511</v>
      </c>
      <c r="I150">
        <f t="shared" si="26"/>
        <v>6097.5505141654194</v>
      </c>
      <c r="J150">
        <f t="shared" si="27"/>
        <v>1.6284074603530963E-7</v>
      </c>
      <c r="K150">
        <f t="shared" si="28"/>
        <v>256.38568732762394</v>
      </c>
      <c r="O150">
        <f t="shared" si="29"/>
        <v>-4.0353530952731958E-4</v>
      </c>
      <c r="P150">
        <f t="shared" si="30"/>
        <v>-16.01204819277109</v>
      </c>
      <c r="Q150">
        <f t="shared" si="31"/>
        <v>-9.6166027042298652E-2</v>
      </c>
      <c r="R150">
        <f t="shared" si="32"/>
        <v>659344</v>
      </c>
    </row>
    <row r="151" spans="1:18" x14ac:dyDescent="0.25">
      <c r="A151" s="2">
        <v>42962</v>
      </c>
      <c r="B151">
        <f>1/Исходный!B151</f>
        <v>6.1881188118811884E-3</v>
      </c>
      <c r="C151">
        <v>824</v>
      </c>
      <c r="E151">
        <f t="shared" si="23"/>
        <v>5.0990099009900991</v>
      </c>
      <c r="F151">
        <f t="shared" si="24"/>
        <v>3.8292814429957853E-5</v>
      </c>
      <c r="G151">
        <f t="shared" si="33"/>
        <v>900.50801080528902</v>
      </c>
      <c r="H151">
        <f t="shared" si="25"/>
        <v>-76.508010805289018</v>
      </c>
      <c r="I151">
        <f t="shared" si="26"/>
        <v>5853.4757173822209</v>
      </c>
      <c r="J151">
        <f t="shared" si="27"/>
        <v>2.2210613061852533E-7</v>
      </c>
      <c r="K151">
        <f t="shared" si="28"/>
        <v>16.096530701117768</v>
      </c>
      <c r="O151">
        <f t="shared" si="29"/>
        <v>-4.7128137096486781E-4</v>
      </c>
      <c r="P151">
        <f t="shared" si="30"/>
        <v>-4.0120481927710898</v>
      </c>
      <c r="Q151">
        <f t="shared" si="31"/>
        <v>-9.2849527676321625E-2</v>
      </c>
      <c r="R151">
        <f t="shared" si="32"/>
        <v>678976</v>
      </c>
    </row>
    <row r="152" spans="1:18" x14ac:dyDescent="0.25">
      <c r="A152" s="2">
        <v>42963</v>
      </c>
      <c r="B152">
        <f>1/Исходный!B152</f>
        <v>6.2131096613855241E-3</v>
      </c>
      <c r="C152">
        <v>842</v>
      </c>
      <c r="E152">
        <f t="shared" si="23"/>
        <v>5.2314383348866116</v>
      </c>
      <c r="F152">
        <f t="shared" si="24"/>
        <v>3.8602731664402141E-5</v>
      </c>
      <c r="G152">
        <f t="shared" si="33"/>
        <v>896.66373474656814</v>
      </c>
      <c r="H152">
        <f t="shared" si="25"/>
        <v>-54.663734746568139</v>
      </c>
      <c r="I152">
        <f t="shared" si="26"/>
        <v>2988.1238964431609</v>
      </c>
      <c r="J152">
        <f t="shared" si="27"/>
        <v>1.9917522954551367E-7</v>
      </c>
      <c r="K152">
        <f t="shared" si="28"/>
        <v>195.66279576135852</v>
      </c>
      <c r="O152">
        <f t="shared" si="29"/>
        <v>-4.462905214605321E-4</v>
      </c>
      <c r="P152">
        <f t="shared" si="30"/>
        <v>13.98795180722891</v>
      </c>
      <c r="Q152">
        <f t="shared" si="31"/>
        <v>-6.4921300174071425E-2</v>
      </c>
      <c r="R152">
        <f t="shared" si="32"/>
        <v>708964</v>
      </c>
    </row>
    <row r="153" spans="1:18" x14ac:dyDescent="0.25">
      <c r="A153" s="2">
        <v>42964</v>
      </c>
      <c r="B153">
        <f>1/Исходный!B153</f>
        <v>6.3347269732674516E-3</v>
      </c>
      <c r="C153">
        <v>848</v>
      </c>
      <c r="E153">
        <f t="shared" si="23"/>
        <v>5.3718484733307985</v>
      </c>
      <c r="F153">
        <f t="shared" si="24"/>
        <v>4.0128765825842208E-5</v>
      </c>
      <c r="G153">
        <f t="shared" si="33"/>
        <v>877.95566640689174</v>
      </c>
      <c r="H153">
        <f t="shared" si="25"/>
        <v>-29.955666406891737</v>
      </c>
      <c r="I153">
        <f t="shared" si="26"/>
        <v>897.34194988098216</v>
      </c>
      <c r="J153">
        <f t="shared" si="27"/>
        <v>1.0541269301807252E-7</v>
      </c>
      <c r="K153">
        <f t="shared" si="28"/>
        <v>399.51821744810547</v>
      </c>
      <c r="O153">
        <f t="shared" si="29"/>
        <v>-3.2467320957860462E-4</v>
      </c>
      <c r="P153">
        <f t="shared" si="30"/>
        <v>19.98795180722891</v>
      </c>
      <c r="Q153">
        <f t="shared" si="31"/>
        <v>-3.5325078310013844E-2</v>
      </c>
      <c r="R153">
        <f t="shared" si="32"/>
        <v>719104</v>
      </c>
    </row>
    <row r="154" spans="1:18" x14ac:dyDescent="0.25">
      <c r="A154" s="2">
        <v>42965</v>
      </c>
      <c r="B154">
        <f>1/Исходный!B154</f>
        <v>6.3492063492063492E-3</v>
      </c>
      <c r="C154">
        <v>847</v>
      </c>
      <c r="E154">
        <f t="shared" si="23"/>
        <v>5.3777777777777782</v>
      </c>
      <c r="F154">
        <f t="shared" si="24"/>
        <v>4.031242126480222E-5</v>
      </c>
      <c r="G154">
        <f t="shared" si="33"/>
        <v>875.72834243147156</v>
      </c>
      <c r="H154">
        <f t="shared" si="25"/>
        <v>-28.72834243147156</v>
      </c>
      <c r="I154">
        <f t="shared" si="26"/>
        <v>825.31765885988932</v>
      </c>
      <c r="J154">
        <f t="shared" si="27"/>
        <v>9.622021442809824E-8</v>
      </c>
      <c r="K154">
        <f t="shared" si="28"/>
        <v>360.54231383364765</v>
      </c>
      <c r="O154">
        <f t="shared" si="29"/>
        <v>-3.1019383363970702E-4</v>
      </c>
      <c r="P154">
        <f t="shared" si="30"/>
        <v>18.98795180722891</v>
      </c>
      <c r="Q154">
        <f t="shared" si="31"/>
        <v>-3.3917759659352495E-2</v>
      </c>
      <c r="R154">
        <f t="shared" si="32"/>
        <v>717409</v>
      </c>
    </row>
    <row r="155" spans="1:18" x14ac:dyDescent="0.25">
      <c r="A155" s="2">
        <v>42968</v>
      </c>
      <c r="B155">
        <f>1/Исходный!B155</f>
        <v>6.3609185166338018E-3</v>
      </c>
      <c r="C155">
        <v>842</v>
      </c>
      <c r="E155">
        <f t="shared" si="23"/>
        <v>5.3558933910056608</v>
      </c>
      <c r="F155">
        <f t="shared" si="24"/>
        <v>4.0461284375254767E-5</v>
      </c>
      <c r="G155">
        <f t="shared" si="33"/>
        <v>873.92669079776965</v>
      </c>
      <c r="H155">
        <f t="shared" si="25"/>
        <v>-31.926690797769652</v>
      </c>
      <c r="I155">
        <f t="shared" si="26"/>
        <v>1019.3135852963894</v>
      </c>
      <c r="J155">
        <f t="shared" si="27"/>
        <v>8.9091305064843636E-8</v>
      </c>
      <c r="K155">
        <f t="shared" si="28"/>
        <v>195.66279576135852</v>
      </c>
      <c r="O155">
        <f t="shared" si="29"/>
        <v>-2.9848166621225438E-4</v>
      </c>
      <c r="P155">
        <f t="shared" si="30"/>
        <v>13.98795180722891</v>
      </c>
      <c r="Q155">
        <f t="shared" si="31"/>
        <v>-3.7917685032980583E-2</v>
      </c>
      <c r="R155">
        <f t="shared" si="32"/>
        <v>708964</v>
      </c>
    </row>
    <row r="156" spans="1:18" x14ac:dyDescent="0.25">
      <c r="A156" s="2">
        <v>42969</v>
      </c>
      <c r="B156">
        <f>1/Исходный!B156</f>
        <v>6.2586055826761794E-3</v>
      </c>
      <c r="C156">
        <v>854</v>
      </c>
      <c r="E156">
        <f t="shared" si="23"/>
        <v>5.3448491676054575</v>
      </c>
      <c r="F156">
        <f t="shared" si="24"/>
        <v>3.9170143839505437E-5</v>
      </c>
      <c r="G156">
        <f t="shared" si="33"/>
        <v>889.6652179111652</v>
      </c>
      <c r="H156">
        <f t="shared" si="25"/>
        <v>-35.6652179111652</v>
      </c>
      <c r="I156">
        <f t="shared" si="26"/>
        <v>1272.0077686508989</v>
      </c>
      <c r="J156">
        <f t="shared" si="27"/>
        <v>1.606363115253314E-7</v>
      </c>
      <c r="K156">
        <f t="shared" si="28"/>
        <v>675.3736391348524</v>
      </c>
      <c r="O156">
        <f t="shared" si="29"/>
        <v>-4.0079460016987679E-4</v>
      </c>
      <c r="P156">
        <f t="shared" si="30"/>
        <v>25.98795180722891</v>
      </c>
      <c r="Q156">
        <f t="shared" si="31"/>
        <v>-4.1762550247266043E-2</v>
      </c>
      <c r="R156">
        <f t="shared" si="32"/>
        <v>729316</v>
      </c>
    </row>
    <row r="157" spans="1:18" x14ac:dyDescent="0.25">
      <c r="A157" s="2">
        <v>42970</v>
      </c>
      <c r="B157">
        <f>1/Исходный!B157</f>
        <v>6.2507813476684587E-3</v>
      </c>
      <c r="C157">
        <v>858</v>
      </c>
      <c r="E157">
        <f t="shared" si="23"/>
        <v>5.3631703962995374</v>
      </c>
      <c r="F157">
        <f t="shared" si="24"/>
        <v>3.907226745635991E-5</v>
      </c>
      <c r="G157">
        <f t="shared" si="33"/>
        <v>890.86879921850607</v>
      </c>
      <c r="H157">
        <f t="shared" si="25"/>
        <v>-32.868799218506069</v>
      </c>
      <c r="I157">
        <f t="shared" si="26"/>
        <v>1080.3579620664652</v>
      </c>
      <c r="J157">
        <f t="shared" si="27"/>
        <v>1.6696935246189665E-7</v>
      </c>
      <c r="K157">
        <f t="shared" si="28"/>
        <v>899.27725359268368</v>
      </c>
      <c r="O157">
        <f t="shared" si="29"/>
        <v>-4.0861883517759757E-4</v>
      </c>
      <c r="P157">
        <f t="shared" si="30"/>
        <v>29.98795180722891</v>
      </c>
      <c r="Q157">
        <f t="shared" si="31"/>
        <v>-3.8308623797792624E-2</v>
      </c>
      <c r="R157">
        <f t="shared" si="32"/>
        <v>736164</v>
      </c>
    </row>
    <row r="158" spans="1:18" x14ac:dyDescent="0.25">
      <c r="A158" s="2">
        <v>42971</v>
      </c>
      <c r="B158">
        <f>1/Исходный!B158</f>
        <v>6.2786463238525773E-3</v>
      </c>
      <c r="C158">
        <v>871</v>
      </c>
      <c r="E158">
        <f t="shared" si="23"/>
        <v>5.468700948075595</v>
      </c>
      <c r="F158">
        <f t="shared" si="24"/>
        <v>3.9421399660027485E-5</v>
      </c>
      <c r="G158">
        <f t="shared" si="33"/>
        <v>886.58240387997023</v>
      </c>
      <c r="H158">
        <f t="shared" si="25"/>
        <v>-15.582403879970229</v>
      </c>
      <c r="I158">
        <f t="shared" si="26"/>
        <v>242.81131067851126</v>
      </c>
      <c r="J158">
        <f t="shared" si="27"/>
        <v>1.4497350113842604E-7</v>
      </c>
      <c r="K158">
        <f t="shared" si="28"/>
        <v>1847.9640005806352</v>
      </c>
      <c r="O158">
        <f t="shared" si="29"/>
        <v>-3.8075385899347895E-4</v>
      </c>
      <c r="P158">
        <f t="shared" si="30"/>
        <v>42.98795180722891</v>
      </c>
      <c r="Q158">
        <f t="shared" si="31"/>
        <v>-1.7890245556797049E-2</v>
      </c>
      <c r="R158">
        <f t="shared" si="32"/>
        <v>758641</v>
      </c>
    </row>
    <row r="159" spans="1:18" x14ac:dyDescent="0.25">
      <c r="A159" s="2">
        <v>42972</v>
      </c>
      <c r="B159">
        <f>1/Исходный!B159</f>
        <v>6.2554735393469283E-3</v>
      </c>
      <c r="C159">
        <v>850</v>
      </c>
      <c r="E159">
        <f t="shared" si="23"/>
        <v>5.317152508444889</v>
      </c>
      <c r="F159">
        <f t="shared" si="24"/>
        <v>3.9130949201469588E-5</v>
      </c>
      <c r="G159">
        <f t="shared" si="33"/>
        <v>890.14701182471049</v>
      </c>
      <c r="H159">
        <f t="shared" si="25"/>
        <v>-40.147011824710489</v>
      </c>
      <c r="I159">
        <f t="shared" si="26"/>
        <v>1611.7825584534439</v>
      </c>
      <c r="J159">
        <f t="shared" si="27"/>
        <v>1.6315673332847154E-7</v>
      </c>
      <c r="K159">
        <f t="shared" si="28"/>
        <v>483.47002467702112</v>
      </c>
      <c r="O159">
        <f t="shared" si="29"/>
        <v>-4.0392664349912788E-4</v>
      </c>
      <c r="P159">
        <f t="shared" si="30"/>
        <v>21.98795180722891</v>
      </c>
      <c r="Q159">
        <f t="shared" si="31"/>
        <v>-4.7231778617306458E-2</v>
      </c>
      <c r="R159">
        <f t="shared" si="32"/>
        <v>722500</v>
      </c>
    </row>
    <row r="160" spans="1:18" x14ac:dyDescent="0.25">
      <c r="A160" s="2">
        <v>42976</v>
      </c>
      <c r="B160">
        <f>1/Исходный!B160</f>
        <v>6.1383586029095825E-3</v>
      </c>
      <c r="C160">
        <v>833</v>
      </c>
      <c r="E160">
        <f t="shared" si="23"/>
        <v>5.1132527162236823</v>
      </c>
      <c r="F160">
        <f t="shared" si="24"/>
        <v>3.767944633791408E-5</v>
      </c>
      <c r="G160">
        <f t="shared" si="33"/>
        <v>908.16249169811749</v>
      </c>
      <c r="H160">
        <f t="shared" si="25"/>
        <v>-75.162491698117492</v>
      </c>
      <c r="I160">
        <f t="shared" si="26"/>
        <v>5649.400158269581</v>
      </c>
      <c r="J160">
        <f t="shared" si="27"/>
        <v>2.7148432802269675E-7</v>
      </c>
      <c r="K160">
        <f t="shared" si="28"/>
        <v>24.879663231238151</v>
      </c>
      <c r="O160">
        <f t="shared" si="29"/>
        <v>-5.2104157993647371E-4</v>
      </c>
      <c r="P160">
        <f t="shared" si="30"/>
        <v>4.9879518072289102</v>
      </c>
      <c r="Q160">
        <f t="shared" si="31"/>
        <v>-9.0231082470729279E-2</v>
      </c>
      <c r="R160">
        <f t="shared" si="32"/>
        <v>693889</v>
      </c>
    </row>
    <row r="161" spans="1:18" x14ac:dyDescent="0.25">
      <c r="A161" s="2">
        <v>42977</v>
      </c>
      <c r="B161">
        <f>1/Исходный!B161</f>
        <v>6.1218243036424858E-3</v>
      </c>
      <c r="C161">
        <v>845</v>
      </c>
      <c r="E161">
        <f t="shared" si="23"/>
        <v>5.1729415365779001</v>
      </c>
      <c r="F161">
        <f t="shared" si="24"/>
        <v>3.7476732804667809E-5</v>
      </c>
      <c r="G161">
        <f t="shared" si="33"/>
        <v>910.7059190757742</v>
      </c>
      <c r="H161">
        <f t="shared" si="25"/>
        <v>-65.705919075774204</v>
      </c>
      <c r="I161">
        <f t="shared" si="26"/>
        <v>4317.2678015921883</v>
      </c>
      <c r="J161">
        <f t="shared" si="27"/>
        <v>2.8898782590149171E-7</v>
      </c>
      <c r="K161">
        <f t="shared" si="28"/>
        <v>288.59050660473201</v>
      </c>
      <c r="O161">
        <f t="shared" si="29"/>
        <v>-5.375758792035704E-4</v>
      </c>
      <c r="P161">
        <f t="shared" si="30"/>
        <v>16.98795180722891</v>
      </c>
      <c r="Q161">
        <f t="shared" si="31"/>
        <v>-7.7758484113342255E-2</v>
      </c>
      <c r="R161">
        <f t="shared" si="32"/>
        <v>714025</v>
      </c>
    </row>
    <row r="162" spans="1:18" x14ac:dyDescent="0.25">
      <c r="A162" s="2">
        <v>42978</v>
      </c>
      <c r="B162">
        <f>1/Исходный!B162</f>
        <v>6.0975609756097563E-3</v>
      </c>
      <c r="C162">
        <v>845</v>
      </c>
      <c r="E162">
        <f t="shared" si="23"/>
        <v>5.1524390243902438</v>
      </c>
      <c r="F162">
        <f t="shared" si="24"/>
        <v>3.7180249851279002E-5</v>
      </c>
      <c r="G162">
        <f t="shared" si="33"/>
        <v>914.43828243720895</v>
      </c>
      <c r="H162">
        <f t="shared" si="25"/>
        <v>-69.438282437208954</v>
      </c>
      <c r="I162">
        <f t="shared" si="26"/>
        <v>4821.6750678296012</v>
      </c>
      <c r="J162">
        <f t="shared" si="27"/>
        <v>3.1566329478791396E-7</v>
      </c>
      <c r="K162">
        <f t="shared" si="28"/>
        <v>288.59050660473201</v>
      </c>
      <c r="O162">
        <f t="shared" si="29"/>
        <v>-5.6183920723629991E-4</v>
      </c>
      <c r="P162">
        <f t="shared" si="30"/>
        <v>16.98795180722891</v>
      </c>
      <c r="Q162">
        <f t="shared" si="31"/>
        <v>-8.2175482174211778E-2</v>
      </c>
      <c r="R162">
        <f t="shared" si="32"/>
        <v>714025</v>
      </c>
    </row>
    <row r="163" spans="1:18" x14ac:dyDescent="0.25">
      <c r="A163" s="2">
        <v>42979</v>
      </c>
      <c r="B163">
        <f>1/Исходный!B163</f>
        <v>6.095702529716549E-3</v>
      </c>
      <c r="C163">
        <v>852</v>
      </c>
      <c r="E163">
        <f t="shared" si="23"/>
        <v>5.1935385553184998</v>
      </c>
      <c r="F163">
        <f t="shared" si="24"/>
        <v>3.7157589330792734E-5</v>
      </c>
      <c r="G163">
        <f t="shared" si="33"/>
        <v>914.72416223703112</v>
      </c>
      <c r="H163">
        <f t="shared" si="25"/>
        <v>-62.724162237031123</v>
      </c>
      <c r="I163">
        <f t="shared" si="26"/>
        <v>3934.3205283374014</v>
      </c>
      <c r="J163">
        <f t="shared" si="27"/>
        <v>3.1775504414371426E-7</v>
      </c>
      <c r="K163">
        <f t="shared" si="28"/>
        <v>575.42183190593676</v>
      </c>
      <c r="O163">
        <f t="shared" si="29"/>
        <v>-5.6369765312950723E-4</v>
      </c>
      <c r="P163">
        <f t="shared" si="30"/>
        <v>23.98795180722891</v>
      </c>
      <c r="Q163">
        <f t="shared" si="31"/>
        <v>-7.3619908728909764E-2</v>
      </c>
      <c r="R163">
        <f t="shared" si="32"/>
        <v>725904</v>
      </c>
    </row>
    <row r="164" spans="1:18" x14ac:dyDescent="0.25">
      <c r="A164" s="2">
        <v>42983</v>
      </c>
      <c r="B164">
        <f>1/Исходный!B164</f>
        <v>6.1697926949654484E-3</v>
      </c>
      <c r="C164">
        <v>831</v>
      </c>
      <c r="E164">
        <f t="shared" si="23"/>
        <v>5.1270977295162874</v>
      </c>
      <c r="F164">
        <f t="shared" si="24"/>
        <v>3.8066341898849013E-5</v>
      </c>
      <c r="G164">
        <f t="shared" si="33"/>
        <v>903.32706873672407</v>
      </c>
      <c r="H164">
        <f t="shared" si="25"/>
        <v>-72.327068736724073</v>
      </c>
      <c r="I164">
        <f t="shared" si="26"/>
        <v>5231.2048720468083</v>
      </c>
      <c r="J164">
        <f t="shared" si="27"/>
        <v>2.3971549218875958E-7</v>
      </c>
      <c r="K164">
        <f t="shared" si="28"/>
        <v>8.9278560023225104</v>
      </c>
      <c r="O164">
        <f t="shared" si="29"/>
        <v>-4.8960748788060785E-4</v>
      </c>
      <c r="P164">
        <f t="shared" si="30"/>
        <v>2.9879518072289102</v>
      </c>
      <c r="Q164">
        <f t="shared" si="31"/>
        <v>-8.7036183798705258E-2</v>
      </c>
      <c r="R164">
        <f t="shared" si="32"/>
        <v>690561</v>
      </c>
    </row>
    <row r="165" spans="1:18" x14ac:dyDescent="0.25">
      <c r="A165" s="2">
        <v>42984</v>
      </c>
      <c r="B165">
        <f>1/Исходный!B165</f>
        <v>6.1762707677104562E-3</v>
      </c>
      <c r="C165">
        <v>834</v>
      </c>
      <c r="E165">
        <f t="shared" si="23"/>
        <v>5.1510098202705201</v>
      </c>
      <c r="F165">
        <f t="shared" si="24"/>
        <v>3.8146320596074709E-5</v>
      </c>
      <c r="G165">
        <f t="shared" si="33"/>
        <v>902.33056399782095</v>
      </c>
      <c r="H165">
        <f t="shared" si="25"/>
        <v>-68.330563997820946</v>
      </c>
      <c r="I165">
        <f t="shared" si="26"/>
        <v>4669.0659762603036</v>
      </c>
      <c r="J165">
        <f t="shared" si="27"/>
        <v>2.3341403176926697E-7</v>
      </c>
      <c r="K165">
        <f t="shared" si="28"/>
        <v>35.855566845695975</v>
      </c>
      <c r="O165">
        <f t="shared" si="29"/>
        <v>-4.8312941513560005E-4</v>
      </c>
      <c r="P165">
        <f t="shared" si="30"/>
        <v>5.9879518072289102</v>
      </c>
      <c r="Q165">
        <f t="shared" si="31"/>
        <v>-8.1931131891871636E-2</v>
      </c>
      <c r="R165">
        <f t="shared" si="32"/>
        <v>695556</v>
      </c>
    </row>
    <row r="166" spans="1:18" x14ac:dyDescent="0.25">
      <c r="A166" s="2">
        <v>42985</v>
      </c>
      <c r="B166">
        <f>1/Исходный!B166</f>
        <v>6.2011658191740053E-3</v>
      </c>
      <c r="C166">
        <v>861</v>
      </c>
      <c r="E166">
        <f t="shared" si="23"/>
        <v>5.3392037703088189</v>
      </c>
      <c r="F166">
        <f t="shared" si="24"/>
        <v>3.8454457516892015E-5</v>
      </c>
      <c r="G166">
        <f t="shared" si="33"/>
        <v>898.5010242974862</v>
      </c>
      <c r="H166">
        <f t="shared" si="25"/>
        <v>-37.501024297486197</v>
      </c>
      <c r="I166">
        <f t="shared" si="26"/>
        <v>1406.32682336065</v>
      </c>
      <c r="J166">
        <f t="shared" si="27"/>
        <v>2.0997873204992937E-7</v>
      </c>
      <c r="K166">
        <f t="shared" si="28"/>
        <v>1088.204964436057</v>
      </c>
      <c r="O166">
        <f t="shared" si="29"/>
        <v>-4.5823436367205088E-4</v>
      </c>
      <c r="P166">
        <f t="shared" si="30"/>
        <v>32.98795180722891</v>
      </c>
      <c r="Q166">
        <f t="shared" si="31"/>
        <v>-4.3555196628903829E-2</v>
      </c>
      <c r="R166">
        <f t="shared" si="32"/>
        <v>741321</v>
      </c>
    </row>
    <row r="167" spans="1:18" x14ac:dyDescent="0.25">
      <c r="A167" s="2">
        <v>42986</v>
      </c>
      <c r="B167">
        <f>1/Исходный!B167</f>
        <v>6.3039778099981091E-3</v>
      </c>
      <c r="C167">
        <v>877</v>
      </c>
      <c r="E167">
        <f t="shared" si="23"/>
        <v>5.528588539368342</v>
      </c>
      <c r="F167">
        <f t="shared" si="24"/>
        <v>3.9740136228948555E-5</v>
      </c>
      <c r="G167">
        <f t="shared" si="33"/>
        <v>882.68572859071321</v>
      </c>
      <c r="H167">
        <f t="shared" si="25"/>
        <v>-5.6857285907132109</v>
      </c>
      <c r="I167">
        <f t="shared" si="26"/>
        <v>32.327509607253639</v>
      </c>
      <c r="J167">
        <f t="shared" si="27"/>
        <v>1.2632506312086517E-7</v>
      </c>
      <c r="K167">
        <f t="shared" si="28"/>
        <v>2399.8194222673824</v>
      </c>
      <c r="O167">
        <f t="shared" si="29"/>
        <v>-3.5542237284794716E-4</v>
      </c>
      <c r="P167">
        <f t="shared" si="30"/>
        <v>48.98795180722891</v>
      </c>
      <c r="Q167">
        <f t="shared" si="31"/>
        <v>-6.4831568879284047E-3</v>
      </c>
      <c r="R167">
        <f t="shared" si="32"/>
        <v>769129</v>
      </c>
    </row>
    <row r="168" spans="1:18" x14ac:dyDescent="0.25">
      <c r="A168" s="2">
        <v>42989</v>
      </c>
      <c r="B168">
        <f>1/Исходный!B168</f>
        <v>6.1919504643962852E-3</v>
      </c>
      <c r="C168">
        <v>905</v>
      </c>
      <c r="E168">
        <f t="shared" si="23"/>
        <v>5.6037151702786385</v>
      </c>
      <c r="F168">
        <f t="shared" si="24"/>
        <v>3.8340250553537372E-5</v>
      </c>
      <c r="G168">
        <f t="shared" si="33"/>
        <v>899.91859786730265</v>
      </c>
      <c r="H168">
        <f t="shared" si="25"/>
        <v>5.0814021326973489</v>
      </c>
      <c r="I168">
        <f t="shared" si="26"/>
        <v>25.820647634181164</v>
      </c>
      <c r="J168">
        <f t="shared" si="27"/>
        <v>2.185092392787702E-7</v>
      </c>
      <c r="K168">
        <f t="shared" si="28"/>
        <v>5927.1447234722009</v>
      </c>
      <c r="O168">
        <f t="shared" si="29"/>
        <v>-4.6744971844977102E-4</v>
      </c>
      <c r="P168">
        <f t="shared" si="30"/>
        <v>76.98795180722891</v>
      </c>
      <c r="Q168">
        <f t="shared" si="31"/>
        <v>5.6148089864059107E-3</v>
      </c>
      <c r="R168">
        <f t="shared" si="32"/>
        <v>819025</v>
      </c>
    </row>
    <row r="169" spans="1:18" x14ac:dyDescent="0.25">
      <c r="A169" s="2">
        <v>42990</v>
      </c>
      <c r="B169">
        <f>1/Исходный!B169</f>
        <v>6.2165858510506026E-3</v>
      </c>
      <c r="C169">
        <v>895</v>
      </c>
      <c r="E169">
        <f t="shared" si="23"/>
        <v>5.5638443366902894</v>
      </c>
      <c r="F169">
        <f t="shared" si="24"/>
        <v>3.8645939643482543E-5</v>
      </c>
      <c r="G169">
        <f t="shared" si="33"/>
        <v>896.12900171547551</v>
      </c>
      <c r="H169">
        <f t="shared" si="25"/>
        <v>-1.1290017154755105</v>
      </c>
      <c r="I169">
        <f t="shared" si="26"/>
        <v>1.2746448735466456</v>
      </c>
      <c r="J169">
        <f t="shared" si="27"/>
        <v>1.9608453244345412E-7</v>
      </c>
      <c r="K169">
        <f t="shared" si="28"/>
        <v>4487.3856873276227</v>
      </c>
      <c r="O169">
        <f t="shared" si="29"/>
        <v>-4.4281433179545367E-4</v>
      </c>
      <c r="P169">
        <f t="shared" si="30"/>
        <v>66.98795180722891</v>
      </c>
      <c r="Q169">
        <f t="shared" si="31"/>
        <v>-1.2614544306988945E-3</v>
      </c>
      <c r="R169">
        <f t="shared" si="32"/>
        <v>801025</v>
      </c>
    </row>
    <row r="170" spans="1:18" x14ac:dyDescent="0.25">
      <c r="A170" s="2">
        <v>42991</v>
      </c>
      <c r="B170">
        <f>1/Исходный!B170</f>
        <v>6.2637018477920449E-3</v>
      </c>
      <c r="C170">
        <v>896</v>
      </c>
      <c r="E170">
        <f t="shared" si="23"/>
        <v>5.6122768556216727</v>
      </c>
      <c r="F170">
        <f t="shared" si="24"/>
        <v>3.9233960838033474E-5</v>
      </c>
      <c r="G170">
        <f t="shared" si="33"/>
        <v>888.88127297282222</v>
      </c>
      <c r="H170">
        <f t="shared" si="25"/>
        <v>7.1187270271777834</v>
      </c>
      <c r="I170">
        <f t="shared" si="26"/>
        <v>50.676274487471439</v>
      </c>
      <c r="J170">
        <f t="shared" si="27"/>
        <v>1.5657717236451661E-7</v>
      </c>
      <c r="K170">
        <f t="shared" si="28"/>
        <v>4622.3615909420805</v>
      </c>
      <c r="O170">
        <f t="shared" si="29"/>
        <v>-3.9569833505401133E-4</v>
      </c>
      <c r="P170">
        <f t="shared" si="30"/>
        <v>67.98795180722891</v>
      </c>
      <c r="Q170">
        <f t="shared" si="31"/>
        <v>7.9450078428323478E-3</v>
      </c>
      <c r="R170">
        <f t="shared" si="32"/>
        <v>802816</v>
      </c>
    </row>
    <row r="171" spans="1:18" x14ac:dyDescent="0.25">
      <c r="A171" s="2">
        <v>42992</v>
      </c>
      <c r="B171">
        <f>1/Исходный!B171</f>
        <v>6.3179176143543089E-3</v>
      </c>
      <c r="C171">
        <v>894</v>
      </c>
      <c r="E171">
        <f t="shared" si="23"/>
        <v>5.6482183472327518</v>
      </c>
      <c r="F171">
        <f t="shared" si="24"/>
        <v>3.9916082981768445E-5</v>
      </c>
      <c r="G171">
        <f t="shared" si="33"/>
        <v>880.54140547994837</v>
      </c>
      <c r="H171">
        <f t="shared" si="25"/>
        <v>13.458594520051633</v>
      </c>
      <c r="I171">
        <f t="shared" si="26"/>
        <v>181.13376645516385</v>
      </c>
      <c r="J171">
        <f t="shared" si="27"/>
        <v>1.166103445837209E-7</v>
      </c>
      <c r="K171">
        <f t="shared" si="28"/>
        <v>4354.4097837131649</v>
      </c>
      <c r="O171">
        <f t="shared" si="29"/>
        <v>-3.4148256849174732E-4</v>
      </c>
      <c r="P171">
        <f t="shared" si="30"/>
        <v>65.98795180722891</v>
      </c>
      <c r="Q171">
        <f t="shared" si="31"/>
        <v>1.5054356286411223E-2</v>
      </c>
      <c r="R171">
        <f t="shared" si="32"/>
        <v>799236</v>
      </c>
    </row>
    <row r="172" spans="1:18" x14ac:dyDescent="0.25">
      <c r="A172" s="2">
        <v>42993</v>
      </c>
      <c r="B172">
        <f>1/Исходный!B172</f>
        <v>6.2546910182636976E-3</v>
      </c>
      <c r="C172">
        <v>895</v>
      </c>
      <c r="E172">
        <f t="shared" si="23"/>
        <v>5.5979484613460091</v>
      </c>
      <c r="F172">
        <f t="shared" si="24"/>
        <v>3.9121159733948569E-5</v>
      </c>
      <c r="G172">
        <f t="shared" si="33"/>
        <v>890.26738496629525</v>
      </c>
      <c r="H172">
        <f t="shared" si="25"/>
        <v>4.7326150337047466</v>
      </c>
      <c r="I172">
        <f t="shared" si="26"/>
        <v>22.39764505724818</v>
      </c>
      <c r="J172">
        <f t="shared" si="27"/>
        <v>1.6378950789695066E-7</v>
      </c>
      <c r="K172">
        <f t="shared" si="28"/>
        <v>4487.3856873276227</v>
      </c>
      <c r="O172">
        <f t="shared" si="29"/>
        <v>-4.0470916458235865E-4</v>
      </c>
      <c r="P172">
        <f t="shared" si="30"/>
        <v>66.98795180722891</v>
      </c>
      <c r="Q172">
        <f t="shared" si="31"/>
        <v>5.2878380264857507E-3</v>
      </c>
      <c r="R172">
        <f t="shared" si="32"/>
        <v>801025</v>
      </c>
    </row>
    <row r="173" spans="1:18" x14ac:dyDescent="0.25">
      <c r="A173" s="2">
        <v>42996</v>
      </c>
      <c r="B173">
        <f>1/Исходный!B173</f>
        <v>6.3023886052814022E-3</v>
      </c>
      <c r="C173">
        <v>931</v>
      </c>
      <c r="E173">
        <f t="shared" si="23"/>
        <v>5.8675237915169856</v>
      </c>
      <c r="F173">
        <f t="shared" si="24"/>
        <v>3.9720102131980857E-5</v>
      </c>
      <c r="G173">
        <f t="shared" si="33"/>
        <v>882.93019173486448</v>
      </c>
      <c r="H173">
        <f t="shared" si="25"/>
        <v>48.069808265135521</v>
      </c>
      <c r="I173">
        <f t="shared" si="26"/>
        <v>2310.7064666468914</v>
      </c>
      <c r="J173">
        <f t="shared" si="27"/>
        <v>1.2745726651520299E-7</v>
      </c>
      <c r="K173">
        <f t="shared" si="28"/>
        <v>10606.518217448105</v>
      </c>
      <c r="O173">
        <f t="shared" si="29"/>
        <v>-3.5701157756465405E-4</v>
      </c>
      <c r="P173">
        <f t="shared" si="30"/>
        <v>102.98795180722891</v>
      </c>
      <c r="Q173">
        <f t="shared" si="31"/>
        <v>5.1632447116149859E-2</v>
      </c>
      <c r="R173">
        <f t="shared" si="32"/>
        <v>866761</v>
      </c>
    </row>
    <row r="174" spans="1:18" x14ac:dyDescent="0.25">
      <c r="A174" s="2">
        <v>42997</v>
      </c>
      <c r="B174">
        <f>1/Исходный!B174</f>
        <v>6.3000063000063005E-3</v>
      </c>
      <c r="C174">
        <v>936</v>
      </c>
      <c r="E174">
        <f t="shared" si="23"/>
        <v>5.8968058968058976</v>
      </c>
      <c r="F174">
        <f t="shared" si="24"/>
        <v>3.9690079380119077E-5</v>
      </c>
      <c r="G174">
        <f t="shared" si="33"/>
        <v>883.29665543318936</v>
      </c>
      <c r="H174">
        <f t="shared" si="25"/>
        <v>52.703344566810642</v>
      </c>
      <c r="I174">
        <f t="shared" si="26"/>
        <v>2777.6425285279688</v>
      </c>
      <c r="J174">
        <f t="shared" si="27"/>
        <v>1.2916396302263603E-7</v>
      </c>
      <c r="K174">
        <f t="shared" si="28"/>
        <v>11661.397735520393</v>
      </c>
      <c r="O174">
        <f t="shared" si="29"/>
        <v>-3.5939388283975568E-4</v>
      </c>
      <c r="P174">
        <f t="shared" si="30"/>
        <v>107.98795180722891</v>
      </c>
      <c r="Q174">
        <f t="shared" si="31"/>
        <v>5.6306992058558381E-2</v>
      </c>
      <c r="R174">
        <f t="shared" si="32"/>
        <v>876096</v>
      </c>
    </row>
    <row r="175" spans="1:18" x14ac:dyDescent="0.25">
      <c r="A175" s="2">
        <v>42998</v>
      </c>
      <c r="B175">
        <f>1/Исходный!B175</f>
        <v>6.4073813032613572E-3</v>
      </c>
      <c r="C175">
        <v>935</v>
      </c>
      <c r="E175">
        <f t="shared" si="23"/>
        <v>5.9909015185493688</v>
      </c>
      <c r="F175">
        <f t="shared" si="24"/>
        <v>4.1054535165383211E-5</v>
      </c>
      <c r="G175">
        <f t="shared" si="33"/>
        <v>866.77944363345148</v>
      </c>
      <c r="H175">
        <f t="shared" si="25"/>
        <v>68.220556366548522</v>
      </c>
      <c r="I175">
        <f t="shared" si="26"/>
        <v>4654.0443109614243</v>
      </c>
      <c r="J175">
        <f t="shared" si="27"/>
        <v>6.3513515667127037E-8</v>
      </c>
      <c r="K175">
        <f t="shared" si="28"/>
        <v>11446.421831905936</v>
      </c>
      <c r="O175">
        <f t="shared" si="29"/>
        <v>-2.5201887958469903E-4</v>
      </c>
      <c r="P175">
        <f t="shared" si="30"/>
        <v>106.98795180722891</v>
      </c>
      <c r="Q175">
        <f t="shared" si="31"/>
        <v>7.2963161889356712E-2</v>
      </c>
      <c r="R175">
        <f t="shared" si="32"/>
        <v>874225</v>
      </c>
    </row>
    <row r="176" spans="1:18" x14ac:dyDescent="0.25">
      <c r="A176" s="2">
        <v>42999</v>
      </c>
      <c r="B176">
        <f>1/Исходный!B176</f>
        <v>6.5193298128952346E-3</v>
      </c>
      <c r="C176">
        <v>930</v>
      </c>
      <c r="E176">
        <f t="shared" si="23"/>
        <v>6.0629767259925682</v>
      </c>
      <c r="F176">
        <f t="shared" si="24"/>
        <v>4.2501661209304613E-5</v>
      </c>
      <c r="G176">
        <f t="shared" si="33"/>
        <v>849.5587014845969</v>
      </c>
      <c r="H176">
        <f t="shared" si="25"/>
        <v>80.441298515403105</v>
      </c>
      <c r="I176">
        <f t="shared" si="26"/>
        <v>6470.8025068441939</v>
      </c>
      <c r="J176">
        <f t="shared" si="27"/>
        <v>1.9619708538160046E-8</v>
      </c>
      <c r="K176">
        <f t="shared" si="28"/>
        <v>10401.542313833646</v>
      </c>
      <c r="O176">
        <f t="shared" si="29"/>
        <v>-1.4007036995082166E-4</v>
      </c>
      <c r="P176">
        <f t="shared" si="30"/>
        <v>101.98795180722891</v>
      </c>
      <c r="Q176">
        <f t="shared" si="31"/>
        <v>8.649601990903559E-2</v>
      </c>
      <c r="R176">
        <f t="shared" si="32"/>
        <v>864900</v>
      </c>
    </row>
    <row r="177" spans="1:18" x14ac:dyDescent="0.25">
      <c r="A177" s="2">
        <v>43000</v>
      </c>
      <c r="B177">
        <f>1/Исходный!B177</f>
        <v>6.5837118967673981E-3</v>
      </c>
      <c r="C177">
        <v>929</v>
      </c>
      <c r="E177">
        <f t="shared" si="23"/>
        <v>6.1162683520969132</v>
      </c>
      <c r="F177">
        <f t="shared" si="24"/>
        <v>4.3345262339636572E-5</v>
      </c>
      <c r="G177">
        <f t="shared" si="33"/>
        <v>839.65497637923875</v>
      </c>
      <c r="H177">
        <f t="shared" si="25"/>
        <v>89.345023620761253</v>
      </c>
      <c r="I177">
        <f t="shared" si="26"/>
        <v>7982.5332457943859</v>
      </c>
      <c r="J177">
        <f t="shared" si="27"/>
        <v>5.7287166495247941E-9</v>
      </c>
      <c r="K177">
        <f t="shared" si="28"/>
        <v>10198.566410219189</v>
      </c>
      <c r="O177">
        <f t="shared" si="29"/>
        <v>-7.5688286078658129E-5</v>
      </c>
      <c r="P177">
        <f t="shared" si="30"/>
        <v>100.98795180722891</v>
      </c>
      <c r="Q177">
        <f t="shared" si="31"/>
        <v>9.6173330054640752E-2</v>
      </c>
      <c r="R177">
        <f t="shared" si="32"/>
        <v>863041</v>
      </c>
    </row>
    <row r="178" spans="1:18" x14ac:dyDescent="0.25">
      <c r="A178" s="2">
        <v>43003</v>
      </c>
      <c r="B178">
        <f>1/Исходный!B178</f>
        <v>6.6423115244104948E-3</v>
      </c>
      <c r="C178">
        <v>945</v>
      </c>
      <c r="E178">
        <f t="shared" si="23"/>
        <v>6.2769843905679172</v>
      </c>
      <c r="F178">
        <f t="shared" si="24"/>
        <v>4.4120302387316471E-5</v>
      </c>
      <c r="G178">
        <f t="shared" si="33"/>
        <v>830.64075117015852</v>
      </c>
      <c r="H178">
        <f t="shared" si="25"/>
        <v>114.35924882984148</v>
      </c>
      <c r="I178">
        <f t="shared" si="26"/>
        <v>13078.037792925599</v>
      </c>
      <c r="J178">
        <f t="shared" si="27"/>
        <v>2.9202224712728568E-10</v>
      </c>
      <c r="K178">
        <f t="shared" si="28"/>
        <v>13686.180868050515</v>
      </c>
      <c r="O178">
        <f t="shared" si="29"/>
        <v>-1.7088658435561455E-5</v>
      </c>
      <c r="P178">
        <f t="shared" si="30"/>
        <v>116.98795180722891</v>
      </c>
      <c r="Q178">
        <f t="shared" si="31"/>
        <v>0.12101507812681637</v>
      </c>
      <c r="R178">
        <f t="shared" si="32"/>
        <v>893025</v>
      </c>
    </row>
    <row r="179" spans="1:18" x14ac:dyDescent="0.25">
      <c r="A179" s="2">
        <v>43004</v>
      </c>
      <c r="B179">
        <f>1/Исходный!B179</f>
        <v>6.5299725741151896E-3</v>
      </c>
      <c r="C179">
        <v>910</v>
      </c>
      <c r="E179">
        <f t="shared" si="23"/>
        <v>5.9422750424448223</v>
      </c>
      <c r="F179">
        <f t="shared" si="24"/>
        <v>4.2640541818696556E-5</v>
      </c>
      <c r="G179">
        <f t="shared" si="33"/>
        <v>847.92155376981191</v>
      </c>
      <c r="H179">
        <f t="shared" si="25"/>
        <v>62.078446230188092</v>
      </c>
      <c r="I179">
        <f t="shared" si="26"/>
        <v>3853.7334863543542</v>
      </c>
      <c r="J179">
        <f t="shared" si="27"/>
        <v>1.6751505901790296E-8</v>
      </c>
      <c r="K179">
        <f t="shared" si="28"/>
        <v>6722.02424154449</v>
      </c>
      <c r="O179">
        <f t="shared" si="29"/>
        <v>-1.294276087308666E-4</v>
      </c>
      <c r="P179">
        <f t="shared" si="30"/>
        <v>81.98795180722891</v>
      </c>
      <c r="Q179">
        <f t="shared" si="31"/>
        <v>6.8218072780426478E-2</v>
      </c>
      <c r="R179">
        <f t="shared" si="32"/>
        <v>828100</v>
      </c>
    </row>
    <row r="180" spans="1:18" x14ac:dyDescent="0.25">
      <c r="A180" s="2">
        <v>43005</v>
      </c>
      <c r="B180">
        <f>1/Исходный!B180</f>
        <v>6.483822861959412E-3</v>
      </c>
      <c r="C180">
        <v>905</v>
      </c>
      <c r="E180">
        <f t="shared" si="23"/>
        <v>5.867859690073268</v>
      </c>
      <c r="F180">
        <f t="shared" si="24"/>
        <v>4.2039958905267542E-5</v>
      </c>
      <c r="G180">
        <f t="shared" si="33"/>
        <v>855.02064151897127</v>
      </c>
      <c r="H180">
        <f t="shared" si="25"/>
        <v>49.979358481028726</v>
      </c>
      <c r="I180">
        <f t="shared" si="26"/>
        <v>2497.9362741751779</v>
      </c>
      <c r="J180">
        <f t="shared" si="27"/>
        <v>3.0827395609731623E-8</v>
      </c>
      <c r="K180">
        <f t="shared" si="28"/>
        <v>5927.1447234722009</v>
      </c>
      <c r="O180">
        <f t="shared" si="29"/>
        <v>-1.7557732088664419E-4</v>
      </c>
      <c r="P180">
        <f t="shared" si="30"/>
        <v>76.98795180722891</v>
      </c>
      <c r="Q180">
        <f t="shared" si="31"/>
        <v>5.5225810476274832E-2</v>
      </c>
      <c r="R180">
        <f t="shared" si="32"/>
        <v>819025</v>
      </c>
    </row>
    <row r="181" spans="1:18" x14ac:dyDescent="0.25">
      <c r="A181" s="2">
        <v>43006</v>
      </c>
      <c r="B181">
        <f>1/Исходный!B181</f>
        <v>6.5240083507306888E-3</v>
      </c>
      <c r="C181">
        <v>894</v>
      </c>
      <c r="E181">
        <f t="shared" si="23"/>
        <v>5.8324634655532357</v>
      </c>
      <c r="F181">
        <f t="shared" si="24"/>
        <v>4.2562684960403762E-5</v>
      </c>
      <c r="G181">
        <f t="shared" si="33"/>
        <v>848.83901442523791</v>
      </c>
      <c r="H181">
        <f t="shared" si="25"/>
        <v>45.160985574762094</v>
      </c>
      <c r="I181">
        <f t="shared" si="26"/>
        <v>2039.5146180838699</v>
      </c>
      <c r="J181">
        <f t="shared" si="27"/>
        <v>1.8330948203555828E-8</v>
      </c>
      <c r="K181">
        <f t="shared" si="28"/>
        <v>4354.4097837131649</v>
      </c>
      <c r="O181">
        <f t="shared" si="29"/>
        <v>-1.3539183211536739E-4</v>
      </c>
      <c r="P181">
        <f t="shared" si="30"/>
        <v>65.98795180722891</v>
      </c>
      <c r="Q181">
        <f t="shared" si="31"/>
        <v>5.05156438196444E-2</v>
      </c>
      <c r="R181">
        <f t="shared" si="32"/>
        <v>799236</v>
      </c>
    </row>
    <row r="182" spans="1:18" x14ac:dyDescent="0.25">
      <c r="A182" s="2">
        <v>43007</v>
      </c>
      <c r="B182">
        <f>1/Исходный!B182</f>
        <v>6.4884505580067482E-3</v>
      </c>
      <c r="C182">
        <v>914</v>
      </c>
      <c r="E182">
        <f t="shared" si="23"/>
        <v>5.9304438100181676</v>
      </c>
      <c r="F182">
        <f t="shared" si="24"/>
        <v>4.209999064369808E-5</v>
      </c>
      <c r="G182">
        <f t="shared" si="33"/>
        <v>854.30877531695501</v>
      </c>
      <c r="H182">
        <f t="shared" si="25"/>
        <v>59.691224683044993</v>
      </c>
      <c r="I182">
        <f t="shared" si="26"/>
        <v>3563.0423041617601</v>
      </c>
      <c r="J182">
        <f t="shared" si="27"/>
        <v>2.9223774232700152E-8</v>
      </c>
      <c r="K182">
        <f t="shared" si="28"/>
        <v>7393.9278560023213</v>
      </c>
      <c r="O182">
        <f t="shared" si="29"/>
        <v>-1.70949624839308E-4</v>
      </c>
      <c r="P182">
        <f t="shared" si="30"/>
        <v>85.98795180722891</v>
      </c>
      <c r="Q182">
        <f t="shared" si="31"/>
        <v>6.5307685648845731E-2</v>
      </c>
      <c r="R182">
        <f t="shared" si="32"/>
        <v>835396</v>
      </c>
    </row>
    <row r="183" spans="1:18" x14ac:dyDescent="0.25">
      <c r="A183" s="2">
        <v>43010</v>
      </c>
      <c r="B183">
        <f>1/Исходный!B183</f>
        <v>6.5015278590468762E-3</v>
      </c>
      <c r="C183">
        <v>918</v>
      </c>
      <c r="E183">
        <f t="shared" si="23"/>
        <v>5.9684025746050322</v>
      </c>
      <c r="F183">
        <f t="shared" si="24"/>
        <v>4.2269864501962656E-5</v>
      </c>
      <c r="G183">
        <f t="shared" si="33"/>
        <v>852.29712880239674</v>
      </c>
      <c r="H183">
        <f t="shared" si="25"/>
        <v>65.702871197603258</v>
      </c>
      <c r="I183">
        <f t="shared" si="26"/>
        <v>4316.8672836088435</v>
      </c>
      <c r="J183">
        <f t="shared" si="27"/>
        <v>2.4923670621753152E-8</v>
      </c>
      <c r="K183">
        <f t="shared" si="28"/>
        <v>8097.8314704601526</v>
      </c>
      <c r="O183">
        <f t="shared" si="29"/>
        <v>-1.5787232379918005E-4</v>
      </c>
      <c r="P183">
        <f t="shared" si="30"/>
        <v>89.98795180722891</v>
      </c>
      <c r="Q183">
        <f t="shared" si="31"/>
        <v>7.1571755117214877E-2</v>
      </c>
      <c r="R183">
        <f t="shared" si="32"/>
        <v>842724</v>
      </c>
    </row>
    <row r="184" spans="1:18" x14ac:dyDescent="0.25">
      <c r="A184" s="2">
        <v>43011</v>
      </c>
      <c r="B184">
        <f>1/Исходный!B184</f>
        <v>6.4733298808907309E-3</v>
      </c>
      <c r="C184">
        <v>933</v>
      </c>
      <c r="E184">
        <f t="shared" si="23"/>
        <v>6.0396167788710517</v>
      </c>
      <c r="F184">
        <f t="shared" si="24"/>
        <v>4.1903999746832807E-5</v>
      </c>
      <c r="G184">
        <f t="shared" si="33"/>
        <v>856.63474895057118</v>
      </c>
      <c r="H184">
        <f t="shared" si="25"/>
        <v>76.365251049428821</v>
      </c>
      <c r="I184">
        <f t="shared" si="26"/>
        <v>5831.6515678422893</v>
      </c>
      <c r="J184">
        <f t="shared" si="27"/>
        <v>3.4622157269745938E-8</v>
      </c>
      <c r="K184">
        <f t="shared" si="28"/>
        <v>11022.470024677021</v>
      </c>
      <c r="O184">
        <f t="shared" si="29"/>
        <v>-1.8607030195532531E-4</v>
      </c>
      <c r="P184">
        <f t="shared" si="30"/>
        <v>104.98795180722891</v>
      </c>
      <c r="Q184">
        <f t="shared" si="31"/>
        <v>8.1849143675700772E-2</v>
      </c>
      <c r="R184">
        <f t="shared" si="32"/>
        <v>870489</v>
      </c>
    </row>
    <row r="185" spans="1:18" x14ac:dyDescent="0.25">
      <c r="A185" s="2">
        <v>43012</v>
      </c>
      <c r="B185">
        <f>1/Исходный!B185</f>
        <v>6.5155069064373209E-3</v>
      </c>
      <c r="C185">
        <v>927</v>
      </c>
      <c r="E185">
        <f t="shared" si="23"/>
        <v>6.0398749022673961</v>
      </c>
      <c r="F185">
        <f t="shared" si="24"/>
        <v>4.2451830247832429E-5</v>
      </c>
      <c r="G185">
        <f t="shared" si="33"/>
        <v>850.14676903981683</v>
      </c>
      <c r="H185">
        <f t="shared" si="25"/>
        <v>76.853230960183168</v>
      </c>
      <c r="I185">
        <f t="shared" si="26"/>
        <v>5906.4191090192571</v>
      </c>
      <c r="J185">
        <f t="shared" si="27"/>
        <v>2.0705274995640693E-8</v>
      </c>
      <c r="K185">
        <f t="shared" si="28"/>
        <v>9798.6146029902739</v>
      </c>
      <c r="O185">
        <f t="shared" si="29"/>
        <v>-1.4389327640873528E-4</v>
      </c>
      <c r="P185">
        <f t="shared" si="30"/>
        <v>98.98795180722891</v>
      </c>
      <c r="Q185">
        <f t="shared" si="31"/>
        <v>8.2905319266648514E-2</v>
      </c>
      <c r="R185">
        <f t="shared" si="32"/>
        <v>859329</v>
      </c>
    </row>
    <row r="186" spans="1:18" x14ac:dyDescent="0.25">
      <c r="A186" s="2">
        <v>43013</v>
      </c>
      <c r="B186">
        <f>1/Исходный!B186</f>
        <v>6.4354205547332522E-3</v>
      </c>
      <c r="C186">
        <v>926</v>
      </c>
      <c r="E186">
        <f t="shared" si="23"/>
        <v>5.9591994336829917</v>
      </c>
      <c r="F186">
        <f t="shared" si="24"/>
        <v>4.1414637716283237E-5</v>
      </c>
      <c r="G186">
        <f t="shared" si="33"/>
        <v>862.46623998988741</v>
      </c>
      <c r="H186">
        <f t="shared" si="25"/>
        <v>63.533760010112587</v>
      </c>
      <c r="I186">
        <f t="shared" si="26"/>
        <v>4036.5386610225814</v>
      </c>
      <c r="J186">
        <f t="shared" si="27"/>
        <v>5.016687380954997E-8</v>
      </c>
      <c r="K186">
        <f t="shared" si="28"/>
        <v>9601.6386993758151</v>
      </c>
      <c r="O186">
        <f t="shared" si="29"/>
        <v>-2.2397962811280397E-4</v>
      </c>
      <c r="P186">
        <f t="shared" si="30"/>
        <v>97.98795180722891</v>
      </c>
      <c r="Q186">
        <f t="shared" si="31"/>
        <v>6.8610971933166939E-2</v>
      </c>
      <c r="R186">
        <f t="shared" si="32"/>
        <v>857476</v>
      </c>
    </row>
    <row r="187" spans="1:18" x14ac:dyDescent="0.25">
      <c r="A187" s="2">
        <v>43014</v>
      </c>
      <c r="B187">
        <f>1/Исходный!B187</f>
        <v>6.4391500321957498E-3</v>
      </c>
      <c r="C187">
        <v>940</v>
      </c>
      <c r="E187">
        <f t="shared" si="23"/>
        <v>6.0528010302640052</v>
      </c>
      <c r="F187">
        <f t="shared" si="24"/>
        <v>4.1462653137126526E-5</v>
      </c>
      <c r="G187">
        <f t="shared" si="33"/>
        <v>861.89254436909107</v>
      </c>
      <c r="H187">
        <f t="shared" si="25"/>
        <v>78.10745563090893</v>
      </c>
      <c r="I187">
        <f t="shared" si="26"/>
        <v>6100.774625134407</v>
      </c>
      <c r="J187">
        <f t="shared" si="27"/>
        <v>4.8510128861482678E-8</v>
      </c>
      <c r="K187">
        <f t="shared" si="28"/>
        <v>12541.301349978225</v>
      </c>
      <c r="O187">
        <f t="shared" si="29"/>
        <v>-2.2025015065030643E-4</v>
      </c>
      <c r="P187">
        <f t="shared" si="30"/>
        <v>111.98795180722891</v>
      </c>
      <c r="Q187">
        <f t="shared" si="31"/>
        <v>8.3093037905222267E-2</v>
      </c>
      <c r="R187">
        <f t="shared" si="32"/>
        <v>883600</v>
      </c>
    </row>
    <row r="188" spans="1:18" x14ac:dyDescent="0.25">
      <c r="A188" s="2">
        <v>43017</v>
      </c>
      <c r="B188">
        <f>1/Исходный!B188</f>
        <v>6.4168377823408621E-3</v>
      </c>
      <c r="C188">
        <v>925</v>
      </c>
      <c r="E188">
        <f t="shared" si="23"/>
        <v>5.9355749486652973</v>
      </c>
      <c r="F188">
        <f t="shared" si="24"/>
        <v>4.1175807124877192E-5</v>
      </c>
      <c r="G188">
        <f t="shared" si="33"/>
        <v>865.32477855218519</v>
      </c>
      <c r="H188">
        <f t="shared" si="25"/>
        <v>59.675221447814806</v>
      </c>
      <c r="I188">
        <f t="shared" si="26"/>
        <v>3561.1320548457361</v>
      </c>
      <c r="J188">
        <f t="shared" si="27"/>
        <v>5.8836518138842184E-8</v>
      </c>
      <c r="K188">
        <f t="shared" si="28"/>
        <v>9406.6627957613582</v>
      </c>
      <c r="O188">
        <f t="shared" si="29"/>
        <v>-2.425624005051941E-4</v>
      </c>
      <c r="P188">
        <f t="shared" si="30"/>
        <v>96.98795180722891</v>
      </c>
      <c r="Q188">
        <f t="shared" si="31"/>
        <v>6.4513752916556547E-2</v>
      </c>
      <c r="R188">
        <f t="shared" si="32"/>
        <v>855625</v>
      </c>
    </row>
    <row r="189" spans="1:18" x14ac:dyDescent="0.25">
      <c r="A189" s="2">
        <v>43018</v>
      </c>
      <c r="B189">
        <f>1/Исходный!B189</f>
        <v>6.4143681847338031E-3</v>
      </c>
      <c r="C189">
        <v>934</v>
      </c>
      <c r="E189">
        <f t="shared" si="23"/>
        <v>5.9910198845413722</v>
      </c>
      <c r="F189">
        <f t="shared" si="24"/>
        <v>4.1144119209325223E-5</v>
      </c>
      <c r="G189">
        <f t="shared" si="33"/>
        <v>865.70467019827936</v>
      </c>
      <c r="H189">
        <f t="shared" si="25"/>
        <v>68.295329801720641</v>
      </c>
      <c r="I189">
        <f t="shared" si="26"/>
        <v>4664.2520727257915</v>
      </c>
      <c r="J189">
        <f t="shared" si="27"/>
        <v>6.004068009888324E-8</v>
      </c>
      <c r="K189">
        <f t="shared" si="28"/>
        <v>11233.445928291478</v>
      </c>
      <c r="O189">
        <f t="shared" si="29"/>
        <v>-2.4503199811225316E-4</v>
      </c>
      <c r="P189">
        <f t="shared" si="30"/>
        <v>105.98795180722891</v>
      </c>
      <c r="Q189">
        <f t="shared" si="31"/>
        <v>7.3121338117473914E-2</v>
      </c>
      <c r="R189">
        <f t="shared" si="32"/>
        <v>872356</v>
      </c>
    </row>
    <row r="190" spans="1:18" x14ac:dyDescent="0.25">
      <c r="A190" s="2">
        <v>43019</v>
      </c>
      <c r="B190">
        <f>1/Исходный!B190</f>
        <v>6.3877355477483227E-3</v>
      </c>
      <c r="C190">
        <v>972</v>
      </c>
      <c r="E190">
        <f t="shared" si="23"/>
        <v>6.2088789524113697</v>
      </c>
      <c r="F190">
        <f t="shared" si="24"/>
        <v>4.0803165427967564E-5</v>
      </c>
      <c r="G190">
        <f t="shared" si="33"/>
        <v>869.80149806826125</v>
      </c>
      <c r="H190">
        <f t="shared" si="25"/>
        <v>102.19850193173875</v>
      </c>
      <c r="I190">
        <f t="shared" si="26"/>
        <v>10444.533797091608</v>
      </c>
      <c r="J190">
        <f t="shared" si="27"/>
        <v>7.3801673962784717E-8</v>
      </c>
      <c r="K190">
        <f t="shared" si="28"/>
        <v>20732.530265640875</v>
      </c>
      <c r="O190">
        <f t="shared" si="29"/>
        <v>-2.7166463509773354E-4</v>
      </c>
      <c r="P190">
        <f t="shared" si="30"/>
        <v>143.98795180722891</v>
      </c>
      <c r="Q190">
        <f t="shared" si="31"/>
        <v>0.1051424916993197</v>
      </c>
      <c r="R190">
        <f t="shared" si="32"/>
        <v>944784</v>
      </c>
    </row>
    <row r="191" spans="1:18" x14ac:dyDescent="0.25">
      <c r="A191" s="2">
        <v>43020</v>
      </c>
      <c r="B191">
        <f>1/Исходный!B191</f>
        <v>6.41025641025641E-3</v>
      </c>
      <c r="C191">
        <v>971</v>
      </c>
      <c r="E191">
        <f t="shared" si="23"/>
        <v>6.2243589743589745</v>
      </c>
      <c r="F191">
        <f t="shared" si="24"/>
        <v>4.1091387245233394E-5</v>
      </c>
      <c r="G191">
        <f t="shared" si="33"/>
        <v>866.3371735543401</v>
      </c>
      <c r="H191">
        <f t="shared" si="25"/>
        <v>104.6628264456599</v>
      </c>
      <c r="I191">
        <f t="shared" si="26"/>
        <v>10954.307239594325</v>
      </c>
      <c r="J191">
        <f t="shared" si="27"/>
        <v>6.2072619420201329E-8</v>
      </c>
      <c r="K191">
        <f t="shared" si="28"/>
        <v>20445.554362026418</v>
      </c>
      <c r="O191">
        <f t="shared" si="29"/>
        <v>-2.4914377258964619E-4</v>
      </c>
      <c r="P191">
        <f t="shared" si="30"/>
        <v>142.98795180722891</v>
      </c>
      <c r="Q191">
        <f t="shared" si="31"/>
        <v>0.10778869870819763</v>
      </c>
      <c r="R191">
        <f t="shared" si="32"/>
        <v>942841</v>
      </c>
    </row>
    <row r="192" spans="1:18" x14ac:dyDescent="0.25">
      <c r="A192" s="2">
        <v>43021</v>
      </c>
      <c r="B192">
        <f>1/Исходный!B192</f>
        <v>6.3698324734059487E-3</v>
      </c>
      <c r="C192">
        <v>968</v>
      </c>
      <c r="E192">
        <f t="shared" si="23"/>
        <v>6.1659978342569586</v>
      </c>
      <c r="F192">
        <f t="shared" si="24"/>
        <v>4.0574765739256943E-5</v>
      </c>
      <c r="G192">
        <f t="shared" si="33"/>
        <v>872.55548048330263</v>
      </c>
      <c r="H192">
        <f t="shared" si="25"/>
        <v>95.444519516697369</v>
      </c>
      <c r="I192">
        <f t="shared" si="26"/>
        <v>9109.6563057732255</v>
      </c>
      <c r="J192">
        <f t="shared" si="27"/>
        <v>8.384945835039051E-8</v>
      </c>
      <c r="K192">
        <f t="shared" si="28"/>
        <v>19596.626651183044</v>
      </c>
      <c r="O192">
        <f t="shared" si="29"/>
        <v>-2.8956770944010748E-4</v>
      </c>
      <c r="P192">
        <f t="shared" si="30"/>
        <v>139.98795180722891</v>
      </c>
      <c r="Q192">
        <f t="shared" si="31"/>
        <v>9.8599710244522076E-2</v>
      </c>
      <c r="R192">
        <f t="shared" si="32"/>
        <v>937024</v>
      </c>
    </row>
    <row r="193" spans="1:18" x14ac:dyDescent="0.25">
      <c r="A193" s="2">
        <v>43024</v>
      </c>
      <c r="B193">
        <f>1/Исходный!B193</f>
        <v>6.2546910182636976E-3</v>
      </c>
      <c r="C193">
        <v>961</v>
      </c>
      <c r="E193">
        <f t="shared" si="23"/>
        <v>6.0107580685514135</v>
      </c>
      <c r="F193">
        <f t="shared" si="24"/>
        <v>3.9121159733948569E-5</v>
      </c>
      <c r="G193">
        <f t="shared" si="33"/>
        <v>890.26738496629525</v>
      </c>
      <c r="H193">
        <f t="shared" si="25"/>
        <v>70.732615033704747</v>
      </c>
      <c r="I193">
        <f t="shared" si="26"/>
        <v>5003.1028295062752</v>
      </c>
      <c r="J193">
        <f t="shared" si="27"/>
        <v>1.6378950789695066E-7</v>
      </c>
      <c r="K193">
        <f t="shared" si="28"/>
        <v>17685.795325881838</v>
      </c>
      <c r="O193">
        <f t="shared" si="29"/>
        <v>-4.0470916458235865E-4</v>
      </c>
      <c r="P193">
        <f t="shared" si="30"/>
        <v>132.98795180722891</v>
      </c>
      <c r="Q193">
        <f t="shared" si="31"/>
        <v>7.3603137391992451E-2</v>
      </c>
      <c r="R193">
        <f t="shared" si="32"/>
        <v>923521</v>
      </c>
    </row>
    <row r="194" spans="1:18" x14ac:dyDescent="0.25">
      <c r="A194" s="2">
        <v>43025</v>
      </c>
      <c r="B194">
        <f>1/Исходный!B194</f>
        <v>6.2316943977067368E-3</v>
      </c>
      <c r="C194">
        <v>967</v>
      </c>
      <c r="E194">
        <f t="shared" si="23"/>
        <v>6.0260484825824143</v>
      </c>
      <c r="F194">
        <f t="shared" si="24"/>
        <v>3.8834015066409527E-5</v>
      </c>
      <c r="G194">
        <f t="shared" si="33"/>
        <v>893.80489407831146</v>
      </c>
      <c r="H194">
        <f t="shared" si="25"/>
        <v>73.195105921688537</v>
      </c>
      <c r="I194">
        <f t="shared" si="26"/>
        <v>5357.5235308872043</v>
      </c>
      <c r="J194">
        <f t="shared" si="27"/>
        <v>1.829322386416417E-7</v>
      </c>
      <c r="K194">
        <f t="shared" si="28"/>
        <v>19317.650747568587</v>
      </c>
      <c r="O194">
        <f t="shared" si="29"/>
        <v>-4.2770578513931946E-4</v>
      </c>
      <c r="P194">
        <f t="shared" si="30"/>
        <v>138.98795180722891</v>
      </c>
      <c r="Q194">
        <f t="shared" si="31"/>
        <v>7.5692974065861979E-2</v>
      </c>
      <c r="R194">
        <f t="shared" si="32"/>
        <v>935089</v>
      </c>
    </row>
    <row r="195" spans="1:18" x14ac:dyDescent="0.25">
      <c r="A195" s="2">
        <v>43026</v>
      </c>
      <c r="B195">
        <f>1/Исходный!B195</f>
        <v>6.2593890836254388E-3</v>
      </c>
      <c r="C195">
        <v>967</v>
      </c>
      <c r="E195">
        <f t="shared" ref="E195:E250" si="34">B195*C195</f>
        <v>6.0528292438657996</v>
      </c>
      <c r="F195">
        <f t="shared" ref="F195:F250" si="35">B195^2</f>
        <v>3.9179951700209314E-5</v>
      </c>
      <c r="G195">
        <f t="shared" si="33"/>
        <v>889.5446940393897</v>
      </c>
      <c r="H195">
        <f t="shared" ref="H195:H250" si="36">C195-G195</f>
        <v>77.455305960610303</v>
      </c>
      <c r="I195">
        <f t="shared" ref="I195:I250" si="37">H195^2</f>
        <v>5999.3244214517536</v>
      </c>
      <c r="J195">
        <f t="shared" ref="J195:J250" si="38">(B195-$M$3)^2</f>
        <v>1.6000887949968665E-7</v>
      </c>
      <c r="K195">
        <f t="shared" ref="K195:K250" si="39">(C195-$M$4)^2</f>
        <v>19317.650747568587</v>
      </c>
      <c r="O195">
        <f t="shared" ref="O195:O250" si="40">B195-$M$3</f>
        <v>-4.0001109922061743E-4</v>
      </c>
      <c r="P195">
        <f t="shared" ref="P195:P250" si="41">C195-$M$4</f>
        <v>138.98795180722891</v>
      </c>
      <c r="Q195">
        <f t="shared" ref="Q195:Q250" si="42">(C195-G195)/C195</f>
        <v>8.0098558387394311E-2</v>
      </c>
      <c r="R195">
        <f t="shared" ref="R195:R250" si="43">C195^2</f>
        <v>935089</v>
      </c>
    </row>
    <row r="196" spans="1:18" x14ac:dyDescent="0.25">
      <c r="A196" s="2">
        <v>43027</v>
      </c>
      <c r="B196">
        <f>1/Исходный!B196</f>
        <v>6.4110783433773567E-3</v>
      </c>
      <c r="C196">
        <v>926</v>
      </c>
      <c r="E196">
        <f t="shared" si="34"/>
        <v>5.9366585459674326</v>
      </c>
      <c r="F196">
        <f t="shared" si="35"/>
        <v>4.1101925524922149E-5</v>
      </c>
      <c r="G196">
        <f t="shared" si="33"/>
        <v>866.21073776358492</v>
      </c>
      <c r="H196">
        <f t="shared" si="36"/>
        <v>59.789262236415084</v>
      </c>
      <c r="I196">
        <f t="shared" si="37"/>
        <v>3574.7558787748108</v>
      </c>
      <c r="J196">
        <f t="shared" si="38"/>
        <v>6.1663735957118584E-8</v>
      </c>
      <c r="K196">
        <f t="shared" si="39"/>
        <v>9601.6386993758151</v>
      </c>
      <c r="O196">
        <f t="shared" si="40"/>
        <v>-2.4832183946869955E-4</v>
      </c>
      <c r="P196">
        <f t="shared" si="41"/>
        <v>97.98795180722891</v>
      </c>
      <c r="Q196">
        <f t="shared" si="42"/>
        <v>6.4567237836301389E-2</v>
      </c>
      <c r="R196">
        <f t="shared" si="43"/>
        <v>857476</v>
      </c>
    </row>
    <row r="197" spans="1:18" x14ac:dyDescent="0.25">
      <c r="A197" s="2">
        <v>43028</v>
      </c>
      <c r="B197">
        <f>1/Исходный!B197</f>
        <v>6.4000000000000003E-3</v>
      </c>
      <c r="C197">
        <v>950</v>
      </c>
      <c r="E197">
        <f t="shared" si="34"/>
        <v>6.08</v>
      </c>
      <c r="F197">
        <f t="shared" si="35"/>
        <v>4.0960000000000001E-5</v>
      </c>
      <c r="G197">
        <f t="shared" si="33"/>
        <v>867.91488992569805</v>
      </c>
      <c r="H197">
        <f t="shared" si="36"/>
        <v>82.085110074301951</v>
      </c>
      <c r="I197">
        <f t="shared" si="37"/>
        <v>6737.9652959102677</v>
      </c>
      <c r="J197">
        <f t="shared" si="38"/>
        <v>6.7288454860567243E-8</v>
      </c>
      <c r="K197">
        <f t="shared" si="39"/>
        <v>14881.060386122803</v>
      </c>
      <c r="O197">
        <f t="shared" si="40"/>
        <v>-2.5940018284605591E-4</v>
      </c>
      <c r="P197">
        <f t="shared" si="41"/>
        <v>121.98795180722891</v>
      </c>
      <c r="Q197">
        <f t="shared" si="42"/>
        <v>8.6405379025581E-2</v>
      </c>
      <c r="R197">
        <f t="shared" si="43"/>
        <v>902500</v>
      </c>
    </row>
    <row r="198" spans="1:18" x14ac:dyDescent="0.25">
      <c r="A198" s="2">
        <v>43031</v>
      </c>
      <c r="B198">
        <f>1/Исходный!B198</f>
        <v>6.4032784785810343E-3</v>
      </c>
      <c r="C198">
        <v>962</v>
      </c>
      <c r="E198">
        <f t="shared" si="34"/>
        <v>6.1599538963949554</v>
      </c>
      <c r="F198">
        <f t="shared" si="35"/>
        <v>4.1001975274259046E-5</v>
      </c>
      <c r="G198">
        <f t="shared" si="33"/>
        <v>867.4105702659798</v>
      </c>
      <c r="H198">
        <f t="shared" si="36"/>
        <v>94.5894297340202</v>
      </c>
      <c r="I198">
        <f t="shared" si="37"/>
        <v>8947.160217407145</v>
      </c>
      <c r="J198">
        <f t="shared" si="38"/>
        <v>6.5598327395619362E-8</v>
      </c>
      <c r="K198">
        <f t="shared" si="39"/>
        <v>17952.771229496298</v>
      </c>
      <c r="O198">
        <f t="shared" si="40"/>
        <v>-2.5612170426502195E-4</v>
      </c>
      <c r="P198">
        <f t="shared" si="41"/>
        <v>133.98795180722891</v>
      </c>
      <c r="Q198">
        <f t="shared" si="42"/>
        <v>9.8325810534324529E-2</v>
      </c>
      <c r="R198">
        <f t="shared" si="43"/>
        <v>925444</v>
      </c>
    </row>
    <row r="199" spans="1:18" x14ac:dyDescent="0.25">
      <c r="A199" s="2">
        <v>43032</v>
      </c>
      <c r="B199">
        <f>1/Исходный!B199</f>
        <v>6.3653723742838958E-3</v>
      </c>
      <c r="C199">
        <v>965</v>
      </c>
      <c r="E199">
        <f t="shared" si="34"/>
        <v>6.1425843411839596</v>
      </c>
      <c r="F199">
        <f t="shared" si="35"/>
        <v>4.0517965463296602E-5</v>
      </c>
      <c r="G199">
        <f t="shared" si="33"/>
        <v>873.24156569507011</v>
      </c>
      <c r="H199">
        <f t="shared" si="36"/>
        <v>91.758434304929892</v>
      </c>
      <c r="I199">
        <f t="shared" si="37"/>
        <v>8419.6102660921351</v>
      </c>
      <c r="J199">
        <f t="shared" si="38"/>
        <v>8.6452352207866483E-8</v>
      </c>
      <c r="K199">
        <f t="shared" si="39"/>
        <v>18765.698940339669</v>
      </c>
      <c r="O199">
        <f t="shared" si="40"/>
        <v>-2.9402780856216046E-4</v>
      </c>
      <c r="P199">
        <f t="shared" si="41"/>
        <v>136.98795180722891</v>
      </c>
      <c r="Q199">
        <f t="shared" si="42"/>
        <v>9.5086460419616464E-2</v>
      </c>
      <c r="R199">
        <f t="shared" si="43"/>
        <v>931225</v>
      </c>
    </row>
    <row r="200" spans="1:18" x14ac:dyDescent="0.25">
      <c r="A200" s="2">
        <v>43033</v>
      </c>
      <c r="B200">
        <f>1/Исходный!B200</f>
        <v>6.3934531040214819E-3</v>
      </c>
      <c r="C200">
        <v>953</v>
      </c>
      <c r="E200">
        <f t="shared" si="34"/>
        <v>6.0929608081324726</v>
      </c>
      <c r="F200">
        <f t="shared" si="35"/>
        <v>4.0876242593321922E-5</v>
      </c>
      <c r="G200">
        <f t="shared" si="33"/>
        <v>868.92198155996959</v>
      </c>
      <c r="H200">
        <f t="shared" si="36"/>
        <v>84.078018440030405</v>
      </c>
      <c r="I200">
        <f t="shared" si="37"/>
        <v>7069.1131848020932</v>
      </c>
      <c r="J200">
        <f t="shared" si="38"/>
        <v>7.0727848735324364E-8</v>
      </c>
      <c r="K200">
        <f t="shared" si="39"/>
        <v>15621.988096966177</v>
      </c>
      <c r="O200">
        <f t="shared" si="40"/>
        <v>-2.6594707882457436E-4</v>
      </c>
      <c r="P200">
        <f t="shared" si="41"/>
        <v>124.98795180722891</v>
      </c>
      <c r="Q200">
        <f t="shared" si="42"/>
        <v>8.8224573389328861E-2</v>
      </c>
      <c r="R200">
        <f t="shared" si="43"/>
        <v>908209</v>
      </c>
    </row>
    <row r="201" spans="1:18" x14ac:dyDescent="0.25">
      <c r="A201" s="2">
        <v>43034</v>
      </c>
      <c r="B201">
        <f>1/Исходный!B201</f>
        <v>6.3528365415157868E-3</v>
      </c>
      <c r="C201">
        <v>929</v>
      </c>
      <c r="E201">
        <f t="shared" si="34"/>
        <v>5.9017851470681659</v>
      </c>
      <c r="F201">
        <f t="shared" si="35"/>
        <v>4.0358532123218267E-5</v>
      </c>
      <c r="G201">
        <f t="shared" ref="G201:G250" si="44">$M$2+$M$1*B201</f>
        <v>875.16991958228823</v>
      </c>
      <c r="H201">
        <f t="shared" si="36"/>
        <v>53.83008041771177</v>
      </c>
      <c r="I201">
        <f t="shared" si="37"/>
        <v>2897.677557777316</v>
      </c>
      <c r="J201">
        <f t="shared" si="38"/>
        <v>9.3981266185674067E-8</v>
      </c>
      <c r="K201">
        <f t="shared" si="39"/>
        <v>10198.566410219189</v>
      </c>
      <c r="O201">
        <f t="shared" si="40"/>
        <v>-3.0656364133026942E-4</v>
      </c>
      <c r="P201">
        <f t="shared" si="41"/>
        <v>100.98795180722891</v>
      </c>
      <c r="Q201">
        <f t="shared" si="42"/>
        <v>5.7944112397967457E-2</v>
      </c>
      <c r="R201">
        <f t="shared" si="43"/>
        <v>863041</v>
      </c>
    </row>
    <row r="202" spans="1:18" x14ac:dyDescent="0.25">
      <c r="A202" s="2">
        <v>43035</v>
      </c>
      <c r="B202">
        <f>1/Исходный!B202</f>
        <v>6.1330880098129405E-3</v>
      </c>
      <c r="C202">
        <v>939</v>
      </c>
      <c r="E202">
        <f t="shared" si="34"/>
        <v>5.7589696412143514</v>
      </c>
      <c r="F202">
        <f t="shared" si="35"/>
        <v>3.7614768536111252E-5</v>
      </c>
      <c r="G202">
        <f t="shared" si="44"/>
        <v>908.97325304711308</v>
      </c>
      <c r="H202">
        <f t="shared" si="36"/>
        <v>30.026746952886924</v>
      </c>
      <c r="I202">
        <f t="shared" si="37"/>
        <v>901.60553257270419</v>
      </c>
      <c r="J202">
        <f t="shared" si="38"/>
        <v>2.7700450348284037E-7</v>
      </c>
      <c r="K202">
        <f t="shared" si="39"/>
        <v>12318.325446363768</v>
      </c>
      <c r="O202">
        <f t="shared" si="40"/>
        <v>-5.2631217303311575E-4</v>
      </c>
      <c r="P202">
        <f t="shared" si="41"/>
        <v>110.98795180722891</v>
      </c>
      <c r="Q202">
        <f t="shared" si="42"/>
        <v>3.1977366297004178E-2</v>
      </c>
      <c r="R202">
        <f t="shared" si="43"/>
        <v>881721</v>
      </c>
    </row>
    <row r="203" spans="1:18" x14ac:dyDescent="0.25">
      <c r="A203" s="2">
        <v>43038</v>
      </c>
      <c r="B203">
        <f>1/Исходный!B203</f>
        <v>5.9980806142034548E-3</v>
      </c>
      <c r="C203">
        <v>954</v>
      </c>
      <c r="E203">
        <f t="shared" si="34"/>
        <v>5.7221689059500962</v>
      </c>
      <c r="F203">
        <f t="shared" si="35"/>
        <v>3.5976971054483292E-5</v>
      </c>
      <c r="G203">
        <f t="shared" si="44"/>
        <v>929.74108243209491</v>
      </c>
      <c r="H203">
        <f t="shared" si="36"/>
        <v>24.258917567905087</v>
      </c>
      <c r="I203">
        <f t="shared" si="37"/>
        <v>588.495081566414</v>
      </c>
      <c r="J203">
        <f t="shared" si="38"/>
        <v>4.3734357186963635E-7</v>
      </c>
      <c r="K203">
        <f t="shared" si="39"/>
        <v>15872.964000580634</v>
      </c>
      <c r="O203">
        <f t="shared" si="40"/>
        <v>-6.6131956864260138E-4</v>
      </c>
      <c r="P203">
        <f t="shared" si="41"/>
        <v>125.98795180722891</v>
      </c>
      <c r="Q203">
        <f t="shared" si="42"/>
        <v>2.5428634767196107E-2</v>
      </c>
      <c r="R203">
        <f t="shared" si="43"/>
        <v>910116</v>
      </c>
    </row>
    <row r="204" spans="1:18" x14ac:dyDescent="0.25">
      <c r="A204" s="2">
        <v>43039</v>
      </c>
      <c r="B204">
        <f>1/Исходный!B204</f>
        <v>5.9157595835305256E-3</v>
      </c>
      <c r="C204">
        <v>1010</v>
      </c>
      <c r="E204">
        <f t="shared" si="34"/>
        <v>5.9749171793658311</v>
      </c>
      <c r="F204">
        <f t="shared" si="35"/>
        <v>3.4996211450133256E-5</v>
      </c>
      <c r="G204">
        <f t="shared" si="44"/>
        <v>942.40430811757085</v>
      </c>
      <c r="H204">
        <f t="shared" si="36"/>
        <v>67.595691882429151</v>
      </c>
      <c r="I204">
        <f t="shared" si="37"/>
        <v>4569.1775610642981</v>
      </c>
      <c r="J204">
        <f t="shared" si="38"/>
        <v>5.5300134095036158E-7</v>
      </c>
      <c r="K204">
        <f t="shared" si="39"/>
        <v>33119.614602990274</v>
      </c>
      <c r="O204">
        <f t="shared" si="40"/>
        <v>-7.4364059931553064E-4</v>
      </c>
      <c r="P204">
        <f t="shared" si="41"/>
        <v>181.98795180722891</v>
      </c>
      <c r="Q204">
        <f t="shared" si="42"/>
        <v>6.6926427606365496E-2</v>
      </c>
      <c r="R204">
        <f t="shared" si="43"/>
        <v>1020100</v>
      </c>
    </row>
    <row r="205" spans="1:18" x14ac:dyDescent="0.25">
      <c r="A205" s="2">
        <v>43040</v>
      </c>
      <c r="B205">
        <f>1/Исходный!B205</f>
        <v>5.991970759182696E-3</v>
      </c>
      <c r="C205">
        <v>1055</v>
      </c>
      <c r="E205">
        <f t="shared" si="34"/>
        <v>6.321529150937744</v>
      </c>
      <c r="F205">
        <f t="shared" si="35"/>
        <v>3.5903713578900455E-5</v>
      </c>
      <c r="G205">
        <f t="shared" si="44"/>
        <v>930.68094521565024</v>
      </c>
      <c r="H205">
        <f t="shared" si="36"/>
        <v>124.31905478434976</v>
      </c>
      <c r="I205">
        <f t="shared" si="37"/>
        <v>15455.227382474157</v>
      </c>
      <c r="J205">
        <f t="shared" si="38"/>
        <v>4.4546203557160519E-7</v>
      </c>
      <c r="K205">
        <f t="shared" si="39"/>
        <v>51523.530265640875</v>
      </c>
      <c r="O205">
        <f t="shared" si="40"/>
        <v>-6.6742942366336024E-4</v>
      </c>
      <c r="P205">
        <f t="shared" si="41"/>
        <v>226.98795180722891</v>
      </c>
      <c r="Q205">
        <f t="shared" si="42"/>
        <v>0.11783796662023674</v>
      </c>
      <c r="R205">
        <f t="shared" si="43"/>
        <v>1113025</v>
      </c>
    </row>
    <row r="206" spans="1:18" x14ac:dyDescent="0.25">
      <c r="A206" s="2">
        <v>43041</v>
      </c>
      <c r="B206">
        <f>1/Исходный!B206</f>
        <v>5.9484861102849316E-3</v>
      </c>
      <c r="C206">
        <v>1035</v>
      </c>
      <c r="E206">
        <f t="shared" si="34"/>
        <v>6.1566831241449043</v>
      </c>
      <c r="F206">
        <f t="shared" si="35"/>
        <v>3.5384487004252753E-5</v>
      </c>
      <c r="G206">
        <f t="shared" si="44"/>
        <v>937.37007335635451</v>
      </c>
      <c r="H206">
        <f t="shared" si="36"/>
        <v>97.62992664364549</v>
      </c>
      <c r="I206">
        <f t="shared" si="37"/>
        <v>9531.6025764435999</v>
      </c>
      <c r="J206">
        <f t="shared" si="38"/>
        <v>5.0539881856544395E-7</v>
      </c>
      <c r="K206">
        <f t="shared" si="39"/>
        <v>42844.012193351715</v>
      </c>
      <c r="O206">
        <f t="shared" si="40"/>
        <v>-7.1091407256112463E-4</v>
      </c>
      <c r="P206">
        <f t="shared" si="41"/>
        <v>206.98795180722891</v>
      </c>
      <c r="Q206">
        <f t="shared" si="42"/>
        <v>9.4328431539754093E-2</v>
      </c>
      <c r="R206">
        <f t="shared" si="43"/>
        <v>1071225</v>
      </c>
    </row>
    <row r="207" spans="1:18" x14ac:dyDescent="0.25">
      <c r="A207" s="2">
        <v>43042</v>
      </c>
      <c r="B207">
        <f>1/Исходный!B207</f>
        <v>5.7971014492753624E-3</v>
      </c>
      <c r="C207">
        <v>1025</v>
      </c>
      <c r="E207">
        <f t="shared" si="34"/>
        <v>5.9420289855072461</v>
      </c>
      <c r="F207">
        <f t="shared" si="35"/>
        <v>3.3606385213190505E-5</v>
      </c>
      <c r="G207">
        <f t="shared" si="44"/>
        <v>960.65717401596567</v>
      </c>
      <c r="H207">
        <f t="shared" si="36"/>
        <v>64.342825984034334</v>
      </c>
      <c r="I207">
        <f t="shared" si="37"/>
        <v>4139.999255611724</v>
      </c>
      <c r="J207">
        <f t="shared" si="38"/>
        <v>7.435591059176224E-7</v>
      </c>
      <c r="K207">
        <f t="shared" si="39"/>
        <v>38804.253157207138</v>
      </c>
      <c r="O207">
        <f t="shared" si="40"/>
        <v>-8.6229873357069383E-4</v>
      </c>
      <c r="P207">
        <f t="shared" si="41"/>
        <v>196.98795180722891</v>
      </c>
      <c r="Q207">
        <f t="shared" si="42"/>
        <v>6.2773488764911539E-2</v>
      </c>
      <c r="R207">
        <f t="shared" si="43"/>
        <v>1050625</v>
      </c>
    </row>
    <row r="208" spans="1:18" x14ac:dyDescent="0.25">
      <c r="A208" s="2">
        <v>43045</v>
      </c>
      <c r="B208">
        <f>1/Исходный!B208</f>
        <v>5.7388809182209472E-3</v>
      </c>
      <c r="C208">
        <v>1030</v>
      </c>
      <c r="E208">
        <f t="shared" si="34"/>
        <v>5.9110473457675754</v>
      </c>
      <c r="F208">
        <f t="shared" si="35"/>
        <v>3.2934754193520502E-5</v>
      </c>
      <c r="G208">
        <f t="shared" si="44"/>
        <v>969.61308380285277</v>
      </c>
      <c r="H208">
        <f t="shared" si="36"/>
        <v>60.386916197147229</v>
      </c>
      <c r="I208">
        <f t="shared" si="37"/>
        <v>3646.5796478012826</v>
      </c>
      <c r="J208">
        <f t="shared" si="38"/>
        <v>8.473557165459515E-7</v>
      </c>
      <c r="K208">
        <f t="shared" si="39"/>
        <v>40799.132675279427</v>
      </c>
      <c r="O208">
        <f t="shared" si="40"/>
        <v>-9.20519264625109E-4</v>
      </c>
      <c r="P208">
        <f t="shared" si="41"/>
        <v>201.98795180722891</v>
      </c>
      <c r="Q208">
        <f t="shared" si="42"/>
        <v>5.8628073977812847E-2</v>
      </c>
      <c r="R208">
        <f t="shared" si="43"/>
        <v>1060900</v>
      </c>
    </row>
    <row r="209" spans="1:18" x14ac:dyDescent="0.25">
      <c r="A209" s="2">
        <v>43046</v>
      </c>
      <c r="B209">
        <f>1/Исходный!B209</f>
        <v>5.7204965390995934E-3</v>
      </c>
      <c r="C209">
        <v>1020</v>
      </c>
      <c r="E209">
        <f t="shared" si="34"/>
        <v>5.8349064698815853</v>
      </c>
      <c r="F209">
        <f t="shared" si="35"/>
        <v>3.2724080653850427E-5</v>
      </c>
      <c r="G209">
        <f t="shared" si="44"/>
        <v>972.44110405476169</v>
      </c>
      <c r="H209">
        <f t="shared" si="36"/>
        <v>47.558895945238305</v>
      </c>
      <c r="I209">
        <f t="shared" si="37"/>
        <v>2261.8485835300044</v>
      </c>
      <c r="J209">
        <f t="shared" si="38"/>
        <v>8.8154005224038485E-7</v>
      </c>
      <c r="K209">
        <f t="shared" si="39"/>
        <v>36859.37363913485</v>
      </c>
      <c r="O209">
        <f t="shared" si="40"/>
        <v>-9.3890364374646287E-4</v>
      </c>
      <c r="P209">
        <f t="shared" si="41"/>
        <v>191.98795180722891</v>
      </c>
      <c r="Q209">
        <f t="shared" si="42"/>
        <v>4.6626368573763045E-2</v>
      </c>
      <c r="R209">
        <f t="shared" si="43"/>
        <v>1040400</v>
      </c>
    </row>
    <row r="210" spans="1:18" x14ac:dyDescent="0.25">
      <c r="A210" s="2">
        <v>43047</v>
      </c>
      <c r="B210">
        <f>1/Исходный!B210</f>
        <v>5.6740807989105763E-3</v>
      </c>
      <c r="C210">
        <v>1025</v>
      </c>
      <c r="E210">
        <f t="shared" si="34"/>
        <v>5.8159328188833408</v>
      </c>
      <c r="F210">
        <f t="shared" si="35"/>
        <v>3.2195192912565682E-5</v>
      </c>
      <c r="G210">
        <f t="shared" si="44"/>
        <v>979.58111419029103</v>
      </c>
      <c r="H210">
        <f t="shared" si="36"/>
        <v>45.418885809708968</v>
      </c>
      <c r="I210">
        <f t="shared" si="37"/>
        <v>2062.8751881953826</v>
      </c>
      <c r="J210">
        <f t="shared" si="38"/>
        <v>9.7085428835899361E-7</v>
      </c>
      <c r="K210">
        <f t="shared" si="39"/>
        <v>38804.253157207138</v>
      </c>
      <c r="O210">
        <f t="shared" si="40"/>
        <v>-9.8531938393547989E-4</v>
      </c>
      <c r="P210">
        <f t="shared" si="41"/>
        <v>196.98795180722891</v>
      </c>
      <c r="Q210">
        <f t="shared" si="42"/>
        <v>4.4311108107033141E-2</v>
      </c>
      <c r="R210">
        <f t="shared" si="43"/>
        <v>1050625</v>
      </c>
    </row>
    <row r="211" spans="1:18" x14ac:dyDescent="0.25">
      <c r="A211" s="2">
        <v>43048</v>
      </c>
      <c r="B211">
        <f>1/Исходный!B211</f>
        <v>5.6856947919035712E-3</v>
      </c>
      <c r="C211">
        <v>1010</v>
      </c>
      <c r="E211">
        <f t="shared" si="34"/>
        <v>5.7425517398226065</v>
      </c>
      <c r="F211">
        <f t="shared" si="35"/>
        <v>3.2327125266679392E-5</v>
      </c>
      <c r="G211">
        <f t="shared" si="44"/>
        <v>977.79456446930715</v>
      </c>
      <c r="H211">
        <f t="shared" si="36"/>
        <v>32.205435530692853</v>
      </c>
      <c r="I211">
        <f t="shared" si="37"/>
        <v>1037.1900777216135</v>
      </c>
      <c r="J211">
        <f t="shared" si="38"/>
        <v>9.4810218835045763E-7</v>
      </c>
      <c r="K211">
        <f t="shared" si="39"/>
        <v>33119.614602990274</v>
      </c>
      <c r="O211">
        <f t="shared" si="40"/>
        <v>-9.7370539094248504E-4</v>
      </c>
      <c r="P211">
        <f t="shared" si="41"/>
        <v>181.98795180722891</v>
      </c>
      <c r="Q211">
        <f t="shared" si="42"/>
        <v>3.1886569832369163E-2</v>
      </c>
      <c r="R211">
        <f t="shared" si="43"/>
        <v>1020100</v>
      </c>
    </row>
    <row r="212" spans="1:18" x14ac:dyDescent="0.25">
      <c r="A212" s="2">
        <v>43049</v>
      </c>
      <c r="B212">
        <f>1/Исходный!B212</f>
        <v>5.7250815824125495E-3</v>
      </c>
      <c r="C212">
        <v>1000</v>
      </c>
      <c r="E212">
        <f t="shared" si="34"/>
        <v>5.7250815824125496</v>
      </c>
      <c r="F212">
        <f t="shared" si="35"/>
        <v>3.277655912527938E-5</v>
      </c>
      <c r="G212">
        <f t="shared" si="44"/>
        <v>971.73579900968355</v>
      </c>
      <c r="H212">
        <f t="shared" si="36"/>
        <v>28.264200990316453</v>
      </c>
      <c r="I212">
        <f t="shared" si="37"/>
        <v>798.86505762100558</v>
      </c>
      <c r="J212">
        <f t="shared" si="38"/>
        <v>8.7295124711602669E-7</v>
      </c>
      <c r="K212">
        <f t="shared" si="39"/>
        <v>29579.855566845694</v>
      </c>
      <c r="O212">
        <f t="shared" si="40"/>
        <v>-9.3431860043350669E-4</v>
      </c>
      <c r="P212">
        <f t="shared" si="41"/>
        <v>171.98795180722891</v>
      </c>
      <c r="Q212">
        <f t="shared" si="42"/>
        <v>2.8264200990316454E-2</v>
      </c>
      <c r="R212">
        <f t="shared" si="43"/>
        <v>1000000</v>
      </c>
    </row>
    <row r="213" spans="1:18" x14ac:dyDescent="0.25">
      <c r="A213" s="2">
        <v>43052</v>
      </c>
      <c r="B213">
        <f>1/Исходный!B213</f>
        <v>5.7481174915215271E-3</v>
      </c>
      <c r="C213">
        <v>1005</v>
      </c>
      <c r="E213">
        <f t="shared" si="34"/>
        <v>5.7768580789791351</v>
      </c>
      <c r="F213">
        <f t="shared" si="35"/>
        <v>3.3040854696335735E-5</v>
      </c>
      <c r="G213">
        <f t="shared" si="44"/>
        <v>968.1922462439743</v>
      </c>
      <c r="H213">
        <f t="shared" si="36"/>
        <v>36.807753756025704</v>
      </c>
      <c r="I213">
        <f t="shared" si="37"/>
        <v>1354.8107365642243</v>
      </c>
      <c r="J213">
        <f t="shared" si="38"/>
        <v>8.3043614350767698E-7</v>
      </c>
      <c r="K213">
        <f t="shared" si="39"/>
        <v>31324.735084917982</v>
      </c>
      <c r="O213">
        <f t="shared" si="40"/>
        <v>-9.1128269132452911E-4</v>
      </c>
      <c r="P213">
        <f t="shared" si="41"/>
        <v>176.98795180722891</v>
      </c>
      <c r="Q213">
        <f t="shared" si="42"/>
        <v>3.6624630603010654E-2</v>
      </c>
      <c r="R213">
        <f t="shared" si="43"/>
        <v>1010025</v>
      </c>
    </row>
    <row r="214" spans="1:18" x14ac:dyDescent="0.25">
      <c r="A214" s="2">
        <v>43053</v>
      </c>
      <c r="B214">
        <f>1/Исходный!B214</f>
        <v>5.8363487802031051E-3</v>
      </c>
      <c r="C214">
        <v>1000</v>
      </c>
      <c r="E214">
        <f t="shared" si="34"/>
        <v>5.8363487802031049</v>
      </c>
      <c r="F214">
        <f t="shared" si="35"/>
        <v>3.4062967084178275E-5</v>
      </c>
      <c r="G214">
        <f t="shared" si="44"/>
        <v>954.61986125362682</v>
      </c>
      <c r="H214">
        <f t="shared" si="36"/>
        <v>45.380138746373177</v>
      </c>
      <c r="I214">
        <f t="shared" si="37"/>
        <v>2059.3569926400801</v>
      </c>
      <c r="J214">
        <f t="shared" si="38"/>
        <v>6.7741361139252915E-7</v>
      </c>
      <c r="K214">
        <f t="shared" si="39"/>
        <v>29579.855566845694</v>
      </c>
      <c r="O214">
        <f t="shared" si="40"/>
        <v>-8.2305140264295109E-4</v>
      </c>
      <c r="P214">
        <f t="shared" si="41"/>
        <v>171.98795180722891</v>
      </c>
      <c r="Q214">
        <f t="shared" si="42"/>
        <v>4.5380138746373179E-2</v>
      </c>
      <c r="R214">
        <f t="shared" si="43"/>
        <v>1000000</v>
      </c>
    </row>
    <row r="215" spans="1:18" x14ac:dyDescent="0.25">
      <c r="A215" s="2">
        <v>43054</v>
      </c>
      <c r="B215">
        <f>1/Исходный!B215</f>
        <v>5.9143600662408327E-3</v>
      </c>
      <c r="C215">
        <v>982</v>
      </c>
      <c r="E215">
        <f t="shared" si="34"/>
        <v>5.8079015850484979</v>
      </c>
      <c r="F215">
        <f t="shared" si="35"/>
        <v>3.4979654993144268E-5</v>
      </c>
      <c r="G215">
        <f t="shared" si="44"/>
        <v>942.6195921482157</v>
      </c>
      <c r="H215">
        <f t="shared" si="36"/>
        <v>39.380407851784298</v>
      </c>
      <c r="I215">
        <f t="shared" si="37"/>
        <v>1550.8165225728744</v>
      </c>
      <c r="J215">
        <f t="shared" si="38"/>
        <v>5.5508477535112504E-7</v>
      </c>
      <c r="K215">
        <f t="shared" si="39"/>
        <v>23712.289301785455</v>
      </c>
      <c r="O215">
        <f t="shared" si="40"/>
        <v>-7.4504011660522351E-4</v>
      </c>
      <c r="P215">
        <f t="shared" si="41"/>
        <v>153.98795180722891</v>
      </c>
      <c r="Q215">
        <f t="shared" si="42"/>
        <v>4.0102248321572602E-2</v>
      </c>
      <c r="R215">
        <f t="shared" si="43"/>
        <v>964324</v>
      </c>
    </row>
    <row r="216" spans="1:18" x14ac:dyDescent="0.25">
      <c r="A216" s="2">
        <v>43055</v>
      </c>
      <c r="B216">
        <f>1/Исходный!B216</f>
        <v>5.8445353594389245E-3</v>
      </c>
      <c r="C216">
        <v>1010</v>
      </c>
      <c r="E216">
        <f t="shared" si="34"/>
        <v>5.9029807130333136</v>
      </c>
      <c r="F216">
        <f t="shared" si="35"/>
        <v>3.4158593567731879E-5</v>
      </c>
      <c r="G216">
        <f t="shared" si="44"/>
        <v>953.36054149526399</v>
      </c>
      <c r="H216">
        <f t="shared" si="36"/>
        <v>56.639458504736012</v>
      </c>
      <c r="I216">
        <f t="shared" si="37"/>
        <v>3208.0282597097125</v>
      </c>
      <c r="J216">
        <f t="shared" si="38"/>
        <v>6.6400468042633598E-7</v>
      </c>
      <c r="K216">
        <f t="shared" si="39"/>
        <v>33119.614602990274</v>
      </c>
      <c r="O216">
        <f t="shared" si="40"/>
        <v>-8.1486482340713175E-4</v>
      </c>
      <c r="P216">
        <f t="shared" si="41"/>
        <v>181.98795180722891</v>
      </c>
      <c r="Q216">
        <f t="shared" si="42"/>
        <v>5.6078671786867339E-2</v>
      </c>
      <c r="R216">
        <f t="shared" si="43"/>
        <v>1020100</v>
      </c>
    </row>
    <row r="217" spans="1:18" x14ac:dyDescent="0.25">
      <c r="A217" s="2">
        <v>43056</v>
      </c>
      <c r="B217">
        <f>1/Исходный!B217</f>
        <v>5.8771672054069935E-3</v>
      </c>
      <c r="C217">
        <v>1000</v>
      </c>
      <c r="E217">
        <f t="shared" si="34"/>
        <v>5.8771672054069937</v>
      </c>
      <c r="F217">
        <f t="shared" si="35"/>
        <v>3.4541094360311448E-5</v>
      </c>
      <c r="G217">
        <f t="shared" si="44"/>
        <v>948.34087122814685</v>
      </c>
      <c r="H217">
        <f t="shared" si="36"/>
        <v>51.659128771853148</v>
      </c>
      <c r="I217">
        <f t="shared" si="37"/>
        <v>2668.6655854669057</v>
      </c>
      <c r="J217">
        <f t="shared" si="38"/>
        <v>6.1188843099318126E-7</v>
      </c>
      <c r="K217">
        <f t="shared" si="39"/>
        <v>29579.855566845694</v>
      </c>
      <c r="O217">
        <f t="shared" si="40"/>
        <v>-7.8223297743906274E-4</v>
      </c>
      <c r="P217">
        <f t="shared" si="41"/>
        <v>171.98795180722891</v>
      </c>
      <c r="Q217">
        <f t="shared" si="42"/>
        <v>5.1659128771853149E-2</v>
      </c>
      <c r="R217">
        <f t="shared" si="43"/>
        <v>1000000</v>
      </c>
    </row>
    <row r="218" spans="1:18" x14ac:dyDescent="0.25">
      <c r="A218" s="2">
        <v>43059</v>
      </c>
      <c r="B218">
        <f>1/Исходный!B218</f>
        <v>5.8830450641251912E-3</v>
      </c>
      <c r="C218">
        <v>1005</v>
      </c>
      <c r="E218">
        <f t="shared" si="34"/>
        <v>5.9124602894458169</v>
      </c>
      <c r="F218">
        <f t="shared" si="35"/>
        <v>3.4610219226527776E-5</v>
      </c>
      <c r="G218">
        <f t="shared" si="44"/>
        <v>947.43669582014434</v>
      </c>
      <c r="H218">
        <f t="shared" si="36"/>
        <v>57.563304179855663</v>
      </c>
      <c r="I218">
        <f t="shared" si="37"/>
        <v>3313.5339881025884</v>
      </c>
      <c r="J218">
        <f t="shared" si="38"/>
        <v>6.0272727036408842E-7</v>
      </c>
      <c r="K218">
        <f t="shared" si="39"/>
        <v>31324.735084917982</v>
      </c>
      <c r="O218">
        <f t="shared" si="40"/>
        <v>-7.7635511872086501E-4</v>
      </c>
      <c r="P218">
        <f t="shared" si="41"/>
        <v>176.98795180722891</v>
      </c>
      <c r="Q218">
        <f t="shared" si="42"/>
        <v>5.7276919581945931E-2</v>
      </c>
      <c r="R218">
        <f t="shared" si="43"/>
        <v>1010025</v>
      </c>
    </row>
    <row r="219" spans="1:18" x14ac:dyDescent="0.25">
      <c r="A219" s="2">
        <v>43060</v>
      </c>
      <c r="B219">
        <f>1/Исходный!B219</f>
        <v>5.7756728658888761E-3</v>
      </c>
      <c r="C219">
        <v>1020</v>
      </c>
      <c r="E219">
        <f t="shared" si="34"/>
        <v>5.8911863232066537</v>
      </c>
      <c r="F219">
        <f t="shared" si="35"/>
        <v>3.3358397053765024E-5</v>
      </c>
      <c r="G219">
        <f t="shared" si="44"/>
        <v>963.9534761312932</v>
      </c>
      <c r="H219">
        <f t="shared" si="36"/>
        <v>56.046523868706799</v>
      </c>
      <c r="I219">
        <f t="shared" si="37"/>
        <v>3141.2128377655208</v>
      </c>
      <c r="J219">
        <f t="shared" si="38"/>
        <v>7.8097397073633616E-7</v>
      </c>
      <c r="K219">
        <f t="shared" si="39"/>
        <v>36859.37363913485</v>
      </c>
      <c r="O219">
        <f t="shared" si="40"/>
        <v>-8.8372731695718007E-4</v>
      </c>
      <c r="P219">
        <f t="shared" si="41"/>
        <v>191.98795180722891</v>
      </c>
      <c r="Q219">
        <f t="shared" si="42"/>
        <v>5.494757242030078E-2</v>
      </c>
      <c r="R219">
        <f t="shared" si="43"/>
        <v>1040400</v>
      </c>
    </row>
    <row r="220" spans="1:18" x14ac:dyDescent="0.25">
      <c r="A220" s="2">
        <v>43061</v>
      </c>
      <c r="B220">
        <f>1/Исходный!B220</f>
        <v>5.7155921353452214E-3</v>
      </c>
      <c r="C220">
        <v>1040</v>
      </c>
      <c r="E220">
        <f t="shared" si="34"/>
        <v>5.9442158207590303</v>
      </c>
      <c r="F220">
        <f t="shared" si="35"/>
        <v>3.2667993457620148E-5</v>
      </c>
      <c r="G220">
        <f t="shared" si="44"/>
        <v>973.19553546902637</v>
      </c>
      <c r="H220">
        <f t="shared" si="36"/>
        <v>66.804464530973632</v>
      </c>
      <c r="I220">
        <f t="shared" si="37"/>
        <v>4462.8364812701138</v>
      </c>
      <c r="J220">
        <f t="shared" si="38"/>
        <v>8.9077363052733811E-7</v>
      </c>
      <c r="K220">
        <f t="shared" si="39"/>
        <v>44938.89171142401</v>
      </c>
      <c r="O220">
        <f t="shared" si="40"/>
        <v>-9.4380804750083484E-4</v>
      </c>
      <c r="P220">
        <f t="shared" si="41"/>
        <v>211.98795180722891</v>
      </c>
      <c r="Q220">
        <f t="shared" si="42"/>
        <v>6.4235062049013109E-2</v>
      </c>
      <c r="R220">
        <f t="shared" si="43"/>
        <v>1081600</v>
      </c>
    </row>
    <row r="221" spans="1:18" x14ac:dyDescent="0.25">
      <c r="A221" s="2">
        <v>43063</v>
      </c>
      <c r="B221">
        <f>1/Исходный!B221</f>
        <v>5.7152654740812714E-3</v>
      </c>
      <c r="C221">
        <v>1040</v>
      </c>
      <c r="E221">
        <f t="shared" si="34"/>
        <v>5.9438760930445227</v>
      </c>
      <c r="F221">
        <f t="shared" si="35"/>
        <v>3.2664259439225417E-5</v>
      </c>
      <c r="G221">
        <f t="shared" si="44"/>
        <v>973.24578490436863</v>
      </c>
      <c r="H221">
        <f t="shared" si="36"/>
        <v>66.754215095631366</v>
      </c>
      <c r="I221">
        <f t="shared" si="37"/>
        <v>4456.1252330338184</v>
      </c>
      <c r="J221">
        <f t="shared" si="38"/>
        <v>8.9139034829436511E-7</v>
      </c>
      <c r="K221">
        <f t="shared" si="39"/>
        <v>44938.89171142401</v>
      </c>
      <c r="O221">
        <f t="shared" si="40"/>
        <v>-9.4413470876478483E-4</v>
      </c>
      <c r="P221">
        <f t="shared" si="41"/>
        <v>211.98795180722891</v>
      </c>
      <c r="Q221">
        <f t="shared" si="42"/>
        <v>6.4186745284260924E-2</v>
      </c>
      <c r="R221">
        <f t="shared" si="43"/>
        <v>1081600</v>
      </c>
    </row>
    <row r="222" spans="1:18" x14ac:dyDescent="0.25">
      <c r="A222" s="2">
        <v>43066</v>
      </c>
      <c r="B222">
        <f>1/Исходный!B222</f>
        <v>5.7441553219599057E-3</v>
      </c>
      <c r="C222">
        <v>991</v>
      </c>
      <c r="E222">
        <f t="shared" si="34"/>
        <v>5.6924579240622668</v>
      </c>
      <c r="F222">
        <f t="shared" si="35"/>
        <v>3.2995320362800305E-5</v>
      </c>
      <c r="G222">
        <f t="shared" si="44"/>
        <v>968.8017362728624</v>
      </c>
      <c r="H222">
        <f t="shared" si="36"/>
        <v>22.198263727137601</v>
      </c>
      <c r="I222">
        <f t="shared" si="37"/>
        <v>492.7629124995529</v>
      </c>
      <c r="J222">
        <f t="shared" si="38"/>
        <v>8.3767315537850903E-7</v>
      </c>
      <c r="K222">
        <f t="shared" si="39"/>
        <v>26565.072434315574</v>
      </c>
      <c r="O222">
        <f t="shared" si="40"/>
        <v>-9.1524486088615051E-4</v>
      </c>
      <c r="P222">
        <f t="shared" si="41"/>
        <v>162.98795180722891</v>
      </c>
      <c r="Q222">
        <f t="shared" si="42"/>
        <v>2.2399862489543492E-2</v>
      </c>
      <c r="R222">
        <f t="shared" si="43"/>
        <v>982081</v>
      </c>
    </row>
    <row r="223" spans="1:18" x14ac:dyDescent="0.25">
      <c r="A223" s="2">
        <v>43067</v>
      </c>
      <c r="B223">
        <f>1/Исходный!B223</f>
        <v>5.7780088981337031E-3</v>
      </c>
      <c r="C223">
        <v>991</v>
      </c>
      <c r="E223">
        <f t="shared" si="34"/>
        <v>5.7260068180505002</v>
      </c>
      <c r="F223">
        <f t="shared" si="35"/>
        <v>3.3385386826912251E-5</v>
      </c>
      <c r="G223">
        <f t="shared" si="44"/>
        <v>963.59413049041655</v>
      </c>
      <c r="H223">
        <f t="shared" si="36"/>
        <v>27.405869509583454</v>
      </c>
      <c r="I223">
        <f t="shared" si="37"/>
        <v>751.08168357631598</v>
      </c>
      <c r="J223">
        <f t="shared" si="38"/>
        <v>7.7685059676689226E-7</v>
      </c>
      <c r="K223">
        <f t="shared" si="39"/>
        <v>26565.072434315574</v>
      </c>
      <c r="O223">
        <f t="shared" si="40"/>
        <v>-8.8139128471235312E-4</v>
      </c>
      <c r="P223">
        <f t="shared" si="41"/>
        <v>162.98795180722891</v>
      </c>
      <c r="Q223">
        <f t="shared" si="42"/>
        <v>2.7654762370921751E-2</v>
      </c>
      <c r="R223">
        <f t="shared" si="43"/>
        <v>982081</v>
      </c>
    </row>
    <row r="224" spans="1:18" x14ac:dyDescent="0.25">
      <c r="A224" s="2">
        <v>43068</v>
      </c>
      <c r="B224">
        <f>1/Исходный!B224</f>
        <v>5.9004012272834555E-3</v>
      </c>
      <c r="C224">
        <v>974</v>
      </c>
      <c r="E224">
        <f t="shared" si="34"/>
        <v>5.746990795374086</v>
      </c>
      <c r="F224">
        <f t="shared" si="35"/>
        <v>3.4814734642928111E-5</v>
      </c>
      <c r="G224">
        <f t="shared" si="44"/>
        <v>944.76684330116564</v>
      </c>
      <c r="H224">
        <f t="shared" si="36"/>
        <v>29.233156698834364</v>
      </c>
      <c r="I224">
        <f t="shared" si="37"/>
        <v>854.5774505786045</v>
      </c>
      <c r="J224">
        <f t="shared" si="38"/>
        <v>5.7607941454511869E-7</v>
      </c>
      <c r="K224">
        <f t="shared" si="39"/>
        <v>21312.482072869792</v>
      </c>
      <c r="O224">
        <f t="shared" si="40"/>
        <v>-7.5899895556260071E-4</v>
      </c>
      <c r="P224">
        <f t="shared" si="41"/>
        <v>145.98795180722891</v>
      </c>
      <c r="Q224">
        <f t="shared" si="42"/>
        <v>3.0013507904347397E-2</v>
      </c>
      <c r="R224">
        <f t="shared" si="43"/>
        <v>948676</v>
      </c>
    </row>
    <row r="225" spans="1:18" x14ac:dyDescent="0.25">
      <c r="A225" s="2">
        <v>43069</v>
      </c>
      <c r="B225">
        <f>1/Исходный!B225</f>
        <v>5.8190282222868785E-3</v>
      </c>
      <c r="C225">
        <v>966</v>
      </c>
      <c r="E225">
        <f t="shared" si="34"/>
        <v>5.6211812627291247</v>
      </c>
      <c r="F225">
        <f t="shared" si="35"/>
        <v>3.3861089451771192E-5</v>
      </c>
      <c r="G225">
        <f t="shared" si="44"/>
        <v>957.28423671271185</v>
      </c>
      <c r="H225">
        <f t="shared" si="36"/>
        <v>8.715763287288155</v>
      </c>
      <c r="I225">
        <f t="shared" si="37"/>
        <v>75.96452968004003</v>
      </c>
      <c r="J225">
        <f t="shared" si="38"/>
        <v>7.0622503209407611E-7</v>
      </c>
      <c r="K225">
        <f t="shared" si="39"/>
        <v>19040.67484395413</v>
      </c>
      <c r="O225">
        <f t="shared" si="40"/>
        <v>-8.4037196055917768E-4</v>
      </c>
      <c r="P225">
        <f t="shared" si="41"/>
        <v>137.98795180722891</v>
      </c>
      <c r="Q225">
        <f t="shared" si="42"/>
        <v>9.0225292829069926E-3</v>
      </c>
      <c r="R225">
        <f t="shared" si="43"/>
        <v>933156</v>
      </c>
    </row>
    <row r="226" spans="1:18" x14ac:dyDescent="0.25">
      <c r="A226" s="2">
        <v>43070</v>
      </c>
      <c r="B226">
        <f>1/Исходный!B226</f>
        <v>5.8462437883659742E-3</v>
      </c>
      <c r="C226">
        <v>959</v>
      </c>
      <c r="E226">
        <f t="shared" si="34"/>
        <v>5.606547793042969</v>
      </c>
      <c r="F226">
        <f t="shared" si="35"/>
        <v>3.4178566433007734E-5</v>
      </c>
      <c r="G226">
        <f t="shared" si="44"/>
        <v>953.09773840723199</v>
      </c>
      <c r="H226">
        <f t="shared" si="36"/>
        <v>5.9022615927680135</v>
      </c>
      <c r="I226">
        <f t="shared" si="37"/>
        <v>34.836691909464406</v>
      </c>
      <c r="J226">
        <f t="shared" si="38"/>
        <v>6.6122332188384682E-7</v>
      </c>
      <c r="K226">
        <f t="shared" si="39"/>
        <v>17157.843518652924</v>
      </c>
      <c r="O226">
        <f t="shared" si="40"/>
        <v>-8.1315639448008206E-4</v>
      </c>
      <c r="P226">
        <f t="shared" si="41"/>
        <v>130.98795180722891</v>
      </c>
      <c r="Q226">
        <f t="shared" si="42"/>
        <v>6.1546002010093989E-3</v>
      </c>
      <c r="R226">
        <f t="shared" si="43"/>
        <v>919681</v>
      </c>
    </row>
    <row r="227" spans="1:18" x14ac:dyDescent="0.25">
      <c r="A227" s="2">
        <v>43073</v>
      </c>
      <c r="B227">
        <f>1/Исходный!B227</f>
        <v>5.8892815076560653E-3</v>
      </c>
      <c r="C227">
        <v>947</v>
      </c>
      <c r="E227">
        <f t="shared" si="34"/>
        <v>5.5771495877502941</v>
      </c>
      <c r="F227">
        <f t="shared" si="35"/>
        <v>3.4683636676419695E-5</v>
      </c>
      <c r="G227">
        <f t="shared" si="44"/>
        <v>946.47736026201756</v>
      </c>
      <c r="H227">
        <f t="shared" si="36"/>
        <v>0.52263973798244479</v>
      </c>
      <c r="I227">
        <f t="shared" si="37"/>
        <v>0.27315229571835853</v>
      </c>
      <c r="J227">
        <f t="shared" si="38"/>
        <v>5.9308277387638673E-7</v>
      </c>
      <c r="K227">
        <f t="shared" si="39"/>
        <v>14158.13267527943</v>
      </c>
      <c r="O227">
        <f t="shared" si="40"/>
        <v>-7.7011867518999091E-4</v>
      </c>
      <c r="P227">
        <f t="shared" si="41"/>
        <v>118.98795180722891</v>
      </c>
      <c r="Q227">
        <f t="shared" si="42"/>
        <v>5.5188990283257103E-4</v>
      </c>
      <c r="R227">
        <f t="shared" si="43"/>
        <v>896809</v>
      </c>
    </row>
    <row r="228" spans="1:18" x14ac:dyDescent="0.25">
      <c r="A228" s="2">
        <v>43074</v>
      </c>
      <c r="B228">
        <f>1/Исходный!B228</f>
        <v>5.894836123555766E-3</v>
      </c>
      <c r="C228">
        <v>957</v>
      </c>
      <c r="E228">
        <f t="shared" si="34"/>
        <v>5.6413581702428681</v>
      </c>
      <c r="F228">
        <f t="shared" si="35"/>
        <v>3.4749092923577967E-5</v>
      </c>
      <c r="G228">
        <f t="shared" si="44"/>
        <v>945.62290843896517</v>
      </c>
      <c r="H228">
        <f t="shared" si="36"/>
        <v>11.377091561034831</v>
      </c>
      <c r="I228">
        <f t="shared" si="37"/>
        <v>129.43821238816997</v>
      </c>
      <c r="J228">
        <f t="shared" si="38"/>
        <v>5.8455820075844651E-7</v>
      </c>
      <c r="K228">
        <f t="shared" si="39"/>
        <v>16637.891711424007</v>
      </c>
      <c r="O228">
        <f t="shared" si="40"/>
        <v>-7.6456405929029025E-4</v>
      </c>
      <c r="P228">
        <f t="shared" si="41"/>
        <v>128.98795180722891</v>
      </c>
      <c r="Q228">
        <f t="shared" si="42"/>
        <v>1.1888287942565131E-2</v>
      </c>
      <c r="R228">
        <f t="shared" si="43"/>
        <v>915849</v>
      </c>
    </row>
    <row r="229" spans="1:18" x14ac:dyDescent="0.25">
      <c r="A229" s="2">
        <v>43075</v>
      </c>
      <c r="B229">
        <f>1/Исходный!B229</f>
        <v>5.9168096562333596E-3</v>
      </c>
      <c r="C229">
        <v>919</v>
      </c>
      <c r="E229">
        <f t="shared" si="34"/>
        <v>5.4375480740784576</v>
      </c>
      <c r="F229">
        <f t="shared" si="35"/>
        <v>3.5008636508096326E-5</v>
      </c>
      <c r="G229">
        <f t="shared" si="44"/>
        <v>942.24277822036902</v>
      </c>
      <c r="H229">
        <f t="shared" si="36"/>
        <v>-23.242778220369019</v>
      </c>
      <c r="I229">
        <f t="shared" si="37"/>
        <v>540.22673940126037</v>
      </c>
      <c r="J229">
        <f t="shared" si="38"/>
        <v>5.5144069021492205E-7</v>
      </c>
      <c r="K229">
        <f t="shared" si="39"/>
        <v>8278.8073740746113</v>
      </c>
      <c r="O229">
        <f t="shared" si="40"/>
        <v>-7.425905266126966E-4</v>
      </c>
      <c r="P229">
        <f t="shared" si="41"/>
        <v>90.98795180722891</v>
      </c>
      <c r="Q229">
        <f t="shared" si="42"/>
        <v>-2.5291380000401542E-2</v>
      </c>
      <c r="R229">
        <f t="shared" si="43"/>
        <v>844561</v>
      </c>
    </row>
    <row r="230" spans="1:18" x14ac:dyDescent="0.25">
      <c r="A230" s="2">
        <v>43076</v>
      </c>
      <c r="B230">
        <f>1/Исходный!B230</f>
        <v>5.9059768485707539E-3</v>
      </c>
      <c r="C230">
        <v>936</v>
      </c>
      <c r="E230">
        <f t="shared" si="34"/>
        <v>5.5279943302622252</v>
      </c>
      <c r="F230">
        <f t="shared" si="35"/>
        <v>3.4880562535853733E-5</v>
      </c>
      <c r="G230">
        <f t="shared" si="44"/>
        <v>943.90916027508297</v>
      </c>
      <c r="H230">
        <f t="shared" si="36"/>
        <v>-7.9091602750829679</v>
      </c>
      <c r="I230">
        <f t="shared" si="37"/>
        <v>62.554816256950488</v>
      </c>
      <c r="J230">
        <f t="shared" si="38"/>
        <v>5.6764672063051401E-7</v>
      </c>
      <c r="K230">
        <f t="shared" si="39"/>
        <v>11661.397735520393</v>
      </c>
      <c r="O230">
        <f t="shared" si="40"/>
        <v>-7.5342333427530234E-4</v>
      </c>
      <c r="P230">
        <f t="shared" si="41"/>
        <v>107.98795180722891</v>
      </c>
      <c r="Q230">
        <f t="shared" si="42"/>
        <v>-8.4499575588493255E-3</v>
      </c>
      <c r="R230">
        <f t="shared" si="43"/>
        <v>876096</v>
      </c>
    </row>
    <row r="231" spans="1:18" x14ac:dyDescent="0.25">
      <c r="A231" s="2">
        <v>43077</v>
      </c>
      <c r="B231">
        <f>1/Исходный!B231</f>
        <v>5.9042333353014108E-3</v>
      </c>
      <c r="C231">
        <v>953</v>
      </c>
      <c r="E231">
        <f t="shared" si="34"/>
        <v>5.6267343685422446</v>
      </c>
      <c r="F231">
        <f t="shared" si="35"/>
        <v>3.4859971277684419E-5</v>
      </c>
      <c r="G231">
        <f t="shared" si="44"/>
        <v>944.17736029438345</v>
      </c>
      <c r="H231">
        <f t="shared" si="36"/>
        <v>8.8226397056165524</v>
      </c>
      <c r="I231">
        <f t="shared" si="37"/>
        <v>77.83897137512173</v>
      </c>
      <c r="J231">
        <f t="shared" si="38"/>
        <v>5.7027696763051772E-7</v>
      </c>
      <c r="K231">
        <f t="shared" si="39"/>
        <v>15621.988096966177</v>
      </c>
      <c r="O231">
        <f t="shared" si="40"/>
        <v>-7.551668475446454E-4</v>
      </c>
      <c r="P231">
        <f t="shared" si="41"/>
        <v>124.98795180722891</v>
      </c>
      <c r="Q231">
        <f t="shared" si="42"/>
        <v>9.2577541506994251E-3</v>
      </c>
      <c r="R231">
        <f t="shared" si="43"/>
        <v>908209</v>
      </c>
    </row>
    <row r="232" spans="1:18" x14ac:dyDescent="0.25">
      <c r="A232" s="2">
        <v>43080</v>
      </c>
      <c r="B232">
        <f>1/Исходный!B232</f>
        <v>5.7913939885330407E-3</v>
      </c>
      <c r="C232">
        <v>961</v>
      </c>
      <c r="E232">
        <f t="shared" si="34"/>
        <v>5.565529622980252</v>
      </c>
      <c r="F232">
        <f t="shared" si="35"/>
        <v>3.3540244330416644E-5</v>
      </c>
      <c r="G232">
        <f t="shared" si="44"/>
        <v>961.53513755554002</v>
      </c>
      <c r="H232">
        <f t="shared" si="36"/>
        <v>-0.53513755554001818</v>
      </c>
      <c r="I232">
        <f t="shared" si="37"/>
        <v>0.28637220334934604</v>
      </c>
      <c r="J232">
        <f t="shared" si="38"/>
        <v>7.5343475336576442E-7</v>
      </c>
      <c r="K232">
        <f t="shared" si="39"/>
        <v>17685.795325881838</v>
      </c>
      <c r="O232">
        <f t="shared" si="40"/>
        <v>-8.6800619431301549E-4</v>
      </c>
      <c r="P232">
        <f t="shared" si="41"/>
        <v>132.98795180722891</v>
      </c>
      <c r="Q232">
        <f t="shared" si="42"/>
        <v>-5.5685489650366099E-4</v>
      </c>
      <c r="R232">
        <f t="shared" si="43"/>
        <v>923521</v>
      </c>
    </row>
    <row r="233" spans="1:18" x14ac:dyDescent="0.25">
      <c r="A233" s="2">
        <v>43081</v>
      </c>
      <c r="B233">
        <f>1/Исходный!B233</f>
        <v>5.8241118229470012E-3</v>
      </c>
      <c r="C233">
        <v>955</v>
      </c>
      <c r="E233">
        <f t="shared" si="34"/>
        <v>5.5620267909143859</v>
      </c>
      <c r="F233">
        <f t="shared" si="35"/>
        <v>3.3920278526191044E-5</v>
      </c>
      <c r="G233">
        <f t="shared" si="44"/>
        <v>956.50223991398684</v>
      </c>
      <c r="H233">
        <f t="shared" si="36"/>
        <v>-1.5022399139868412</v>
      </c>
      <c r="I233">
        <f t="shared" si="37"/>
        <v>2.2567247591751922</v>
      </c>
      <c r="J233">
        <f t="shared" si="38"/>
        <v>6.9770664418285321E-7</v>
      </c>
      <c r="K233">
        <f t="shared" si="39"/>
        <v>16125.939904195093</v>
      </c>
      <c r="O233">
        <f t="shared" si="40"/>
        <v>-8.3528835989905501E-4</v>
      </c>
      <c r="P233">
        <f t="shared" si="41"/>
        <v>126.98795180722891</v>
      </c>
      <c r="Q233">
        <f t="shared" si="42"/>
        <v>-1.5730260879443364E-3</v>
      </c>
      <c r="R233">
        <f t="shared" si="43"/>
        <v>912025</v>
      </c>
    </row>
    <row r="234" spans="1:18" x14ac:dyDescent="0.25">
      <c r="A234" s="2">
        <v>43082</v>
      </c>
      <c r="B234">
        <f>1/Исходный!B234</f>
        <v>5.8048412375921515E-3</v>
      </c>
      <c r="C234">
        <v>946</v>
      </c>
      <c r="E234">
        <f t="shared" si="34"/>
        <v>5.491379810762175</v>
      </c>
      <c r="F234">
        <f t="shared" si="35"/>
        <v>3.3696181793650382E-5</v>
      </c>
      <c r="G234">
        <f t="shared" si="44"/>
        <v>959.46658291898689</v>
      </c>
      <c r="H234">
        <f t="shared" si="36"/>
        <v>-13.466582918986887</v>
      </c>
      <c r="I234">
        <f t="shared" si="37"/>
        <v>181.34885551394939</v>
      </c>
      <c r="J234">
        <f t="shared" si="38"/>
        <v>7.3027099091346609E-7</v>
      </c>
      <c r="K234">
        <f t="shared" si="39"/>
        <v>13921.156771664972</v>
      </c>
      <c r="O234">
        <f t="shared" si="40"/>
        <v>-8.5455894525390472E-4</v>
      </c>
      <c r="P234">
        <f t="shared" si="41"/>
        <v>117.98795180722891</v>
      </c>
      <c r="Q234">
        <f t="shared" si="42"/>
        <v>-1.4235288497871973E-2</v>
      </c>
      <c r="R234">
        <f t="shared" si="43"/>
        <v>894916</v>
      </c>
    </row>
    <row r="235" spans="1:18" x14ac:dyDescent="0.25">
      <c r="A235" s="2">
        <v>43083</v>
      </c>
      <c r="B235">
        <f>1/Исходный!B235</f>
        <v>5.806526535826269E-3</v>
      </c>
      <c r="C235">
        <v>944</v>
      </c>
      <c r="E235">
        <f t="shared" si="34"/>
        <v>5.4813610498199976</v>
      </c>
      <c r="F235">
        <f t="shared" si="35"/>
        <v>3.3715750411254611E-5</v>
      </c>
      <c r="G235">
        <f t="shared" si="44"/>
        <v>959.20733796406455</v>
      </c>
      <c r="H235">
        <f t="shared" si="36"/>
        <v>-15.20733796406455</v>
      </c>
      <c r="I235">
        <f t="shared" si="37"/>
        <v>231.26312795327894</v>
      </c>
      <c r="J235">
        <f t="shared" si="38"/>
        <v>7.2739345778083266E-7</v>
      </c>
      <c r="K235">
        <f t="shared" si="39"/>
        <v>13453.204964436056</v>
      </c>
      <c r="O235">
        <f t="shared" si="40"/>
        <v>-8.5287364701978723E-4</v>
      </c>
      <c r="P235">
        <f t="shared" si="41"/>
        <v>115.98795180722891</v>
      </c>
      <c r="Q235">
        <f t="shared" si="42"/>
        <v>-1.6109468182271769E-2</v>
      </c>
      <c r="R235">
        <f t="shared" si="43"/>
        <v>891136</v>
      </c>
    </row>
    <row r="236" spans="1:18" x14ac:dyDescent="0.25">
      <c r="A236" s="2">
        <v>43084</v>
      </c>
      <c r="B236">
        <f>1/Исходный!B236</f>
        <v>5.7481174915215271E-3</v>
      </c>
      <c r="C236">
        <v>929</v>
      </c>
      <c r="E236">
        <f t="shared" si="34"/>
        <v>5.3400011496234985</v>
      </c>
      <c r="F236">
        <f t="shared" si="35"/>
        <v>3.3040854696335735E-5</v>
      </c>
      <c r="G236">
        <f t="shared" si="44"/>
        <v>968.1922462439743</v>
      </c>
      <c r="H236">
        <f t="shared" si="36"/>
        <v>-39.192246243974296</v>
      </c>
      <c r="I236">
        <f t="shared" si="37"/>
        <v>1536.0321656483172</v>
      </c>
      <c r="J236">
        <f t="shared" si="38"/>
        <v>8.3043614350767698E-7</v>
      </c>
      <c r="K236">
        <f t="shared" si="39"/>
        <v>10198.566410219189</v>
      </c>
      <c r="O236">
        <f t="shared" si="40"/>
        <v>-9.1128269132452911E-4</v>
      </c>
      <c r="P236">
        <f t="shared" si="41"/>
        <v>100.98795180722891</v>
      </c>
      <c r="Q236">
        <f t="shared" si="42"/>
        <v>-4.2187563233556831E-2</v>
      </c>
      <c r="R236">
        <f t="shared" si="43"/>
        <v>863041</v>
      </c>
    </row>
    <row r="237" spans="1:18" x14ac:dyDescent="0.25">
      <c r="A237" s="2">
        <v>43087</v>
      </c>
      <c r="B237">
        <f>1/Исходный!B237</f>
        <v>5.6682915769187174E-3</v>
      </c>
      <c r="C237">
        <v>943</v>
      </c>
      <c r="E237">
        <f t="shared" si="34"/>
        <v>5.3451989570343503</v>
      </c>
      <c r="F237">
        <f t="shared" si="35"/>
        <v>3.2129529400967681E-5</v>
      </c>
      <c r="G237">
        <f t="shared" si="44"/>
        <v>980.47165484590425</v>
      </c>
      <c r="H237">
        <f t="shared" si="36"/>
        <v>-37.471654845904254</v>
      </c>
      <c r="I237">
        <f t="shared" si="37"/>
        <v>1404.1249168905797</v>
      </c>
      <c r="J237">
        <f t="shared" si="38"/>
        <v>9.8229626874323299E-7</v>
      </c>
      <c r="K237">
        <f t="shared" si="39"/>
        <v>13222.229060821599</v>
      </c>
      <c r="O237">
        <f t="shared" si="40"/>
        <v>-9.9110860592733878E-4</v>
      </c>
      <c r="P237">
        <f t="shared" si="41"/>
        <v>114.98795180722891</v>
      </c>
      <c r="Q237">
        <f t="shared" si="42"/>
        <v>-3.9736643526939827E-2</v>
      </c>
      <c r="R237">
        <f t="shared" si="43"/>
        <v>889249</v>
      </c>
    </row>
    <row r="238" spans="1:18" x14ac:dyDescent="0.25">
      <c r="A238" s="2">
        <v>43088</v>
      </c>
      <c r="B238">
        <f>1/Исходный!B238</f>
        <v>5.7293457087200647E-3</v>
      </c>
      <c r="C238">
        <v>940</v>
      </c>
      <c r="E238">
        <f t="shared" si="34"/>
        <v>5.3855849661968609</v>
      </c>
      <c r="F238">
        <f t="shared" si="35"/>
        <v>3.282540225002902E-5</v>
      </c>
      <c r="G238">
        <f t="shared" si="44"/>
        <v>971.07985977590533</v>
      </c>
      <c r="H238">
        <f t="shared" si="36"/>
        <v>-31.079859775905334</v>
      </c>
      <c r="I238">
        <f t="shared" si="37"/>
        <v>965.95768368993834</v>
      </c>
      <c r="J238">
        <f t="shared" si="38"/>
        <v>8.6500132484177469E-7</v>
      </c>
      <c r="K238">
        <f t="shared" si="39"/>
        <v>12541.301349978225</v>
      </c>
      <c r="O238">
        <f t="shared" si="40"/>
        <v>-9.3005447412599154E-4</v>
      </c>
      <c r="P238">
        <f t="shared" si="41"/>
        <v>111.98795180722891</v>
      </c>
      <c r="Q238">
        <f t="shared" si="42"/>
        <v>-3.306368061266525E-2</v>
      </c>
      <c r="R238">
        <f t="shared" si="43"/>
        <v>883600</v>
      </c>
    </row>
    <row r="239" spans="1:18" x14ac:dyDescent="0.25">
      <c r="A239" s="2">
        <v>43089</v>
      </c>
      <c r="B239">
        <f>1/Исходный!B239</f>
        <v>5.7355893318038432E-3</v>
      </c>
      <c r="C239">
        <v>931</v>
      </c>
      <c r="E239">
        <f t="shared" si="34"/>
        <v>5.3398336679093781</v>
      </c>
      <c r="F239">
        <f t="shared" si="35"/>
        <v>3.2896984983102058E-5</v>
      </c>
      <c r="G239">
        <f t="shared" si="44"/>
        <v>970.11941980620827</v>
      </c>
      <c r="H239">
        <f t="shared" si="36"/>
        <v>-39.119419806208271</v>
      </c>
      <c r="I239">
        <f t="shared" si="37"/>
        <v>1530.3290059743599</v>
      </c>
      <c r="J239">
        <f t="shared" si="38"/>
        <v>8.534264885033379E-7</v>
      </c>
      <c r="K239">
        <f t="shared" si="39"/>
        <v>10606.518217448105</v>
      </c>
      <c r="O239">
        <f t="shared" si="40"/>
        <v>-9.23810851042213E-4</v>
      </c>
      <c r="P239">
        <f t="shared" si="41"/>
        <v>102.98795180722891</v>
      </c>
      <c r="Q239">
        <f t="shared" si="42"/>
        <v>-4.2018710855218334E-2</v>
      </c>
      <c r="R239">
        <f t="shared" si="43"/>
        <v>866761</v>
      </c>
    </row>
    <row r="240" spans="1:18" x14ac:dyDescent="0.25">
      <c r="A240" s="2">
        <v>43090</v>
      </c>
      <c r="B240">
        <f>1/Исходный!B240</f>
        <v>5.713959202331296E-3</v>
      </c>
      <c r="C240">
        <v>917</v>
      </c>
      <c r="E240">
        <f t="shared" si="34"/>
        <v>5.2397005885377981</v>
      </c>
      <c r="F240">
        <f t="shared" si="35"/>
        <v>3.2649329765906502E-5</v>
      </c>
      <c r="G240">
        <f t="shared" si="44"/>
        <v>973.44672522109295</v>
      </c>
      <c r="H240">
        <f t="shared" si="36"/>
        <v>-56.446725221092947</v>
      </c>
      <c r="I240">
        <f t="shared" si="37"/>
        <v>3186.2327881855708</v>
      </c>
      <c r="J240">
        <f t="shared" si="38"/>
        <v>8.9385864763671112E-7</v>
      </c>
      <c r="K240">
        <f t="shared" si="39"/>
        <v>7918.8555668456947</v>
      </c>
      <c r="O240">
        <f t="shared" si="40"/>
        <v>-9.4544098051476018E-4</v>
      </c>
      <c r="P240">
        <f t="shared" si="41"/>
        <v>88.98795180722891</v>
      </c>
      <c r="Q240">
        <f t="shared" si="42"/>
        <v>-6.1555861746011936E-2</v>
      </c>
      <c r="R240">
        <f t="shared" si="43"/>
        <v>840889</v>
      </c>
    </row>
    <row r="241" spans="1:18" x14ac:dyDescent="0.25">
      <c r="A241" s="2">
        <v>43091</v>
      </c>
      <c r="B241">
        <f>1/Исходный!B241</f>
        <v>5.713959202331296E-3</v>
      </c>
      <c r="C241">
        <v>937</v>
      </c>
      <c r="E241">
        <f t="shared" si="34"/>
        <v>5.3539797725844247</v>
      </c>
      <c r="F241">
        <f t="shared" si="35"/>
        <v>3.2649329765906502E-5</v>
      </c>
      <c r="G241">
        <f t="shared" si="44"/>
        <v>973.44672522109295</v>
      </c>
      <c r="H241">
        <f t="shared" si="36"/>
        <v>-36.446725221092947</v>
      </c>
      <c r="I241">
        <f t="shared" si="37"/>
        <v>1328.3637793418527</v>
      </c>
      <c r="J241">
        <f t="shared" si="38"/>
        <v>8.9385864763671112E-7</v>
      </c>
      <c r="K241">
        <f t="shared" si="39"/>
        <v>11878.373639134852</v>
      </c>
      <c r="O241">
        <f t="shared" si="40"/>
        <v>-9.4544098051476018E-4</v>
      </c>
      <c r="P241">
        <f t="shared" si="41"/>
        <v>108.98795180722891</v>
      </c>
      <c r="Q241">
        <f t="shared" si="42"/>
        <v>-3.8897252103621077E-2</v>
      </c>
      <c r="R241">
        <f t="shared" si="43"/>
        <v>877969</v>
      </c>
    </row>
    <row r="242" spans="1:18" x14ac:dyDescent="0.25">
      <c r="A242" s="2">
        <v>43096</v>
      </c>
      <c r="B242">
        <f>1/Исходный!B242</f>
        <v>5.8616647127784291E-3</v>
      </c>
      <c r="C242">
        <v>948</v>
      </c>
      <c r="E242">
        <f t="shared" si="34"/>
        <v>5.5568581477139505</v>
      </c>
      <c r="F242">
        <f t="shared" si="35"/>
        <v>3.4359113205031823E-5</v>
      </c>
      <c r="G242">
        <f t="shared" si="44"/>
        <v>950.72557852879891</v>
      </c>
      <c r="H242">
        <f t="shared" si="36"/>
        <v>-2.7255785287989056</v>
      </c>
      <c r="I242">
        <f t="shared" si="37"/>
        <v>7.4287783166496064</v>
      </c>
      <c r="J242">
        <f t="shared" si="38"/>
        <v>6.3638188020401803E-7</v>
      </c>
      <c r="K242">
        <f t="shared" si="39"/>
        <v>14397.108578893887</v>
      </c>
      <c r="O242">
        <f t="shared" si="40"/>
        <v>-7.9773547006762712E-4</v>
      </c>
      <c r="P242">
        <f t="shared" si="41"/>
        <v>119.98795180722891</v>
      </c>
      <c r="Q242">
        <f t="shared" si="42"/>
        <v>-2.8750828362857656E-3</v>
      </c>
      <c r="R242">
        <f t="shared" si="43"/>
        <v>898704</v>
      </c>
    </row>
    <row r="243" spans="1:18" x14ac:dyDescent="0.25">
      <c r="A243" s="2">
        <v>43097</v>
      </c>
      <c r="B243">
        <f>1/Исходный!B243</f>
        <v>5.8452186111760578E-3</v>
      </c>
      <c r="C243">
        <v>977</v>
      </c>
      <c r="E243">
        <f t="shared" si="34"/>
        <v>5.7107785831190085</v>
      </c>
      <c r="F243">
        <f t="shared" si="35"/>
        <v>3.4166580612438964E-5</v>
      </c>
      <c r="G243">
        <f t="shared" si="44"/>
        <v>953.25543869374917</v>
      </c>
      <c r="H243">
        <f t="shared" si="36"/>
        <v>23.74456130625083</v>
      </c>
      <c r="I243">
        <f t="shared" si="37"/>
        <v>563.80419162630415</v>
      </c>
      <c r="J243">
        <f t="shared" si="38"/>
        <v>6.6289163164702874E-7</v>
      </c>
      <c r="K243">
        <f t="shared" si="39"/>
        <v>22197.409783713163</v>
      </c>
      <c r="O243">
        <f t="shared" si="40"/>
        <v>-8.1418157166999842E-4</v>
      </c>
      <c r="P243">
        <f t="shared" si="41"/>
        <v>148.98795180722891</v>
      </c>
      <c r="Q243">
        <f t="shared" si="42"/>
        <v>2.4303542790430736E-2</v>
      </c>
      <c r="R243">
        <f t="shared" si="43"/>
        <v>954529</v>
      </c>
    </row>
    <row r="244" spans="1:18" x14ac:dyDescent="0.25">
      <c r="A244" s="2">
        <v>43098</v>
      </c>
      <c r="B244">
        <f>1/Исходный!B244</f>
        <v>5.9091177687171309E-3</v>
      </c>
      <c r="C244">
        <v>986</v>
      </c>
      <c r="E244">
        <f t="shared" si="34"/>
        <v>5.8263901199550912</v>
      </c>
      <c r="F244">
        <f t="shared" si="35"/>
        <v>3.4917672804568525E-5</v>
      </c>
      <c r="G244">
        <f t="shared" si="44"/>
        <v>943.42600086431639</v>
      </c>
      <c r="H244">
        <f t="shared" si="36"/>
        <v>42.573999135683607</v>
      </c>
      <c r="I244">
        <f t="shared" si="37"/>
        <v>1812.5454024051885</v>
      </c>
      <c r="J244">
        <f t="shared" si="38"/>
        <v>5.6292370095112815E-7</v>
      </c>
      <c r="K244">
        <f t="shared" si="39"/>
        <v>24960.192916243286</v>
      </c>
      <c r="O244">
        <f t="shared" si="40"/>
        <v>-7.5028241412892528E-4</v>
      </c>
      <c r="P244">
        <f t="shared" si="41"/>
        <v>157.98795180722891</v>
      </c>
      <c r="Q244">
        <f t="shared" si="42"/>
        <v>4.3178498109212586E-2</v>
      </c>
      <c r="R244">
        <f t="shared" si="43"/>
        <v>972196</v>
      </c>
    </row>
    <row r="245" spans="1:18" x14ac:dyDescent="0.25">
      <c r="A245" s="2">
        <v>43102</v>
      </c>
      <c r="B245">
        <f>1/Исходный!B245</f>
        <v>5.8051782189713231E-3</v>
      </c>
      <c r="C245">
        <v>991</v>
      </c>
      <c r="E245">
        <f t="shared" si="34"/>
        <v>5.7529316150005814</v>
      </c>
      <c r="F245">
        <f t="shared" si="35"/>
        <v>3.370009415401906E-5</v>
      </c>
      <c r="G245">
        <f t="shared" si="44"/>
        <v>959.41474596770763</v>
      </c>
      <c r="H245">
        <f t="shared" si="36"/>
        <v>31.585254032292369</v>
      </c>
      <c r="I245">
        <f t="shared" si="37"/>
        <v>997.62827228444132</v>
      </c>
      <c r="J245">
        <f t="shared" si="38"/>
        <v>7.2969516356600584E-7</v>
      </c>
      <c r="K245">
        <f t="shared" si="39"/>
        <v>26565.072434315574</v>
      </c>
      <c r="O245">
        <f t="shared" si="40"/>
        <v>-8.5422196387473313E-4</v>
      </c>
      <c r="P245">
        <f t="shared" si="41"/>
        <v>162.98795180722891</v>
      </c>
      <c r="Q245">
        <f t="shared" si="42"/>
        <v>3.187210295892267E-2</v>
      </c>
      <c r="R245">
        <f t="shared" si="43"/>
        <v>982081</v>
      </c>
    </row>
    <row r="246" spans="1:18" x14ac:dyDescent="0.25">
      <c r="A246" s="2">
        <v>43103</v>
      </c>
      <c r="B246">
        <f>1/Исходный!B246</f>
        <v>5.8061893978981595E-3</v>
      </c>
      <c r="C246">
        <v>990</v>
      </c>
      <c r="E246">
        <f t="shared" si="34"/>
        <v>5.7481275039191777</v>
      </c>
      <c r="F246">
        <f t="shared" si="35"/>
        <v>3.3711835324264995E-5</v>
      </c>
      <c r="G246">
        <f t="shared" si="44"/>
        <v>959.25919899685152</v>
      </c>
      <c r="H246">
        <f t="shared" si="36"/>
        <v>30.740801003148476</v>
      </c>
      <c r="I246">
        <f t="shared" si="37"/>
        <v>944.99684631517437</v>
      </c>
      <c r="J246">
        <f t="shared" si="38"/>
        <v>7.2796864355140598E-7</v>
      </c>
      <c r="K246">
        <f t="shared" si="39"/>
        <v>26240.096530701117</v>
      </c>
      <c r="O246">
        <f t="shared" si="40"/>
        <v>-8.5321078494789669E-4</v>
      </c>
      <c r="P246">
        <f t="shared" si="41"/>
        <v>161.98795180722891</v>
      </c>
      <c r="Q246">
        <f t="shared" si="42"/>
        <v>3.105131414459442E-2</v>
      </c>
      <c r="R246">
        <f t="shared" si="43"/>
        <v>980100</v>
      </c>
    </row>
    <row r="247" spans="1:18" x14ac:dyDescent="0.25">
      <c r="A247" s="2">
        <v>43104</v>
      </c>
      <c r="B247">
        <f>1/Исходный!B247</f>
        <v>5.779344622319829E-3</v>
      </c>
      <c r="C247">
        <v>992</v>
      </c>
      <c r="E247">
        <f t="shared" si="34"/>
        <v>5.7331098653412704</v>
      </c>
      <c r="F247">
        <f t="shared" si="35"/>
        <v>3.340082426353713E-5</v>
      </c>
      <c r="G247">
        <f t="shared" si="44"/>
        <v>963.38865958359975</v>
      </c>
      <c r="H247">
        <f t="shared" si="36"/>
        <v>28.611340416400253</v>
      </c>
      <c r="I247">
        <f t="shared" si="37"/>
        <v>818.60880042313863</v>
      </c>
      <c r="J247">
        <f t="shared" si="38"/>
        <v>7.7449778961313198E-7</v>
      </c>
      <c r="K247">
        <f t="shared" si="39"/>
        <v>26892.048337930031</v>
      </c>
      <c r="O247">
        <f t="shared" si="40"/>
        <v>-8.8005556052622724E-4</v>
      </c>
      <c r="P247">
        <f t="shared" si="41"/>
        <v>163.98795180722891</v>
      </c>
      <c r="Q247">
        <f t="shared" si="42"/>
        <v>2.8842077032661544E-2</v>
      </c>
      <c r="R247">
        <f t="shared" si="43"/>
        <v>984064</v>
      </c>
    </row>
    <row r="248" spans="1:18" x14ac:dyDescent="0.25">
      <c r="A248" s="2">
        <v>43105</v>
      </c>
      <c r="B248">
        <f>1/Исходный!B248</f>
        <v>5.7142857142857143E-3</v>
      </c>
      <c r="C248">
        <v>1002</v>
      </c>
      <c r="E248">
        <f t="shared" si="34"/>
        <v>5.725714285714286</v>
      </c>
      <c r="F248">
        <f t="shared" si="35"/>
        <v>3.2653061224489793E-5</v>
      </c>
      <c r="G248">
        <f t="shared" si="44"/>
        <v>973.39649875363989</v>
      </c>
      <c r="H248">
        <f t="shared" si="36"/>
        <v>28.603501246360111</v>
      </c>
      <c r="I248">
        <f t="shared" si="37"/>
        <v>818.16028355052435</v>
      </c>
      <c r="J248">
        <f t="shared" si="38"/>
        <v>8.9324135868209761E-7</v>
      </c>
      <c r="K248">
        <f t="shared" si="39"/>
        <v>30271.807374074611</v>
      </c>
      <c r="O248">
        <f t="shared" si="40"/>
        <v>-9.4511446856034194E-4</v>
      </c>
      <c r="P248">
        <f t="shared" si="41"/>
        <v>173.98795180722891</v>
      </c>
      <c r="Q248">
        <f t="shared" si="42"/>
        <v>2.8546408429501107E-2</v>
      </c>
      <c r="R248">
        <f t="shared" si="43"/>
        <v>1004004</v>
      </c>
    </row>
    <row r="249" spans="1:18" x14ac:dyDescent="0.25">
      <c r="A249" s="2">
        <v>43108</v>
      </c>
      <c r="B249">
        <f>1/Исходный!B249</f>
        <v>5.7355893318038432E-3</v>
      </c>
      <c r="C249">
        <v>991</v>
      </c>
      <c r="E249">
        <f t="shared" si="34"/>
        <v>5.6839690278176089</v>
      </c>
      <c r="F249">
        <f t="shared" si="35"/>
        <v>3.2896984983102058E-5</v>
      </c>
      <c r="G249">
        <f t="shared" si="44"/>
        <v>970.11941980620827</v>
      </c>
      <c r="H249">
        <f t="shared" si="36"/>
        <v>20.880580193791729</v>
      </c>
      <c r="I249">
        <f t="shared" si="37"/>
        <v>435.99862922936745</v>
      </c>
      <c r="J249">
        <f t="shared" si="38"/>
        <v>8.534264885033379E-7</v>
      </c>
      <c r="K249">
        <f t="shared" si="39"/>
        <v>26565.072434315574</v>
      </c>
      <c r="O249">
        <f t="shared" si="40"/>
        <v>-9.23810851042213E-4</v>
      </c>
      <c r="P249">
        <f t="shared" si="41"/>
        <v>162.98795180722891</v>
      </c>
      <c r="Q249">
        <f t="shared" si="42"/>
        <v>2.1070212102716174E-2</v>
      </c>
      <c r="R249">
        <f t="shared" si="43"/>
        <v>982081</v>
      </c>
    </row>
    <row r="250" spans="1:18" x14ac:dyDescent="0.25">
      <c r="A250" s="2">
        <v>43109</v>
      </c>
      <c r="B250">
        <f>1/Исходный!B250</f>
        <v>5.7362473469856016E-3</v>
      </c>
      <c r="C250">
        <v>967</v>
      </c>
      <c r="E250">
        <f t="shared" si="34"/>
        <v>5.546951184535077</v>
      </c>
      <c r="F250">
        <f t="shared" si="35"/>
        <v>3.2904533625799353E-5</v>
      </c>
      <c r="G250">
        <f t="shared" si="44"/>
        <v>970.01819907703418</v>
      </c>
      <c r="H250">
        <f t="shared" si="36"/>
        <v>-3.0181990770341827</v>
      </c>
      <c r="I250">
        <f t="shared" si="37"/>
        <v>9.1095256686099919</v>
      </c>
      <c r="J250">
        <f t="shared" si="38"/>
        <v>8.5221115835719951E-7</v>
      </c>
      <c r="K250">
        <f t="shared" si="39"/>
        <v>19317.650747568587</v>
      </c>
      <c r="O250">
        <f t="shared" si="40"/>
        <v>-9.2315283586045464E-4</v>
      </c>
      <c r="P250">
        <f t="shared" si="41"/>
        <v>138.98795180722891</v>
      </c>
      <c r="Q250">
        <f t="shared" si="42"/>
        <v>-3.121198631886435E-3</v>
      </c>
      <c r="R250">
        <f t="shared" si="43"/>
        <v>935089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27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8.9099015560532464E-3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LN(Исходный!C2)</f>
        <v>6.4118182677098972</v>
      </c>
      <c r="E2">
        <f>B2*C2</f>
        <v>762.94225567480066</v>
      </c>
      <c r="F2">
        <f>B2^2</f>
        <v>14158.620099999998</v>
      </c>
      <c r="G2">
        <f t="shared" ref="G2:G8" si="0">$M$2+$M$1*B2</f>
        <v>6.4185395150982147</v>
      </c>
      <c r="H2">
        <f>C2-G2</f>
        <v>-6.7212473883175861E-3</v>
      </c>
      <c r="I2">
        <f>H2^2</f>
        <v>4.5175166454965975E-5</v>
      </c>
      <c r="J2">
        <f>(B2-$M$3)^2</f>
        <v>1061.8332623602942</v>
      </c>
      <c r="K2">
        <f>(C2-$M$4)^2</f>
        <v>8.8243079423279788E-2</v>
      </c>
      <c r="L2" s="3" t="s">
        <v>0</v>
      </c>
      <c r="M2">
        <f>M4-M1*M3</f>
        <v>5.3583503289434393</v>
      </c>
      <c r="O2">
        <f>B2-$M$3</f>
        <v>-32.585783132530267</v>
      </c>
      <c r="P2">
        <f>C2-$M$4</f>
        <v>-0.29705736722606257</v>
      </c>
      <c r="Q2">
        <f>(C2-G2)/C2</f>
        <v>-1.0482591844759516E-3</v>
      </c>
      <c r="R2">
        <f>C2^2</f>
        <v>41.111413498138347</v>
      </c>
    </row>
    <row r="3" spans="1:18" x14ac:dyDescent="0.25">
      <c r="A3" s="2">
        <v>42745</v>
      </c>
      <c r="B3">
        <v>119.11</v>
      </c>
      <c r="C3">
        <f>LN(Исходный!C3)</f>
        <v>6.4216222678065176</v>
      </c>
      <c r="E3">
        <f t="shared" ref="E3:E66" si="1">B3*C3</f>
        <v>764.87942831843429</v>
      </c>
      <c r="F3">
        <f t="shared" ref="F3:F66" si="2">B3^2</f>
        <v>14187.1921</v>
      </c>
      <c r="G3">
        <f t="shared" si="0"/>
        <v>6.4196087032849416</v>
      </c>
      <c r="H3">
        <f t="shared" ref="H3:H66" si="3">C3-G3</f>
        <v>2.0135645215759723E-3</v>
      </c>
      <c r="I3">
        <f t="shared" ref="I3:I66" si="4">H3^2</f>
        <v>4.0544420825494742E-6</v>
      </c>
      <c r="J3">
        <f t="shared" ref="J3:J66" si="5">(B3-$M$3)^2</f>
        <v>1054.0270744084864</v>
      </c>
      <c r="K3">
        <f t="shared" ref="K3:K66" si="6">(C3-$M$4)^2</f>
        <v>8.2514496927202086E-2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-0.28725336712944216</v>
      </c>
      <c r="Q3">
        <f t="shared" ref="Q3:Q66" si="9">(C3-G3)/C3</f>
        <v>3.1356010017446275E-4</v>
      </c>
      <c r="R3">
        <f t="shared" ref="R3:R66" si="10">C3^2</f>
        <v>41.237232550388519</v>
      </c>
    </row>
    <row r="4" spans="1:18" x14ac:dyDescent="0.25">
      <c r="A4" s="2">
        <v>42746</v>
      </c>
      <c r="B4">
        <v>119.75</v>
      </c>
      <c r="C4">
        <f>LN(Исходный!C4)</f>
        <v>6.4488893941468577</v>
      </c>
      <c r="E4">
        <f t="shared" si="1"/>
        <v>772.25450494908625</v>
      </c>
      <c r="F4">
        <f t="shared" si="2"/>
        <v>14340.0625</v>
      </c>
      <c r="G4">
        <f t="shared" si="0"/>
        <v>6.4253110402808158</v>
      </c>
      <c r="H4">
        <f t="shared" si="3"/>
        <v>2.3578353866041901E-2</v>
      </c>
      <c r="I4">
        <f t="shared" si="4"/>
        <v>5.559387710322931E-4</v>
      </c>
      <c r="J4">
        <f t="shared" si="5"/>
        <v>1012.8804719988477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-31.825783132530262</v>
      </c>
      <c r="P4">
        <f t="shared" si="8"/>
        <v>-0.25998624078910204</v>
      </c>
      <c r="Q4">
        <f t="shared" si="9"/>
        <v>3.6561882868454982E-3</v>
      </c>
      <c r="R4">
        <f t="shared" si="10"/>
        <v>41.588174417939825</v>
      </c>
    </row>
    <row r="5" spans="1:18" x14ac:dyDescent="0.25">
      <c r="A5" s="2">
        <v>42747</v>
      </c>
      <c r="B5">
        <v>119.25</v>
      </c>
      <c r="C5">
        <f>LN(Исходный!C5)</f>
        <v>6.4661447242376191</v>
      </c>
      <c r="E5">
        <f t="shared" si="1"/>
        <v>771.08775836533607</v>
      </c>
      <c r="F5">
        <f t="shared" si="2"/>
        <v>14220.5625</v>
      </c>
      <c r="G5">
        <f t="shared" si="0"/>
        <v>6.4208560895027889</v>
      </c>
      <c r="H5">
        <f t="shared" si="3"/>
        <v>4.5288634734830246E-2</v>
      </c>
      <c r="I5">
        <f t="shared" si="4"/>
        <v>2.0510604361448728E-3</v>
      </c>
      <c r="J5">
        <f t="shared" si="5"/>
        <v>1044.9562551313779</v>
      </c>
      <c r="K5">
        <f t="shared" si="6"/>
        <v>5.8918295008445816E-2</v>
      </c>
      <c r="L5" s="3" t="s">
        <v>4</v>
      </c>
      <c r="M5">
        <f>AVERAGE(E2:E250)</f>
        <v>1018.7335339142508</v>
      </c>
      <c r="O5">
        <f t="shared" si="7"/>
        <v>-32.325783132530262</v>
      </c>
      <c r="P5">
        <f t="shared" si="8"/>
        <v>-0.24273091069834063</v>
      </c>
      <c r="Q5">
        <f t="shared" si="9"/>
        <v>7.0039624329889917E-3</v>
      </c>
      <c r="R5">
        <f t="shared" si="10"/>
        <v>41.811027594785998</v>
      </c>
    </row>
    <row r="6" spans="1:18" x14ac:dyDescent="0.25">
      <c r="A6" s="2">
        <v>42748</v>
      </c>
      <c r="B6">
        <v>119.04</v>
      </c>
      <c r="C6">
        <f>LN(Исходный!C6)</f>
        <v>6.444131256700441</v>
      </c>
      <c r="E6">
        <f t="shared" si="1"/>
        <v>767.10938479762058</v>
      </c>
      <c r="F6">
        <f t="shared" si="2"/>
        <v>14170.521600000002</v>
      </c>
      <c r="G6">
        <f t="shared" si="0"/>
        <v>6.4189850101760175</v>
      </c>
      <c r="H6">
        <f t="shared" si="3"/>
        <v>2.5146246524423432E-2</v>
      </c>
      <c r="I6">
        <f t="shared" si="4"/>
        <v>6.3233371426707756E-4</v>
      </c>
      <c r="J6">
        <f t="shared" si="5"/>
        <v>1058.5771840470402</v>
      </c>
      <c r="K6">
        <f t="shared" si="6"/>
        <v>7.0089585807311422E-2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-0.26474437823551877</v>
      </c>
      <c r="Q6">
        <f t="shared" si="9"/>
        <v>3.9021934102097962E-3</v>
      </c>
      <c r="R6">
        <f t="shared" si="10"/>
        <v>41.526827653583602</v>
      </c>
    </row>
    <row r="7" spans="1:18" x14ac:dyDescent="0.25">
      <c r="A7" s="2">
        <v>42752</v>
      </c>
      <c r="B7">
        <v>120</v>
      </c>
      <c r="C7">
        <f>LN(Исходный!C7)</f>
        <v>6.4377516497364011</v>
      </c>
      <c r="E7">
        <f t="shared" si="1"/>
        <v>772.53019796836816</v>
      </c>
      <c r="F7">
        <f t="shared" si="2"/>
        <v>14400</v>
      </c>
      <c r="G7">
        <f t="shared" si="0"/>
        <v>6.4275385156698288</v>
      </c>
      <c r="H7">
        <f t="shared" si="3"/>
        <v>1.0213134066572316E-2</v>
      </c>
      <c r="I7">
        <f t="shared" si="4"/>
        <v>1.0430810746177997E-4</v>
      </c>
      <c r="J7">
        <f t="shared" si="5"/>
        <v>997.03008043258262</v>
      </c>
      <c r="K7">
        <f t="shared" si="6"/>
        <v>7.3508215350490472E-2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-0.2711239851995586</v>
      </c>
      <c r="Q7">
        <f t="shared" si="9"/>
        <v>1.5864442467255632E-3</v>
      </c>
      <c r="R7">
        <f t="shared" si="10"/>
        <v>41.444646303683754</v>
      </c>
    </row>
    <row r="8" spans="1:18" x14ac:dyDescent="0.25">
      <c r="A8" s="2">
        <v>42753</v>
      </c>
      <c r="B8">
        <v>119.99</v>
      </c>
      <c r="C8">
        <f>LN(Исходный!C8)</f>
        <v>6.4377516497364011</v>
      </c>
      <c r="E8">
        <f t="shared" si="1"/>
        <v>772.46582045187074</v>
      </c>
      <c r="F8">
        <f t="shared" si="2"/>
        <v>14397.6001</v>
      </c>
      <c r="G8">
        <f t="shared" si="0"/>
        <v>6.4274494166542686</v>
      </c>
      <c r="H8">
        <f t="shared" si="3"/>
        <v>1.0302233082132517E-2</v>
      </c>
      <c r="I8">
        <f t="shared" si="4"/>
        <v>1.0613600647858565E-4</v>
      </c>
      <c r="J8">
        <f t="shared" si="5"/>
        <v>997.66169609523354</v>
      </c>
      <c r="K8">
        <f t="shared" si="6"/>
        <v>7.3508215350490472E-2</v>
      </c>
      <c r="L8" s="3" t="s">
        <v>7</v>
      </c>
      <c r="M8">
        <f>M9/249</f>
        <v>4.2584845058513321E-3</v>
      </c>
      <c r="O8">
        <f t="shared" si="7"/>
        <v>-31.585783132530267</v>
      </c>
      <c r="P8">
        <f t="shared" si="8"/>
        <v>-0.2711239851995586</v>
      </c>
      <c r="Q8">
        <f t="shared" si="9"/>
        <v>1.600284329476169E-3</v>
      </c>
      <c r="R8">
        <f t="shared" si="10"/>
        <v>41.444646303683754</v>
      </c>
    </row>
    <row r="9" spans="1:18" x14ac:dyDescent="0.25">
      <c r="A9" s="2">
        <v>42754</v>
      </c>
      <c r="B9">
        <v>119.78</v>
      </c>
      <c r="C9">
        <f>LN(Исходный!C9)</f>
        <v>6.4377516497364011</v>
      </c>
      <c r="E9">
        <f t="shared" si="1"/>
        <v>771.11389260542614</v>
      </c>
      <c r="F9">
        <f t="shared" si="2"/>
        <v>14347.2484</v>
      </c>
      <c r="G9">
        <f t="shared" ref="G9:G72" si="11">$M$2+$M$1*B9</f>
        <v>6.4255783373274973</v>
      </c>
      <c r="H9">
        <f t="shared" si="3"/>
        <v>1.2173312408903847E-2</v>
      </c>
      <c r="I9">
        <f t="shared" si="4"/>
        <v>1.4818953500477238E-4</v>
      </c>
      <c r="J9">
        <f t="shared" si="5"/>
        <v>1010.9718250108958</v>
      </c>
      <c r="K9">
        <f t="shared" si="6"/>
        <v>7.3508215350490472E-2</v>
      </c>
      <c r="L9" s="3" t="s">
        <v>8</v>
      </c>
      <c r="M9">
        <f>SUM(I2:I250)</f>
        <v>1.0603626419569816</v>
      </c>
      <c r="O9">
        <f t="shared" si="7"/>
        <v>-31.795783132530261</v>
      </c>
      <c r="P9">
        <f t="shared" si="8"/>
        <v>-0.2711239851995586</v>
      </c>
      <c r="Q9">
        <f t="shared" si="9"/>
        <v>1.8909260672399957E-3</v>
      </c>
      <c r="R9">
        <f t="shared" si="10"/>
        <v>41.444646303683754</v>
      </c>
    </row>
    <row r="10" spans="1:18" x14ac:dyDescent="0.25">
      <c r="A10" s="2">
        <v>42755</v>
      </c>
      <c r="B10">
        <v>120</v>
      </c>
      <c r="C10">
        <f>LN(Исходный!C10)</f>
        <v>6.4297194780391376</v>
      </c>
      <c r="E10">
        <f t="shared" si="1"/>
        <v>771.56633736469655</v>
      </c>
      <c r="F10">
        <f t="shared" si="2"/>
        <v>14400</v>
      </c>
      <c r="G10">
        <f t="shared" si="11"/>
        <v>6.4275385156698288</v>
      </c>
      <c r="H10">
        <f t="shared" si="3"/>
        <v>2.1809623693087588E-3</v>
      </c>
      <c r="I10">
        <f t="shared" si="4"/>
        <v>4.7565968563408748E-6</v>
      </c>
      <c r="J10">
        <f t="shared" si="5"/>
        <v>997.03008043258262</v>
      </c>
      <c r="K10">
        <f t="shared" si="6"/>
        <v>7.7928159933403185E-2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-0.27915615689682216</v>
      </c>
      <c r="Q10">
        <f t="shared" si="9"/>
        <v>3.3920023676894278E-4</v>
      </c>
      <c r="R10">
        <f t="shared" si="10"/>
        <v>41.341292566275882</v>
      </c>
    </row>
    <row r="11" spans="1:18" x14ac:dyDescent="0.25">
      <c r="A11" s="2">
        <v>42758</v>
      </c>
      <c r="B11">
        <v>120.08</v>
      </c>
      <c r="C11">
        <f>LN(Исходный!C11)</f>
        <v>6.4630294569206699</v>
      </c>
      <c r="E11">
        <f t="shared" si="1"/>
        <v>776.08057718703401</v>
      </c>
      <c r="F11">
        <f t="shared" si="2"/>
        <v>14419.206399999999</v>
      </c>
      <c r="G11">
        <f t="shared" si="11"/>
        <v>6.4282513077943131</v>
      </c>
      <c r="H11">
        <f t="shared" si="3"/>
        <v>3.4778149126356794E-2</v>
      </c>
      <c r="I11">
        <f t="shared" si="4"/>
        <v>1.2095196566551118E-3</v>
      </c>
      <c r="J11">
        <f t="shared" si="5"/>
        <v>991.98435513137781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-31.495783132530264</v>
      </c>
      <c r="P11">
        <f t="shared" si="8"/>
        <v>-0.24584617801528985</v>
      </c>
      <c r="Q11">
        <f t="shared" si="9"/>
        <v>5.3810909200044015E-3</v>
      </c>
      <c r="R11">
        <f t="shared" si="10"/>
        <v>41.770749761024291</v>
      </c>
    </row>
    <row r="12" spans="1:18" x14ac:dyDescent="0.25">
      <c r="A12" s="2">
        <v>42759</v>
      </c>
      <c r="B12">
        <v>119.97</v>
      </c>
      <c r="C12">
        <f>LN(Исходный!C12)</f>
        <v>6.4754327167040904</v>
      </c>
      <c r="E12">
        <f t="shared" si="1"/>
        <v>776.85766302298975</v>
      </c>
      <c r="F12">
        <f t="shared" si="2"/>
        <v>14392.8009</v>
      </c>
      <c r="G12">
        <f t="shared" si="11"/>
        <v>6.4272712186231473</v>
      </c>
      <c r="H12">
        <f t="shared" si="3"/>
        <v>4.8161498080943055E-2</v>
      </c>
      <c r="I12">
        <f t="shared" si="4"/>
        <v>2.3195298974006814E-3</v>
      </c>
      <c r="J12">
        <f t="shared" si="5"/>
        <v>998.92552742053454</v>
      </c>
      <c r="K12">
        <f t="shared" si="6"/>
        <v>5.4495596072611244E-2</v>
      </c>
      <c r="L12" s="3" t="s">
        <v>11</v>
      </c>
      <c r="M12">
        <f>1-(M9/M11)</f>
        <v>0.79295244474941673</v>
      </c>
      <c r="O12">
        <f t="shared" si="7"/>
        <v>-31.605783132530263</v>
      </c>
      <c r="P12">
        <f t="shared" si="8"/>
        <v>-0.23344291823186936</v>
      </c>
      <c r="Q12">
        <f t="shared" si="9"/>
        <v>7.4375721574104501E-3</v>
      </c>
      <c r="R12">
        <f t="shared" si="10"/>
        <v>41.931228868561718</v>
      </c>
    </row>
    <row r="13" spans="1:18" x14ac:dyDescent="0.25">
      <c r="A13" s="2">
        <v>42760</v>
      </c>
      <c r="B13">
        <v>121.88</v>
      </c>
      <c r="C13">
        <f>LN(Исходный!C13)</f>
        <v>6.5191472879403953</v>
      </c>
      <c r="E13">
        <f t="shared" si="1"/>
        <v>794.5536714541754</v>
      </c>
      <c r="F13">
        <f t="shared" si="2"/>
        <v>14854.734399999999</v>
      </c>
      <c r="G13">
        <f t="shared" si="11"/>
        <v>6.4442891305952088</v>
      </c>
      <c r="H13">
        <f t="shared" si="3"/>
        <v>7.4858157345186527E-2</v>
      </c>
      <c r="I13">
        <f t="shared" si="4"/>
        <v>5.6037437211167032E-3</v>
      </c>
      <c r="J13">
        <f t="shared" si="5"/>
        <v>881.83953585426912</v>
      </c>
      <c r="K13">
        <f t="shared" si="6"/>
        <v>3.5996845653669292E-2</v>
      </c>
      <c r="L13" s="3" t="s">
        <v>12</v>
      </c>
      <c r="M13">
        <f>M12/(1-M12)*249</f>
        <v>953.62226568501603</v>
      </c>
      <c r="O13">
        <f t="shared" si="7"/>
        <v>-29.695783132530266</v>
      </c>
      <c r="P13">
        <f t="shared" si="8"/>
        <v>-0.1897283469955644</v>
      </c>
      <c r="Q13">
        <f t="shared" si="9"/>
        <v>1.1482814245302408E-2</v>
      </c>
      <c r="R13">
        <f t="shared" si="10"/>
        <v>42.499281361860611</v>
      </c>
    </row>
    <row r="14" spans="1:18" x14ac:dyDescent="0.25">
      <c r="A14" s="2">
        <v>42761</v>
      </c>
      <c r="B14">
        <v>121.94</v>
      </c>
      <c r="C14">
        <f>LN(Исходный!C14)</f>
        <v>6.522092798170152</v>
      </c>
      <c r="E14">
        <f t="shared" si="1"/>
        <v>795.30399580886831</v>
      </c>
      <c r="F14">
        <f t="shared" si="2"/>
        <v>14869.363599999999</v>
      </c>
      <c r="G14">
        <f t="shared" si="11"/>
        <v>6.4448237246885718</v>
      </c>
      <c r="H14">
        <f t="shared" si="3"/>
        <v>7.7269073481580186E-2</v>
      </c>
      <c r="I14">
        <f t="shared" si="4"/>
        <v>5.9705097167018382E-3</v>
      </c>
      <c r="J14">
        <f t="shared" si="5"/>
        <v>878.27964187836528</v>
      </c>
      <c r="K14">
        <f t="shared" si="6"/>
        <v>3.4887828110282383E-2</v>
      </c>
      <c r="L14" s="3" t="s">
        <v>13</v>
      </c>
      <c r="M14">
        <f>M1*(M3/M4)</f>
        <v>0.20130426907301174</v>
      </c>
      <c r="O14">
        <f t="shared" si="7"/>
        <v>-29.635783132530264</v>
      </c>
      <c r="P14">
        <f t="shared" si="8"/>
        <v>-0.18678283676580776</v>
      </c>
      <c r="Q14">
        <f t="shared" si="9"/>
        <v>1.1847282133621115E-2</v>
      </c>
      <c r="R14">
        <f t="shared" si="10"/>
        <v>42.537694467942963</v>
      </c>
    </row>
    <row r="15" spans="1:18" x14ac:dyDescent="0.25">
      <c r="A15" s="2">
        <v>42762</v>
      </c>
      <c r="B15">
        <v>121.95</v>
      </c>
      <c r="C15">
        <f>LN(Исходный!C15)</f>
        <v>6.522092798170152</v>
      </c>
      <c r="E15">
        <f t="shared" si="1"/>
        <v>795.36921673685003</v>
      </c>
      <c r="F15">
        <f t="shared" si="2"/>
        <v>14871.802500000002</v>
      </c>
      <c r="G15">
        <f t="shared" si="11"/>
        <v>6.4449128237041329</v>
      </c>
      <c r="H15">
        <f t="shared" si="3"/>
        <v>7.7179974466019097E-2</v>
      </c>
      <c r="I15">
        <f t="shared" si="4"/>
        <v>5.9567484585753595E-3</v>
      </c>
      <c r="J15">
        <f t="shared" si="5"/>
        <v>877.68702621571435</v>
      </c>
      <c r="K15">
        <f t="shared" si="6"/>
        <v>3.4887828110282383E-2</v>
      </c>
      <c r="L15" s="3" t="s">
        <v>14</v>
      </c>
      <c r="M15">
        <f>COVAR(B2:B250,C2:C250)</f>
        <v>1.8304556100828016</v>
      </c>
      <c r="O15">
        <f t="shared" si="7"/>
        <v>-29.625783132530259</v>
      </c>
      <c r="P15">
        <f t="shared" si="8"/>
        <v>-0.18678283676580776</v>
      </c>
      <c r="Q15">
        <f t="shared" si="9"/>
        <v>1.1833621025397372E-2</v>
      </c>
      <c r="R15">
        <f t="shared" si="10"/>
        <v>42.537694467942963</v>
      </c>
    </row>
    <row r="16" spans="1:18" x14ac:dyDescent="0.25">
      <c r="A16" s="2">
        <v>42765</v>
      </c>
      <c r="B16">
        <v>121.63</v>
      </c>
      <c r="C16">
        <f>LN(Исходный!C16)</f>
        <v>6.5161930760429643</v>
      </c>
      <c r="E16">
        <f t="shared" si="1"/>
        <v>792.56456383910574</v>
      </c>
      <c r="F16">
        <f t="shared" si="2"/>
        <v>14793.856899999999</v>
      </c>
      <c r="G16">
        <f t="shared" si="11"/>
        <v>6.4420616552061958</v>
      </c>
      <c r="H16">
        <f t="shared" si="3"/>
        <v>7.4131420836768491E-2</v>
      </c>
      <c r="I16">
        <f t="shared" si="4"/>
        <v>5.4954675552780739E-3</v>
      </c>
      <c r="J16">
        <f t="shared" si="5"/>
        <v>896.74992742053416</v>
      </c>
      <c r="K16">
        <f t="shared" si="6"/>
        <v>3.7126568501552666E-2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-0.19268255889299546</v>
      </c>
      <c r="Q16">
        <f t="shared" si="9"/>
        <v>1.1376492373946917E-2</v>
      </c>
      <c r="R16">
        <f t="shared" si="10"/>
        <v>42.46077220427027</v>
      </c>
    </row>
    <row r="17" spans="1:18" x14ac:dyDescent="0.25">
      <c r="A17" s="2">
        <v>42766</v>
      </c>
      <c r="B17">
        <v>121.35</v>
      </c>
      <c r="C17">
        <f>LN(Исходный!C17)</f>
        <v>6.5161930760429643</v>
      </c>
      <c r="E17">
        <f t="shared" si="1"/>
        <v>790.74002977781367</v>
      </c>
      <c r="F17">
        <f t="shared" si="2"/>
        <v>14725.822499999998</v>
      </c>
      <c r="G17">
        <f t="shared" si="11"/>
        <v>6.4395668827705013</v>
      </c>
      <c r="H17">
        <f t="shared" si="3"/>
        <v>7.6626193272463006E-2</v>
      </c>
      <c r="I17">
        <f t="shared" si="4"/>
        <v>5.8715734954288548E-3</v>
      </c>
      <c r="J17">
        <f t="shared" si="5"/>
        <v>913.59796597475122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-30.225783132530267</v>
      </c>
      <c r="P17">
        <f t="shared" si="8"/>
        <v>-0.19268255889299546</v>
      </c>
      <c r="Q17">
        <f t="shared" si="9"/>
        <v>1.175934972740175E-2</v>
      </c>
      <c r="R17">
        <f t="shared" si="10"/>
        <v>42.46077220427027</v>
      </c>
    </row>
    <row r="18" spans="1:18" x14ac:dyDescent="0.25">
      <c r="A18" s="2">
        <v>42767</v>
      </c>
      <c r="B18">
        <v>128.75</v>
      </c>
      <c r="C18">
        <f>LN(Исходный!C18)</f>
        <v>6.5147126908725301</v>
      </c>
      <c r="E18">
        <f t="shared" si="1"/>
        <v>838.76925894983822</v>
      </c>
      <c r="F18">
        <f t="shared" si="2"/>
        <v>16576.5625</v>
      </c>
      <c r="G18">
        <f t="shared" si="11"/>
        <v>6.5055001542852953</v>
      </c>
      <c r="H18">
        <f t="shared" si="3"/>
        <v>9.2125365872348652E-3</v>
      </c>
      <c r="I18">
        <f t="shared" si="4"/>
        <v>8.4870830371141021E-5</v>
      </c>
      <c r="J18">
        <f t="shared" si="5"/>
        <v>521.01637561330301</v>
      </c>
      <c r="K18">
        <f t="shared" si="6"/>
        <v>3.7699248847378491E-2</v>
      </c>
      <c r="L18" s="3" t="s">
        <v>15</v>
      </c>
      <c r="M18">
        <f>CORREL(C2:C250,B2:B250)</f>
        <v>0.89047877276744558</v>
      </c>
      <c r="O18">
        <f t="shared" si="7"/>
        <v>-22.825783132530262</v>
      </c>
      <c r="P18">
        <f t="shared" si="8"/>
        <v>-0.1941629440634296</v>
      </c>
      <c r="Q18">
        <f t="shared" si="9"/>
        <v>1.4141124903546604E-3</v>
      </c>
      <c r="R18">
        <f t="shared" si="10"/>
        <v>42.441481444615604</v>
      </c>
    </row>
    <row r="19" spans="1:18" x14ac:dyDescent="0.25">
      <c r="A19" s="2">
        <v>42768</v>
      </c>
      <c r="B19">
        <v>128.53</v>
      </c>
      <c r="C19">
        <f>LN(Исходный!C19)</f>
        <v>6.5279579176225502</v>
      </c>
      <c r="E19">
        <f t="shared" si="1"/>
        <v>839.03843115202642</v>
      </c>
      <c r="F19">
        <f t="shared" si="2"/>
        <v>16519.960900000002</v>
      </c>
      <c r="G19">
        <f t="shared" si="11"/>
        <v>6.5035399759429628</v>
      </c>
      <c r="H19">
        <f t="shared" si="3"/>
        <v>2.4417941679587329E-2</v>
      </c>
      <c r="I19">
        <f t="shared" si="4"/>
        <v>5.9623587586772814E-4</v>
      </c>
      <c r="J19">
        <f t="shared" si="5"/>
        <v>531.10812019161631</v>
      </c>
      <c r="K19">
        <f t="shared" si="6"/>
        <v>3.2731220437894774E-2</v>
      </c>
      <c r="L19" s="3" t="s">
        <v>31</v>
      </c>
      <c r="M19" s="5">
        <f>1/249*ABS(M20)</f>
        <v>9.4784766283789872E-5</v>
      </c>
      <c r="O19">
        <f t="shared" si="7"/>
        <v>-23.045783132530261</v>
      </c>
      <c r="P19">
        <f t="shared" si="8"/>
        <v>-0.18091771731340955</v>
      </c>
      <c r="Q19">
        <f t="shared" si="9"/>
        <v>3.7405176301259341E-3</v>
      </c>
      <c r="R19">
        <f t="shared" si="10"/>
        <v>42.614234574250943</v>
      </c>
    </row>
    <row r="20" spans="1:18" x14ac:dyDescent="0.25">
      <c r="A20" s="2">
        <v>42769</v>
      </c>
      <c r="B20">
        <v>129.08000000000001</v>
      </c>
      <c r="C20">
        <f>LN(Исходный!C20)</f>
        <v>6.5323342922223491</v>
      </c>
      <c r="E20">
        <f t="shared" si="1"/>
        <v>843.19371044006095</v>
      </c>
      <c r="F20">
        <f t="shared" si="2"/>
        <v>16661.646400000001</v>
      </c>
      <c r="G20">
        <f t="shared" si="11"/>
        <v>6.5084404217987926</v>
      </c>
      <c r="H20">
        <f t="shared" si="3"/>
        <v>2.3893870423556507E-2</v>
      </c>
      <c r="I20">
        <f t="shared" si="4"/>
        <v>5.7091704381770835E-4</v>
      </c>
      <c r="J20">
        <f t="shared" si="5"/>
        <v>506.06025874583247</v>
      </c>
      <c r="K20">
        <f t="shared" si="6"/>
        <v>3.1166845687124533E-2</v>
      </c>
      <c r="L20" s="3" t="s">
        <v>32</v>
      </c>
      <c r="M20">
        <f>SUM(Q2:Q250)</f>
        <v>-2.3601406804663681E-2</v>
      </c>
      <c r="O20">
        <f t="shared" si="7"/>
        <v>-22.495783132530249</v>
      </c>
      <c r="P20">
        <f t="shared" si="8"/>
        <v>-0.17654134271361066</v>
      </c>
      <c r="Q20">
        <f t="shared" si="9"/>
        <v>3.657784392939822E-3</v>
      </c>
      <c r="R20">
        <f t="shared" si="10"/>
        <v>42.671391305344059</v>
      </c>
    </row>
    <row r="21" spans="1:18" x14ac:dyDescent="0.25">
      <c r="A21" s="2">
        <v>42772</v>
      </c>
      <c r="B21">
        <v>130.29</v>
      </c>
      <c r="C21">
        <f>LN(Исходный!C21)</f>
        <v>6.5352412710136587</v>
      </c>
      <c r="E21">
        <f t="shared" si="1"/>
        <v>851.47658520036953</v>
      </c>
      <c r="F21">
        <f t="shared" si="2"/>
        <v>16975.484099999998</v>
      </c>
      <c r="G21">
        <f t="shared" si="11"/>
        <v>6.5192214026816169</v>
      </c>
      <c r="H21">
        <f t="shared" si="3"/>
        <v>1.6019868332041831E-2</v>
      </c>
      <c r="I21">
        <f t="shared" si="4"/>
        <v>2.5663618137595671E-4</v>
      </c>
      <c r="J21">
        <f t="shared" si="5"/>
        <v>453.08456356511016</v>
      </c>
      <c r="K21">
        <f t="shared" si="6"/>
        <v>3.0148892334702072E-2</v>
      </c>
      <c r="O21">
        <f t="shared" si="7"/>
        <v>-21.28578313253027</v>
      </c>
      <c r="P21">
        <f t="shared" si="8"/>
        <v>-0.17363436392230103</v>
      </c>
      <c r="Q21">
        <f t="shared" si="9"/>
        <v>2.4513048053935193E-3</v>
      </c>
      <c r="R21">
        <f t="shared" si="10"/>
        <v>42.709378470360221</v>
      </c>
    </row>
    <row r="22" spans="1:18" x14ac:dyDescent="0.25">
      <c r="A22" s="2">
        <v>42773</v>
      </c>
      <c r="B22">
        <v>131.53</v>
      </c>
      <c r="C22">
        <f>LN(Исходный!C22)</f>
        <v>6.5191472879403953</v>
      </c>
      <c r="E22">
        <f t="shared" si="1"/>
        <v>857.46344278280026</v>
      </c>
      <c r="F22">
        <f t="shared" si="2"/>
        <v>17300.140899999999</v>
      </c>
      <c r="G22">
        <f t="shared" si="11"/>
        <v>6.5302696806111227</v>
      </c>
      <c r="H22">
        <f t="shared" si="3"/>
        <v>-1.1122392670727343E-2</v>
      </c>
      <c r="I22">
        <f t="shared" si="4"/>
        <v>1.2370761872184934E-4</v>
      </c>
      <c r="J22">
        <f t="shared" si="5"/>
        <v>401.83342139643469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-0.1897283469955644</v>
      </c>
      <c r="Q22">
        <f t="shared" si="9"/>
        <v>-1.7061115786266058E-3</v>
      </c>
      <c r="R22">
        <f t="shared" si="10"/>
        <v>42.499281361860611</v>
      </c>
    </row>
    <row r="23" spans="1:18" x14ac:dyDescent="0.25">
      <c r="A23" s="2">
        <v>42774</v>
      </c>
      <c r="B23">
        <v>132.04</v>
      </c>
      <c r="C23">
        <f>LN(Исходный!C23)</f>
        <v>6.517671272912275</v>
      </c>
      <c r="E23">
        <f t="shared" si="1"/>
        <v>860.59331487533677</v>
      </c>
      <c r="F23">
        <f t="shared" si="2"/>
        <v>17434.561599999997</v>
      </c>
      <c r="G23">
        <f t="shared" si="11"/>
        <v>6.5348137304047098</v>
      </c>
      <c r="H23">
        <f t="shared" si="3"/>
        <v>-1.7142457492434815E-2</v>
      </c>
      <c r="I23">
        <f t="shared" si="4"/>
        <v>2.938638488799345E-4</v>
      </c>
      <c r="J23">
        <f t="shared" si="5"/>
        <v>381.6468226012542</v>
      </c>
      <c r="K23">
        <f t="shared" si="6"/>
        <v>3.6559108056884296E-2</v>
      </c>
      <c r="L23">
        <f>(SUM(F2:F250)*M11)/(247*M10)</f>
        <v>2.3395203880253832</v>
      </c>
      <c r="M23">
        <f>L23^0.5</f>
        <v>1.5295490799661786</v>
      </c>
      <c r="N23">
        <f>M23/M2</f>
        <v>0.28545148899731898</v>
      </c>
      <c r="O23">
        <f t="shared" si="7"/>
        <v>-19.53578313253027</v>
      </c>
      <c r="P23">
        <f t="shared" si="8"/>
        <v>-0.19120436202368474</v>
      </c>
      <c r="Q23">
        <f t="shared" si="9"/>
        <v>-2.6301506741648068E-3</v>
      </c>
      <c r="R23">
        <f t="shared" si="10"/>
        <v>42.480038821745914</v>
      </c>
    </row>
    <row r="24" spans="1:18" x14ac:dyDescent="0.25">
      <c r="A24" s="2">
        <v>42775</v>
      </c>
      <c r="B24">
        <v>132.41999999999999</v>
      </c>
      <c r="C24">
        <f>LN(Исходный!C24)</f>
        <v>6.5161930760429643</v>
      </c>
      <c r="E24">
        <f t="shared" si="1"/>
        <v>862.87428712960923</v>
      </c>
      <c r="F24">
        <f t="shared" si="2"/>
        <v>17535.056399999998</v>
      </c>
      <c r="G24">
        <f t="shared" si="11"/>
        <v>6.5381994929960099</v>
      </c>
      <c r="H24">
        <f t="shared" si="3"/>
        <v>-2.2006416953045616E-2</v>
      </c>
      <c r="I24">
        <f t="shared" si="4"/>
        <v>4.8428238711129348E-4</v>
      </c>
      <c r="J24">
        <f t="shared" si="5"/>
        <v>366.94402742053137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-0.19268255889299546</v>
      </c>
      <c r="Q24">
        <f t="shared" si="9"/>
        <v>-3.3771892109755093E-3</v>
      </c>
      <c r="R24">
        <f t="shared" si="10"/>
        <v>42.46077220427027</v>
      </c>
    </row>
    <row r="25" spans="1:18" x14ac:dyDescent="0.25">
      <c r="A25" s="2">
        <v>42776</v>
      </c>
      <c r="B25">
        <v>132.12</v>
      </c>
      <c r="C25">
        <f>LN(Исходный!C25)</f>
        <v>6.5027900459156234</v>
      </c>
      <c r="E25">
        <f t="shared" si="1"/>
        <v>859.1486208663722</v>
      </c>
      <c r="F25">
        <f t="shared" si="2"/>
        <v>17455.6944</v>
      </c>
      <c r="G25">
        <f t="shared" si="11"/>
        <v>6.5355265225291941</v>
      </c>
      <c r="H25">
        <f t="shared" si="3"/>
        <v>-3.2736476613570709E-2</v>
      </c>
      <c r="I25">
        <f t="shared" si="4"/>
        <v>1.0716769010708619E-3</v>
      </c>
      <c r="J25">
        <f t="shared" si="5"/>
        <v>378.52749730004888</v>
      </c>
      <c r="K25">
        <f t="shared" si="6"/>
        <v>4.2471270001858984E-2</v>
      </c>
      <c r="L25">
        <f>M11/(249*247*M10)</f>
        <v>1.6278049637428743E-9</v>
      </c>
      <c r="M25">
        <f>L25^0.5</f>
        <v>4.0346065034187342E-5</v>
      </c>
      <c r="N25">
        <f>M25/M1</f>
        <v>4.5282279248951814E-3</v>
      </c>
      <c r="O25">
        <f t="shared" si="7"/>
        <v>-19.455783132530257</v>
      </c>
      <c r="P25">
        <f t="shared" si="8"/>
        <v>-0.20608558902033636</v>
      </c>
      <c r="Q25">
        <f t="shared" si="9"/>
        <v>-5.0342201397279253E-3</v>
      </c>
      <c r="R25">
        <f t="shared" si="10"/>
        <v>42.286278381259315</v>
      </c>
    </row>
    <row r="26" spans="1:18" x14ac:dyDescent="0.25">
      <c r="A26" s="2">
        <v>42779</v>
      </c>
      <c r="B26">
        <v>133.29</v>
      </c>
      <c r="C26">
        <f>LN(Исходный!C26)</f>
        <v>6.4922398350204711</v>
      </c>
      <c r="E26">
        <f t="shared" si="1"/>
        <v>865.35064760987859</v>
      </c>
      <c r="F26">
        <f t="shared" si="2"/>
        <v>17766.224099999999</v>
      </c>
      <c r="G26">
        <f t="shared" si="11"/>
        <v>6.5459511073497767</v>
      </c>
      <c r="H26">
        <f t="shared" si="3"/>
        <v>-5.3711272329305615E-2</v>
      </c>
      <c r="I26">
        <f t="shared" si="4"/>
        <v>2.8849007752328312E-3</v>
      </c>
      <c r="J26">
        <f t="shared" si="5"/>
        <v>334.36986476992854</v>
      </c>
      <c r="K26">
        <f t="shared" si="6"/>
        <v>4.693106980502363E-2</v>
      </c>
      <c r="O26">
        <f t="shared" si="7"/>
        <v>-18.28578313253027</v>
      </c>
      <c r="P26">
        <f t="shared" si="8"/>
        <v>-0.21663579991548865</v>
      </c>
      <c r="Q26">
        <f t="shared" si="9"/>
        <v>-8.2731497440337951E-3</v>
      </c>
      <c r="R26">
        <f t="shared" si="10"/>
        <v>42.149178075426633</v>
      </c>
    </row>
    <row r="27" spans="1:18" x14ac:dyDescent="0.25">
      <c r="A27" s="2">
        <v>42780</v>
      </c>
      <c r="B27">
        <v>135.02000000000001</v>
      </c>
      <c r="C27">
        <f>LN(Исходный!C27)</f>
        <v>6.481577129276431</v>
      </c>
      <c r="E27">
        <f t="shared" si="1"/>
        <v>875.1425439949038</v>
      </c>
      <c r="F27">
        <f t="shared" si="2"/>
        <v>18230.400400000002</v>
      </c>
      <c r="G27">
        <f t="shared" si="11"/>
        <v>6.5613652370417483</v>
      </c>
      <c r="H27">
        <f t="shared" si="3"/>
        <v>-7.9788107765317307E-2</v>
      </c>
      <c r="I27">
        <f t="shared" si="4"/>
        <v>6.3661421407698879E-3</v>
      </c>
      <c r="J27">
        <f t="shared" si="5"/>
        <v>274.09395513137321</v>
      </c>
      <c r="K27">
        <f t="shared" si="6"/>
        <v>5.1664610675054796E-2</v>
      </c>
      <c r="L27">
        <f>M2-M23*1.96</f>
        <v>2.3604341322097291</v>
      </c>
      <c r="M27" s="6" t="s">
        <v>43</v>
      </c>
      <c r="N27" s="7">
        <f>M2+M23*1.96</f>
        <v>8.3562665256771496</v>
      </c>
      <c r="O27">
        <f t="shared" si="7"/>
        <v>-16.555783132530252</v>
      </c>
      <c r="P27">
        <f t="shared" si="8"/>
        <v>-0.22729850565952869</v>
      </c>
      <c r="Q27">
        <f t="shared" si="9"/>
        <v>-1.2309983538562694E-2</v>
      </c>
      <c r="R27">
        <f t="shared" si="10"/>
        <v>42.010842082759304</v>
      </c>
    </row>
    <row r="28" spans="1:18" x14ac:dyDescent="0.25">
      <c r="A28" s="2">
        <v>42781</v>
      </c>
      <c r="B28">
        <v>135.51</v>
      </c>
      <c r="C28">
        <f>LN(Исходный!C28)</f>
        <v>6.4907235345025072</v>
      </c>
      <c r="E28">
        <f t="shared" si="1"/>
        <v>879.55794616043465</v>
      </c>
      <c r="F28">
        <f t="shared" si="2"/>
        <v>18362.960099999997</v>
      </c>
      <c r="G28">
        <f t="shared" si="11"/>
        <v>6.5657310888042151</v>
      </c>
      <c r="H28">
        <f t="shared" si="3"/>
        <v>-7.5007554301707913E-2</v>
      </c>
      <c r="I28">
        <f t="shared" si="4"/>
        <v>5.6261332023236615E-3</v>
      </c>
      <c r="J28">
        <f t="shared" si="5"/>
        <v>258.10938766149417</v>
      </c>
      <c r="K28">
        <f t="shared" si="6"/>
        <v>4.7590338923527174E-2</v>
      </c>
      <c r="L28">
        <f>M1-M25*1.96</f>
        <v>8.8308232685862399E-3</v>
      </c>
      <c r="M28" s="6" t="s">
        <v>44</v>
      </c>
      <c r="N28" s="7">
        <f>M1+M25*1.96</f>
        <v>8.988979843520253E-3</v>
      </c>
      <c r="O28">
        <f t="shared" si="7"/>
        <v>-16.065783132530271</v>
      </c>
      <c r="P28">
        <f t="shared" si="8"/>
        <v>-0.21815210043345257</v>
      </c>
      <c r="Q28">
        <f t="shared" si="9"/>
        <v>-1.1556116032826377E-2</v>
      </c>
      <c r="R28">
        <f t="shared" si="10"/>
        <v>42.129492001344722</v>
      </c>
    </row>
    <row r="29" spans="1:18" x14ac:dyDescent="0.25">
      <c r="A29" s="2">
        <v>42782</v>
      </c>
      <c r="B29">
        <v>135.34</v>
      </c>
      <c r="C29">
        <f>LN(Исходный!C29)</f>
        <v>6.5012896705403893</v>
      </c>
      <c r="E29">
        <f t="shared" si="1"/>
        <v>879.88454401093634</v>
      </c>
      <c r="F29">
        <f t="shared" si="2"/>
        <v>18316.9156</v>
      </c>
      <c r="G29">
        <f t="shared" si="11"/>
        <v>6.5642164055396854</v>
      </c>
      <c r="H29">
        <f t="shared" si="3"/>
        <v>-6.292673499929613E-2</v>
      </c>
      <c r="I29">
        <f t="shared" si="4"/>
        <v>3.9597739776716405E-3</v>
      </c>
      <c r="J29">
        <f t="shared" si="5"/>
        <v>263.60065392655406</v>
      </c>
      <c r="K29">
        <f t="shared" si="6"/>
        <v>4.3091932614039027E-2</v>
      </c>
      <c r="O29">
        <f t="shared" si="7"/>
        <v>-16.235783132530258</v>
      </c>
      <c r="P29">
        <f t="shared" si="8"/>
        <v>-0.20758596439557042</v>
      </c>
      <c r="Q29">
        <f t="shared" si="9"/>
        <v>-9.6791157121392558E-3</v>
      </c>
      <c r="R29">
        <f t="shared" si="10"/>
        <v>42.266767380275162</v>
      </c>
    </row>
    <row r="30" spans="1:18" x14ac:dyDescent="0.25">
      <c r="A30" s="2">
        <v>42783</v>
      </c>
      <c r="B30">
        <v>135.72</v>
      </c>
      <c r="C30">
        <f>LN(Исходный!C30)</f>
        <v>6.481577129276431</v>
      </c>
      <c r="E30">
        <f t="shared" si="1"/>
        <v>879.6796479853972</v>
      </c>
      <c r="F30">
        <f t="shared" si="2"/>
        <v>18419.918399999999</v>
      </c>
      <c r="G30">
        <f t="shared" si="11"/>
        <v>6.5676021681309855</v>
      </c>
      <c r="H30">
        <f t="shared" si="3"/>
        <v>-8.6025038854554481E-2</v>
      </c>
      <c r="I30">
        <f t="shared" si="4"/>
        <v>7.4003073099276079E-3</v>
      </c>
      <c r="J30">
        <f t="shared" si="5"/>
        <v>251.40585874583121</v>
      </c>
      <c r="K30">
        <f t="shared" si="6"/>
        <v>5.1664610675054796E-2</v>
      </c>
      <c r="O30">
        <f t="shared" si="7"/>
        <v>-15.855783132530263</v>
      </c>
      <c r="P30">
        <f t="shared" si="8"/>
        <v>-0.22729850565952869</v>
      </c>
      <c r="Q30">
        <f t="shared" si="9"/>
        <v>-1.3272238706531887E-2</v>
      </c>
      <c r="R30">
        <f t="shared" si="10"/>
        <v>42.010842082759304</v>
      </c>
    </row>
    <row r="31" spans="1:18" x14ac:dyDescent="0.25">
      <c r="A31" s="2">
        <v>42787</v>
      </c>
      <c r="B31">
        <v>136.69999999999999</v>
      </c>
      <c r="C31">
        <f>LN(Исходный!C31)</f>
        <v>6.508769136971682</v>
      </c>
      <c r="E31">
        <f t="shared" si="1"/>
        <v>889.74874102402885</v>
      </c>
      <c r="F31">
        <f t="shared" si="2"/>
        <v>18686.889999999996</v>
      </c>
      <c r="G31">
        <f t="shared" si="11"/>
        <v>6.5763338716559181</v>
      </c>
      <c r="H31">
        <f t="shared" si="3"/>
        <v>-6.7564734684236072E-2</v>
      </c>
      <c r="I31">
        <f t="shared" si="4"/>
        <v>4.5649933729512131E-3</v>
      </c>
      <c r="J31">
        <f t="shared" si="5"/>
        <v>221.28892380607218</v>
      </c>
      <c r="K31">
        <f t="shared" si="6"/>
        <v>4.0042610527527479E-2</v>
      </c>
      <c r="O31">
        <f t="shared" si="7"/>
        <v>-14.875783132530273</v>
      </c>
      <c r="P31">
        <f t="shared" si="8"/>
        <v>-0.20010649796427771</v>
      </c>
      <c r="Q31">
        <f t="shared" si="9"/>
        <v>-1.0380570160408506E-2</v>
      </c>
      <c r="R31">
        <f t="shared" si="10"/>
        <v>42.364075678395096</v>
      </c>
    </row>
    <row r="32" spans="1:18" x14ac:dyDescent="0.25">
      <c r="A32" s="2">
        <v>42788</v>
      </c>
      <c r="B32">
        <v>137.11000000000001</v>
      </c>
      <c r="C32">
        <f>LN(Исходный!C32)</f>
        <v>6.517671272912275</v>
      </c>
      <c r="E32">
        <f t="shared" si="1"/>
        <v>893.63790822900216</v>
      </c>
      <c r="F32">
        <f t="shared" si="2"/>
        <v>18799.152100000003</v>
      </c>
      <c r="G32">
        <f t="shared" si="11"/>
        <v>6.5799869312939006</v>
      </c>
      <c r="H32">
        <f t="shared" si="3"/>
        <v>-6.231565838162556E-2</v>
      </c>
      <c r="I32">
        <f t="shared" si="4"/>
        <v>3.8832412795354598E-3</v>
      </c>
      <c r="J32">
        <f t="shared" si="5"/>
        <v>209.25888163739663</v>
      </c>
      <c r="K32">
        <f t="shared" si="6"/>
        <v>3.6559108056884296E-2</v>
      </c>
      <c r="O32">
        <f t="shared" si="7"/>
        <v>-14.465783132530248</v>
      </c>
      <c r="P32">
        <f t="shared" si="8"/>
        <v>-0.19120436202368474</v>
      </c>
      <c r="Q32">
        <f t="shared" si="9"/>
        <v>-9.5610311984607368E-3</v>
      </c>
      <c r="R32">
        <f t="shared" si="10"/>
        <v>42.480038821745914</v>
      </c>
    </row>
    <row r="33" spans="1:18" x14ac:dyDescent="0.25">
      <c r="A33" s="2">
        <v>42789</v>
      </c>
      <c r="B33">
        <v>136.53</v>
      </c>
      <c r="C33">
        <f>LN(Исходный!C33)</f>
        <v>6.5250296578434623</v>
      </c>
      <c r="E33">
        <f t="shared" si="1"/>
        <v>890.86229918536787</v>
      </c>
      <c r="F33">
        <f t="shared" si="2"/>
        <v>18640.440900000001</v>
      </c>
      <c r="G33">
        <f t="shared" si="11"/>
        <v>6.5748191883913893</v>
      </c>
      <c r="H33">
        <f t="shared" si="3"/>
        <v>-4.9789530547927008E-2</v>
      </c>
      <c r="I33">
        <f t="shared" si="4"/>
        <v>2.4789973521829566E-3</v>
      </c>
      <c r="J33">
        <f t="shared" si="5"/>
        <v>226.37559007113211</v>
      </c>
      <c r="K33">
        <f t="shared" si="6"/>
        <v>3.3799343293095079E-2</v>
      </c>
      <c r="O33">
        <f t="shared" si="7"/>
        <v>-15.045783132530261</v>
      </c>
      <c r="P33">
        <f t="shared" si="8"/>
        <v>-0.18384597709249739</v>
      </c>
      <c r="Q33">
        <f t="shared" si="9"/>
        <v>-7.6305447114829762E-3</v>
      </c>
      <c r="R33">
        <f t="shared" si="10"/>
        <v>42.576012035736774</v>
      </c>
    </row>
    <row r="34" spans="1:18" x14ac:dyDescent="0.25">
      <c r="A34" s="2">
        <v>42790</v>
      </c>
      <c r="B34">
        <v>136.66</v>
      </c>
      <c r="C34">
        <f>LN(Исходный!C34)</f>
        <v>6.4982821494764336</v>
      </c>
      <c r="E34">
        <f t="shared" si="1"/>
        <v>888.05523854744933</v>
      </c>
      <c r="F34">
        <f t="shared" si="2"/>
        <v>18675.955599999998</v>
      </c>
      <c r="G34">
        <f t="shared" si="11"/>
        <v>6.5759774755936764</v>
      </c>
      <c r="H34">
        <f t="shared" si="3"/>
        <v>-7.7695326117242836E-2</v>
      </c>
      <c r="I34">
        <f t="shared" si="4"/>
        <v>6.0365637004647166E-3</v>
      </c>
      <c r="J34">
        <f t="shared" si="5"/>
        <v>222.48058645667436</v>
      </c>
      <c r="K34">
        <f t="shared" si="6"/>
        <v>4.434961611799166E-2</v>
      </c>
      <c r="O34">
        <f t="shared" si="7"/>
        <v>-14.915783132530265</v>
      </c>
      <c r="P34">
        <f t="shared" si="8"/>
        <v>-0.21059348545952616</v>
      </c>
      <c r="Q34">
        <f t="shared" si="9"/>
        <v>-1.1956286958623788E-2</v>
      </c>
      <c r="R34">
        <f t="shared" si="10"/>
        <v>42.22767089420406</v>
      </c>
    </row>
    <row r="35" spans="1:18" x14ac:dyDescent="0.25">
      <c r="A35" s="2">
        <v>42793</v>
      </c>
      <c r="B35">
        <v>136.93</v>
      </c>
      <c r="C35">
        <f>LN(Исходный!C35)</f>
        <v>6.4876840184846101</v>
      </c>
      <c r="E35">
        <f t="shared" si="1"/>
        <v>888.35857265109769</v>
      </c>
      <c r="F35">
        <f t="shared" si="2"/>
        <v>18749.824900000003</v>
      </c>
      <c r="G35">
        <f t="shared" si="11"/>
        <v>6.5783831490138107</v>
      </c>
      <c r="H35">
        <f t="shared" si="3"/>
        <v>-9.0699130529200644E-2</v>
      </c>
      <c r="I35">
        <f t="shared" si="4"/>
        <v>8.2263322787529767E-3</v>
      </c>
      <c r="J35">
        <f t="shared" si="5"/>
        <v>214.49896356510772</v>
      </c>
      <c r="K35">
        <f t="shared" si="6"/>
        <v>4.892573118836098E-2</v>
      </c>
      <c r="O35">
        <f t="shared" si="7"/>
        <v>-14.645783132530255</v>
      </c>
      <c r="P35">
        <f t="shared" si="8"/>
        <v>-0.22119161645134966</v>
      </c>
      <c r="Q35">
        <f t="shared" si="9"/>
        <v>-1.3980201605192557E-2</v>
      </c>
      <c r="R35">
        <f t="shared" si="10"/>
        <v>42.09004392370062</v>
      </c>
    </row>
    <row r="36" spans="1:18" x14ac:dyDescent="0.25">
      <c r="A36" s="2">
        <v>42794</v>
      </c>
      <c r="B36">
        <v>136.99</v>
      </c>
      <c r="C36">
        <f>LN(Исходный!C36)</f>
        <v>6.4952655559370083</v>
      </c>
      <c r="E36">
        <f t="shared" si="1"/>
        <v>889.7864285078108</v>
      </c>
      <c r="F36">
        <f t="shared" si="2"/>
        <v>18766.260100000003</v>
      </c>
      <c r="G36">
        <f t="shared" si="11"/>
        <v>6.5789177431071737</v>
      </c>
      <c r="H36">
        <f t="shared" si="3"/>
        <v>-8.3652187170165426E-2</v>
      </c>
      <c r="I36">
        <f t="shared" si="4"/>
        <v>6.9976884183523894E-3</v>
      </c>
      <c r="J36">
        <f t="shared" si="5"/>
        <v>212.74506958920404</v>
      </c>
      <c r="K36">
        <f t="shared" si="6"/>
        <v>4.5629265849938282E-2</v>
      </c>
      <c r="O36">
        <f t="shared" si="7"/>
        <v>-14.585783132530253</v>
      </c>
      <c r="P36">
        <f t="shared" si="8"/>
        <v>-0.21361007899895146</v>
      </c>
      <c r="Q36">
        <f t="shared" si="9"/>
        <v>-1.2878947973682617E-2</v>
      </c>
      <c r="R36">
        <f t="shared" si="10"/>
        <v>42.188474642141692</v>
      </c>
    </row>
    <row r="37" spans="1:18" x14ac:dyDescent="0.25">
      <c r="A37" s="2">
        <v>42795</v>
      </c>
      <c r="B37">
        <v>139.79</v>
      </c>
      <c r="C37">
        <f>LN(Исходный!C37)</f>
        <v>6.4800445619266531</v>
      </c>
      <c r="E37">
        <f t="shared" si="1"/>
        <v>905.84542931172678</v>
      </c>
      <c r="F37">
        <f t="shared" si="2"/>
        <v>19541.244099999996</v>
      </c>
      <c r="G37">
        <f t="shared" si="11"/>
        <v>6.6038654674641224</v>
      </c>
      <c r="H37">
        <f t="shared" si="3"/>
        <v>-0.12382090553746927</v>
      </c>
      <c r="I37">
        <f t="shared" si="4"/>
        <v>1.5331616648118889E-2</v>
      </c>
      <c r="J37">
        <f t="shared" si="5"/>
        <v>138.904684047035</v>
      </c>
      <c r="K37">
        <f t="shared" si="6"/>
        <v>5.236365997459061E-2</v>
      </c>
      <c r="O37">
        <f t="shared" si="7"/>
        <v>-11.78578313253027</v>
      </c>
      <c r="P37">
        <f t="shared" si="8"/>
        <v>-0.22883107300930661</v>
      </c>
      <c r="Q37">
        <f t="shared" si="9"/>
        <v>-1.9108033031898584E-2</v>
      </c>
      <c r="R37">
        <f t="shared" si="10"/>
        <v>41.990977524555191</v>
      </c>
    </row>
    <row r="38" spans="1:18" x14ac:dyDescent="0.25">
      <c r="A38" s="2">
        <v>42796</v>
      </c>
      <c r="B38">
        <v>138.96</v>
      </c>
      <c r="C38">
        <f>LN(Исходный!C38)</f>
        <v>6.513230110912307</v>
      </c>
      <c r="E38">
        <f t="shared" si="1"/>
        <v>905.07845621237425</v>
      </c>
      <c r="F38">
        <f t="shared" si="2"/>
        <v>19309.881600000001</v>
      </c>
      <c r="G38">
        <f t="shared" si="11"/>
        <v>6.5964702491725991</v>
      </c>
      <c r="H38">
        <f t="shared" si="3"/>
        <v>-8.3240138260292085E-2</v>
      </c>
      <c r="I38">
        <f t="shared" si="4"/>
        <v>6.9289206175925421E-3</v>
      </c>
      <c r="J38">
        <f t="shared" si="5"/>
        <v>159.15798404703486</v>
      </c>
      <c r="K38">
        <f t="shared" si="6"/>
        <v>3.8277171070489689E-2</v>
      </c>
      <c r="O38">
        <f t="shared" si="7"/>
        <v>-12.615783132530254</v>
      </c>
      <c r="P38">
        <f t="shared" si="8"/>
        <v>-0.19564552402365276</v>
      </c>
      <c r="Q38">
        <f t="shared" si="9"/>
        <v>-1.278016235305905E-2</v>
      </c>
      <c r="R38">
        <f t="shared" si="10"/>
        <v>42.422166477694745</v>
      </c>
    </row>
    <row r="39" spans="1:18" x14ac:dyDescent="0.25">
      <c r="A39" s="2">
        <v>42797</v>
      </c>
      <c r="B39">
        <v>139.78</v>
      </c>
      <c r="C39">
        <f>LN(Исходный!C39)</f>
        <v>6.4997870406558542</v>
      </c>
      <c r="E39">
        <f t="shared" si="1"/>
        <v>908.54023254287529</v>
      </c>
      <c r="F39">
        <f t="shared" si="2"/>
        <v>19538.448400000001</v>
      </c>
      <c r="G39">
        <f t="shared" si="11"/>
        <v>6.6037763684485622</v>
      </c>
      <c r="H39">
        <f t="shared" si="3"/>
        <v>-0.10398932779270798</v>
      </c>
      <c r="I39">
        <f t="shared" si="4"/>
        <v>1.0813780294779267E-2</v>
      </c>
      <c r="J39">
        <f t="shared" si="5"/>
        <v>139.1404997096854</v>
      </c>
      <c r="K39">
        <f t="shared" si="6"/>
        <v>4.3718040258030569E-2</v>
      </c>
      <c r="O39">
        <f t="shared" si="7"/>
        <v>-11.795783132530261</v>
      </c>
      <c r="P39">
        <f t="shared" si="8"/>
        <v>-0.20908859428010551</v>
      </c>
      <c r="Q39">
        <f t="shared" si="9"/>
        <v>-1.5998882292952023E-2</v>
      </c>
      <c r="R39">
        <f t="shared" si="10"/>
        <v>42.247231573877784</v>
      </c>
    </row>
    <row r="40" spans="1:18" x14ac:dyDescent="0.25">
      <c r="A40" s="2">
        <v>42800</v>
      </c>
      <c r="B40">
        <v>139.34</v>
      </c>
      <c r="C40">
        <f>LN(Исходный!C40)</f>
        <v>6.4997870406558542</v>
      </c>
      <c r="E40">
        <f t="shared" si="1"/>
        <v>905.68032624498676</v>
      </c>
      <c r="F40">
        <f t="shared" si="2"/>
        <v>19415.635600000001</v>
      </c>
      <c r="G40">
        <f t="shared" si="11"/>
        <v>6.5998560117638991</v>
      </c>
      <c r="H40">
        <f t="shared" si="3"/>
        <v>-0.10006897110804491</v>
      </c>
      <c r="I40">
        <f t="shared" si="4"/>
        <v>1.0013798978622727E-2</v>
      </c>
      <c r="J40">
        <f t="shared" si="5"/>
        <v>149.71438886631199</v>
      </c>
      <c r="K40">
        <f t="shared" si="6"/>
        <v>4.3718040258030569E-2</v>
      </c>
      <c r="O40">
        <f t="shared" si="7"/>
        <v>-12.235783132530258</v>
      </c>
      <c r="P40">
        <f t="shared" si="8"/>
        <v>-0.20908859428010551</v>
      </c>
      <c r="Q40">
        <f t="shared" si="9"/>
        <v>-1.5395730734271496E-2</v>
      </c>
      <c r="R40">
        <f t="shared" si="10"/>
        <v>42.247231573877784</v>
      </c>
    </row>
    <row r="41" spans="1:18" x14ac:dyDescent="0.25">
      <c r="A41" s="2">
        <v>42801</v>
      </c>
      <c r="B41">
        <v>139.52000000000001</v>
      </c>
      <c r="C41">
        <f>LN(Исходный!C41)</f>
        <v>6.508769136971682</v>
      </c>
      <c r="E41">
        <f t="shared" si="1"/>
        <v>908.10346999028911</v>
      </c>
      <c r="F41">
        <f t="shared" si="2"/>
        <v>19465.830400000003</v>
      </c>
      <c r="G41">
        <f t="shared" si="11"/>
        <v>6.6014597940439881</v>
      </c>
      <c r="H41">
        <f t="shared" si="3"/>
        <v>-9.269065707230606E-2</v>
      </c>
      <c r="I41">
        <f t="shared" si="4"/>
        <v>8.5915579084958407E-3</v>
      </c>
      <c r="J41">
        <f t="shared" si="5"/>
        <v>145.34190693860091</v>
      </c>
      <c r="K41">
        <f t="shared" si="6"/>
        <v>4.0042610527527479E-2</v>
      </c>
      <c r="O41">
        <f t="shared" si="7"/>
        <v>-12.055783132530252</v>
      </c>
      <c r="P41">
        <f t="shared" si="8"/>
        <v>-0.20010649796427771</v>
      </c>
      <c r="Q41">
        <f t="shared" si="9"/>
        <v>-1.4240888733600405E-2</v>
      </c>
      <c r="R41">
        <f t="shared" si="10"/>
        <v>42.364075678395096</v>
      </c>
    </row>
    <row r="42" spans="1:18" x14ac:dyDescent="0.25">
      <c r="A42" s="2">
        <v>42802</v>
      </c>
      <c r="B42">
        <v>139</v>
      </c>
      <c r="C42">
        <f>LN(Исходный!C42)</f>
        <v>6.5072777123850116</v>
      </c>
      <c r="E42">
        <f t="shared" si="1"/>
        <v>904.51160202151664</v>
      </c>
      <c r="F42">
        <f t="shared" si="2"/>
        <v>19321</v>
      </c>
      <c r="G42">
        <f t="shared" si="11"/>
        <v>6.5968266452348407</v>
      </c>
      <c r="H42">
        <f t="shared" si="3"/>
        <v>-8.9548932849829121E-2</v>
      </c>
      <c r="I42">
        <f t="shared" si="4"/>
        <v>8.019011374543205E-3</v>
      </c>
      <c r="J42">
        <f t="shared" si="5"/>
        <v>158.15032139643264</v>
      </c>
      <c r="K42">
        <f t="shared" si="6"/>
        <v>4.0641722376858071E-2</v>
      </c>
      <c r="O42">
        <f t="shared" si="7"/>
        <v>-12.575783132530262</v>
      </c>
      <c r="P42">
        <f t="shared" si="8"/>
        <v>-0.20159792255094811</v>
      </c>
      <c r="Q42">
        <f t="shared" si="9"/>
        <v>-1.3761351030000552E-2</v>
      </c>
      <c r="R42">
        <f t="shared" si="10"/>
        <v>42.34466322610271</v>
      </c>
    </row>
    <row r="43" spans="1:18" x14ac:dyDescent="0.25">
      <c r="A43" s="2">
        <v>42803</v>
      </c>
      <c r="B43">
        <v>138.68</v>
      </c>
      <c r="C43">
        <f>LN(Исходный!C43)</f>
        <v>6.4997870406558542</v>
      </c>
      <c r="E43">
        <f t="shared" si="1"/>
        <v>901.39046679815385</v>
      </c>
      <c r="F43">
        <f t="shared" si="2"/>
        <v>19232.142400000001</v>
      </c>
      <c r="G43">
        <f t="shared" si="11"/>
        <v>6.5939754767369037</v>
      </c>
      <c r="H43">
        <f t="shared" si="3"/>
        <v>-9.4188436081049431E-2</v>
      </c>
      <c r="I43">
        <f t="shared" si="4"/>
        <v>8.8714614913939348E-3</v>
      </c>
      <c r="J43">
        <f t="shared" si="5"/>
        <v>166.30122260125182</v>
      </c>
      <c r="K43">
        <f t="shared" si="6"/>
        <v>4.3718040258030569E-2</v>
      </c>
      <c r="O43">
        <f t="shared" si="7"/>
        <v>-12.895783132530255</v>
      </c>
      <c r="P43">
        <f t="shared" si="8"/>
        <v>-0.20908859428010551</v>
      </c>
      <c r="Q43">
        <f t="shared" si="9"/>
        <v>-1.4491003396250571E-2</v>
      </c>
      <c r="R43">
        <f t="shared" si="10"/>
        <v>42.247231573877784</v>
      </c>
    </row>
    <row r="44" spans="1:18" x14ac:dyDescent="0.25">
      <c r="A44" s="2">
        <v>42804</v>
      </c>
      <c r="B44">
        <v>139.13999999999999</v>
      </c>
      <c r="C44">
        <f>LN(Исходный!C44)</f>
        <v>6.5042881735366453</v>
      </c>
      <c r="E44">
        <f t="shared" si="1"/>
        <v>905.0066564658888</v>
      </c>
      <c r="F44">
        <f t="shared" si="2"/>
        <v>19359.939599999998</v>
      </c>
      <c r="G44">
        <f t="shared" si="11"/>
        <v>6.598074031452688</v>
      </c>
      <c r="H44">
        <f t="shared" si="3"/>
        <v>-9.3785857916042659E-2</v>
      </c>
      <c r="I44">
        <f t="shared" si="4"/>
        <v>8.7957871450481413E-3</v>
      </c>
      <c r="J44">
        <f t="shared" si="5"/>
        <v>154.6487021193245</v>
      </c>
      <c r="K44">
        <f t="shared" si="6"/>
        <v>4.1856029361815955E-2</v>
      </c>
      <c r="O44">
        <f t="shared" si="7"/>
        <v>-12.435783132530275</v>
      </c>
      <c r="P44">
        <f t="shared" si="8"/>
        <v>-0.20458746139931439</v>
      </c>
      <c r="Q44">
        <f t="shared" si="9"/>
        <v>-1.4419080983776197E-2</v>
      </c>
      <c r="R44">
        <f t="shared" si="10"/>
        <v>42.305764644408669</v>
      </c>
    </row>
    <row r="45" spans="1:18" x14ac:dyDescent="0.25">
      <c r="A45" s="2">
        <v>42807</v>
      </c>
      <c r="B45">
        <v>139.19999999999999</v>
      </c>
      <c r="C45">
        <f>LN(Исходный!C45)</f>
        <v>6.5279579176225502</v>
      </c>
      <c r="E45">
        <f t="shared" si="1"/>
        <v>908.69174213305894</v>
      </c>
      <c r="F45">
        <f t="shared" si="2"/>
        <v>19376.639999999996</v>
      </c>
      <c r="G45">
        <f t="shared" si="11"/>
        <v>6.598608625546051</v>
      </c>
      <c r="H45">
        <f t="shared" si="3"/>
        <v>-7.0650707923500811E-2</v>
      </c>
      <c r="I45">
        <f t="shared" si="4"/>
        <v>4.9915225300918202E-3</v>
      </c>
      <c r="J45">
        <f t="shared" si="5"/>
        <v>153.16000814342081</v>
      </c>
      <c r="K45">
        <f t="shared" si="6"/>
        <v>3.2731220437894774E-2</v>
      </c>
      <c r="O45">
        <f t="shared" si="7"/>
        <v>-12.375783132530273</v>
      </c>
      <c r="P45">
        <f t="shared" si="8"/>
        <v>-0.18091771731340955</v>
      </c>
      <c r="Q45">
        <f t="shared" si="9"/>
        <v>-1.0822788506766516E-2</v>
      </c>
      <c r="R45">
        <f t="shared" si="10"/>
        <v>42.614234574250943</v>
      </c>
    </row>
    <row r="46" spans="1:18" x14ac:dyDescent="0.25">
      <c r="A46" s="2">
        <v>42808</v>
      </c>
      <c r="B46">
        <v>138.99</v>
      </c>
      <c r="C46">
        <f>LN(Исходный!C46)</f>
        <v>6.5366915975913047</v>
      </c>
      <c r="E46">
        <f t="shared" si="1"/>
        <v>908.53476514921545</v>
      </c>
      <c r="F46">
        <f t="shared" si="2"/>
        <v>19318.220100000002</v>
      </c>
      <c r="G46">
        <f t="shared" si="11"/>
        <v>6.5967375462192805</v>
      </c>
      <c r="H46">
        <f t="shared" si="3"/>
        <v>-6.0045948627975854E-2</v>
      </c>
      <c r="I46">
        <f t="shared" si="4"/>
        <v>3.6055159466335152E-3</v>
      </c>
      <c r="J46">
        <f t="shared" si="5"/>
        <v>158.40193705908302</v>
      </c>
      <c r="K46">
        <f t="shared" si="6"/>
        <v>2.964734271630556E-2</v>
      </c>
      <c r="O46">
        <f t="shared" si="7"/>
        <v>-12.585783132530253</v>
      </c>
      <c r="P46">
        <f t="shared" si="8"/>
        <v>-0.17218403734465504</v>
      </c>
      <c r="Q46">
        <f t="shared" si="9"/>
        <v>-9.1859846424607351E-3</v>
      </c>
      <c r="R46">
        <f t="shared" si="10"/>
        <v>42.728337042020762</v>
      </c>
    </row>
    <row r="47" spans="1:18" x14ac:dyDescent="0.25">
      <c r="A47" s="2">
        <v>42809</v>
      </c>
      <c r="B47">
        <v>140.46</v>
      </c>
      <c r="C47">
        <f>LN(Исходный!C47)</f>
        <v>6.5539334040258108</v>
      </c>
      <c r="E47">
        <f t="shared" si="1"/>
        <v>920.56548592946547</v>
      </c>
      <c r="F47">
        <f t="shared" si="2"/>
        <v>19729.011600000002</v>
      </c>
      <c r="G47">
        <f t="shared" si="11"/>
        <v>6.6098351015066781</v>
      </c>
      <c r="H47">
        <f t="shared" si="3"/>
        <v>-5.5901697480867263E-2</v>
      </c>
      <c r="I47">
        <f t="shared" si="4"/>
        <v>3.1249997812424013E-3</v>
      </c>
      <c r="J47">
        <f t="shared" si="5"/>
        <v>123.5606346494441</v>
      </c>
      <c r="K47">
        <f t="shared" si="6"/>
        <v>2.4007094919413906E-2</v>
      </c>
      <c r="O47">
        <f t="shared" si="7"/>
        <v>-11.115783132530254</v>
      </c>
      <c r="P47">
        <f t="shared" si="8"/>
        <v>-0.15494223091014891</v>
      </c>
      <c r="Q47">
        <f t="shared" si="9"/>
        <v>-8.5294881767533914E-3</v>
      </c>
      <c r="R47">
        <f t="shared" si="10"/>
        <v>42.954043064405354</v>
      </c>
    </row>
    <row r="48" spans="1:18" x14ac:dyDescent="0.25">
      <c r="A48" s="2">
        <v>42810</v>
      </c>
      <c r="B48">
        <v>140.69</v>
      </c>
      <c r="C48">
        <f>LN(Исходный!C48)</f>
        <v>6.5820251388928259</v>
      </c>
      <c r="E48">
        <f t="shared" si="1"/>
        <v>926.0251167908317</v>
      </c>
      <c r="F48">
        <f t="shared" si="2"/>
        <v>19793.676100000001</v>
      </c>
      <c r="G48">
        <f t="shared" si="11"/>
        <v>6.6118843788645707</v>
      </c>
      <c r="H48">
        <f t="shared" si="3"/>
        <v>-2.9859239971744778E-2</v>
      </c>
      <c r="I48">
        <f t="shared" si="4"/>
        <v>8.9157421169024109E-4</v>
      </c>
      <c r="J48">
        <f t="shared" si="5"/>
        <v>118.50027440848041</v>
      </c>
      <c r="K48">
        <f t="shared" si="6"/>
        <v>1.6091048346389105E-2</v>
      </c>
      <c r="O48">
        <f t="shared" si="7"/>
        <v>-10.885783132530264</v>
      </c>
      <c r="P48">
        <f t="shared" si="8"/>
        <v>-0.12685049604313381</v>
      </c>
      <c r="Q48">
        <f t="shared" si="9"/>
        <v>-4.5364822135528114E-3</v>
      </c>
      <c r="R48">
        <f t="shared" si="10"/>
        <v>43.323054929017125</v>
      </c>
    </row>
    <row r="49" spans="1:18" x14ac:dyDescent="0.25">
      <c r="A49" s="2">
        <v>42811</v>
      </c>
      <c r="B49">
        <v>139.99</v>
      </c>
      <c r="C49">
        <f>LN(Исходный!C49)</f>
        <v>6.577861357721047</v>
      </c>
      <c r="E49">
        <f t="shared" si="1"/>
        <v>920.83481146736938</v>
      </c>
      <c r="F49">
        <f t="shared" si="2"/>
        <v>19597.200100000002</v>
      </c>
      <c r="G49">
        <f t="shared" si="11"/>
        <v>6.6056474477753335</v>
      </c>
      <c r="H49">
        <f t="shared" si="3"/>
        <v>-2.7786090054286561E-2</v>
      </c>
      <c r="I49">
        <f t="shared" si="4"/>
        <v>7.7206680050492251E-4</v>
      </c>
      <c r="J49">
        <f t="shared" si="5"/>
        <v>134.23037079402252</v>
      </c>
      <c r="K49">
        <f t="shared" si="6"/>
        <v>1.716474083414601E-2</v>
      </c>
      <c r="O49">
        <f t="shared" si="7"/>
        <v>-11.585783132530253</v>
      </c>
      <c r="P49">
        <f t="shared" si="8"/>
        <v>-0.13101427721491277</v>
      </c>
      <c r="Q49">
        <f t="shared" si="9"/>
        <v>-4.2241829894562079E-3</v>
      </c>
      <c r="R49">
        <f t="shared" si="10"/>
        <v>43.268260041399778</v>
      </c>
    </row>
    <row r="50" spans="1:18" x14ac:dyDescent="0.25">
      <c r="A50" s="2">
        <v>42814</v>
      </c>
      <c r="B50">
        <v>141.46</v>
      </c>
      <c r="C50">
        <f>LN(Исходный!C50)</f>
        <v>6.5820251388928259</v>
      </c>
      <c r="E50">
        <f t="shared" si="1"/>
        <v>931.09327614777919</v>
      </c>
      <c r="F50">
        <f t="shared" si="2"/>
        <v>20010.931600000004</v>
      </c>
      <c r="G50">
        <f t="shared" si="11"/>
        <v>6.6187450030627319</v>
      </c>
      <c r="H50">
        <f t="shared" si="3"/>
        <v>-3.6719864169906025E-2</v>
      </c>
      <c r="I50">
        <f t="shared" si="4"/>
        <v>1.3483484246563484E-3</v>
      </c>
      <c r="J50">
        <f t="shared" si="5"/>
        <v>102.32906838438359</v>
      </c>
      <c r="K50">
        <f t="shared" si="6"/>
        <v>1.6091048346389105E-2</v>
      </c>
      <c r="O50">
        <f t="shared" si="7"/>
        <v>-10.115783132530254</v>
      </c>
      <c r="P50">
        <f t="shared" si="8"/>
        <v>-0.12685049604313381</v>
      </c>
      <c r="Q50">
        <f t="shared" si="9"/>
        <v>-5.578809468977923E-3</v>
      </c>
      <c r="R50">
        <f t="shared" si="10"/>
        <v>43.323054929017125</v>
      </c>
    </row>
    <row r="51" spans="1:18" x14ac:dyDescent="0.25">
      <c r="A51" s="2">
        <v>42815</v>
      </c>
      <c r="B51">
        <v>139.84</v>
      </c>
      <c r="C51">
        <f>LN(Исходный!C51)</f>
        <v>6.5820251388928259</v>
      </c>
      <c r="E51">
        <f t="shared" si="1"/>
        <v>920.43039542277279</v>
      </c>
      <c r="F51">
        <f t="shared" si="2"/>
        <v>19555.225600000002</v>
      </c>
      <c r="G51">
        <f t="shared" si="11"/>
        <v>6.6043109625419252</v>
      </c>
      <c r="H51">
        <f t="shared" si="3"/>
        <v>-2.2285823649099257E-2</v>
      </c>
      <c r="I51">
        <f t="shared" si="4"/>
        <v>4.9665793571875168E-4</v>
      </c>
      <c r="J51">
        <f t="shared" si="5"/>
        <v>137.72860573378173</v>
      </c>
      <c r="K51">
        <f t="shared" si="6"/>
        <v>1.6091048346389105E-2</v>
      </c>
      <c r="O51">
        <f t="shared" si="7"/>
        <v>-11.735783132530258</v>
      </c>
      <c r="P51">
        <f t="shared" si="8"/>
        <v>-0.12685049604313381</v>
      </c>
      <c r="Q51">
        <f t="shared" si="9"/>
        <v>-3.3858612173043134E-3</v>
      </c>
      <c r="R51">
        <f t="shared" si="10"/>
        <v>43.323054929017125</v>
      </c>
    </row>
    <row r="52" spans="1:18" x14ac:dyDescent="0.25">
      <c r="A52" s="2">
        <v>42816</v>
      </c>
      <c r="B52">
        <v>141.41999999999999</v>
      </c>
      <c r="C52">
        <f>LN(Исходный!C52)</f>
        <v>6.5916737320086582</v>
      </c>
      <c r="E52">
        <f t="shared" si="1"/>
        <v>932.19449918066437</v>
      </c>
      <c r="F52">
        <f t="shared" si="2"/>
        <v>19999.616399999995</v>
      </c>
      <c r="G52">
        <f t="shared" si="11"/>
        <v>6.6183886070004894</v>
      </c>
      <c r="H52">
        <f t="shared" si="3"/>
        <v>-2.6714874991831117E-2</v>
      </c>
      <c r="I52">
        <f t="shared" si="4"/>
        <v>7.1368454582916357E-4</v>
      </c>
      <c r="J52">
        <f t="shared" si="5"/>
        <v>103.13993103498643</v>
      </c>
      <c r="K52">
        <f t="shared" si="6"/>
        <v>1.37362860497806E-2</v>
      </c>
      <c r="O52">
        <f t="shared" si="7"/>
        <v>-10.155783132530274</v>
      </c>
      <c r="P52">
        <f t="shared" si="8"/>
        <v>-0.11720190292730148</v>
      </c>
      <c r="Q52">
        <f t="shared" si="9"/>
        <v>-4.0528211919994995E-3</v>
      </c>
      <c r="R52">
        <f t="shared" si="10"/>
        <v>43.450162589252955</v>
      </c>
    </row>
    <row r="53" spans="1:18" x14ac:dyDescent="0.25">
      <c r="A53" s="2">
        <v>42817</v>
      </c>
      <c r="B53">
        <v>140.91999999999999</v>
      </c>
      <c r="C53">
        <f>LN(Исходный!C53)</f>
        <v>6.5792512120101012</v>
      </c>
      <c r="E53">
        <f t="shared" si="1"/>
        <v>927.14808079646343</v>
      </c>
      <c r="F53">
        <f t="shared" si="2"/>
        <v>19858.446399999997</v>
      </c>
      <c r="G53">
        <f t="shared" si="11"/>
        <v>6.6139336562224624</v>
      </c>
      <c r="H53">
        <f t="shared" si="3"/>
        <v>-3.4682444212361219E-2</v>
      </c>
      <c r="I53">
        <f t="shared" si="4"/>
        <v>1.2028719365435481E-3</v>
      </c>
      <c r="J53">
        <f t="shared" si="5"/>
        <v>113.54571416751671</v>
      </c>
      <c r="K53">
        <f t="shared" si="6"/>
        <v>1.6802491018861835E-2</v>
      </c>
      <c r="O53">
        <f t="shared" si="7"/>
        <v>-10.655783132530274</v>
      </c>
      <c r="P53">
        <f t="shared" si="8"/>
        <v>-0.12962442292585852</v>
      </c>
      <c r="Q53">
        <f t="shared" si="9"/>
        <v>-5.2714880606854033E-3</v>
      </c>
      <c r="R53">
        <f t="shared" si="10"/>
        <v>43.286546510736386</v>
      </c>
    </row>
    <row r="54" spans="1:18" x14ac:dyDescent="0.25">
      <c r="A54" s="2">
        <v>42818</v>
      </c>
      <c r="B54">
        <v>140.63999999999999</v>
      </c>
      <c r="C54">
        <f>LN(Исходный!C54)</f>
        <v>6.5638555265321274</v>
      </c>
      <c r="E54">
        <f t="shared" si="1"/>
        <v>923.14064125147831</v>
      </c>
      <c r="F54">
        <f t="shared" si="2"/>
        <v>19779.609599999996</v>
      </c>
      <c r="G54">
        <f t="shared" si="11"/>
        <v>6.6114388837867679</v>
      </c>
      <c r="H54">
        <f t="shared" si="3"/>
        <v>-4.7583357254640468E-2</v>
      </c>
      <c r="I54">
        <f t="shared" si="4"/>
        <v>2.2641758876227455E-3</v>
      </c>
      <c r="J54">
        <f t="shared" si="5"/>
        <v>119.59135272173368</v>
      </c>
      <c r="K54">
        <f t="shared" si="6"/>
        <v>2.1030831841459267E-2</v>
      </c>
      <c r="O54">
        <f t="shared" si="7"/>
        <v>-10.935783132530275</v>
      </c>
      <c r="P54">
        <f t="shared" si="8"/>
        <v>-0.14502010840383228</v>
      </c>
      <c r="Q54">
        <f t="shared" si="9"/>
        <v>-7.24929990648044E-3</v>
      </c>
      <c r="R54">
        <f t="shared" si="10"/>
        <v>43.084199373186351</v>
      </c>
    </row>
    <row r="55" spans="1:18" x14ac:dyDescent="0.25">
      <c r="A55" s="2">
        <v>42821</v>
      </c>
      <c r="B55">
        <v>140.88</v>
      </c>
      <c r="C55">
        <f>LN(Исходный!C55)</f>
        <v>6.5694814204142959</v>
      </c>
      <c r="E55">
        <f t="shared" si="1"/>
        <v>925.50854250796601</v>
      </c>
      <c r="F55">
        <f t="shared" si="2"/>
        <v>19847.1744</v>
      </c>
      <c r="G55">
        <f t="shared" si="11"/>
        <v>6.6135772601602207</v>
      </c>
      <c r="H55">
        <f t="shared" si="3"/>
        <v>-4.4095839745924792E-2</v>
      </c>
      <c r="I55">
        <f t="shared" si="4"/>
        <v>1.9444430828982806E-3</v>
      </c>
      <c r="J55">
        <f t="shared" si="5"/>
        <v>114.39977681811895</v>
      </c>
      <c r="K55">
        <f t="shared" si="6"/>
        <v>1.9430747042111621E-2</v>
      </c>
      <c r="O55">
        <f t="shared" si="7"/>
        <v>-10.695783132530266</v>
      </c>
      <c r="P55">
        <f t="shared" si="8"/>
        <v>-0.13939421452166378</v>
      </c>
      <c r="Q55">
        <f t="shared" si="9"/>
        <v>-6.7122253529630872E-3</v>
      </c>
      <c r="R55">
        <f t="shared" si="10"/>
        <v>43.158086133168638</v>
      </c>
    </row>
    <row r="56" spans="1:18" x14ac:dyDescent="0.25">
      <c r="A56" s="2">
        <v>42822</v>
      </c>
      <c r="B56">
        <v>143.80000000000001</v>
      </c>
      <c r="C56">
        <f>LN(Исходный!C56)</f>
        <v>6.5750758405996201</v>
      </c>
      <c r="E56">
        <f t="shared" si="1"/>
        <v>945.49590587822547</v>
      </c>
      <c r="F56">
        <f t="shared" si="2"/>
        <v>20678.440000000002</v>
      </c>
      <c r="G56">
        <f t="shared" si="11"/>
        <v>6.6395941727038963</v>
      </c>
      <c r="H56">
        <f t="shared" si="3"/>
        <v>-6.4518332104276155E-2</v>
      </c>
      <c r="I56">
        <f t="shared" si="4"/>
        <v>4.1626151775176713E-3</v>
      </c>
      <c r="J56">
        <f t="shared" si="5"/>
        <v>60.462803324141952</v>
      </c>
      <c r="K56">
        <f t="shared" si="6"/>
        <v>1.7902384964446773E-2</v>
      </c>
      <c r="O56">
        <f t="shared" si="7"/>
        <v>-7.7757831325302504</v>
      </c>
      <c r="P56">
        <f t="shared" si="8"/>
        <v>-0.13379979433633959</v>
      </c>
      <c r="Q56">
        <f t="shared" si="9"/>
        <v>-9.8125608994332671E-3</v>
      </c>
      <c r="R56">
        <f t="shared" si="10"/>
        <v>43.231622309636805</v>
      </c>
    </row>
    <row r="57" spans="1:18" x14ac:dyDescent="0.25">
      <c r="A57" s="2">
        <v>42823</v>
      </c>
      <c r="B57">
        <v>144.12</v>
      </c>
      <c r="C57">
        <f>LN(Исходный!C57)</f>
        <v>6.5875500148247959</v>
      </c>
      <c r="E57">
        <f t="shared" si="1"/>
        <v>949.39770813654957</v>
      </c>
      <c r="F57">
        <f t="shared" si="2"/>
        <v>20770.574400000001</v>
      </c>
      <c r="G57">
        <f t="shared" si="11"/>
        <v>6.6424453412018334</v>
      </c>
      <c r="H57">
        <f t="shared" si="3"/>
        <v>-5.4895326377037534E-2</v>
      </c>
      <c r="I57">
        <f t="shared" si="4"/>
        <v>3.013496858041473E-3</v>
      </c>
      <c r="J57">
        <f t="shared" si="5"/>
        <v>55.588702119322697</v>
      </c>
      <c r="K57">
        <f t="shared" si="6"/>
        <v>1.4719906095358453E-2</v>
      </c>
      <c r="O57">
        <f t="shared" si="7"/>
        <v>-7.4557831325302573</v>
      </c>
      <c r="P57">
        <f t="shared" si="8"/>
        <v>-0.12132562011116388</v>
      </c>
      <c r="Q57">
        <f t="shared" si="9"/>
        <v>-8.3331931072249399E-3</v>
      </c>
      <c r="R57">
        <f t="shared" si="10"/>
        <v>43.395815197818166</v>
      </c>
    </row>
    <row r="58" spans="1:18" x14ac:dyDescent="0.25">
      <c r="A58" s="2">
        <v>42824</v>
      </c>
      <c r="B58">
        <v>143.93</v>
      </c>
      <c r="C58">
        <f>LN(Исходный!C58)</f>
        <v>6.5930445341424369</v>
      </c>
      <c r="E58">
        <f t="shared" si="1"/>
        <v>948.93689979912097</v>
      </c>
      <c r="F58">
        <f t="shared" si="2"/>
        <v>20715.844900000004</v>
      </c>
      <c r="G58">
        <f t="shared" si="11"/>
        <v>6.6407524599061833</v>
      </c>
      <c r="H58">
        <f t="shared" si="3"/>
        <v>-4.7707925763746495E-2</v>
      </c>
      <c r="I58">
        <f t="shared" si="4"/>
        <v>2.2760461806791464E-3</v>
      </c>
      <c r="J58">
        <f t="shared" si="5"/>
        <v>58.457999709684159</v>
      </c>
      <c r="K58">
        <f t="shared" si="6"/>
        <v>1.3416843911039256E-2</v>
      </c>
      <c r="O58">
        <f t="shared" si="7"/>
        <v>-7.645783132530255</v>
      </c>
      <c r="P58">
        <f t="shared" si="8"/>
        <v>-0.11583110079352288</v>
      </c>
      <c r="Q58">
        <f t="shared" si="9"/>
        <v>-7.2360994251879276E-3</v>
      </c>
      <c r="R58">
        <f t="shared" si="10"/>
        <v>43.468236229185464</v>
      </c>
    </row>
    <row r="59" spans="1:18" x14ac:dyDescent="0.25">
      <c r="A59" s="2">
        <v>42825</v>
      </c>
      <c r="B59">
        <v>143.66</v>
      </c>
      <c r="C59">
        <f>LN(Исходный!C59)</f>
        <v>6.5820251388928259</v>
      </c>
      <c r="E59">
        <f t="shared" si="1"/>
        <v>945.57373145334338</v>
      </c>
      <c r="F59">
        <f t="shared" si="2"/>
        <v>20638.195599999999</v>
      </c>
      <c r="G59">
        <f t="shared" si="11"/>
        <v>6.6383467864860481</v>
      </c>
      <c r="H59">
        <f t="shared" si="3"/>
        <v>-5.6321647593222224E-2</v>
      </c>
      <c r="I59">
        <f t="shared" si="4"/>
        <v>3.1721279876151145E-3</v>
      </c>
      <c r="J59">
        <f t="shared" si="5"/>
        <v>62.659622601250661</v>
      </c>
      <c r="K59">
        <f t="shared" si="6"/>
        <v>1.6091048346389105E-2</v>
      </c>
      <c r="O59">
        <f t="shared" si="7"/>
        <v>-7.9157831325302652</v>
      </c>
      <c r="P59">
        <f t="shared" si="8"/>
        <v>-0.12685049604313381</v>
      </c>
      <c r="Q59">
        <f t="shared" si="9"/>
        <v>-8.5568873416208471E-3</v>
      </c>
      <c r="R59">
        <f t="shared" si="10"/>
        <v>43.323054929017125</v>
      </c>
    </row>
    <row r="60" spans="1:18" x14ac:dyDescent="0.25">
      <c r="A60" s="2">
        <v>42828</v>
      </c>
      <c r="B60">
        <v>143.69999999999999</v>
      </c>
      <c r="C60">
        <f>LN(Исходный!C60)</f>
        <v>6.5736801669606457</v>
      </c>
      <c r="E60">
        <f t="shared" si="1"/>
        <v>944.63783999224472</v>
      </c>
      <c r="F60">
        <f t="shared" si="2"/>
        <v>20649.689999999995</v>
      </c>
      <c r="G60">
        <f t="shared" si="11"/>
        <v>6.6387031825482907</v>
      </c>
      <c r="H60">
        <f t="shared" si="3"/>
        <v>-6.5023015587645006E-2</v>
      </c>
      <c r="I60">
        <f t="shared" si="4"/>
        <v>4.2279925561111258E-3</v>
      </c>
      <c r="J60">
        <f t="shared" si="5"/>
        <v>62.027959950648359</v>
      </c>
      <c r="K60">
        <f t="shared" si="6"/>
        <v>1.8277814561064157E-2</v>
      </c>
      <c r="O60">
        <f t="shared" si="7"/>
        <v>-7.8757831325302732</v>
      </c>
      <c r="P60">
        <f t="shared" si="8"/>
        <v>-0.13519546797531401</v>
      </c>
      <c r="Q60">
        <f t="shared" si="9"/>
        <v>-9.8914175828710149E-3</v>
      </c>
      <c r="R60">
        <f t="shared" si="10"/>
        <v>43.213270937491743</v>
      </c>
    </row>
    <row r="61" spans="1:18" x14ac:dyDescent="0.25">
      <c r="A61" s="2">
        <v>42829</v>
      </c>
      <c r="B61">
        <v>144.77000000000001</v>
      </c>
      <c r="C61">
        <f>LN(Исходный!C61)</f>
        <v>6.577861357721047</v>
      </c>
      <c r="E61">
        <f t="shared" si="1"/>
        <v>952.27698875727606</v>
      </c>
      <c r="F61">
        <f t="shared" si="2"/>
        <v>20958.352900000002</v>
      </c>
      <c r="G61">
        <f t="shared" si="11"/>
        <v>6.6482367772132678</v>
      </c>
      <c r="H61">
        <f t="shared" si="3"/>
        <v>-7.0375419492220814E-2</v>
      </c>
      <c r="I61">
        <f t="shared" si="4"/>
        <v>4.9526996687060537E-3</v>
      </c>
      <c r="J61">
        <f t="shared" si="5"/>
        <v>46.318684047033287</v>
      </c>
      <c r="K61">
        <f t="shared" si="6"/>
        <v>1.716474083414601E-2</v>
      </c>
      <c r="O61">
        <f t="shared" si="7"/>
        <v>-6.8057831325302516</v>
      </c>
      <c r="P61">
        <f t="shared" si="8"/>
        <v>-0.13101427721491277</v>
      </c>
      <c r="Q61">
        <f t="shared" si="9"/>
        <v>-1.069882985746038E-2</v>
      </c>
      <c r="R61">
        <f t="shared" si="10"/>
        <v>43.268260041399778</v>
      </c>
    </row>
    <row r="62" spans="1:18" x14ac:dyDescent="0.25">
      <c r="A62" s="2">
        <v>42830</v>
      </c>
      <c r="B62">
        <v>144.02000000000001</v>
      </c>
      <c r="C62">
        <f>LN(Исходный!C62)</f>
        <v>6.5971457018866513</v>
      </c>
      <c r="E62">
        <f t="shared" si="1"/>
        <v>950.12092398571554</v>
      </c>
      <c r="F62">
        <f t="shared" si="2"/>
        <v>20741.760400000003</v>
      </c>
      <c r="G62">
        <f t="shared" si="11"/>
        <v>6.6415543510462278</v>
      </c>
      <c r="H62">
        <f t="shared" si="3"/>
        <v>-4.4408649159576541E-2</v>
      </c>
      <c r="I62">
        <f t="shared" si="4"/>
        <v>1.9721281201783582E-3</v>
      </c>
      <c r="J62">
        <f t="shared" si="5"/>
        <v>57.089858745828664</v>
      </c>
      <c r="K62">
        <f t="shared" si="6"/>
        <v>1.2483577939202949E-2</v>
      </c>
      <c r="O62">
        <f t="shared" si="7"/>
        <v>-7.5557831325302516</v>
      </c>
      <c r="P62">
        <f t="shared" si="8"/>
        <v>-0.11172993304930845</v>
      </c>
      <c r="Q62">
        <f t="shared" si="9"/>
        <v>-6.7314943714031602E-3</v>
      </c>
      <c r="R62">
        <f t="shared" si="10"/>
        <v>43.52233141192152</v>
      </c>
    </row>
    <row r="63" spans="1:18" x14ac:dyDescent="0.25">
      <c r="A63" s="2">
        <v>42831</v>
      </c>
      <c r="B63">
        <v>143.66</v>
      </c>
      <c r="C63">
        <f>LN(Исходный!C63)</f>
        <v>6.5694814204142959</v>
      </c>
      <c r="E63">
        <f t="shared" si="1"/>
        <v>943.77170085671776</v>
      </c>
      <c r="F63">
        <f t="shared" si="2"/>
        <v>20638.195599999999</v>
      </c>
      <c r="G63">
        <f t="shared" si="11"/>
        <v>6.6383467864860481</v>
      </c>
      <c r="H63">
        <f t="shared" si="3"/>
        <v>-6.8865366071752199E-2</v>
      </c>
      <c r="I63">
        <f t="shared" si="4"/>
        <v>4.7424386441964391E-3</v>
      </c>
      <c r="J63">
        <f t="shared" si="5"/>
        <v>62.659622601250661</v>
      </c>
      <c r="K63">
        <f t="shared" si="6"/>
        <v>1.9430747042111621E-2</v>
      </c>
      <c r="O63">
        <f t="shared" si="7"/>
        <v>-7.9157831325302652</v>
      </c>
      <c r="P63">
        <f t="shared" si="8"/>
        <v>-0.13939421452166378</v>
      </c>
      <c r="Q63">
        <f t="shared" si="9"/>
        <v>-1.048261828669717E-2</v>
      </c>
      <c r="R63">
        <f t="shared" si="10"/>
        <v>43.158086133168638</v>
      </c>
    </row>
    <row r="64" spans="1:18" x14ac:dyDescent="0.25">
      <c r="A64" s="2">
        <v>42832</v>
      </c>
      <c r="B64">
        <v>143.34</v>
      </c>
      <c r="C64">
        <f>LN(Исходный!C64)</f>
        <v>6.5624440936937196</v>
      </c>
      <c r="E64">
        <f t="shared" si="1"/>
        <v>940.66073639005776</v>
      </c>
      <c r="F64">
        <f t="shared" si="2"/>
        <v>20546.355600000003</v>
      </c>
      <c r="G64">
        <f t="shared" si="11"/>
        <v>6.6354956179881119</v>
      </c>
      <c r="H64">
        <f t="shared" si="3"/>
        <v>-7.3051524294392323E-2</v>
      </c>
      <c r="I64">
        <f t="shared" si="4"/>
        <v>5.3365252017341918E-3</v>
      </c>
      <c r="J64">
        <f t="shared" si="5"/>
        <v>67.828123806069911</v>
      </c>
      <c r="K64">
        <f t="shared" si="6"/>
        <v>2.1442196270577869E-2</v>
      </c>
      <c r="O64">
        <f t="shared" si="7"/>
        <v>-8.2357831325302584</v>
      </c>
      <c r="P64">
        <f t="shared" si="8"/>
        <v>-0.14643154124224012</v>
      </c>
      <c r="Q64">
        <f t="shared" si="9"/>
        <v>-1.1131755676911945E-2</v>
      </c>
      <c r="R64">
        <f t="shared" si="10"/>
        <v>43.065672482855582</v>
      </c>
    </row>
    <row r="65" spans="1:18" x14ac:dyDescent="0.25">
      <c r="A65" s="2">
        <v>42835</v>
      </c>
      <c r="B65">
        <v>143.16999999999999</v>
      </c>
      <c r="C65">
        <f>LN(Исходный!C65)</f>
        <v>6.5596152374932419</v>
      </c>
      <c r="E65">
        <f t="shared" si="1"/>
        <v>939.14011355190735</v>
      </c>
      <c r="F65">
        <f t="shared" si="2"/>
        <v>20497.648899999997</v>
      </c>
      <c r="G65">
        <f t="shared" si="11"/>
        <v>6.6339809347235823</v>
      </c>
      <c r="H65">
        <f t="shared" si="3"/>
        <v>-7.4365697230340366E-2</v>
      </c>
      <c r="I65">
        <f t="shared" si="4"/>
        <v>5.5302569245546532E-3</v>
      </c>
      <c r="J65">
        <f t="shared" si="5"/>
        <v>70.657190071130472</v>
      </c>
      <c r="K65">
        <f t="shared" si="6"/>
        <v>2.2278666244758077E-2</v>
      </c>
      <c r="O65">
        <f t="shared" si="7"/>
        <v>-8.4057831325302743</v>
      </c>
      <c r="P65">
        <f t="shared" si="8"/>
        <v>-0.1492603974427178</v>
      </c>
      <c r="Q65">
        <f t="shared" si="9"/>
        <v>-1.1336899275018946E-2</v>
      </c>
      <c r="R65">
        <f t="shared" si="10"/>
        <v>43.028552063953519</v>
      </c>
    </row>
    <row r="66" spans="1:18" x14ac:dyDescent="0.25">
      <c r="A66" s="2">
        <v>42836</v>
      </c>
      <c r="B66">
        <v>141.63</v>
      </c>
      <c r="C66">
        <f>LN(Исходный!C66)</f>
        <v>6.5467854107605241</v>
      </c>
      <c r="E66">
        <f t="shared" si="1"/>
        <v>927.22121772601304</v>
      </c>
      <c r="F66">
        <f t="shared" si="2"/>
        <v>20059.0569</v>
      </c>
      <c r="G66">
        <f t="shared" si="11"/>
        <v>6.6202596863272607</v>
      </c>
      <c r="H66">
        <f t="shared" si="3"/>
        <v>-7.347427556673658E-2</v>
      </c>
      <c r="I66">
        <f t="shared" si="4"/>
        <v>5.3984691700567442E-3</v>
      </c>
      <c r="J66">
        <f t="shared" si="5"/>
        <v>98.918602119323552</v>
      </c>
      <c r="K66">
        <f t="shared" si="6"/>
        <v>2.6273240773242973E-2</v>
      </c>
      <c r="O66">
        <f t="shared" si="7"/>
        <v>-9.9457831325302664</v>
      </c>
      <c r="P66">
        <f t="shared" si="8"/>
        <v>-0.16209022417543562</v>
      </c>
      <c r="Q66">
        <f t="shared" si="9"/>
        <v>-1.1222954619219946E-2</v>
      </c>
      <c r="R66">
        <f t="shared" si="10"/>
        <v>42.860399214546845</v>
      </c>
    </row>
    <row r="67" spans="1:18" x14ac:dyDescent="0.25">
      <c r="A67" s="2">
        <v>42837</v>
      </c>
      <c r="B67">
        <v>141.80000000000001</v>
      </c>
      <c r="C67">
        <f>LN(Исходный!C67)</f>
        <v>6.5581978028122689</v>
      </c>
      <c r="E67">
        <f t="shared" ref="E67:E130" si="12">B67*C67</f>
        <v>929.95244843877981</v>
      </c>
      <c r="F67">
        <f t="shared" ref="F67:F130" si="13">B67^2</f>
        <v>20107.240000000002</v>
      </c>
      <c r="G67">
        <f t="shared" si="11"/>
        <v>6.6217743695917894</v>
      </c>
      <c r="H67">
        <f t="shared" ref="H67:H130" si="14">C67-G67</f>
        <v>-6.3576566779520505E-2</v>
      </c>
      <c r="I67">
        <f t="shared" ref="I67:I130" si="15">H67^2</f>
        <v>4.0419798434708299E-3</v>
      </c>
      <c r="J67">
        <f t="shared" ref="J67:J130" si="16">(B67-$M$3)^2</f>
        <v>95.56593585426296</v>
      </c>
      <c r="K67">
        <f t="shared" ref="K67:K130" si="17">(C67-$M$4)^2</f>
        <v>2.2703809093495144E-2</v>
      </c>
      <c r="O67">
        <f t="shared" ref="O67:O130" si="18">B67-$M$3</f>
        <v>-9.7757831325302504</v>
      </c>
      <c r="P67">
        <f t="shared" ref="P67:P130" si="19">C67-$M$4</f>
        <v>-0.15067783212369079</v>
      </c>
      <c r="Q67">
        <f t="shared" ref="Q67:Q130" si="20">(C67-G67)/C67</f>
        <v>-9.6942130583889639E-3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v>141.05000000000001</v>
      </c>
      <c r="C68">
        <f>LN(Исходный!C68)</f>
        <v>6.5652649700353614</v>
      </c>
      <c r="E68">
        <f t="shared" si="12"/>
        <v>926.0306240234878</v>
      </c>
      <c r="F68">
        <f t="shared" si="13"/>
        <v>19895.102500000005</v>
      </c>
      <c r="G68">
        <f t="shared" si="11"/>
        <v>6.6150919434247495</v>
      </c>
      <c r="H68">
        <f t="shared" si="14"/>
        <v>-4.9826973389388129E-2</v>
      </c>
      <c r="I68">
        <f t="shared" si="15"/>
        <v>2.4827272771467926E-3</v>
      </c>
      <c r="J68">
        <f t="shared" si="16"/>
        <v>110.79211055305834</v>
      </c>
      <c r="K68">
        <f t="shared" si="17"/>
        <v>2.0624023073191958E-2</v>
      </c>
      <c r="O68">
        <f t="shared" si="18"/>
        <v>-10.52578313253025</v>
      </c>
      <c r="P68">
        <f t="shared" si="19"/>
        <v>-0.14361066490059837</v>
      </c>
      <c r="Q68">
        <f t="shared" si="20"/>
        <v>-7.5894839914008461E-3</v>
      </c>
      <c r="R68">
        <f t="shared" si="21"/>
        <v>43.102704126773418</v>
      </c>
    </row>
    <row r="69" spans="1:18" x14ac:dyDescent="0.25">
      <c r="A69" s="2">
        <v>42843</v>
      </c>
      <c r="B69">
        <v>141.19999999999999</v>
      </c>
      <c r="C69">
        <f>LN(Исходный!C69)</f>
        <v>6.5308776277258849</v>
      </c>
      <c r="E69">
        <f t="shared" si="12"/>
        <v>922.15992103489486</v>
      </c>
      <c r="F69">
        <f t="shared" si="13"/>
        <v>19937.439999999995</v>
      </c>
      <c r="G69">
        <f t="shared" si="11"/>
        <v>6.6164284286581578</v>
      </c>
      <c r="H69">
        <f t="shared" si="14"/>
        <v>-8.5550800932272963E-2</v>
      </c>
      <c r="I69">
        <f t="shared" si="15"/>
        <v>7.3189395401533968E-3</v>
      </c>
      <c r="J69">
        <f t="shared" si="16"/>
        <v>107.65687561329973</v>
      </c>
      <c r="K69">
        <f t="shared" si="17"/>
        <v>3.168329057075786E-2</v>
      </c>
      <c r="O69">
        <f t="shared" si="18"/>
        <v>-10.375783132530273</v>
      </c>
      <c r="P69">
        <f t="shared" si="19"/>
        <v>-0.17799800721007486</v>
      </c>
      <c r="Q69">
        <f t="shared" si="20"/>
        <v>-1.3099434074385281E-2</v>
      </c>
      <c r="R69">
        <f t="shared" si="21"/>
        <v>42.652362588330483</v>
      </c>
    </row>
    <row r="70" spans="1:18" x14ac:dyDescent="0.25">
      <c r="A70" s="2">
        <v>42844</v>
      </c>
      <c r="B70">
        <v>140.68</v>
      </c>
      <c r="C70">
        <f>LN(Исходный!C70)</f>
        <v>6.5323342922223491</v>
      </c>
      <c r="E70">
        <f t="shared" si="12"/>
        <v>918.96878822984013</v>
      </c>
      <c r="F70">
        <f t="shared" si="13"/>
        <v>19790.862400000002</v>
      </c>
      <c r="G70">
        <f t="shared" si="11"/>
        <v>6.6117952798490105</v>
      </c>
      <c r="H70">
        <f t="shared" si="14"/>
        <v>-7.9460987626661428E-2</v>
      </c>
      <c r="I70">
        <f t="shared" si="15"/>
        <v>6.3140485546044406E-3</v>
      </c>
      <c r="J70">
        <f t="shared" si="16"/>
        <v>118.71809007113082</v>
      </c>
      <c r="K70">
        <f t="shared" si="17"/>
        <v>3.1166845687124533E-2</v>
      </c>
      <c r="O70">
        <f t="shared" si="18"/>
        <v>-10.895783132530255</v>
      </c>
      <c r="P70">
        <f t="shared" si="19"/>
        <v>-0.17654134271361066</v>
      </c>
      <c r="Q70">
        <f t="shared" si="20"/>
        <v>-1.2164256155915163E-2</v>
      </c>
      <c r="R70">
        <f t="shared" si="21"/>
        <v>42.671391305344059</v>
      </c>
    </row>
    <row r="71" spans="1:18" x14ac:dyDescent="0.25">
      <c r="A71" s="2">
        <v>42845</v>
      </c>
      <c r="B71">
        <v>142.44</v>
      </c>
      <c r="C71">
        <f>LN(Исходный!C71)</f>
        <v>6.523562306149512</v>
      </c>
      <c r="E71">
        <f t="shared" si="12"/>
        <v>929.21621488793653</v>
      </c>
      <c r="F71">
        <f t="shared" si="13"/>
        <v>20289.153599999998</v>
      </c>
      <c r="G71">
        <f t="shared" si="11"/>
        <v>6.6274767065876636</v>
      </c>
      <c r="H71">
        <f t="shared" si="14"/>
        <v>-0.10391440043815159</v>
      </c>
      <c r="I71">
        <f t="shared" si="15"/>
        <v>1.0798202618420519E-2</v>
      </c>
      <c r="J71">
        <f t="shared" si="16"/>
        <v>83.462533444624484</v>
      </c>
      <c r="K71">
        <f t="shared" si="17"/>
        <v>3.4341029825914061E-2</v>
      </c>
      <c r="O71">
        <f t="shared" si="18"/>
        <v>-9.1357831325302641</v>
      </c>
      <c r="P71">
        <f t="shared" si="19"/>
        <v>-0.18531332878644768</v>
      </c>
      <c r="Q71">
        <f t="shared" si="20"/>
        <v>-1.5929088366366251E-2</v>
      </c>
      <c r="R71">
        <f t="shared" si="21"/>
        <v>42.556865162214741</v>
      </c>
    </row>
    <row r="72" spans="1:18" x14ac:dyDescent="0.25">
      <c r="A72" s="2">
        <v>42846</v>
      </c>
      <c r="B72">
        <v>142.27000000000001</v>
      </c>
      <c r="C72">
        <f>LN(Исходный!C72)</f>
        <v>6.5510803350434044</v>
      </c>
      <c r="E72">
        <f t="shared" si="12"/>
        <v>932.02219926662519</v>
      </c>
      <c r="F72">
        <f t="shared" si="13"/>
        <v>20240.752900000003</v>
      </c>
      <c r="G72">
        <f t="shared" si="11"/>
        <v>6.6259620233231349</v>
      </c>
      <c r="H72">
        <f t="shared" si="14"/>
        <v>-7.4881688279730518E-2</v>
      </c>
      <c r="I72">
        <f t="shared" si="15"/>
        <v>5.6072672396227305E-3</v>
      </c>
      <c r="J72">
        <f t="shared" si="16"/>
        <v>86.597599709684545</v>
      </c>
      <c r="K72">
        <f t="shared" si="17"/>
        <v>2.4899356668181483E-2</v>
      </c>
      <c r="O72">
        <f t="shared" si="18"/>
        <v>-9.3057831325302516</v>
      </c>
      <c r="P72">
        <f t="shared" si="19"/>
        <v>-0.15779529989255536</v>
      </c>
      <c r="Q72">
        <f t="shared" si="20"/>
        <v>-1.1430433523944015E-2</v>
      </c>
      <c r="R72">
        <f t="shared" si="21"/>
        <v>42.916653556192401</v>
      </c>
    </row>
    <row r="73" spans="1:18" x14ac:dyDescent="0.25">
      <c r="A73" s="2">
        <v>42849</v>
      </c>
      <c r="B73">
        <v>143.63999999999999</v>
      </c>
      <c r="C73">
        <f>LN(Исходный!C73)</f>
        <v>6.5525078870345901</v>
      </c>
      <c r="E73">
        <f t="shared" si="12"/>
        <v>941.20223289364844</v>
      </c>
      <c r="F73">
        <f t="shared" si="13"/>
        <v>20632.449599999996</v>
      </c>
      <c r="G73">
        <f t="shared" ref="G73:G136" si="22">$M$2+$M$1*B73</f>
        <v>6.6381685884549277</v>
      </c>
      <c r="H73">
        <f t="shared" si="14"/>
        <v>-8.5660701420337659E-2</v>
      </c>
      <c r="I73">
        <f t="shared" si="15"/>
        <v>7.3377557678242387E-3</v>
      </c>
      <c r="J73">
        <f t="shared" si="16"/>
        <v>62.976653926552032</v>
      </c>
      <c r="K73">
        <f t="shared" si="17"/>
        <v>2.4450872583746293E-2</v>
      </c>
      <c r="O73">
        <f t="shared" si="18"/>
        <v>-7.9357831325302755</v>
      </c>
      <c r="P73">
        <f t="shared" si="19"/>
        <v>-0.15636774790136965</v>
      </c>
      <c r="Q73">
        <f t="shared" si="20"/>
        <v>-1.3072964259964341E-2</v>
      </c>
      <c r="R73">
        <f t="shared" si="21"/>
        <v>42.935359609650511</v>
      </c>
    </row>
    <row r="74" spans="1:18" x14ac:dyDescent="0.25">
      <c r="A74" s="2">
        <v>42850</v>
      </c>
      <c r="B74">
        <v>144.53</v>
      </c>
      <c r="C74">
        <f>LN(Исходный!C74)</f>
        <v>6.5861716548546747</v>
      </c>
      <c r="E74">
        <f t="shared" si="12"/>
        <v>951.89938927614617</v>
      </c>
      <c r="F74">
        <f t="shared" si="13"/>
        <v>20888.920900000001</v>
      </c>
      <c r="G74">
        <f t="shared" si="22"/>
        <v>6.646098400839815</v>
      </c>
      <c r="H74">
        <f t="shared" si="14"/>
        <v>-5.9926745985140251E-2</v>
      </c>
      <c r="I74">
        <f t="shared" si="15"/>
        <v>3.5912148843675233E-3</v>
      </c>
      <c r="J74">
        <f t="shared" si="16"/>
        <v>49.643059950647931</v>
      </c>
      <c r="K74">
        <f t="shared" si="17"/>
        <v>1.5056266727788392E-2</v>
      </c>
      <c r="O74">
        <f t="shared" si="18"/>
        <v>-7.0457831325302607</v>
      </c>
      <c r="P74">
        <f t="shared" si="19"/>
        <v>-0.12270398008128502</v>
      </c>
      <c r="Q74">
        <f t="shared" si="20"/>
        <v>-9.098873993204866E-3</v>
      </c>
      <c r="R74">
        <f t="shared" si="21"/>
        <v>43.377657067211167</v>
      </c>
    </row>
    <row r="75" spans="1:18" x14ac:dyDescent="0.25">
      <c r="A75" s="2">
        <v>42851</v>
      </c>
      <c r="B75">
        <v>143.68</v>
      </c>
      <c r="C75">
        <f>LN(Исходный!C75)</f>
        <v>6.5806391372849493</v>
      </c>
      <c r="E75">
        <f t="shared" si="12"/>
        <v>945.50623124510162</v>
      </c>
      <c r="F75">
        <f t="shared" si="13"/>
        <v>20643.942400000004</v>
      </c>
      <c r="G75">
        <f t="shared" si="22"/>
        <v>6.6385249845171703</v>
      </c>
      <c r="H75">
        <f t="shared" si="14"/>
        <v>-5.788584723222101E-2</v>
      </c>
      <c r="I75">
        <f t="shared" si="15"/>
        <v>3.3507713097920286E-3</v>
      </c>
      <c r="J75">
        <f t="shared" si="16"/>
        <v>62.343391275949287</v>
      </c>
      <c r="K75">
        <f t="shared" si="17"/>
        <v>1.64445993297976E-2</v>
      </c>
      <c r="O75">
        <f t="shared" si="18"/>
        <v>-7.895783132530255</v>
      </c>
      <c r="P75">
        <f t="shared" si="19"/>
        <v>-0.12823649765101042</v>
      </c>
      <c r="Q75">
        <f t="shared" si="20"/>
        <v>-8.7963867983959446E-3</v>
      </c>
      <c r="R75">
        <f t="shared" si="21"/>
        <v>43.304811455166401</v>
      </c>
    </row>
    <row r="76" spans="1:18" x14ac:dyDescent="0.25">
      <c r="A76" s="2">
        <v>42852</v>
      </c>
      <c r="B76">
        <v>143.79</v>
      </c>
      <c r="C76">
        <f>LN(Исходный!C76)</f>
        <v>6.62273632394984</v>
      </c>
      <c r="E76">
        <f t="shared" si="12"/>
        <v>952.28325602074744</v>
      </c>
      <c r="F76">
        <f t="shared" si="13"/>
        <v>20675.564099999996</v>
      </c>
      <c r="G76">
        <f t="shared" si="22"/>
        <v>6.6395050736883352</v>
      </c>
      <c r="H76">
        <f t="shared" si="14"/>
        <v>-1.6768749738495181E-2</v>
      </c>
      <c r="I76">
        <f t="shared" si="15"/>
        <v>2.811909677922822E-4</v>
      </c>
      <c r="J76">
        <f t="shared" si="16"/>
        <v>60.618418986792861</v>
      </c>
      <c r="K76">
        <f t="shared" si="17"/>
        <v>7.4199808971634439E-3</v>
      </c>
      <c r="O76">
        <f t="shared" si="18"/>
        <v>-7.7857831325302698</v>
      </c>
      <c r="P76">
        <f t="shared" si="19"/>
        <v>-8.613931098611971E-2</v>
      </c>
      <c r="Q76">
        <f t="shared" si="20"/>
        <v>-2.5319971863977512E-3</v>
      </c>
      <c r="R76">
        <f t="shared" si="21"/>
        <v>43.860636416564638</v>
      </c>
    </row>
    <row r="77" spans="1:18" x14ac:dyDescent="0.25">
      <c r="A77" s="2">
        <v>42853</v>
      </c>
      <c r="B77">
        <v>143.65</v>
      </c>
      <c r="C77">
        <f>LN(Исходный!C77)</f>
        <v>6.6411821697405911</v>
      </c>
      <c r="E77">
        <f t="shared" si="12"/>
        <v>954.00581868323593</v>
      </c>
      <c r="F77">
        <f t="shared" si="13"/>
        <v>20635.322500000002</v>
      </c>
      <c r="G77">
        <f t="shared" si="22"/>
        <v>6.6382576874704879</v>
      </c>
      <c r="H77">
        <f t="shared" si="14"/>
        <v>2.9244822701031126E-3</v>
      </c>
      <c r="I77">
        <f t="shared" si="15"/>
        <v>8.5525965481474539E-6</v>
      </c>
      <c r="J77">
        <f t="shared" si="16"/>
        <v>62.818038263901123</v>
      </c>
      <c r="K77">
        <f t="shared" si="17"/>
        <v>4.5824052301565903E-3</v>
      </c>
      <c r="O77">
        <f t="shared" si="18"/>
        <v>-7.9257831325302561</v>
      </c>
      <c r="P77">
        <f t="shared" si="19"/>
        <v>-6.7693465195368674E-2</v>
      </c>
      <c r="Q77">
        <f t="shared" si="20"/>
        <v>4.4035567694980797E-4</v>
      </c>
      <c r="R77">
        <f t="shared" si="21"/>
        <v>44.105300611680342</v>
      </c>
    </row>
    <row r="78" spans="1:18" x14ac:dyDescent="0.25">
      <c r="A78" s="2">
        <v>42857</v>
      </c>
      <c r="B78">
        <v>147.51</v>
      </c>
      <c r="C78">
        <f>LN(Исходный!C78)</f>
        <v>6.6694980898578793</v>
      </c>
      <c r="E78">
        <f t="shared" si="12"/>
        <v>983.81766323493571</v>
      </c>
      <c r="F78">
        <f t="shared" si="13"/>
        <v>21759.200099999998</v>
      </c>
      <c r="G78">
        <f t="shared" si="22"/>
        <v>6.6726499074768535</v>
      </c>
      <c r="H78">
        <f t="shared" si="14"/>
        <v>-3.1518176189742064E-3</v>
      </c>
      <c r="I78">
        <f t="shared" si="15"/>
        <v>9.9339543032762361E-6</v>
      </c>
      <c r="J78">
        <f t="shared" si="16"/>
        <v>16.530592480767663</v>
      </c>
      <c r="K78">
        <f t="shared" si="17"/>
        <v>1.5505910563762574E-3</v>
      </c>
      <c r="O78">
        <f t="shared" si="18"/>
        <v>-4.0657831325302709</v>
      </c>
      <c r="P78">
        <f t="shared" si="19"/>
        <v>-3.9377545078080445E-2</v>
      </c>
      <c r="Q78">
        <f t="shared" si="20"/>
        <v>-4.7257193517561509E-4</v>
      </c>
      <c r="R78">
        <f t="shared" si="21"/>
        <v>44.482204770617898</v>
      </c>
    </row>
    <row r="79" spans="1:18" x14ac:dyDescent="0.25">
      <c r="A79" s="2">
        <v>42858</v>
      </c>
      <c r="B79">
        <v>147.06</v>
      </c>
      <c r="C79">
        <f>LN(Исходный!C79)</f>
        <v>6.6682282484174031</v>
      </c>
      <c r="E79">
        <f t="shared" si="12"/>
        <v>980.62964621226331</v>
      </c>
      <c r="F79">
        <f t="shared" si="13"/>
        <v>21626.643599999999</v>
      </c>
      <c r="G79">
        <f t="shared" si="22"/>
        <v>6.6686404517766302</v>
      </c>
      <c r="H79">
        <f t="shared" si="14"/>
        <v>-4.1220335922709239E-4</v>
      </c>
      <c r="I79">
        <f t="shared" si="15"/>
        <v>1.6991160935809938E-7</v>
      </c>
      <c r="J79">
        <f t="shared" si="16"/>
        <v>20.392297300044802</v>
      </c>
      <c r="K79">
        <f t="shared" si="17"/>
        <v>1.6522100307889364E-3</v>
      </c>
      <c r="O79">
        <f t="shared" si="18"/>
        <v>-4.5157831325302595</v>
      </c>
      <c r="P79">
        <f t="shared" si="19"/>
        <v>-4.0647386518556594E-2</v>
      </c>
      <c r="Q79">
        <f t="shared" si="20"/>
        <v>-6.1816024267753923E-5</v>
      </c>
      <c r="R79">
        <f t="shared" si="21"/>
        <v>44.465267972991825</v>
      </c>
    </row>
    <row r="80" spans="1:18" x14ac:dyDescent="0.25">
      <c r="A80" s="2">
        <v>42859</v>
      </c>
      <c r="B80">
        <v>146.53</v>
      </c>
      <c r="C80">
        <f>LN(Исходный!C80)</f>
        <v>6.6618547405453112</v>
      </c>
      <c r="E80">
        <f t="shared" si="12"/>
        <v>976.16157513210442</v>
      </c>
      <c r="F80">
        <f t="shared" si="13"/>
        <v>21471.0409</v>
      </c>
      <c r="G80">
        <f t="shared" si="22"/>
        <v>6.6639182039519218</v>
      </c>
      <c r="H80">
        <f t="shared" si="14"/>
        <v>-2.0634634066105662E-3</v>
      </c>
      <c r="I80">
        <f t="shared" si="15"/>
        <v>4.2578812304208824E-6</v>
      </c>
      <c r="J80">
        <f t="shared" si="16"/>
        <v>25.459927420526888</v>
      </c>
      <c r="K80">
        <f t="shared" si="17"/>
        <v>2.2109645092965187E-3</v>
      </c>
      <c r="O80">
        <f t="shared" si="18"/>
        <v>-5.0457831325302607</v>
      </c>
      <c r="P80">
        <f t="shared" si="19"/>
        <v>-4.7020894390648493E-2</v>
      </c>
      <c r="Q80">
        <f t="shared" si="20"/>
        <v>-3.0974308011430161E-4</v>
      </c>
      <c r="R80">
        <f t="shared" si="21"/>
        <v>44.380308584126034</v>
      </c>
    </row>
    <row r="81" spans="1:18" x14ac:dyDescent="0.25">
      <c r="A81" s="2">
        <v>42860</v>
      </c>
      <c r="B81">
        <v>148.96</v>
      </c>
      <c r="C81">
        <f>LN(Исходный!C81)</f>
        <v>6.6580110458707482</v>
      </c>
      <c r="E81">
        <f t="shared" si="12"/>
        <v>991.77732539290673</v>
      </c>
      <c r="F81">
        <f t="shared" si="13"/>
        <v>22189.081600000001</v>
      </c>
      <c r="G81">
        <f t="shared" si="22"/>
        <v>6.6855692647331306</v>
      </c>
      <c r="H81">
        <f t="shared" si="14"/>
        <v>-2.7558218862382411E-2</v>
      </c>
      <c r="I81">
        <f t="shared" si="15"/>
        <v>7.5945542686696975E-4</v>
      </c>
      <c r="J81">
        <f t="shared" si="16"/>
        <v>6.8423213964297878</v>
      </c>
      <c r="K81">
        <f t="shared" si="17"/>
        <v>2.5872064207728353E-3</v>
      </c>
      <c r="O81">
        <f t="shared" si="18"/>
        <v>-2.6157831325302539</v>
      </c>
      <c r="P81">
        <f t="shared" si="19"/>
        <v>-5.0864589065211518E-2</v>
      </c>
      <c r="Q81">
        <f t="shared" si="20"/>
        <v>-4.1391068102048017E-3</v>
      </c>
      <c r="R81">
        <f t="shared" si="21"/>
        <v>44.329111086936898</v>
      </c>
    </row>
    <row r="82" spans="1:18" x14ac:dyDescent="0.25">
      <c r="A82" s="2">
        <v>42863</v>
      </c>
      <c r="B82">
        <v>153.01</v>
      </c>
      <c r="C82">
        <f>LN(Исходный!C82)</f>
        <v>6.678342114654332</v>
      </c>
      <c r="E82">
        <f t="shared" si="12"/>
        <v>1021.8531269632592</v>
      </c>
      <c r="F82">
        <f t="shared" si="13"/>
        <v>23412.060099999999</v>
      </c>
      <c r="G82">
        <f t="shared" si="22"/>
        <v>6.7216543660351462</v>
      </c>
      <c r="H82">
        <f t="shared" si="14"/>
        <v>-4.3312251380814182E-2</v>
      </c>
      <c r="I82">
        <f t="shared" si="15"/>
        <v>1.87595111967484E-3</v>
      </c>
      <c r="J82">
        <f t="shared" si="16"/>
        <v>2.0569780229346826</v>
      </c>
      <c r="K82">
        <f t="shared" si="17"/>
        <v>9.3229586078857017E-4</v>
      </c>
      <c r="O82">
        <f t="shared" si="18"/>
        <v>1.4342168674697291</v>
      </c>
      <c r="P82">
        <f t="shared" si="19"/>
        <v>-3.0533520281627702E-2</v>
      </c>
      <c r="Q82">
        <f t="shared" si="20"/>
        <v>-6.4854795752038235E-3</v>
      </c>
      <c r="R82">
        <f t="shared" si="21"/>
        <v>44.600253400365695</v>
      </c>
    </row>
    <row r="83" spans="1:18" x14ac:dyDescent="0.25">
      <c r="A83" s="2">
        <v>42864</v>
      </c>
      <c r="B83">
        <v>153.99</v>
      </c>
      <c r="C83">
        <f>LN(Исходный!C83)</f>
        <v>6.6732979677676543</v>
      </c>
      <c r="E83">
        <f t="shared" si="12"/>
        <v>1027.6211540565412</v>
      </c>
      <c r="F83">
        <f t="shared" si="13"/>
        <v>23712.920100000003</v>
      </c>
      <c r="G83">
        <f t="shared" si="22"/>
        <v>6.7303860695600788</v>
      </c>
      <c r="H83">
        <f t="shared" si="14"/>
        <v>-5.7088101792424517E-2</v>
      </c>
      <c r="I83">
        <f t="shared" si="15"/>
        <v>3.2590513662622235E-3</v>
      </c>
      <c r="J83">
        <f t="shared" si="16"/>
        <v>5.828443083175439</v>
      </c>
      <c r="K83">
        <f t="shared" si="17"/>
        <v>1.2657704011387202E-3</v>
      </c>
      <c r="O83">
        <f t="shared" si="18"/>
        <v>2.4142168674697473</v>
      </c>
      <c r="P83">
        <f t="shared" si="19"/>
        <v>-3.557766716830546E-2</v>
      </c>
      <c r="Q83">
        <f t="shared" si="20"/>
        <v>-8.5547059442216966E-3</v>
      </c>
      <c r="R83">
        <f t="shared" si="21"/>
        <v>44.532905766611904</v>
      </c>
    </row>
    <row r="84" spans="1:18" x14ac:dyDescent="0.25">
      <c r="A84" s="2">
        <v>42865</v>
      </c>
      <c r="B84">
        <v>153.26</v>
      </c>
      <c r="C84">
        <f>LN(Исходный!C84)</f>
        <v>6.6398758338265358</v>
      </c>
      <c r="E84">
        <f t="shared" si="12"/>
        <v>1017.6273702922548</v>
      </c>
      <c r="F84">
        <f t="shared" si="13"/>
        <v>23488.627599999996</v>
      </c>
      <c r="G84">
        <f t="shared" si="22"/>
        <v>6.7238818414241601</v>
      </c>
      <c r="H84">
        <f t="shared" si="14"/>
        <v>-8.4006007597624333E-2</v>
      </c>
      <c r="I84">
        <f t="shared" si="15"/>
        <v>7.0570093124921168E-3</v>
      </c>
      <c r="J84">
        <f t="shared" si="16"/>
        <v>2.8365864566695471</v>
      </c>
      <c r="K84">
        <f t="shared" si="17"/>
        <v>4.7609725531400611E-3</v>
      </c>
      <c r="O84">
        <f t="shared" si="18"/>
        <v>1.6842168674697291</v>
      </c>
      <c r="P84">
        <f t="shared" si="19"/>
        <v>-6.8999801109423942E-2</v>
      </c>
      <c r="Q84">
        <f t="shared" si="20"/>
        <v>-1.2651743752444837E-2</v>
      </c>
      <c r="R84">
        <f t="shared" si="21"/>
        <v>44.087951088633631</v>
      </c>
    </row>
    <row r="85" spans="1:18" x14ac:dyDescent="0.25">
      <c r="A85" s="2">
        <v>42866</v>
      </c>
      <c r="B85">
        <v>153.94999999999999</v>
      </c>
      <c r="C85">
        <f>LN(Исходный!C85)</f>
        <v>6.6372580312844569</v>
      </c>
      <c r="E85">
        <f t="shared" si="12"/>
        <v>1021.805873916242</v>
      </c>
      <c r="F85">
        <f t="shared" si="13"/>
        <v>23700.602499999997</v>
      </c>
      <c r="G85">
        <f t="shared" si="22"/>
        <v>6.7300296734978362</v>
      </c>
      <c r="H85">
        <f t="shared" si="14"/>
        <v>-9.2771642213379302E-2</v>
      </c>
      <c r="I85">
        <f t="shared" si="15"/>
        <v>8.6065775989672601E-3</v>
      </c>
      <c r="J85">
        <f t="shared" si="16"/>
        <v>5.6369057337777626</v>
      </c>
      <c r="K85">
        <f t="shared" si="17"/>
        <v>5.1290811527837507E-3</v>
      </c>
      <c r="O85">
        <f t="shared" si="18"/>
        <v>2.3742168674697268</v>
      </c>
      <c r="P85">
        <f t="shared" si="19"/>
        <v>-7.1617603651502826E-2</v>
      </c>
      <c r="Q85">
        <f t="shared" si="20"/>
        <v>-1.3977404792175291E-2</v>
      </c>
      <c r="R85">
        <f t="shared" si="21"/>
        <v>44.053194173850024</v>
      </c>
    </row>
    <row r="86" spans="1:18" x14ac:dyDescent="0.25">
      <c r="A86" s="2">
        <v>42867</v>
      </c>
      <c r="B86">
        <v>156.1</v>
      </c>
      <c r="C86">
        <f>LN(Исходный!C86)</f>
        <v>6.6411821697405911</v>
      </c>
      <c r="E86">
        <f t="shared" si="12"/>
        <v>1036.6885366965062</v>
      </c>
      <c r="F86">
        <f t="shared" si="13"/>
        <v>24367.21</v>
      </c>
      <c r="G86">
        <f t="shared" si="22"/>
        <v>6.7491859618433505</v>
      </c>
      <c r="H86">
        <f t="shared" si="14"/>
        <v>-0.10800379210275945</v>
      </c>
      <c r="I86">
        <f t="shared" si="15"/>
        <v>1.1664819108576086E-2</v>
      </c>
      <c r="J86">
        <f t="shared" si="16"/>
        <v>20.468538263897639</v>
      </c>
      <c r="K86">
        <f t="shared" si="17"/>
        <v>4.5824052301565903E-3</v>
      </c>
      <c r="O86">
        <f t="shared" si="18"/>
        <v>4.5242168674697325</v>
      </c>
      <c r="P86">
        <f t="shared" si="19"/>
        <v>-6.7693465195368674E-2</v>
      </c>
      <c r="Q86">
        <f t="shared" si="20"/>
        <v>-1.6262735962109313E-2</v>
      </c>
      <c r="R86">
        <f t="shared" si="21"/>
        <v>44.105300611680342</v>
      </c>
    </row>
    <row r="87" spans="1:18" x14ac:dyDescent="0.25">
      <c r="A87" s="2">
        <v>42870</v>
      </c>
      <c r="B87">
        <v>155.69999999999999</v>
      </c>
      <c r="C87">
        <f>LN(Исходный!C87)</f>
        <v>6.6631326959908028</v>
      </c>
      <c r="E87">
        <f t="shared" si="12"/>
        <v>1037.4497607657679</v>
      </c>
      <c r="F87">
        <f t="shared" si="13"/>
        <v>24242.489999999998</v>
      </c>
      <c r="G87">
        <f t="shared" si="22"/>
        <v>6.74562200122093</v>
      </c>
      <c r="H87">
        <f t="shared" si="14"/>
        <v>-8.2489305230127208E-2</v>
      </c>
      <c r="I87">
        <f t="shared" si="15"/>
        <v>6.8044854773490916E-3</v>
      </c>
      <c r="J87">
        <f t="shared" si="16"/>
        <v>17.009164769921806</v>
      </c>
      <c r="K87">
        <f t="shared" si="17"/>
        <v>2.0924164633403528E-3</v>
      </c>
      <c r="O87">
        <f t="shared" si="18"/>
        <v>4.1242168674697268</v>
      </c>
      <c r="P87">
        <f t="shared" si="19"/>
        <v>-4.5742938945156908E-2</v>
      </c>
      <c r="Q87">
        <f t="shared" si="20"/>
        <v>-1.2379958345983549E-2</v>
      </c>
      <c r="R87">
        <f t="shared" si="21"/>
        <v>44.397337324381667</v>
      </c>
    </row>
    <row r="88" spans="1:18" x14ac:dyDescent="0.25">
      <c r="A88" s="2">
        <v>42871</v>
      </c>
      <c r="B88">
        <v>155.47</v>
      </c>
      <c r="C88">
        <f>LN(Исходный!C88)</f>
        <v>6.6682282484174031</v>
      </c>
      <c r="E88">
        <f t="shared" si="12"/>
        <v>1036.7094457814537</v>
      </c>
      <c r="F88">
        <f t="shared" si="13"/>
        <v>24170.920900000001</v>
      </c>
      <c r="G88">
        <f t="shared" si="22"/>
        <v>6.7435727238630374</v>
      </c>
      <c r="H88">
        <f t="shared" si="14"/>
        <v>-7.5344475445634274E-2</v>
      </c>
      <c r="I88">
        <f t="shared" si="15"/>
        <v>5.676789980177786E-3</v>
      </c>
      <c r="J88">
        <f t="shared" si="16"/>
        <v>15.164925010885812</v>
      </c>
      <c r="K88">
        <f t="shared" si="17"/>
        <v>1.6522100307889364E-3</v>
      </c>
      <c r="O88">
        <f t="shared" si="18"/>
        <v>3.8942168674697371</v>
      </c>
      <c r="P88">
        <f t="shared" si="19"/>
        <v>-4.0647386518556594E-2</v>
      </c>
      <c r="Q88">
        <f t="shared" si="20"/>
        <v>-1.1299024664237621E-2</v>
      </c>
      <c r="R88">
        <f t="shared" si="21"/>
        <v>44.465267972991825</v>
      </c>
    </row>
    <row r="89" spans="1:18" x14ac:dyDescent="0.25">
      <c r="A89" s="2">
        <v>42872</v>
      </c>
      <c r="B89">
        <v>150.25</v>
      </c>
      <c r="C89">
        <f>LN(Исходный!C89)</f>
        <v>6.678342114654332</v>
      </c>
      <c r="E89">
        <f t="shared" si="12"/>
        <v>1003.4209027268134</v>
      </c>
      <c r="F89">
        <f t="shared" si="13"/>
        <v>22575.0625</v>
      </c>
      <c r="G89">
        <f t="shared" si="22"/>
        <v>6.6970630377404401</v>
      </c>
      <c r="H89">
        <f t="shared" si="14"/>
        <v>-1.8720923086108066E-2</v>
      </c>
      <c r="I89">
        <f t="shared" si="15"/>
        <v>3.5047296119597394E-4</v>
      </c>
      <c r="J89">
        <f t="shared" si="16"/>
        <v>1.7577009145017537</v>
      </c>
      <c r="K89">
        <f t="shared" si="17"/>
        <v>9.3229586078857017E-4</v>
      </c>
      <c r="O89">
        <f t="shared" si="18"/>
        <v>-1.3257831325302618</v>
      </c>
      <c r="P89">
        <f t="shared" si="19"/>
        <v>-3.0533520281627702E-2</v>
      </c>
      <c r="Q89">
        <f t="shared" si="20"/>
        <v>-2.8032291195487897E-3</v>
      </c>
      <c r="R89">
        <f t="shared" si="21"/>
        <v>44.600253400365695</v>
      </c>
    </row>
    <row r="90" spans="1:18" x14ac:dyDescent="0.25">
      <c r="A90" s="2">
        <v>42873</v>
      </c>
      <c r="B90">
        <v>152.54</v>
      </c>
      <c r="C90">
        <f>LN(Исходный!C90)</f>
        <v>6.6605751498396861</v>
      </c>
      <c r="E90">
        <f t="shared" si="12"/>
        <v>1016.0041333565457</v>
      </c>
      <c r="F90">
        <f t="shared" si="13"/>
        <v>23268.451599999997</v>
      </c>
      <c r="G90">
        <f t="shared" si="22"/>
        <v>6.7174667123038017</v>
      </c>
      <c r="H90">
        <f t="shared" si="14"/>
        <v>-5.689156246411553E-2</v>
      </c>
      <c r="I90">
        <f t="shared" si="15"/>
        <v>3.2366498796083591E-3</v>
      </c>
      <c r="J90">
        <f t="shared" si="16"/>
        <v>0.92971416751313929</v>
      </c>
      <c r="K90">
        <f t="shared" si="17"/>
        <v>2.3329368605353486E-3</v>
      </c>
      <c r="O90">
        <f t="shared" si="18"/>
        <v>0.96421686746973023</v>
      </c>
      <c r="P90">
        <f t="shared" si="19"/>
        <v>-4.8300485096273604E-2</v>
      </c>
      <c r="Q90">
        <f t="shared" si="20"/>
        <v>-8.5415390089074901E-3</v>
      </c>
      <c r="R90">
        <f t="shared" si="21"/>
        <v>44.363261326661956</v>
      </c>
    </row>
    <row r="91" spans="1:18" x14ac:dyDescent="0.25">
      <c r="A91" s="2">
        <v>42874</v>
      </c>
      <c r="B91">
        <v>153.06</v>
      </c>
      <c r="C91">
        <f>LN(Исходный!C91)</f>
        <v>6.6631326959908028</v>
      </c>
      <c r="E91">
        <f t="shared" si="12"/>
        <v>1019.8590904483523</v>
      </c>
      <c r="F91">
        <f t="shared" si="13"/>
        <v>23427.363600000001</v>
      </c>
      <c r="G91">
        <f t="shared" si="22"/>
        <v>6.722099861112949</v>
      </c>
      <c r="H91">
        <f t="shared" si="14"/>
        <v>-5.896716512214617E-2</v>
      </c>
      <c r="I91">
        <f t="shared" si="15"/>
        <v>3.4771265625424519E-3</v>
      </c>
      <c r="J91">
        <f t="shared" si="16"/>
        <v>2.2028997096816889</v>
      </c>
      <c r="K91">
        <f t="shared" si="17"/>
        <v>2.0924164633403528E-3</v>
      </c>
      <c r="O91">
        <f t="shared" si="18"/>
        <v>1.4842168674697405</v>
      </c>
      <c r="P91">
        <f t="shared" si="19"/>
        <v>-4.5742938945156908E-2</v>
      </c>
      <c r="Q91">
        <f t="shared" si="20"/>
        <v>-8.8497659903466475E-3</v>
      </c>
      <c r="R91">
        <f t="shared" si="21"/>
        <v>44.397337324381667</v>
      </c>
    </row>
    <row r="92" spans="1:18" x14ac:dyDescent="0.25">
      <c r="A92" s="2">
        <v>42877</v>
      </c>
      <c r="B92">
        <v>153.99</v>
      </c>
      <c r="C92">
        <f>LN(Исходный!C92)</f>
        <v>6.674561391814426</v>
      </c>
      <c r="E92">
        <f t="shared" si="12"/>
        <v>1027.8157087255036</v>
      </c>
      <c r="F92">
        <f t="shared" si="13"/>
        <v>23712.920100000003</v>
      </c>
      <c r="G92">
        <f t="shared" si="22"/>
        <v>6.7303860695600788</v>
      </c>
      <c r="H92">
        <f t="shared" si="14"/>
        <v>-5.5824677745652806E-2</v>
      </c>
      <c r="I92">
        <f t="shared" si="15"/>
        <v>3.1163946454059836E-3</v>
      </c>
      <c r="J92">
        <f t="shared" si="16"/>
        <v>5.828443083175439</v>
      </c>
      <c r="K92">
        <f t="shared" si="17"/>
        <v>1.1774672810037263E-3</v>
      </c>
      <c r="O92">
        <f t="shared" si="18"/>
        <v>2.4142168674697473</v>
      </c>
      <c r="P92">
        <f t="shared" si="19"/>
        <v>-3.431424312153375E-2</v>
      </c>
      <c r="Q92">
        <f t="shared" si="20"/>
        <v>-8.3637971798589325E-3</v>
      </c>
      <c r="R92">
        <f t="shared" si="21"/>
        <v>44.549769773099726</v>
      </c>
    </row>
    <row r="93" spans="1:18" x14ac:dyDescent="0.25">
      <c r="A93" s="2">
        <v>42878</v>
      </c>
      <c r="B93">
        <v>153.80000000000001</v>
      </c>
      <c r="C93">
        <f>LN(Исходный!C93)</f>
        <v>6.6656837177824082</v>
      </c>
      <c r="E93">
        <f t="shared" si="12"/>
        <v>1025.1821557949345</v>
      </c>
      <c r="F93">
        <f t="shared" si="13"/>
        <v>23654.440000000002</v>
      </c>
      <c r="G93">
        <f t="shared" si="22"/>
        <v>6.7286931882644287</v>
      </c>
      <c r="H93">
        <f t="shared" si="14"/>
        <v>-6.3009470482020546E-2</v>
      </c>
      <c r="I93">
        <f t="shared" si="15"/>
        <v>3.9701933704246184E-3</v>
      </c>
      <c r="J93">
        <f t="shared" si="16"/>
        <v>4.9471406735369454</v>
      </c>
      <c r="K93">
        <f t="shared" si="17"/>
        <v>1.8655417073992588E-3</v>
      </c>
      <c r="O93">
        <f t="shared" si="18"/>
        <v>2.2242168674697496</v>
      </c>
      <c r="P93">
        <f t="shared" si="19"/>
        <v>-4.3191917153551529E-2</v>
      </c>
      <c r="Q93">
        <f t="shared" si="20"/>
        <v>-9.4528143172960249E-3</v>
      </c>
      <c r="R93">
        <f t="shared" si="21"/>
        <v>44.431339425509506</v>
      </c>
    </row>
    <row r="94" spans="1:18" x14ac:dyDescent="0.25">
      <c r="A94" s="2">
        <v>42879</v>
      </c>
      <c r="B94">
        <v>153.34</v>
      </c>
      <c r="C94">
        <f>LN(Исходный!C94)</f>
        <v>6.6682282484174031</v>
      </c>
      <c r="E94">
        <f t="shared" si="12"/>
        <v>1022.5061196123246</v>
      </c>
      <c r="F94">
        <f t="shared" si="13"/>
        <v>23513.155600000002</v>
      </c>
      <c r="G94">
        <f t="shared" si="22"/>
        <v>6.7245946335486444</v>
      </c>
      <c r="H94">
        <f t="shared" si="14"/>
        <v>-5.6366385131241259E-2</v>
      </c>
      <c r="I94">
        <f t="shared" si="15"/>
        <v>3.1771693727634157E-3</v>
      </c>
      <c r="J94">
        <f t="shared" si="16"/>
        <v>3.1124611554647479</v>
      </c>
      <c r="K94">
        <f t="shared" si="17"/>
        <v>1.6522100307889364E-3</v>
      </c>
      <c r="O94">
        <f t="shared" si="18"/>
        <v>1.7642168674697416</v>
      </c>
      <c r="P94">
        <f t="shared" si="19"/>
        <v>-4.0647386518556594E-2</v>
      </c>
      <c r="Q94">
        <f t="shared" si="20"/>
        <v>-8.4529777673130659E-3</v>
      </c>
      <c r="R94">
        <f t="shared" si="21"/>
        <v>44.465267972991825</v>
      </c>
    </row>
    <row r="95" spans="1:18" x14ac:dyDescent="0.25">
      <c r="A95" s="2">
        <v>42880</v>
      </c>
      <c r="B95">
        <v>153.87</v>
      </c>
      <c r="C95">
        <f>LN(Исходный!C95)</f>
        <v>6.6833609457662746</v>
      </c>
      <c r="E95">
        <f t="shared" si="12"/>
        <v>1028.3687487250568</v>
      </c>
      <c r="F95">
        <f t="shared" si="13"/>
        <v>23675.976900000001</v>
      </c>
      <c r="G95">
        <f t="shared" si="22"/>
        <v>6.7293168813733519</v>
      </c>
      <c r="H95">
        <f t="shared" si="14"/>
        <v>-4.5955935607077336E-2</v>
      </c>
      <c r="I95">
        <f t="shared" si="15"/>
        <v>2.1119480175218384E-3</v>
      </c>
      <c r="J95">
        <f t="shared" si="16"/>
        <v>5.2634310349826787</v>
      </c>
      <c r="K95">
        <f t="shared" si="17"/>
        <v>6.5099936342564784E-4</v>
      </c>
      <c r="O95">
        <f t="shared" si="18"/>
        <v>2.2942168674697427</v>
      </c>
      <c r="P95">
        <f t="shared" si="19"/>
        <v>-2.5514689169685134E-2</v>
      </c>
      <c r="Q95">
        <f t="shared" si="20"/>
        <v>-6.8761714323074472E-3</v>
      </c>
      <c r="R95">
        <f t="shared" si="21"/>
        <v>44.667313531393873</v>
      </c>
    </row>
    <row r="96" spans="1:18" x14ac:dyDescent="0.25">
      <c r="A96" s="2">
        <v>42881</v>
      </c>
      <c r="B96">
        <v>153.61000000000001</v>
      </c>
      <c r="C96">
        <f>LN(Исходный!C96)</f>
        <v>6.6895992691789665</v>
      </c>
      <c r="E96">
        <f t="shared" si="12"/>
        <v>1027.5893437385812</v>
      </c>
      <c r="F96">
        <f t="shared" si="13"/>
        <v>23596.032100000004</v>
      </c>
      <c r="G96">
        <f t="shared" si="22"/>
        <v>6.7270003069687787</v>
      </c>
      <c r="H96">
        <f t="shared" si="14"/>
        <v>-3.7401037789812186E-2</v>
      </c>
      <c r="I96">
        <f t="shared" si="15"/>
        <v>1.3988376277549591E-3</v>
      </c>
      <c r="J96">
        <f t="shared" si="16"/>
        <v>4.1380382638984496</v>
      </c>
      <c r="K96">
        <f t="shared" si="17"/>
        <v>3.7157827679738033E-4</v>
      </c>
      <c r="O96">
        <f t="shared" si="18"/>
        <v>2.0342168674697518</v>
      </c>
      <c r="P96">
        <f t="shared" si="19"/>
        <v>-1.9276365756993208E-2</v>
      </c>
      <c r="Q96">
        <f t="shared" si="20"/>
        <v>-5.5909235045109845E-3</v>
      </c>
      <c r="R96">
        <f t="shared" si="21"/>
        <v>44.750738382199764</v>
      </c>
    </row>
    <row r="97" spans="1:18" x14ac:dyDescent="0.25">
      <c r="A97" s="2">
        <v>42885</v>
      </c>
      <c r="B97">
        <v>153.66999999999999</v>
      </c>
      <c r="C97">
        <f>LN(Исходный!C97)</f>
        <v>6.6605751498396861</v>
      </c>
      <c r="E97">
        <f t="shared" si="12"/>
        <v>1023.5305832758645</v>
      </c>
      <c r="F97">
        <f t="shared" si="13"/>
        <v>23614.468899999996</v>
      </c>
      <c r="G97">
        <f t="shared" si="22"/>
        <v>6.7275349010621417</v>
      </c>
      <c r="H97">
        <f t="shared" si="14"/>
        <v>-6.6959751222455566E-2</v>
      </c>
      <c r="I97">
        <f t="shared" si="15"/>
        <v>4.4836082837731396E-3</v>
      </c>
      <c r="J97">
        <f t="shared" si="16"/>
        <v>4.3857442879947106</v>
      </c>
      <c r="K97">
        <f t="shared" si="17"/>
        <v>2.3329368605353486E-3</v>
      </c>
      <c r="O97">
        <f t="shared" si="18"/>
        <v>2.0942168674697257</v>
      </c>
      <c r="P97">
        <f t="shared" si="19"/>
        <v>-4.8300485096273604E-2</v>
      </c>
      <c r="Q97">
        <f t="shared" si="20"/>
        <v>-1.0053148521876106E-2</v>
      </c>
      <c r="R97">
        <f t="shared" si="21"/>
        <v>44.363261326661956</v>
      </c>
    </row>
    <row r="98" spans="1:18" x14ac:dyDescent="0.25">
      <c r="A98" s="2">
        <v>42886</v>
      </c>
      <c r="B98">
        <v>152.76</v>
      </c>
      <c r="C98">
        <f>LN(Исходный!C98)</f>
        <v>6.654152520183219</v>
      </c>
      <c r="E98">
        <f t="shared" si="12"/>
        <v>1016.4883389831884</v>
      </c>
      <c r="F98">
        <f t="shared" si="13"/>
        <v>23335.617599999998</v>
      </c>
      <c r="G98">
        <f t="shared" si="22"/>
        <v>6.7194268906461332</v>
      </c>
      <c r="H98">
        <f t="shared" si="14"/>
        <v>-6.5274370462914177E-2</v>
      </c>
      <c r="I98">
        <f t="shared" si="15"/>
        <v>4.2607434393297627E-3</v>
      </c>
      <c r="J98">
        <f t="shared" si="16"/>
        <v>1.402369589199818</v>
      </c>
      <c r="K98">
        <f t="shared" si="17"/>
        <v>2.9946192882416289E-3</v>
      </c>
      <c r="O98">
        <f t="shared" si="18"/>
        <v>1.1842168674697291</v>
      </c>
      <c r="P98">
        <f t="shared" si="19"/>
        <v>-5.472311475274072E-2</v>
      </c>
      <c r="Q98">
        <f t="shared" si="20"/>
        <v>-9.8095693275628247E-3</v>
      </c>
      <c r="R98">
        <f t="shared" si="21"/>
        <v>44.277745761860686</v>
      </c>
    </row>
    <row r="99" spans="1:18" x14ac:dyDescent="0.25">
      <c r="A99" s="2">
        <v>42887</v>
      </c>
      <c r="B99">
        <v>153.18</v>
      </c>
      <c r="C99">
        <f>LN(Исходный!C99)</f>
        <v>6.6605751498396861</v>
      </c>
      <c r="E99">
        <f t="shared" si="12"/>
        <v>1020.2669014524432</v>
      </c>
      <c r="F99">
        <f t="shared" si="13"/>
        <v>23464.112400000002</v>
      </c>
      <c r="G99">
        <f t="shared" si="22"/>
        <v>6.7231690492996758</v>
      </c>
      <c r="H99">
        <f t="shared" si="14"/>
        <v>-6.2593899459989721E-2</v>
      </c>
      <c r="I99">
        <f t="shared" si="15"/>
        <v>3.9179962496073018E-3</v>
      </c>
      <c r="J99">
        <f t="shared" si="16"/>
        <v>2.5735117578744413</v>
      </c>
      <c r="K99">
        <f t="shared" si="17"/>
        <v>2.3329368605353486E-3</v>
      </c>
      <c r="O99">
        <f t="shared" si="18"/>
        <v>1.604216867469745</v>
      </c>
      <c r="P99">
        <f t="shared" si="19"/>
        <v>-4.8300485096273604E-2</v>
      </c>
      <c r="Q99">
        <f t="shared" si="20"/>
        <v>-9.3976718304118675E-3</v>
      </c>
      <c r="R99">
        <f t="shared" si="21"/>
        <v>44.363261326661956</v>
      </c>
    </row>
    <row r="100" spans="1:18" x14ac:dyDescent="0.25">
      <c r="A100" s="2">
        <v>42888</v>
      </c>
      <c r="B100">
        <v>155.44999999999999</v>
      </c>
      <c r="C100">
        <f>LN(Исходный!C100)</f>
        <v>6.6795991858443831</v>
      </c>
      <c r="E100">
        <f t="shared" si="12"/>
        <v>1038.3436934395093</v>
      </c>
      <c r="F100">
        <f t="shared" si="13"/>
        <v>24164.702499999996</v>
      </c>
      <c r="G100">
        <f t="shared" si="22"/>
        <v>6.7433945258319161</v>
      </c>
      <c r="H100">
        <f t="shared" si="14"/>
        <v>-6.3795339987533062E-2</v>
      </c>
      <c r="I100">
        <f t="shared" si="15"/>
        <v>4.0698454041249348E-3</v>
      </c>
      <c r="J100">
        <f t="shared" si="16"/>
        <v>15.009556336186943</v>
      </c>
      <c r="K100">
        <f t="shared" si="17"/>
        <v>8.5711047141168064E-4</v>
      </c>
      <c r="O100">
        <f t="shared" si="18"/>
        <v>3.8742168674697268</v>
      </c>
      <c r="P100">
        <f t="shared" si="19"/>
        <v>-2.9276449091576673E-2</v>
      </c>
      <c r="Q100">
        <f t="shared" si="20"/>
        <v>-9.5507736635949882E-3</v>
      </c>
      <c r="R100">
        <f t="shared" si="21"/>
        <v>44.617045283532946</v>
      </c>
    </row>
    <row r="101" spans="1:18" x14ac:dyDescent="0.25">
      <c r="A101" s="2">
        <v>42891</v>
      </c>
      <c r="B101">
        <v>153.93</v>
      </c>
      <c r="C101">
        <f>LN(Исходный!C101)</f>
        <v>6.6933236682699491</v>
      </c>
      <c r="E101">
        <f t="shared" si="12"/>
        <v>1030.3033122567933</v>
      </c>
      <c r="F101">
        <f t="shared" si="13"/>
        <v>23694.444900000002</v>
      </c>
      <c r="G101">
        <f t="shared" si="22"/>
        <v>6.7298514754667158</v>
      </c>
      <c r="H101">
        <f t="shared" si="14"/>
        <v>-3.6527807196766737E-2</v>
      </c>
      <c r="I101">
        <f t="shared" si="15"/>
        <v>1.3342806986041639E-3</v>
      </c>
      <c r="J101">
        <f t="shared" si="16"/>
        <v>5.5423370590790588</v>
      </c>
      <c r="K101">
        <f t="shared" si="17"/>
        <v>2.4186366718070683E-4</v>
      </c>
      <c r="O101">
        <f t="shared" si="18"/>
        <v>2.354216867469745</v>
      </c>
      <c r="P101">
        <f t="shared" si="19"/>
        <v>-1.5551966666010664E-2</v>
      </c>
      <c r="Q101">
        <f t="shared" si="20"/>
        <v>-5.4573495929875196E-3</v>
      </c>
      <c r="R101">
        <f t="shared" si="21"/>
        <v>44.800581728222689</v>
      </c>
    </row>
    <row r="102" spans="1:18" x14ac:dyDescent="0.25">
      <c r="A102" s="2">
        <v>42892</v>
      </c>
      <c r="B102">
        <v>154.44999999999999</v>
      </c>
      <c r="C102">
        <f>LN(Исходный!C102)</f>
        <v>6.6808546787902152</v>
      </c>
      <c r="E102">
        <f t="shared" si="12"/>
        <v>1031.8580051391486</v>
      </c>
      <c r="F102">
        <f t="shared" si="13"/>
        <v>23854.802499999998</v>
      </c>
      <c r="G102">
        <f t="shared" si="22"/>
        <v>6.7344846242758631</v>
      </c>
      <c r="H102">
        <f t="shared" si="14"/>
        <v>-5.3629945485647923E-2</v>
      </c>
      <c r="I102">
        <f t="shared" si="15"/>
        <v>2.876171052793568E-3</v>
      </c>
      <c r="J102">
        <f t="shared" si="16"/>
        <v>8.2611226012474894</v>
      </c>
      <c r="K102">
        <f t="shared" si="17"/>
        <v>7.851739833217372E-4</v>
      </c>
      <c r="O102">
        <f t="shared" si="18"/>
        <v>2.8742168674697268</v>
      </c>
      <c r="P102">
        <f t="shared" si="19"/>
        <v>-2.8020956145744513E-2</v>
      </c>
      <c r="Q102">
        <f t="shared" si="20"/>
        <v>-8.0274078788014225E-3</v>
      </c>
      <c r="R102">
        <f t="shared" si="21"/>
        <v>44.633819239113109</v>
      </c>
    </row>
    <row r="103" spans="1:18" x14ac:dyDescent="0.25">
      <c r="A103" s="2">
        <v>42893</v>
      </c>
      <c r="B103">
        <v>155.37</v>
      </c>
      <c r="C103">
        <f>LN(Исходный!C103)</f>
        <v>6.6871086078665147</v>
      </c>
      <c r="E103">
        <f t="shared" si="12"/>
        <v>1038.9760644042203</v>
      </c>
      <c r="F103">
        <f t="shared" si="13"/>
        <v>24139.836900000002</v>
      </c>
      <c r="G103">
        <f t="shared" si="22"/>
        <v>6.7426817337074318</v>
      </c>
      <c r="H103">
        <f t="shared" si="14"/>
        <v>-5.5573125840917115E-2</v>
      </c>
      <c r="I103">
        <f t="shared" si="15"/>
        <v>3.0883723157304095E-3</v>
      </c>
      <c r="J103">
        <f t="shared" si="16"/>
        <v>14.396081637391907</v>
      </c>
      <c r="K103">
        <f t="shared" si="17"/>
        <v>4.7380346744195137E-4</v>
      </c>
      <c r="O103">
        <f t="shared" si="18"/>
        <v>3.7942168674697427</v>
      </c>
      <c r="P103">
        <f t="shared" si="19"/>
        <v>-2.1767027069445E-2</v>
      </c>
      <c r="Q103">
        <f t="shared" si="20"/>
        <v>-8.3104865046669876E-3</v>
      </c>
      <c r="R103">
        <f t="shared" si="21"/>
        <v>44.717421533402437</v>
      </c>
    </row>
    <row r="104" spans="1:18" x14ac:dyDescent="0.25">
      <c r="A104" s="2">
        <v>42894</v>
      </c>
      <c r="B104">
        <v>154.99</v>
      </c>
      <c r="C104">
        <f>LN(Исходный!C104)</f>
        <v>6.6982680541154132</v>
      </c>
      <c r="E104">
        <f t="shared" si="12"/>
        <v>1038.1645657073479</v>
      </c>
      <c r="F104">
        <f t="shared" si="13"/>
        <v>24021.900100000003</v>
      </c>
      <c r="G104">
        <f t="shared" si="22"/>
        <v>6.7392959711161318</v>
      </c>
      <c r="H104">
        <f t="shared" si="14"/>
        <v>-4.1027917000718617E-2</v>
      </c>
      <c r="I104">
        <f t="shared" si="15"/>
        <v>1.6832899734178558E-3</v>
      </c>
      <c r="J104">
        <f t="shared" si="16"/>
        <v>11.656876818114934</v>
      </c>
      <c r="K104">
        <f t="shared" si="17"/>
        <v>1.1252077086442767E-4</v>
      </c>
      <c r="O104">
        <f t="shared" si="18"/>
        <v>3.4142168674697473</v>
      </c>
      <c r="P104">
        <f t="shared" si="19"/>
        <v>-1.060758082054658E-2</v>
      </c>
      <c r="Q104">
        <f t="shared" si="20"/>
        <v>-6.1251530499008746E-3</v>
      </c>
      <c r="R104">
        <f t="shared" si="21"/>
        <v>44.866794924783086</v>
      </c>
    </row>
    <row r="105" spans="1:18" x14ac:dyDescent="0.25">
      <c r="A105" s="2">
        <v>42895</v>
      </c>
      <c r="B105">
        <v>148.97999999999999</v>
      </c>
      <c r="C105">
        <f>LN(Исходный!C105)</f>
        <v>6.7117403950561796</v>
      </c>
      <c r="E105">
        <f t="shared" si="12"/>
        <v>999.91508405546961</v>
      </c>
      <c r="F105">
        <f t="shared" si="13"/>
        <v>22195.040399999998</v>
      </c>
      <c r="G105">
        <f t="shared" si="22"/>
        <v>6.6857474627642519</v>
      </c>
      <c r="H105">
        <f t="shared" si="14"/>
        <v>2.5992932291927673E-2</v>
      </c>
      <c r="I105">
        <f t="shared" si="15"/>
        <v>6.7563252913273634E-4</v>
      </c>
      <c r="J105">
        <f t="shared" si="16"/>
        <v>6.7380900711286715</v>
      </c>
      <c r="K105">
        <f t="shared" si="17"/>
        <v>8.2068505464020833E-6</v>
      </c>
      <c r="O105">
        <f t="shared" si="18"/>
        <v>-2.595783132530272</v>
      </c>
      <c r="P105">
        <f t="shared" si="19"/>
        <v>2.8647601202198558E-3</v>
      </c>
      <c r="Q105">
        <f t="shared" si="20"/>
        <v>3.872755911577552E-3</v>
      </c>
      <c r="R105">
        <f t="shared" si="21"/>
        <v>45.04745913062888</v>
      </c>
    </row>
    <row r="106" spans="1:18" x14ac:dyDescent="0.25">
      <c r="A106" s="2">
        <v>42898</v>
      </c>
      <c r="B106">
        <v>145.41999999999999</v>
      </c>
      <c r="C106">
        <f>LN(Исходный!C106)</f>
        <v>6.6833609457662746</v>
      </c>
      <c r="E106">
        <f t="shared" si="12"/>
        <v>971.89434873333153</v>
      </c>
      <c r="F106">
        <f t="shared" si="13"/>
        <v>21146.976399999996</v>
      </c>
      <c r="G106">
        <f t="shared" si="22"/>
        <v>6.6540282132247022</v>
      </c>
      <c r="H106">
        <f t="shared" si="14"/>
        <v>2.9332732541572426E-2</v>
      </c>
      <c r="I106">
        <f t="shared" si="15"/>
        <v>8.6040919835542195E-4</v>
      </c>
      <c r="J106">
        <f t="shared" si="16"/>
        <v>37.893665974744238</v>
      </c>
      <c r="K106">
        <f t="shared" si="17"/>
        <v>6.5099936342564784E-4</v>
      </c>
      <c r="O106">
        <f t="shared" si="18"/>
        <v>-6.1557831325302743</v>
      </c>
      <c r="P106">
        <f t="shared" si="19"/>
        <v>-2.5514689169685134E-2</v>
      </c>
      <c r="Q106">
        <f t="shared" si="20"/>
        <v>4.3889194044134192E-3</v>
      </c>
      <c r="R106">
        <f t="shared" si="21"/>
        <v>44.667313531393873</v>
      </c>
    </row>
    <row r="107" spans="1:18" x14ac:dyDescent="0.25">
      <c r="A107" s="2">
        <v>42899</v>
      </c>
      <c r="B107">
        <v>146.59</v>
      </c>
      <c r="C107">
        <f>LN(Исходный!C107)</f>
        <v>6.6982680541154132</v>
      </c>
      <c r="E107">
        <f t="shared" si="12"/>
        <v>981.89911405277849</v>
      </c>
      <c r="F107">
        <f t="shared" si="13"/>
        <v>21488.628100000002</v>
      </c>
      <c r="G107">
        <f t="shared" si="22"/>
        <v>6.6644527980452848</v>
      </c>
      <c r="H107">
        <f t="shared" si="14"/>
        <v>3.3815256070128363E-2</v>
      </c>
      <c r="I107">
        <f t="shared" si="15"/>
        <v>1.1434715430883532E-3</v>
      </c>
      <c r="J107">
        <f t="shared" si="16"/>
        <v>24.858033444623235</v>
      </c>
      <c r="K107">
        <f t="shared" si="17"/>
        <v>1.1252077086442767E-4</v>
      </c>
      <c r="O107">
        <f t="shared" si="18"/>
        <v>-4.9857831325302584</v>
      </c>
      <c r="P107">
        <f t="shared" si="19"/>
        <v>-1.060758082054658E-2</v>
      </c>
      <c r="Q107">
        <f t="shared" si="20"/>
        <v>5.0483581422741484E-3</v>
      </c>
      <c r="R107">
        <f t="shared" si="21"/>
        <v>44.866794924783086</v>
      </c>
    </row>
    <row r="108" spans="1:18" x14ac:dyDescent="0.25">
      <c r="A108" s="2">
        <v>42900</v>
      </c>
      <c r="B108">
        <v>145.16</v>
      </c>
      <c r="C108">
        <f>LN(Исходный!C108)</f>
        <v>6.7105231094524278</v>
      </c>
      <c r="E108">
        <f t="shared" si="12"/>
        <v>974.09953456811445</v>
      </c>
      <c r="F108">
        <f t="shared" si="13"/>
        <v>21071.425599999999</v>
      </c>
      <c r="G108">
        <f t="shared" si="22"/>
        <v>6.6517116388201281</v>
      </c>
      <c r="H108">
        <f t="shared" si="14"/>
        <v>5.8811470632299745E-2</v>
      </c>
      <c r="I108">
        <f t="shared" si="15"/>
        <v>3.4587890779338554E-3</v>
      </c>
      <c r="J108">
        <f t="shared" si="16"/>
        <v>41.162273203659865</v>
      </c>
      <c r="K108">
        <f t="shared" si="17"/>
        <v>2.7141722824117099E-6</v>
      </c>
      <c r="O108">
        <f t="shared" si="18"/>
        <v>-6.4157831325302652</v>
      </c>
      <c r="P108">
        <f t="shared" si="19"/>
        <v>1.6474745164680726E-3</v>
      </c>
      <c r="Q108">
        <f t="shared" si="20"/>
        <v>8.7640664778365854E-3</v>
      </c>
      <c r="R108">
        <f t="shared" si="21"/>
        <v>45.031120402495077</v>
      </c>
    </row>
    <row r="109" spans="1:18" x14ac:dyDescent="0.25">
      <c r="A109" s="2">
        <v>42901</v>
      </c>
      <c r="B109">
        <v>144.29</v>
      </c>
      <c r="C109">
        <f>LN(Исходный!C109)</f>
        <v>6.6908422774185636</v>
      </c>
      <c r="E109">
        <f t="shared" si="12"/>
        <v>965.42163220872453</v>
      </c>
      <c r="F109">
        <f t="shared" si="13"/>
        <v>20819.604099999997</v>
      </c>
      <c r="G109">
        <f t="shared" si="22"/>
        <v>6.6439600244663621</v>
      </c>
      <c r="H109">
        <f t="shared" si="14"/>
        <v>4.6882252952201497E-2</v>
      </c>
      <c r="I109">
        <f t="shared" si="15"/>
        <v>2.1979456418742059E-3</v>
      </c>
      <c r="J109">
        <f t="shared" si="16"/>
        <v>53.082635854262591</v>
      </c>
      <c r="K109">
        <f t="shared" si="17"/>
        <v>3.2520198335022634E-4</v>
      </c>
      <c r="O109">
        <f t="shared" si="18"/>
        <v>-7.2857831325302698</v>
      </c>
      <c r="P109">
        <f t="shared" si="19"/>
        <v>-1.8033357517396098E-2</v>
      </c>
      <c r="Q109">
        <f t="shared" si="20"/>
        <v>7.0069284266986841E-3</v>
      </c>
      <c r="R109">
        <f t="shared" si="21"/>
        <v>44.767370381291634</v>
      </c>
    </row>
    <row r="110" spans="1:18" x14ac:dyDescent="0.25">
      <c r="A110" s="2">
        <v>42902</v>
      </c>
      <c r="B110">
        <v>142.27000000000001</v>
      </c>
      <c r="C110">
        <f>LN(Исходный!C110)</f>
        <v>6.70196036600254</v>
      </c>
      <c r="E110">
        <f t="shared" si="12"/>
        <v>953.48790127118139</v>
      </c>
      <c r="F110">
        <f t="shared" si="13"/>
        <v>20240.752900000003</v>
      </c>
      <c r="G110">
        <f t="shared" si="22"/>
        <v>6.6259620233231349</v>
      </c>
      <c r="H110">
        <f t="shared" si="14"/>
        <v>7.5998342679405084E-2</v>
      </c>
      <c r="I110">
        <f t="shared" si="15"/>
        <v>5.7757480900162842E-3</v>
      </c>
      <c r="J110">
        <f t="shared" si="16"/>
        <v>86.597599709684545</v>
      </c>
      <c r="K110">
        <f t="shared" si="17"/>
        <v>4.7820944421520473E-5</v>
      </c>
      <c r="O110">
        <f t="shared" si="18"/>
        <v>-9.3057831325302516</v>
      </c>
      <c r="P110">
        <f t="shared" si="19"/>
        <v>-6.9152689334197603E-3</v>
      </c>
      <c r="Q110">
        <f t="shared" si="20"/>
        <v>1.1339718310619487E-2</v>
      </c>
      <c r="R110">
        <f t="shared" si="21"/>
        <v>44.916272747468902</v>
      </c>
    </row>
    <row r="111" spans="1:18" x14ac:dyDescent="0.25">
      <c r="A111" s="2">
        <v>42905</v>
      </c>
      <c r="B111">
        <v>146.34</v>
      </c>
      <c r="C111">
        <f>LN(Исходный!C111)</f>
        <v>6.7178046950236912</v>
      </c>
      <c r="E111">
        <f t="shared" si="12"/>
        <v>983.08353906976697</v>
      </c>
      <c r="F111">
        <f t="shared" si="13"/>
        <v>21415.3956</v>
      </c>
      <c r="G111">
        <f t="shared" si="22"/>
        <v>6.6622253226562718</v>
      </c>
      <c r="H111">
        <f t="shared" si="14"/>
        <v>5.5579372367419388E-2</v>
      </c>
      <c r="I111">
        <f t="shared" si="15"/>
        <v>3.089066632756262E-3</v>
      </c>
      <c r="J111">
        <f t="shared" si="16"/>
        <v>27.413425010888364</v>
      </c>
      <c r="K111">
        <f t="shared" si="17"/>
        <v>7.9728114050318268E-5</v>
      </c>
      <c r="O111">
        <f t="shared" si="18"/>
        <v>-5.2357831325302584</v>
      </c>
      <c r="P111">
        <f t="shared" si="19"/>
        <v>8.9290600877314219E-3</v>
      </c>
      <c r="Q111">
        <f t="shared" si="20"/>
        <v>8.2734427228273837E-3</v>
      </c>
      <c r="R111">
        <f t="shared" si="21"/>
        <v>45.128899920482347</v>
      </c>
    </row>
    <row r="112" spans="1:18" x14ac:dyDescent="0.25">
      <c r="A112" s="2">
        <v>42906</v>
      </c>
      <c r="B112">
        <v>145.01</v>
      </c>
      <c r="C112">
        <f>LN(Исходный!C112)</f>
        <v>6.7238324408212087</v>
      </c>
      <c r="E112">
        <f t="shared" si="12"/>
        <v>975.02294224348339</v>
      </c>
      <c r="F112">
        <f t="shared" si="13"/>
        <v>21027.900099999999</v>
      </c>
      <c r="G112">
        <f t="shared" si="22"/>
        <v>6.6503751535867206</v>
      </c>
      <c r="H112">
        <f t="shared" si="14"/>
        <v>7.3457287234488078E-2</v>
      </c>
      <c r="I112">
        <f t="shared" si="15"/>
        <v>5.3959730478500851E-3</v>
      </c>
      <c r="J112">
        <f t="shared" si="16"/>
        <v>43.109508143419013</v>
      </c>
      <c r="K112">
        <f t="shared" si="17"/>
        <v>2.2370604228901753E-4</v>
      </c>
      <c r="O112">
        <f t="shared" si="18"/>
        <v>-6.5657831325302709</v>
      </c>
      <c r="P112">
        <f t="shared" si="19"/>
        <v>1.4956805885248947E-2</v>
      </c>
      <c r="Q112">
        <f t="shared" si="20"/>
        <v>1.0924913415230265E-2</v>
      </c>
      <c r="R112">
        <f t="shared" si="21"/>
        <v>45.209922692239694</v>
      </c>
    </row>
    <row r="113" spans="1:18" x14ac:dyDescent="0.25">
      <c r="A113" s="2">
        <v>42907</v>
      </c>
      <c r="B113">
        <v>145.87</v>
      </c>
      <c r="C113">
        <f>LN(Исходный!C113)</f>
        <v>6.7286286130847017</v>
      </c>
      <c r="E113">
        <f t="shared" si="12"/>
        <v>981.50505579066544</v>
      </c>
      <c r="F113">
        <f t="shared" si="13"/>
        <v>21278.0569</v>
      </c>
      <c r="G113">
        <f t="shared" si="22"/>
        <v>6.6580376689249263</v>
      </c>
      <c r="H113">
        <f t="shared" si="14"/>
        <v>7.0590944159775404E-2</v>
      </c>
      <c r="I113">
        <f t="shared" si="15"/>
        <v>4.983081397368529E-3</v>
      </c>
      <c r="J113">
        <f t="shared" si="16"/>
        <v>32.555961155466797</v>
      </c>
      <c r="K113">
        <f t="shared" si="17"/>
        <v>3.9018014574467876E-4</v>
      </c>
      <c r="O113">
        <f t="shared" si="18"/>
        <v>-5.7057831325302573</v>
      </c>
      <c r="P113">
        <f t="shared" si="19"/>
        <v>1.9752978148741995E-2</v>
      </c>
      <c r="Q113">
        <f t="shared" si="20"/>
        <v>1.0491133961904518E-2</v>
      </c>
      <c r="R113">
        <f t="shared" si="21"/>
        <v>45.274443012822154</v>
      </c>
    </row>
    <row r="114" spans="1:18" x14ac:dyDescent="0.25">
      <c r="A114" s="2">
        <v>42908</v>
      </c>
      <c r="B114">
        <v>145.63</v>
      </c>
      <c r="C114">
        <f>LN(Исходный!C114)</f>
        <v>6.7202201551352951</v>
      </c>
      <c r="E114">
        <f t="shared" si="12"/>
        <v>978.66566119235301</v>
      </c>
      <c r="F114">
        <f t="shared" si="13"/>
        <v>21208.0969</v>
      </c>
      <c r="G114">
        <f t="shared" si="22"/>
        <v>6.6558992925514735</v>
      </c>
      <c r="H114">
        <f t="shared" si="14"/>
        <v>6.4320862583821636E-2</v>
      </c>
      <c r="I114">
        <f t="shared" si="15"/>
        <v>4.1371733635268658E-3</v>
      </c>
      <c r="J114">
        <f t="shared" si="16"/>
        <v>35.352337059081428</v>
      </c>
      <c r="K114">
        <f t="shared" si="17"/>
        <v>1.2869813855312905E-4</v>
      </c>
      <c r="O114">
        <f t="shared" si="18"/>
        <v>-5.9457831325302664</v>
      </c>
      <c r="P114">
        <f t="shared" si="19"/>
        <v>1.1344520199335406E-2</v>
      </c>
      <c r="Q114">
        <f t="shared" si="20"/>
        <v>9.5712433668814368E-3</v>
      </c>
      <c r="R114">
        <f t="shared" si="21"/>
        <v>45.161358933486653</v>
      </c>
    </row>
    <row r="115" spans="1:18" x14ac:dyDescent="0.25">
      <c r="A115" s="2">
        <v>42909</v>
      </c>
      <c r="B115">
        <v>146.28</v>
      </c>
      <c r="C115">
        <f>LN(Исходный!C115)</f>
        <v>6.7238324408212087</v>
      </c>
      <c r="E115">
        <f t="shared" si="12"/>
        <v>983.56220944332642</v>
      </c>
      <c r="F115">
        <f t="shared" si="13"/>
        <v>21397.838400000001</v>
      </c>
      <c r="G115">
        <f t="shared" si="22"/>
        <v>6.6616907285629079</v>
      </c>
      <c r="H115">
        <f t="shared" si="14"/>
        <v>6.2141712258300785E-2</v>
      </c>
      <c r="I115">
        <f t="shared" si="15"/>
        <v>3.8615924023934502E-3</v>
      </c>
      <c r="J115">
        <f t="shared" si="16"/>
        <v>28.045318986792019</v>
      </c>
      <c r="K115">
        <f t="shared" si="17"/>
        <v>2.2370604228901753E-4</v>
      </c>
      <c r="O115">
        <f t="shared" si="18"/>
        <v>-5.2957831325302607</v>
      </c>
      <c r="P115">
        <f t="shared" si="19"/>
        <v>1.4956805885248947E-2</v>
      </c>
      <c r="Q115">
        <f t="shared" si="20"/>
        <v>9.242007858647823E-3</v>
      </c>
      <c r="R115">
        <f t="shared" si="21"/>
        <v>45.209922692239694</v>
      </c>
    </row>
    <row r="116" spans="1:18" x14ac:dyDescent="0.25">
      <c r="A116" s="2">
        <v>42912</v>
      </c>
      <c r="B116">
        <v>145.82</v>
      </c>
      <c r="C116">
        <f>LN(Исходный!C116)</f>
        <v>6.7310181004820828</v>
      </c>
      <c r="E116">
        <f t="shared" si="12"/>
        <v>981.51705941229727</v>
      </c>
      <c r="F116">
        <f t="shared" si="13"/>
        <v>21263.472399999999</v>
      </c>
      <c r="G116">
        <f t="shared" si="22"/>
        <v>6.6575921738471235</v>
      </c>
      <c r="H116">
        <f t="shared" si="14"/>
        <v>7.3425926634959282E-2</v>
      </c>
      <c r="I116">
        <f t="shared" si="15"/>
        <v>5.3913667022024228E-3</v>
      </c>
      <c r="J116">
        <f t="shared" si="16"/>
        <v>33.129039468719952</v>
      </c>
      <c r="K116">
        <f t="shared" si="17"/>
        <v>4.9028878046124822E-4</v>
      </c>
      <c r="O116">
        <f t="shared" si="18"/>
        <v>-5.7557831325302686</v>
      </c>
      <c r="P116">
        <f t="shared" si="19"/>
        <v>2.2142465546123091E-2</v>
      </c>
      <c r="Q116">
        <f t="shared" si="20"/>
        <v>1.0908591469944263E-2</v>
      </c>
      <c r="R116">
        <f t="shared" si="21"/>
        <v>45.306604669017425</v>
      </c>
    </row>
    <row r="117" spans="1:18" x14ac:dyDescent="0.25">
      <c r="A117" s="2">
        <v>42913</v>
      </c>
      <c r="B117">
        <v>143.72999999999999</v>
      </c>
      <c r="C117">
        <f>LN(Исходный!C117)</f>
        <v>6.7345916599729483</v>
      </c>
      <c r="E117">
        <f t="shared" si="12"/>
        <v>967.96285928791178</v>
      </c>
      <c r="F117">
        <f t="shared" si="13"/>
        <v>20658.312899999997</v>
      </c>
      <c r="G117">
        <f t="shared" si="22"/>
        <v>6.6389704795949722</v>
      </c>
      <c r="H117">
        <f t="shared" si="14"/>
        <v>9.5621180377976067E-2</v>
      </c>
      <c r="I117">
        <f t="shared" si="15"/>
        <v>9.1434101368774359E-3</v>
      </c>
      <c r="J117">
        <f t="shared" si="16"/>
        <v>61.556312962696531</v>
      </c>
      <c r="K117">
        <f t="shared" si="17"/>
        <v>6.6131394370302216E-4</v>
      </c>
      <c r="O117">
        <f t="shared" si="18"/>
        <v>-7.845783132530272</v>
      </c>
      <c r="P117">
        <f t="shared" si="19"/>
        <v>2.5716025036988555E-2</v>
      </c>
      <c r="Q117">
        <f t="shared" si="20"/>
        <v>1.4198511981995975E-2</v>
      </c>
      <c r="R117">
        <f t="shared" si="21"/>
        <v>45.35472482657719</v>
      </c>
    </row>
    <row r="118" spans="1:18" x14ac:dyDescent="0.25">
      <c r="A118" s="2">
        <v>42914</v>
      </c>
      <c r="B118">
        <v>145.83000000000001</v>
      </c>
      <c r="C118">
        <f>LN(Исходный!C118)</f>
        <v>6.7153833863346808</v>
      </c>
      <c r="E118">
        <f t="shared" si="12"/>
        <v>979.30435922918662</v>
      </c>
      <c r="F118">
        <f t="shared" si="13"/>
        <v>21266.388900000005</v>
      </c>
      <c r="G118">
        <f t="shared" si="22"/>
        <v>6.6576812728626846</v>
      </c>
      <c r="H118">
        <f t="shared" si="14"/>
        <v>5.7702113471996164E-2</v>
      </c>
      <c r="I118">
        <f t="shared" si="15"/>
        <v>3.3295338991351214E-3</v>
      </c>
      <c r="J118">
        <f t="shared" si="16"/>
        <v>33.014023806069126</v>
      </c>
      <c r="K118">
        <f t="shared" si="17"/>
        <v>4.235082826755594E-5</v>
      </c>
      <c r="O118">
        <f t="shared" si="18"/>
        <v>-5.7457831325302493</v>
      </c>
      <c r="P118">
        <f t="shared" si="19"/>
        <v>6.5077513987210622E-3</v>
      </c>
      <c r="Q118">
        <f t="shared" si="20"/>
        <v>8.5925270609889214E-3</v>
      </c>
      <c r="R118">
        <f t="shared" si="21"/>
        <v>45.096374025459845</v>
      </c>
    </row>
    <row r="119" spans="1:18" x14ac:dyDescent="0.25">
      <c r="A119" s="2">
        <v>42915</v>
      </c>
      <c r="B119">
        <v>143.68</v>
      </c>
      <c r="C119">
        <f>LN(Исходный!C119)</f>
        <v>6.7190131543852596</v>
      </c>
      <c r="E119">
        <f t="shared" si="12"/>
        <v>965.38781002207418</v>
      </c>
      <c r="F119">
        <f t="shared" si="13"/>
        <v>20643.942400000004</v>
      </c>
      <c r="G119">
        <f t="shared" si="22"/>
        <v>6.6385249845171703</v>
      </c>
      <c r="H119">
        <f t="shared" si="14"/>
        <v>8.0488169868089265E-2</v>
      </c>
      <c r="I119">
        <f t="shared" si="15"/>
        <v>6.4783454887143927E-3</v>
      </c>
      <c r="J119">
        <f t="shared" si="16"/>
        <v>62.343391275949287</v>
      </c>
      <c r="K119">
        <f t="shared" si="17"/>
        <v>1.0276930058493291E-4</v>
      </c>
      <c r="O119">
        <f t="shared" si="18"/>
        <v>-7.895783132530255</v>
      </c>
      <c r="P119">
        <f t="shared" si="19"/>
        <v>1.0137519449299859E-2</v>
      </c>
      <c r="Q119">
        <f t="shared" si="20"/>
        <v>1.1979165395078518E-2</v>
      </c>
      <c r="R119">
        <f t="shared" si="21"/>
        <v>45.145137768802158</v>
      </c>
    </row>
    <row r="120" spans="1:18" x14ac:dyDescent="0.25">
      <c r="A120" s="2">
        <v>42916</v>
      </c>
      <c r="B120">
        <v>144.02000000000001</v>
      </c>
      <c r="C120">
        <f>LN(Исходный!C120)</f>
        <v>6.7129562006770698</v>
      </c>
      <c r="E120">
        <f t="shared" si="12"/>
        <v>966.79995202151167</v>
      </c>
      <c r="F120">
        <f t="shared" si="13"/>
        <v>20741.760400000003</v>
      </c>
      <c r="G120">
        <f t="shared" si="22"/>
        <v>6.6415543510462278</v>
      </c>
      <c r="H120">
        <f t="shared" si="14"/>
        <v>7.1401849630841951E-2</v>
      </c>
      <c r="I120">
        <f t="shared" si="15"/>
        <v>5.0982241307053651E-3</v>
      </c>
      <c r="J120">
        <f t="shared" si="16"/>
        <v>57.089858745828664</v>
      </c>
      <c r="K120">
        <f t="shared" si="17"/>
        <v>1.6651016767520952E-5</v>
      </c>
      <c r="O120">
        <f t="shared" si="18"/>
        <v>-7.5557831325302516</v>
      </c>
      <c r="P120">
        <f t="shared" si="19"/>
        <v>4.0805657411100427E-3</v>
      </c>
      <c r="Q120">
        <f t="shared" si="20"/>
        <v>1.0636424176823967E-2</v>
      </c>
      <c r="R120">
        <f t="shared" si="21"/>
        <v>45.063780952208717</v>
      </c>
    </row>
    <row r="121" spans="1:18" x14ac:dyDescent="0.25">
      <c r="A121" s="2">
        <v>42919</v>
      </c>
      <c r="B121">
        <v>143.5</v>
      </c>
      <c r="C121">
        <f>LN(Исходный!C121)</f>
        <v>6.7093043402582984</v>
      </c>
      <c r="E121">
        <f t="shared" si="12"/>
        <v>962.78517282706582</v>
      </c>
      <c r="F121">
        <f t="shared" si="13"/>
        <v>20592.25</v>
      </c>
      <c r="G121">
        <f t="shared" si="22"/>
        <v>6.6369212022370805</v>
      </c>
      <c r="H121">
        <f t="shared" si="14"/>
        <v>7.2383138021217874E-2</v>
      </c>
      <c r="I121">
        <f t="shared" si="15"/>
        <v>5.2393186697986763E-3</v>
      </c>
      <c r="J121">
        <f t="shared" si="16"/>
        <v>65.218273203660289</v>
      </c>
      <c r="K121">
        <f t="shared" si="17"/>
        <v>1.8378825340146818E-7</v>
      </c>
      <c r="O121">
        <f t="shared" si="18"/>
        <v>-8.0757831325302618</v>
      </c>
      <c r="P121">
        <f t="shared" si="19"/>
        <v>4.2870532233862946E-4</v>
      </c>
      <c r="Q121">
        <f t="shared" si="20"/>
        <v>1.0788471404835874E-2</v>
      </c>
      <c r="R121">
        <f t="shared" si="21"/>
        <v>45.014764730208839</v>
      </c>
    </row>
    <row r="122" spans="1:18" x14ac:dyDescent="0.25">
      <c r="A122" s="2">
        <v>42921</v>
      </c>
      <c r="B122">
        <v>144.09</v>
      </c>
      <c r="C122">
        <f>LN(Исходный!C122)</f>
        <v>6.6982680541154132</v>
      </c>
      <c r="E122">
        <f t="shared" si="12"/>
        <v>965.15344391748988</v>
      </c>
      <c r="F122">
        <f t="shared" si="13"/>
        <v>20761.928100000001</v>
      </c>
      <c r="G122">
        <f t="shared" si="22"/>
        <v>6.6421780441551519</v>
      </c>
      <c r="H122">
        <f t="shared" si="14"/>
        <v>5.6090009960261256E-2</v>
      </c>
      <c r="I122">
        <f t="shared" si="15"/>
        <v>3.1460892173422066E-3</v>
      </c>
      <c r="J122">
        <f t="shared" si="16"/>
        <v>56.03694910727453</v>
      </c>
      <c r="K122">
        <f t="shared" si="17"/>
        <v>1.1252077086442767E-4</v>
      </c>
      <c r="O122">
        <f t="shared" si="18"/>
        <v>-7.4857831325302584</v>
      </c>
      <c r="P122">
        <f t="shared" si="19"/>
        <v>-1.060758082054658E-2</v>
      </c>
      <c r="Q122">
        <f t="shared" si="20"/>
        <v>8.3738079018500274E-3</v>
      </c>
      <c r="R122">
        <f t="shared" si="21"/>
        <v>44.866794924783086</v>
      </c>
    </row>
    <row r="123" spans="1:18" x14ac:dyDescent="0.25">
      <c r="A123" s="2">
        <v>42922</v>
      </c>
      <c r="B123">
        <v>142.72999999999999</v>
      </c>
      <c r="C123">
        <f>LN(Исходный!C123)</f>
        <v>6.7044143549641069</v>
      </c>
      <c r="E123">
        <f t="shared" si="12"/>
        <v>956.92106088402693</v>
      </c>
      <c r="F123">
        <f t="shared" si="13"/>
        <v>20371.852899999998</v>
      </c>
      <c r="G123">
        <f t="shared" si="22"/>
        <v>6.6300605780389192</v>
      </c>
      <c r="H123">
        <f t="shared" si="14"/>
        <v>7.4353776925187631E-2</v>
      </c>
      <c r="I123">
        <f t="shared" si="15"/>
        <v>5.5284841430405648E-3</v>
      </c>
      <c r="J123">
        <f t="shared" si="16"/>
        <v>78.247879227757068</v>
      </c>
      <c r="K123">
        <f t="shared" si="17"/>
        <v>1.9903018987255462E-5</v>
      </c>
      <c r="O123">
        <f t="shared" si="18"/>
        <v>-8.845783132530272</v>
      </c>
      <c r="P123">
        <f t="shared" si="19"/>
        <v>-4.4612799718528606E-3</v>
      </c>
      <c r="Q123">
        <f t="shared" si="20"/>
        <v>1.1090271720770709E-2</v>
      </c>
      <c r="R123">
        <f t="shared" si="21"/>
        <v>44.949171843048781</v>
      </c>
    </row>
    <row r="124" spans="1:18" x14ac:dyDescent="0.25">
      <c r="A124" s="2">
        <v>42923</v>
      </c>
      <c r="B124">
        <v>144.18</v>
      </c>
      <c r="C124">
        <f>LN(Исходный!C124)</f>
        <v>6.7129562006770698</v>
      </c>
      <c r="E124">
        <f t="shared" si="12"/>
        <v>967.87402501361998</v>
      </c>
      <c r="F124">
        <f t="shared" si="13"/>
        <v>20787.8724</v>
      </c>
      <c r="G124">
        <f t="shared" si="22"/>
        <v>6.6429799352951964</v>
      </c>
      <c r="H124">
        <f t="shared" si="14"/>
        <v>6.9976265381873404E-2</v>
      </c>
      <c r="I124">
        <f t="shared" si="15"/>
        <v>4.8966777167943742E-3</v>
      </c>
      <c r="J124">
        <f t="shared" si="16"/>
        <v>54.697608143419032</v>
      </c>
      <c r="K124">
        <f t="shared" si="17"/>
        <v>1.6651016767520952E-5</v>
      </c>
      <c r="O124">
        <f t="shared" si="18"/>
        <v>-7.395783132530255</v>
      </c>
      <c r="P124">
        <f t="shared" si="19"/>
        <v>4.0805657411100427E-3</v>
      </c>
      <c r="Q124">
        <f t="shared" si="20"/>
        <v>1.0424061067881775E-2</v>
      </c>
      <c r="R124">
        <f t="shared" si="21"/>
        <v>45.063780952208717</v>
      </c>
    </row>
    <row r="125" spans="1:18" x14ac:dyDescent="0.25">
      <c r="A125" s="2">
        <v>42926</v>
      </c>
      <c r="B125">
        <v>145.06</v>
      </c>
      <c r="C125">
        <f>LN(Исходный!C125)</f>
        <v>6.7369669580018554</v>
      </c>
      <c r="E125">
        <f t="shared" si="12"/>
        <v>977.26442692774913</v>
      </c>
      <c r="F125">
        <f t="shared" si="13"/>
        <v>21042.403600000001</v>
      </c>
      <c r="G125">
        <f t="shared" si="22"/>
        <v>6.6508206486645234</v>
      </c>
      <c r="H125">
        <f t="shared" si="14"/>
        <v>8.6146309337332028E-2</v>
      </c>
      <c r="I125">
        <f t="shared" si="15"/>
        <v>7.421186612443299E-3</v>
      </c>
      <c r="J125">
        <f t="shared" si="16"/>
        <v>42.455429830165841</v>
      </c>
      <c r="K125">
        <f t="shared" si="17"/>
        <v>7.8912243159252264E-4</v>
      </c>
      <c r="O125">
        <f t="shared" si="18"/>
        <v>-6.5157831325302595</v>
      </c>
      <c r="P125">
        <f t="shared" si="19"/>
        <v>2.8091323065895679E-2</v>
      </c>
      <c r="Q125">
        <f t="shared" si="20"/>
        <v>1.2787105811022489E-2</v>
      </c>
      <c r="R125">
        <f t="shared" si="21"/>
        <v>45.386723793208773</v>
      </c>
    </row>
    <row r="126" spans="1:18" x14ac:dyDescent="0.25">
      <c r="A126" s="2">
        <v>42927</v>
      </c>
      <c r="B126">
        <v>145.53</v>
      </c>
      <c r="C126">
        <f>LN(Исходный!C126)</f>
        <v>6.739336627357174</v>
      </c>
      <c r="E126">
        <f t="shared" si="12"/>
        <v>980.77565937928955</v>
      </c>
      <c r="F126">
        <f t="shared" si="13"/>
        <v>21178.980899999999</v>
      </c>
      <c r="G126">
        <f t="shared" si="22"/>
        <v>6.6550083023958688</v>
      </c>
      <c r="H126">
        <f t="shared" si="14"/>
        <v>8.4328324961305157E-2</v>
      </c>
      <c r="I126">
        <f t="shared" si="15"/>
        <v>7.1112663907794823E-3</v>
      </c>
      <c r="J126">
        <f t="shared" si="16"/>
        <v>36.55149368558741</v>
      </c>
      <c r="K126">
        <f t="shared" si="17"/>
        <v>9.2787205928527195E-4</v>
      </c>
      <c r="O126">
        <f t="shared" si="18"/>
        <v>-6.0457831325302607</v>
      </c>
      <c r="P126">
        <f t="shared" si="19"/>
        <v>3.046099242121425E-2</v>
      </c>
      <c r="Q126">
        <f t="shared" si="20"/>
        <v>1.2512852469631637E-2</v>
      </c>
      <c r="R126">
        <f t="shared" si="21"/>
        <v>45.418658176837965</v>
      </c>
    </row>
    <row r="127" spans="1:18" x14ac:dyDescent="0.25">
      <c r="A127" s="2">
        <v>42928</v>
      </c>
      <c r="B127">
        <v>145.74</v>
      </c>
      <c r="C127">
        <f>LN(Исходный!C127)</f>
        <v>6.7580945044277305</v>
      </c>
      <c r="E127">
        <f t="shared" si="12"/>
        <v>984.92469307529745</v>
      </c>
      <c r="F127">
        <f t="shared" si="13"/>
        <v>21240.147600000004</v>
      </c>
      <c r="G127">
        <f t="shared" si="22"/>
        <v>6.6568793817226393</v>
      </c>
      <c r="H127">
        <f t="shared" si="14"/>
        <v>0.10121512270509125</v>
      </c>
      <c r="I127">
        <f t="shared" si="15"/>
        <v>1.024450106420668E-2</v>
      </c>
      <c r="J127">
        <f t="shared" si="16"/>
        <v>34.056364769924606</v>
      </c>
      <c r="K127">
        <f t="shared" si="17"/>
        <v>2.4224971140479655E-3</v>
      </c>
      <c r="O127">
        <f t="shared" si="18"/>
        <v>-5.8357831325302527</v>
      </c>
      <c r="P127">
        <f t="shared" si="19"/>
        <v>4.9218869491770789E-2</v>
      </c>
      <c r="Q127">
        <f t="shared" si="20"/>
        <v>1.4976872939373324E-2</v>
      </c>
      <c r="R127">
        <f t="shared" si="21"/>
        <v>45.671841330776296</v>
      </c>
    </row>
    <row r="128" spans="1:18" x14ac:dyDescent="0.25">
      <c r="A128" s="2">
        <v>42929</v>
      </c>
      <c r="B128">
        <v>147.77000000000001</v>
      </c>
      <c r="C128">
        <f>LN(Исходный!C128)</f>
        <v>6.7707894239089796</v>
      </c>
      <c r="E128">
        <f t="shared" si="12"/>
        <v>1000.51955317103</v>
      </c>
      <c r="F128">
        <f t="shared" si="13"/>
        <v>21835.972900000004</v>
      </c>
      <c r="G128">
        <f t="shared" si="22"/>
        <v>6.6749664818814276</v>
      </c>
      <c r="H128">
        <f t="shared" si="14"/>
        <v>9.5822942027552038E-2</v>
      </c>
      <c r="I128">
        <f t="shared" si="15"/>
        <v>9.1820362188155986E-3</v>
      </c>
      <c r="J128">
        <f t="shared" si="16"/>
        <v>14.483985251851774</v>
      </c>
      <c r="K128">
        <f t="shared" si="17"/>
        <v>3.8333172649956419E-3</v>
      </c>
      <c r="O128">
        <f t="shared" si="18"/>
        <v>-3.8057831325302516</v>
      </c>
      <c r="P128">
        <f t="shared" si="19"/>
        <v>6.1913788973019912E-2</v>
      </c>
      <c r="Q128">
        <f t="shared" si="20"/>
        <v>1.4152403217442048E-2</v>
      </c>
      <c r="R128">
        <f t="shared" si="21"/>
        <v>45.843589422917695</v>
      </c>
    </row>
    <row r="129" spans="1:18" x14ac:dyDescent="0.25">
      <c r="A129" s="2">
        <v>42930</v>
      </c>
      <c r="B129">
        <v>149.04</v>
      </c>
      <c r="C129">
        <f>LN(Исходный!C129)</f>
        <v>6.7867169506050811</v>
      </c>
      <c r="E129">
        <f t="shared" si="12"/>
        <v>1011.4922943181813</v>
      </c>
      <c r="F129">
        <f t="shared" si="13"/>
        <v>22212.921599999998</v>
      </c>
      <c r="G129">
        <f t="shared" si="22"/>
        <v>6.6862820568576149</v>
      </c>
      <c r="H129">
        <f t="shared" si="14"/>
        <v>0.10043489374746617</v>
      </c>
      <c r="I129">
        <f t="shared" si="15"/>
        <v>1.008716788206482E-2</v>
      </c>
      <c r="J129">
        <f t="shared" si="16"/>
        <v>6.4301960952250274</v>
      </c>
      <c r="K129">
        <f t="shared" si="17"/>
        <v>6.0592704250997951E-3</v>
      </c>
      <c r="O129">
        <f t="shared" si="18"/>
        <v>-2.5357831325302698</v>
      </c>
      <c r="P129">
        <f t="shared" si="19"/>
        <v>7.7841315669121336E-2</v>
      </c>
      <c r="Q129">
        <f t="shared" si="20"/>
        <v>1.4798745030689946E-2</v>
      </c>
      <c r="R129">
        <f t="shared" si="21"/>
        <v>46.059526967630333</v>
      </c>
    </row>
    <row r="130" spans="1:18" x14ac:dyDescent="0.25">
      <c r="A130" s="2">
        <v>42933</v>
      </c>
      <c r="B130">
        <v>149.56</v>
      </c>
      <c r="C130">
        <f>LN(Исходный!C130)</f>
        <v>6.7934661325800096</v>
      </c>
      <c r="E130">
        <f t="shared" si="12"/>
        <v>1016.0307947886663</v>
      </c>
      <c r="F130">
        <f t="shared" si="13"/>
        <v>22368.193600000002</v>
      </c>
      <c r="G130">
        <f t="shared" si="22"/>
        <v>6.6909152056667631</v>
      </c>
      <c r="H130">
        <f t="shared" si="14"/>
        <v>0.10255092691324652</v>
      </c>
      <c r="I130">
        <f t="shared" si="15"/>
        <v>1.0516692610766029E-2</v>
      </c>
      <c r="J130">
        <f t="shared" si="16"/>
        <v>4.0633816373935057</v>
      </c>
      <c r="K130">
        <f t="shared" si="17"/>
        <v>7.1555522916680134E-3</v>
      </c>
      <c r="O130">
        <f t="shared" si="18"/>
        <v>-2.0157831325302595</v>
      </c>
      <c r="P130">
        <f t="shared" si="19"/>
        <v>8.4590497644049911E-2</v>
      </c>
      <c r="Q130">
        <f t="shared" si="20"/>
        <v>1.509552339142963E-2</v>
      </c>
      <c r="R130">
        <f t="shared" si="21"/>
        <v>46.15118209451159</v>
      </c>
    </row>
    <row r="131" spans="1:18" x14ac:dyDescent="0.25">
      <c r="A131" s="2">
        <v>42934</v>
      </c>
      <c r="B131">
        <v>150.08000000000001</v>
      </c>
      <c r="C131">
        <f>LN(Исходный!C131)</f>
        <v>6.7934661325800096</v>
      </c>
      <c r="E131">
        <f t="shared" ref="E131:E194" si="23">B131*C131</f>
        <v>1019.563397177608</v>
      </c>
      <c r="F131">
        <f t="shared" ref="F131:F194" si="24">B131^2</f>
        <v>22524.006400000002</v>
      </c>
      <c r="G131">
        <f t="shared" si="22"/>
        <v>6.6955483544759105</v>
      </c>
      <c r="H131">
        <f t="shared" ref="H131:H194" si="25">C131-G131</f>
        <v>9.7917778104099185E-2</v>
      </c>
      <c r="I131">
        <f t="shared" ref="I131:I194" si="26">H131^2</f>
        <v>9.5878912688436065E-3</v>
      </c>
      <c r="J131">
        <f t="shared" ref="J131:J194" si="27">(B131-$M$3)^2</f>
        <v>2.2373671795620051</v>
      </c>
      <c r="K131">
        <f t="shared" ref="K131:K194" si="28">(C131-$M$4)^2</f>
        <v>7.1555522916680134E-3</v>
      </c>
      <c r="O131">
        <f t="shared" ref="O131:O194" si="29">B131-$M$3</f>
        <v>-1.4957831325302493</v>
      </c>
      <c r="P131">
        <f t="shared" ref="P131:P194" si="30">C131-$M$4</f>
        <v>8.4590497644049911E-2</v>
      </c>
      <c r="Q131">
        <f t="shared" ref="Q131:Q194" si="31">(C131-G131)/C131</f>
        <v>1.4413522669158014E-2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v>151.02000000000001</v>
      </c>
      <c r="C132">
        <f>LN(Исходный!C132)</f>
        <v>6.7889717429921701</v>
      </c>
      <c r="E132">
        <f t="shared" si="23"/>
        <v>1025.2705126266776</v>
      </c>
      <c r="F132">
        <f t="shared" si="24"/>
        <v>22807.040400000002</v>
      </c>
      <c r="G132">
        <f t="shared" si="22"/>
        <v>6.7039236619386005</v>
      </c>
      <c r="H132">
        <f t="shared" si="25"/>
        <v>8.5048081053569646E-2</v>
      </c>
      <c r="I132">
        <f t="shared" si="26"/>
        <v>7.2331760908945523E-3</v>
      </c>
      <c r="J132">
        <f t="shared" si="27"/>
        <v>0.30889489040513918</v>
      </c>
      <c r="K132">
        <f t="shared" si="28"/>
        <v>6.4153865257521279E-3</v>
      </c>
      <c r="O132">
        <f t="shared" si="29"/>
        <v>-0.55578313253025158</v>
      </c>
      <c r="P132">
        <f t="shared" si="30"/>
        <v>8.0096108056210369E-2</v>
      </c>
      <c r="Q132">
        <f t="shared" si="31"/>
        <v>1.2527387691863566E-2</v>
      </c>
      <c r="R132">
        <f t="shared" si="32"/>
        <v>46.090137327146145</v>
      </c>
    </row>
    <row r="133" spans="1:18" x14ac:dyDescent="0.25">
      <c r="A133" s="2">
        <v>42936</v>
      </c>
      <c r="B133">
        <v>150.34</v>
      </c>
      <c r="C133">
        <f>LN(Исходный!C133)</f>
        <v>6.7968237182748554</v>
      </c>
      <c r="E133">
        <f t="shared" si="23"/>
        <v>1021.8344778054418</v>
      </c>
      <c r="F133">
        <f t="shared" si="24"/>
        <v>22602.115600000001</v>
      </c>
      <c r="G133">
        <f t="shared" si="22"/>
        <v>6.6978649288804846</v>
      </c>
      <c r="H133">
        <f t="shared" si="25"/>
        <v>9.8958789394370861E-2</v>
      </c>
      <c r="I133">
        <f t="shared" si="26"/>
        <v>9.7928419983994465E-3</v>
      </c>
      <c r="J133">
        <f t="shared" si="27"/>
        <v>1.5271599506462983</v>
      </c>
      <c r="K133">
        <f t="shared" si="28"/>
        <v>7.7348653629853437E-3</v>
      </c>
      <c r="O133">
        <f t="shared" si="29"/>
        <v>-1.2357831325302584</v>
      </c>
      <c r="P133">
        <f t="shared" si="30"/>
        <v>8.79480833388957E-2</v>
      </c>
      <c r="Q133">
        <f t="shared" si="31"/>
        <v>1.4559563922232812E-2</v>
      </c>
      <c r="R133">
        <f t="shared" si="32"/>
        <v>46.196812657303632</v>
      </c>
    </row>
    <row r="134" spans="1:18" x14ac:dyDescent="0.25">
      <c r="A134" s="2">
        <v>42937</v>
      </c>
      <c r="B134">
        <v>150.27000000000001</v>
      </c>
      <c r="C134">
        <f>LN(Исходный!C134)</f>
        <v>6.8145428972599582</v>
      </c>
      <c r="E134">
        <f t="shared" si="23"/>
        <v>1024.0213611712541</v>
      </c>
      <c r="F134">
        <f t="shared" si="24"/>
        <v>22581.072900000003</v>
      </c>
      <c r="G134">
        <f t="shared" si="22"/>
        <v>6.6972412357715605</v>
      </c>
      <c r="H134">
        <f t="shared" si="25"/>
        <v>0.11730166148839771</v>
      </c>
      <c r="I134">
        <f t="shared" si="26"/>
        <v>1.3759679787938647E-2</v>
      </c>
      <c r="J134">
        <f t="shared" si="27"/>
        <v>1.7050695892005165</v>
      </c>
      <c r="K134">
        <f t="shared" si="28"/>
        <v>1.1165570327048709E-2</v>
      </c>
      <c r="O134">
        <f t="shared" si="29"/>
        <v>-1.3057831325302516</v>
      </c>
      <c r="P134">
        <f t="shared" si="30"/>
        <v>0.10566726232399848</v>
      </c>
      <c r="Q134">
        <f t="shared" si="31"/>
        <v>1.7213430637521298E-2</v>
      </c>
      <c r="R134">
        <f t="shared" si="32"/>
        <v>46.437994898596145</v>
      </c>
    </row>
    <row r="135" spans="1:18" x14ac:dyDescent="0.25">
      <c r="A135" s="2">
        <v>42940</v>
      </c>
      <c r="B135">
        <v>152.09</v>
      </c>
      <c r="C135">
        <f>LN(Исходный!C135)</f>
        <v>6.8090393060429797</v>
      </c>
      <c r="E135">
        <f t="shared" si="23"/>
        <v>1035.5867880560768</v>
      </c>
      <c r="F135">
        <f t="shared" si="24"/>
        <v>23131.3681</v>
      </c>
      <c r="G135">
        <f t="shared" si="22"/>
        <v>6.7134572566035775</v>
      </c>
      <c r="H135">
        <f t="shared" si="25"/>
        <v>9.5582049439402184E-2</v>
      </c>
      <c r="I135">
        <f t="shared" si="26"/>
        <v>9.1359281750363237E-3</v>
      </c>
      <c r="J135">
        <f t="shared" si="27"/>
        <v>0.26441898679039377</v>
      </c>
      <c r="K135">
        <f t="shared" si="28"/>
        <v>1.0032761009635264E-2</v>
      </c>
      <c r="O135">
        <f t="shared" si="29"/>
        <v>0.5142168674697416</v>
      </c>
      <c r="P135">
        <f t="shared" si="30"/>
        <v>0.10016367110701996</v>
      </c>
      <c r="Q135">
        <f t="shared" si="31"/>
        <v>1.4037523524731853E-2</v>
      </c>
      <c r="R135">
        <f t="shared" si="32"/>
        <v>46.363016271238266</v>
      </c>
    </row>
    <row r="136" spans="1:18" x14ac:dyDescent="0.25">
      <c r="A136" s="2">
        <v>42941</v>
      </c>
      <c r="B136">
        <v>152.74</v>
      </c>
      <c r="C136">
        <f>LN(Исходный!C136)</f>
        <v>6.7912214627261855</v>
      </c>
      <c r="E136">
        <f t="shared" si="23"/>
        <v>1037.2911662167976</v>
      </c>
      <c r="F136">
        <f t="shared" si="24"/>
        <v>23329.507600000004</v>
      </c>
      <c r="G136">
        <f t="shared" si="22"/>
        <v>6.7192486926150128</v>
      </c>
      <c r="H136">
        <f t="shared" si="25"/>
        <v>7.1972770111172757E-2</v>
      </c>
      <c r="I136">
        <f t="shared" si="26"/>
        <v>5.1800796374757221E-3</v>
      </c>
      <c r="J136">
        <f t="shared" si="27"/>
        <v>1.355400914501071</v>
      </c>
      <c r="K136">
        <f t="shared" si="28"/>
        <v>6.7808353544575256E-3</v>
      </c>
      <c r="O136">
        <f t="shared" si="29"/>
        <v>1.1642168674697473</v>
      </c>
      <c r="P136">
        <f t="shared" si="30"/>
        <v>8.2345827790225812E-2</v>
      </c>
      <c r="Q136">
        <f t="shared" si="31"/>
        <v>1.0597912394139607E-2</v>
      </c>
      <c r="R136">
        <f t="shared" si="32"/>
        <v>46.120688955792794</v>
      </c>
    </row>
    <row r="137" spans="1:18" x14ac:dyDescent="0.25">
      <c r="A137" s="2">
        <v>42942</v>
      </c>
      <c r="B137">
        <v>153.46</v>
      </c>
      <c r="C137">
        <f>LN(Исходный!C137)</f>
        <v>6.7810576259361799</v>
      </c>
      <c r="E137">
        <f t="shared" si="23"/>
        <v>1040.6211032761662</v>
      </c>
      <c r="F137">
        <f t="shared" si="24"/>
        <v>23549.971600000001</v>
      </c>
      <c r="G137">
        <f t="shared" ref="G137:G200" si="33">$M$2+$M$1*B137</f>
        <v>6.7256638217353704</v>
      </c>
      <c r="H137">
        <f t="shared" si="25"/>
        <v>5.5393804200809527E-2</v>
      </c>
      <c r="I137">
        <f t="shared" si="26"/>
        <v>3.0684735438376233E-3</v>
      </c>
      <c r="J137">
        <f t="shared" si="27"/>
        <v>3.5502732036575031</v>
      </c>
      <c r="K137">
        <f t="shared" si="28"/>
        <v>5.2102398247558636E-3</v>
      </c>
      <c r="O137">
        <f t="shared" si="29"/>
        <v>1.8842168674697461</v>
      </c>
      <c r="P137">
        <f t="shared" si="30"/>
        <v>7.2181991000220158E-2</v>
      </c>
      <c r="Q137">
        <f t="shared" si="31"/>
        <v>8.1689033269588176E-3</v>
      </c>
      <c r="R137">
        <f t="shared" si="32"/>
        <v>45.982742526267224</v>
      </c>
    </row>
    <row r="138" spans="1:18" x14ac:dyDescent="0.25">
      <c r="A138" s="2">
        <v>42943</v>
      </c>
      <c r="B138">
        <v>150.56</v>
      </c>
      <c r="C138">
        <f>LN(Исходный!C138)</f>
        <v>6.7878449823095792</v>
      </c>
      <c r="E138">
        <f t="shared" si="23"/>
        <v>1021.9779405365302</v>
      </c>
      <c r="F138">
        <f t="shared" si="24"/>
        <v>22668.313600000001</v>
      </c>
      <c r="G138">
        <f t="shared" si="33"/>
        <v>6.6998251072228161</v>
      </c>
      <c r="H138">
        <f t="shared" si="25"/>
        <v>8.8019875086763122E-2</v>
      </c>
      <c r="I138">
        <f t="shared" si="26"/>
        <v>7.7474984102893834E-3</v>
      </c>
      <c r="J138">
        <f t="shared" si="27"/>
        <v>1.0318153723329868</v>
      </c>
      <c r="K138">
        <f t="shared" si="28"/>
        <v>6.2361578246153838E-3</v>
      </c>
      <c r="O138">
        <f t="shared" si="29"/>
        <v>-1.0157831325302595</v>
      </c>
      <c r="P138">
        <f t="shared" si="30"/>
        <v>7.8969347373619492E-2</v>
      </c>
      <c r="Q138">
        <f t="shared" si="31"/>
        <v>1.2967278321199104E-2</v>
      </c>
      <c r="R138">
        <f t="shared" si="32"/>
        <v>46.074839503865334</v>
      </c>
    </row>
    <row r="139" spans="1:18" x14ac:dyDescent="0.25">
      <c r="A139" s="2">
        <v>42944</v>
      </c>
      <c r="B139">
        <v>149.5</v>
      </c>
      <c r="C139">
        <f>LN(Исходный!C139)</f>
        <v>6.7464121285733745</v>
      </c>
      <c r="E139">
        <f t="shared" si="23"/>
        <v>1008.5886132217195</v>
      </c>
      <c r="F139">
        <f t="shared" si="24"/>
        <v>22350.25</v>
      </c>
      <c r="G139">
        <f t="shared" si="33"/>
        <v>6.6903806115733992</v>
      </c>
      <c r="H139">
        <f t="shared" si="25"/>
        <v>5.6031516999975217E-2</v>
      </c>
      <c r="I139">
        <f t="shared" si="26"/>
        <v>3.1395308973185118E-3</v>
      </c>
      <c r="J139">
        <f t="shared" si="27"/>
        <v>4.3088756132971469</v>
      </c>
      <c r="K139">
        <f t="shared" si="28"/>
        <v>1.4089883545916769E-3</v>
      </c>
      <c r="O139">
        <f t="shared" si="29"/>
        <v>-2.0757831325302618</v>
      </c>
      <c r="P139">
        <f t="shared" si="30"/>
        <v>3.7536493637414736E-2</v>
      </c>
      <c r="Q139">
        <f t="shared" si="31"/>
        <v>8.3053800942077764E-3</v>
      </c>
      <c r="R139">
        <f t="shared" si="32"/>
        <v>45.514076608561929</v>
      </c>
    </row>
    <row r="140" spans="1:18" x14ac:dyDescent="0.25">
      <c r="A140" s="2">
        <v>42947</v>
      </c>
      <c r="B140">
        <v>148.72999999999999</v>
      </c>
      <c r="C140">
        <f>LN(Исходный!C140)</f>
        <v>6.7592552706636928</v>
      </c>
      <c r="E140">
        <f t="shared" si="23"/>
        <v>1005.304036405811</v>
      </c>
      <c r="F140">
        <f t="shared" si="24"/>
        <v>22120.612899999996</v>
      </c>
      <c r="G140">
        <f t="shared" si="33"/>
        <v>6.6835199873752389</v>
      </c>
      <c r="H140">
        <f t="shared" si="25"/>
        <v>7.5735283288453914E-2</v>
      </c>
      <c r="I140">
        <f t="shared" si="26"/>
        <v>5.7358331347823668E-3</v>
      </c>
      <c r="J140">
        <f t="shared" si="27"/>
        <v>8.0984816373938084</v>
      </c>
      <c r="K140">
        <f t="shared" si="28"/>
        <v>2.5381076960590788E-3</v>
      </c>
      <c r="O140">
        <f t="shared" si="29"/>
        <v>-2.845783132530272</v>
      </c>
      <c r="P140">
        <f t="shared" si="30"/>
        <v>5.0379635727733074E-2</v>
      </c>
      <c r="Q140">
        <f t="shared" si="31"/>
        <v>1.1204678659963888E-2</v>
      </c>
      <c r="R140">
        <f t="shared" si="32"/>
        <v>45.687531813994909</v>
      </c>
    </row>
    <row r="141" spans="1:18" x14ac:dyDescent="0.25">
      <c r="A141" s="2">
        <v>42948</v>
      </c>
      <c r="B141">
        <v>150.05000000000001</v>
      </c>
      <c r="C141">
        <f>LN(Исходный!C141)</f>
        <v>6.7546040994879624</v>
      </c>
      <c r="E141">
        <f t="shared" si="23"/>
        <v>1013.5283451281688</v>
      </c>
      <c r="F141">
        <f t="shared" si="24"/>
        <v>22515.002500000002</v>
      </c>
      <c r="G141">
        <f t="shared" si="33"/>
        <v>6.695281057429229</v>
      </c>
      <c r="H141">
        <f t="shared" si="25"/>
        <v>5.93230420587334E-2</v>
      </c>
      <c r="I141">
        <f t="shared" si="26"/>
        <v>3.5192233191022517E-3</v>
      </c>
      <c r="J141">
        <f t="shared" si="27"/>
        <v>2.3280141675138237</v>
      </c>
      <c r="K141">
        <f t="shared" si="28"/>
        <v>2.0910924702837617E-3</v>
      </c>
      <c r="O141">
        <f t="shared" si="29"/>
        <v>-1.5257831325302504</v>
      </c>
      <c r="P141">
        <f t="shared" si="30"/>
        <v>4.5728464552002634E-2</v>
      </c>
      <c r="Q141">
        <f t="shared" si="31"/>
        <v>8.7826083046422254E-3</v>
      </c>
      <c r="R141">
        <f t="shared" si="32"/>
        <v>45.624676540819586</v>
      </c>
    </row>
    <row r="142" spans="1:18" x14ac:dyDescent="0.25">
      <c r="A142" s="2">
        <v>42949</v>
      </c>
      <c r="B142">
        <v>157.13999999999999</v>
      </c>
      <c r="C142">
        <f>LN(Исходный!C142)</f>
        <v>6.7696419768525029</v>
      </c>
      <c r="E142">
        <f t="shared" si="23"/>
        <v>1063.7815402426022</v>
      </c>
      <c r="F142">
        <f t="shared" si="24"/>
        <v>24692.979599999995</v>
      </c>
      <c r="G142">
        <f t="shared" si="33"/>
        <v>6.7584522594616461</v>
      </c>
      <c r="H142">
        <f t="shared" si="25"/>
        <v>1.1189717390856835E-2</v>
      </c>
      <c r="I142">
        <f t="shared" si="26"/>
        <v>1.252097752872439E-4</v>
      </c>
      <c r="J142">
        <f t="shared" si="27"/>
        <v>30.960509348234595</v>
      </c>
      <c r="K142">
        <f t="shared" si="28"/>
        <v>3.6925483099182321E-3</v>
      </c>
      <c r="O142">
        <f t="shared" si="29"/>
        <v>5.5642168674697245</v>
      </c>
      <c r="P142">
        <f t="shared" si="30"/>
        <v>6.0766341916543176E-2</v>
      </c>
      <c r="Q142">
        <f t="shared" si="31"/>
        <v>1.6529260231365167E-3</v>
      </c>
      <c r="R142">
        <f t="shared" si="32"/>
        <v>45.828052494763462</v>
      </c>
    </row>
    <row r="143" spans="1:18" x14ac:dyDescent="0.25">
      <c r="A143" s="2">
        <v>42950</v>
      </c>
      <c r="B143">
        <v>155.57</v>
      </c>
      <c r="C143">
        <f>LN(Исходный!C143)</f>
        <v>6.7310181004820828</v>
      </c>
      <c r="E143">
        <f t="shared" si="23"/>
        <v>1047.1444858919976</v>
      </c>
      <c r="F143">
        <f t="shared" si="24"/>
        <v>24202.024899999997</v>
      </c>
      <c r="G143">
        <f t="shared" si="33"/>
        <v>6.744463714018643</v>
      </c>
      <c r="H143">
        <f t="shared" si="25"/>
        <v>-1.3445613536560153E-2</v>
      </c>
      <c r="I143">
        <f t="shared" si="26"/>
        <v>1.8078452337452961E-4</v>
      </c>
      <c r="J143">
        <f t="shared" si="27"/>
        <v>15.953768384379714</v>
      </c>
      <c r="K143">
        <f t="shared" si="28"/>
        <v>4.9028878046124822E-4</v>
      </c>
      <c r="O143">
        <f t="shared" si="29"/>
        <v>3.9942168674697314</v>
      </c>
      <c r="P143">
        <f t="shared" si="30"/>
        <v>2.2142465546123091E-2</v>
      </c>
      <c r="Q143">
        <f t="shared" si="31"/>
        <v>-1.997560151501771E-3</v>
      </c>
      <c r="R143">
        <f t="shared" si="32"/>
        <v>45.306604669017425</v>
      </c>
    </row>
    <row r="144" spans="1:18" x14ac:dyDescent="0.25">
      <c r="A144" s="2">
        <v>42951</v>
      </c>
      <c r="B144">
        <v>156.38999999999999</v>
      </c>
      <c r="C144">
        <f>LN(Исходный!C144)</f>
        <v>6.7250336421668431</v>
      </c>
      <c r="E144">
        <f t="shared" si="23"/>
        <v>1051.7280112984724</v>
      </c>
      <c r="F144">
        <f t="shared" si="24"/>
        <v>24457.832099999996</v>
      </c>
      <c r="G144">
        <f t="shared" si="33"/>
        <v>6.7517698332946061</v>
      </c>
      <c r="H144">
        <f t="shared" si="25"/>
        <v>-2.6736191127763043E-2</v>
      </c>
      <c r="I144">
        <f t="shared" si="26"/>
        <v>7.1482391602027521E-4</v>
      </c>
      <c r="J144">
        <f t="shared" si="27"/>
        <v>23.176684047030008</v>
      </c>
      <c r="K144">
        <f t="shared" si="28"/>
        <v>2.6108119767327838E-4</v>
      </c>
      <c r="O144">
        <f t="shared" si="29"/>
        <v>4.8142168674697245</v>
      </c>
      <c r="P144">
        <f t="shared" si="30"/>
        <v>1.6158007230883342E-2</v>
      </c>
      <c r="Q144">
        <f t="shared" si="31"/>
        <v>-3.9756219151267317E-3</v>
      </c>
      <c r="R144">
        <f t="shared" si="32"/>
        <v>45.226077488275834</v>
      </c>
    </row>
    <row r="145" spans="1:18" x14ac:dyDescent="0.25">
      <c r="A145" s="2">
        <v>42954</v>
      </c>
      <c r="B145">
        <v>158.81</v>
      </c>
      <c r="C145">
        <f>LN(Исходный!C145)</f>
        <v>6.7298240704894754</v>
      </c>
      <c r="E145">
        <f t="shared" si="23"/>
        <v>1068.7633606344336</v>
      </c>
      <c r="F145">
        <f t="shared" si="24"/>
        <v>25220.616099999999</v>
      </c>
      <c r="G145">
        <f t="shared" si="33"/>
        <v>6.7733317950602556</v>
      </c>
      <c r="H145">
        <f t="shared" si="25"/>
        <v>-4.3507724570780226E-2</v>
      </c>
      <c r="I145">
        <f t="shared" si="26"/>
        <v>1.8929220973268733E-3</v>
      </c>
      <c r="J145">
        <f t="shared" si="27"/>
        <v>52.333893685583703</v>
      </c>
      <c r="K145">
        <f t="shared" si="28"/>
        <v>4.388369521397992E-4</v>
      </c>
      <c r="O145">
        <f t="shared" si="29"/>
        <v>7.2342168674697405</v>
      </c>
      <c r="P145">
        <f t="shared" si="30"/>
        <v>2.0948435553515665E-2</v>
      </c>
      <c r="Q145">
        <f t="shared" si="31"/>
        <v>-6.4649126210539719E-3</v>
      </c>
      <c r="R145">
        <f t="shared" si="32"/>
        <v>45.29053201973953</v>
      </c>
    </row>
    <row r="146" spans="1:18" x14ac:dyDescent="0.25">
      <c r="A146" s="2">
        <v>42955</v>
      </c>
      <c r="B146">
        <v>160.08000000000001</v>
      </c>
      <c r="C146">
        <f>LN(Исходный!C146)</f>
        <v>6.7511014689367599</v>
      </c>
      <c r="E146">
        <f t="shared" si="23"/>
        <v>1080.7163231473967</v>
      </c>
      <c r="F146">
        <f t="shared" si="24"/>
        <v>25625.606400000004</v>
      </c>
      <c r="G146">
        <f t="shared" si="33"/>
        <v>6.7846473700364429</v>
      </c>
      <c r="H146">
        <f t="shared" si="25"/>
        <v>-3.3545901099683029E-2</v>
      </c>
      <c r="I146">
        <f t="shared" si="26"/>
        <v>1.1253274805897151E-3</v>
      </c>
      <c r="J146">
        <f t="shared" si="27"/>
        <v>72.321704528957014</v>
      </c>
      <c r="K146">
        <f t="shared" si="28"/>
        <v>1.7830210570631303E-3</v>
      </c>
      <c r="O146">
        <f t="shared" si="29"/>
        <v>8.5042168674697507</v>
      </c>
      <c r="P146">
        <f t="shared" si="30"/>
        <v>4.2225834000800155E-2</v>
      </c>
      <c r="Q146">
        <f t="shared" si="31"/>
        <v>-4.9689522893463806E-3</v>
      </c>
      <c r="R146">
        <f t="shared" si="32"/>
        <v>45.577371043880078</v>
      </c>
    </row>
    <row r="147" spans="1:18" x14ac:dyDescent="0.25">
      <c r="A147" s="2">
        <v>42956</v>
      </c>
      <c r="B147">
        <v>161.06</v>
      </c>
      <c r="C147">
        <f>LN(Исходный!C147)</f>
        <v>6.7031881132408628</v>
      </c>
      <c r="E147">
        <f t="shared" si="23"/>
        <v>1079.6154775185735</v>
      </c>
      <c r="F147">
        <f t="shared" si="24"/>
        <v>25940.3236</v>
      </c>
      <c r="G147">
        <f t="shared" si="33"/>
        <v>6.7933790735613755</v>
      </c>
      <c r="H147">
        <f t="shared" si="25"/>
        <v>-9.0190960320512659E-2</v>
      </c>
      <c r="I147">
        <f t="shared" si="26"/>
        <v>8.1344093235362885E-3</v>
      </c>
      <c r="J147">
        <f t="shared" si="27"/>
        <v>89.950369589197535</v>
      </c>
      <c r="K147">
        <f t="shared" si="28"/>
        <v>3.2347903032197888E-5</v>
      </c>
      <c r="O147">
        <f t="shared" si="29"/>
        <v>9.4842168674697405</v>
      </c>
      <c r="P147">
        <f t="shared" si="30"/>
        <v>-5.6875216950968976E-3</v>
      </c>
      <c r="Q147">
        <f t="shared" si="31"/>
        <v>-1.3454934994641983E-2</v>
      </c>
      <c r="R147">
        <f t="shared" si="32"/>
        <v>44.932730881493598</v>
      </c>
    </row>
    <row r="148" spans="1:18" x14ac:dyDescent="0.25">
      <c r="A148" s="2">
        <v>42957</v>
      </c>
      <c r="B148">
        <v>155.32</v>
      </c>
      <c r="C148">
        <f>LN(Исходный!C148)</f>
        <v>6.6770834612471361</v>
      </c>
      <c r="E148">
        <f t="shared" si="23"/>
        <v>1037.0846032009051</v>
      </c>
      <c r="F148">
        <f t="shared" si="24"/>
        <v>24124.302399999997</v>
      </c>
      <c r="G148">
        <f t="shared" si="33"/>
        <v>6.74223623862963</v>
      </c>
      <c r="H148">
        <f t="shared" si="25"/>
        <v>-6.5152777382493809E-2</v>
      </c>
      <c r="I148">
        <f t="shared" si="26"/>
        <v>4.2448844006527965E-3</v>
      </c>
      <c r="J148">
        <f t="shared" si="27"/>
        <v>14.019159950644848</v>
      </c>
      <c r="K148">
        <f t="shared" si="28"/>
        <v>1.0107423078603269E-3</v>
      </c>
      <c r="O148">
        <f t="shared" si="29"/>
        <v>3.7442168674697314</v>
      </c>
      <c r="P148">
        <f t="shared" si="30"/>
        <v>-3.1792173688823588E-2</v>
      </c>
      <c r="Q148">
        <f t="shared" si="31"/>
        <v>-9.7576700606831508E-3</v>
      </c>
      <c r="R148">
        <f t="shared" si="32"/>
        <v>44.583443548460039</v>
      </c>
    </row>
    <row r="149" spans="1:18" x14ac:dyDescent="0.25">
      <c r="A149" s="2">
        <v>42958</v>
      </c>
      <c r="B149">
        <v>157.47999999999999</v>
      </c>
      <c r="C149">
        <f>LN(Исходный!C149)</f>
        <v>6.6770834612471361</v>
      </c>
      <c r="E149">
        <f t="shared" si="23"/>
        <v>1051.5071034771988</v>
      </c>
      <c r="F149">
        <f t="shared" si="24"/>
        <v>24799.950399999998</v>
      </c>
      <c r="G149">
        <f t="shared" si="33"/>
        <v>6.7614816259907045</v>
      </c>
      <c r="H149">
        <f t="shared" si="25"/>
        <v>-8.4398164743568316E-2</v>
      </c>
      <c r="I149">
        <f t="shared" si="26"/>
        <v>7.123050212082498E-3</v>
      </c>
      <c r="J149">
        <f t="shared" si="27"/>
        <v>34.859776818114049</v>
      </c>
      <c r="K149">
        <f t="shared" si="28"/>
        <v>1.0107423078603269E-3</v>
      </c>
      <c r="O149">
        <f t="shared" si="29"/>
        <v>5.904216867469728</v>
      </c>
      <c r="P149">
        <f t="shared" si="30"/>
        <v>-3.1792173688823588E-2</v>
      </c>
      <c r="Q149">
        <f t="shared" si="31"/>
        <v>-1.2639974508841103E-2</v>
      </c>
      <c r="R149">
        <f t="shared" si="32"/>
        <v>44.583443548460039</v>
      </c>
    </row>
    <row r="150" spans="1:18" x14ac:dyDescent="0.25">
      <c r="A150" s="2">
        <v>42961</v>
      </c>
      <c r="B150">
        <v>159.85</v>
      </c>
      <c r="C150">
        <f>LN(Исходный!C150)</f>
        <v>6.6995003401616779</v>
      </c>
      <c r="E150">
        <f t="shared" si="23"/>
        <v>1070.9151293748441</v>
      </c>
      <c r="F150">
        <f t="shared" si="24"/>
        <v>25552.022499999999</v>
      </c>
      <c r="G150">
        <f t="shared" si="33"/>
        <v>6.7825980926785512</v>
      </c>
      <c r="H150">
        <f t="shared" si="25"/>
        <v>-8.3097752516873236E-2</v>
      </c>
      <c r="I150">
        <f t="shared" si="26"/>
        <v>6.9052364733555123E-3</v>
      </c>
      <c r="J150">
        <f t="shared" si="27"/>
        <v>68.462664769920636</v>
      </c>
      <c r="K150">
        <f t="shared" si="28"/>
        <v>8.7896152104675318E-5</v>
      </c>
      <c r="O150">
        <f t="shared" si="29"/>
        <v>8.2742168674697325</v>
      </c>
      <c r="P150">
        <f t="shared" si="30"/>
        <v>-9.3752947742817838E-3</v>
      </c>
      <c r="Q150">
        <f t="shared" si="31"/>
        <v>-1.2403574639548097E-2</v>
      </c>
      <c r="R150">
        <f t="shared" si="32"/>
        <v>44.883304807826441</v>
      </c>
    </row>
    <row r="151" spans="1:18" x14ac:dyDescent="0.25">
      <c r="A151" s="2">
        <v>42962</v>
      </c>
      <c r="B151">
        <v>161.6</v>
      </c>
      <c r="C151">
        <f>LN(Исходный!C151)</f>
        <v>6.7141705299094721</v>
      </c>
      <c r="E151">
        <f t="shared" si="23"/>
        <v>1085.0099576333707</v>
      </c>
      <c r="F151">
        <f t="shared" si="24"/>
        <v>26114.559999999998</v>
      </c>
      <c r="G151">
        <f t="shared" si="33"/>
        <v>6.7981904204016441</v>
      </c>
      <c r="H151">
        <f t="shared" si="25"/>
        <v>-8.4019890492172067E-2</v>
      </c>
      <c r="I151">
        <f t="shared" si="26"/>
        <v>7.0593419983165859E-3</v>
      </c>
      <c r="J151">
        <f t="shared" si="27"/>
        <v>100.4849238060647</v>
      </c>
      <c r="K151">
        <f t="shared" si="28"/>
        <v>2.8035912780526041E-5</v>
      </c>
      <c r="O151">
        <f t="shared" si="29"/>
        <v>10.024216867469733</v>
      </c>
      <c r="P151">
        <f t="shared" si="30"/>
        <v>5.2948949735123207E-3</v>
      </c>
      <c r="Q151">
        <f t="shared" si="31"/>
        <v>-1.2513815387603048E-2</v>
      </c>
      <c r="R151">
        <f t="shared" si="32"/>
        <v>45.080085904704838</v>
      </c>
    </row>
    <row r="152" spans="1:18" x14ac:dyDescent="0.25">
      <c r="A152" s="2">
        <v>42963</v>
      </c>
      <c r="B152">
        <v>160.94999999999999</v>
      </c>
      <c r="C152">
        <f>LN(Исходный!C152)</f>
        <v>6.7357800142423265</v>
      </c>
      <c r="E152">
        <f t="shared" si="23"/>
        <v>1084.1237932923025</v>
      </c>
      <c r="F152">
        <f t="shared" si="24"/>
        <v>25904.902499999997</v>
      </c>
      <c r="G152">
        <f t="shared" si="33"/>
        <v>6.7923989843902088</v>
      </c>
      <c r="H152">
        <f t="shared" si="25"/>
        <v>-5.6618970147882308E-2</v>
      </c>
      <c r="I152">
        <f t="shared" si="26"/>
        <v>3.2057077806067879E-3</v>
      </c>
      <c r="J152">
        <f t="shared" si="27"/>
        <v>87.875941878353942</v>
      </c>
      <c r="K152">
        <f t="shared" si="28"/>
        <v>7.2384562586085802E-4</v>
      </c>
      <c r="O152">
        <f t="shared" si="29"/>
        <v>9.3742168674697268</v>
      </c>
      <c r="P152">
        <f t="shared" si="30"/>
        <v>2.6904379306366799E-2</v>
      </c>
      <c r="Q152">
        <f t="shared" si="31"/>
        <v>-8.4057035752601091E-3</v>
      </c>
      <c r="R152">
        <f t="shared" si="32"/>
        <v>45.370732400266355</v>
      </c>
    </row>
    <row r="153" spans="1:18" x14ac:dyDescent="0.25">
      <c r="A153" s="2">
        <v>42964</v>
      </c>
      <c r="B153">
        <v>157.86000000000001</v>
      </c>
      <c r="C153">
        <f>LN(Исходный!C153)</f>
        <v>6.7428806357919031</v>
      </c>
      <c r="E153">
        <f t="shared" si="23"/>
        <v>1064.4311371661099</v>
      </c>
      <c r="F153">
        <f t="shared" si="24"/>
        <v>24919.779600000005</v>
      </c>
      <c r="G153">
        <f t="shared" si="33"/>
        <v>6.7648673885820045</v>
      </c>
      <c r="H153">
        <f t="shared" si="25"/>
        <v>-2.1986752790101427E-2</v>
      </c>
      <c r="I153">
        <f t="shared" si="26"/>
        <v>4.8341729825303288E-4</v>
      </c>
      <c r="J153">
        <f t="shared" si="27"/>
        <v>39.491381637391342</v>
      </c>
      <c r="K153">
        <f t="shared" si="28"/>
        <v>1.15634008321271E-3</v>
      </c>
      <c r="O153">
        <f t="shared" si="29"/>
        <v>6.2842168674697518</v>
      </c>
      <c r="P153">
        <f t="shared" si="30"/>
        <v>3.4005000855943379E-2</v>
      </c>
      <c r="Q153">
        <f t="shared" si="31"/>
        <v>-3.2607358750195701E-3</v>
      </c>
      <c r="R153">
        <f t="shared" si="32"/>
        <v>45.466439268537421</v>
      </c>
    </row>
    <row r="154" spans="1:18" x14ac:dyDescent="0.25">
      <c r="A154" s="2">
        <v>42965</v>
      </c>
      <c r="B154">
        <v>157.5</v>
      </c>
      <c r="C154">
        <f>LN(Исходный!C154)</f>
        <v>6.7417006946520548</v>
      </c>
      <c r="E154">
        <f t="shared" si="23"/>
        <v>1061.8178594076987</v>
      </c>
      <c r="F154">
        <f t="shared" si="24"/>
        <v>24806.25</v>
      </c>
      <c r="G154">
        <f t="shared" si="33"/>
        <v>6.7616598240218257</v>
      </c>
      <c r="H154">
        <f t="shared" si="25"/>
        <v>-1.9959129369770956E-2</v>
      </c>
      <c r="I154">
        <f t="shared" si="26"/>
        <v>3.9836684519925356E-4</v>
      </c>
      <c r="J154">
        <f t="shared" si="27"/>
        <v>35.096345492812958</v>
      </c>
      <c r="K154">
        <f t="shared" si="28"/>
        <v>1.0774845453652069E-3</v>
      </c>
      <c r="O154">
        <f t="shared" si="29"/>
        <v>5.9242168674697382</v>
      </c>
      <c r="P154">
        <f t="shared" si="30"/>
        <v>3.2825059716095062E-2</v>
      </c>
      <c r="Q154">
        <f t="shared" si="31"/>
        <v>-2.9605481278045767E-3</v>
      </c>
      <c r="R154">
        <f t="shared" si="32"/>
        <v>45.450528256272001</v>
      </c>
    </row>
    <row r="155" spans="1:18" x14ac:dyDescent="0.25">
      <c r="A155" s="2">
        <v>42968</v>
      </c>
      <c r="B155">
        <v>157.21</v>
      </c>
      <c r="C155">
        <f>LN(Исходный!C155)</f>
        <v>6.7357800142423265</v>
      </c>
      <c r="E155">
        <f t="shared" si="23"/>
        <v>1058.9319760390363</v>
      </c>
      <c r="F155">
        <f t="shared" si="24"/>
        <v>24714.984100000001</v>
      </c>
      <c r="G155">
        <f t="shared" si="33"/>
        <v>6.7590759525705701</v>
      </c>
      <c r="H155">
        <f t="shared" si="25"/>
        <v>-2.3295938328243615E-2</v>
      </c>
      <c r="I155">
        <f t="shared" si="26"/>
        <v>5.4270074259332994E-4</v>
      </c>
      <c r="J155">
        <f t="shared" si="27"/>
        <v>31.7443997096806</v>
      </c>
      <c r="K155">
        <f t="shared" si="28"/>
        <v>7.2384562586085802E-4</v>
      </c>
      <c r="O155">
        <f t="shared" si="29"/>
        <v>5.6342168674697461</v>
      </c>
      <c r="P155">
        <f t="shared" si="30"/>
        <v>2.6904379306366799E-2</v>
      </c>
      <c r="Q155">
        <f t="shared" si="31"/>
        <v>-3.4585360981187058E-3</v>
      </c>
      <c r="R155">
        <f t="shared" si="32"/>
        <v>45.370732400266355</v>
      </c>
    </row>
    <row r="156" spans="1:18" x14ac:dyDescent="0.25">
      <c r="A156" s="2">
        <v>42969</v>
      </c>
      <c r="B156">
        <v>159.78</v>
      </c>
      <c r="C156">
        <f>LN(Исходный!C156)</f>
        <v>6.7499311937885702</v>
      </c>
      <c r="E156">
        <f t="shared" si="23"/>
        <v>1078.5040061435377</v>
      </c>
      <c r="F156">
        <f t="shared" si="24"/>
        <v>25529.648400000002</v>
      </c>
      <c r="G156">
        <f t="shared" si="33"/>
        <v>6.7819743995696271</v>
      </c>
      <c r="H156">
        <f t="shared" si="25"/>
        <v>-3.2043205781056905E-2</v>
      </c>
      <c r="I156">
        <f t="shared" si="26"/>
        <v>1.0267670367271587E-3</v>
      </c>
      <c r="J156">
        <f t="shared" si="27"/>
        <v>67.309174408474988</v>
      </c>
      <c r="K156">
        <f t="shared" si="28"/>
        <v>1.6855589127001622E-3</v>
      </c>
      <c r="O156">
        <f t="shared" si="29"/>
        <v>8.2042168674697393</v>
      </c>
      <c r="P156">
        <f t="shared" si="30"/>
        <v>4.1055558852610474E-2</v>
      </c>
      <c r="Q156">
        <f t="shared" si="31"/>
        <v>-4.7471899877355407E-3</v>
      </c>
      <c r="R156">
        <f t="shared" si="32"/>
        <v>45.561571120879989</v>
      </c>
    </row>
    <row r="157" spans="1:18" x14ac:dyDescent="0.25">
      <c r="A157" s="2">
        <v>42970</v>
      </c>
      <c r="B157">
        <v>159.97999999999999</v>
      </c>
      <c r="C157">
        <f>LN(Исходный!C157)</f>
        <v>6.7546040994879624</v>
      </c>
      <c r="E157">
        <f t="shared" si="23"/>
        <v>1080.6015638360841</v>
      </c>
      <c r="F157">
        <f t="shared" si="24"/>
        <v>25593.600399999996</v>
      </c>
      <c r="G157">
        <f t="shared" si="33"/>
        <v>6.7837563798808374</v>
      </c>
      <c r="H157">
        <f t="shared" si="25"/>
        <v>-2.9152280392874985E-2</v>
      </c>
      <c r="I157">
        <f t="shared" si="26"/>
        <v>8.498554521048033E-4</v>
      </c>
      <c r="J157">
        <f t="shared" si="27"/>
        <v>70.630861155462682</v>
      </c>
      <c r="K157">
        <f t="shared" si="28"/>
        <v>2.0910924702837617E-3</v>
      </c>
      <c r="O157">
        <f t="shared" si="29"/>
        <v>8.404216867469728</v>
      </c>
      <c r="P157">
        <f t="shared" si="30"/>
        <v>4.5728464552002634E-2</v>
      </c>
      <c r="Q157">
        <f t="shared" si="31"/>
        <v>-4.3159125188528659E-3</v>
      </c>
      <c r="R157">
        <f t="shared" si="32"/>
        <v>45.624676540819586</v>
      </c>
    </row>
    <row r="158" spans="1:18" x14ac:dyDescent="0.25">
      <c r="A158" s="2">
        <v>42971</v>
      </c>
      <c r="B158">
        <v>159.27000000000001</v>
      </c>
      <c r="C158">
        <f>LN(Исходный!C158)</f>
        <v>6.7696419768525029</v>
      </c>
      <c r="E158">
        <f t="shared" si="23"/>
        <v>1078.2008776532982</v>
      </c>
      <c r="F158">
        <f t="shared" si="24"/>
        <v>25366.932900000003</v>
      </c>
      <c r="G158">
        <f t="shared" si="33"/>
        <v>6.77743034977604</v>
      </c>
      <c r="H158">
        <f t="shared" si="25"/>
        <v>-7.788372923537068E-3</v>
      </c>
      <c r="I158">
        <f t="shared" si="26"/>
        <v>6.0658752796085337E-5</v>
      </c>
      <c r="J158">
        <f t="shared" si="27"/>
        <v>59.200973203655991</v>
      </c>
      <c r="K158">
        <f t="shared" si="28"/>
        <v>3.6925483099182321E-3</v>
      </c>
      <c r="O158">
        <f t="shared" si="29"/>
        <v>7.6942168674697484</v>
      </c>
      <c r="P158">
        <f t="shared" si="30"/>
        <v>6.0766341916543176E-2</v>
      </c>
      <c r="Q158">
        <f t="shared" si="31"/>
        <v>-1.1504852029350918E-3</v>
      </c>
      <c r="R158">
        <f t="shared" si="32"/>
        <v>45.828052494763462</v>
      </c>
    </row>
    <row r="159" spans="1:18" x14ac:dyDescent="0.25">
      <c r="A159" s="2">
        <v>42972</v>
      </c>
      <c r="B159">
        <v>159.86000000000001</v>
      </c>
      <c r="C159">
        <f>LN(Исходный!C159)</f>
        <v>6.7452363494843626</v>
      </c>
      <c r="E159">
        <f t="shared" si="23"/>
        <v>1078.2934828285704</v>
      </c>
      <c r="F159">
        <f t="shared" si="24"/>
        <v>25555.219600000004</v>
      </c>
      <c r="G159">
        <f t="shared" si="33"/>
        <v>6.7826871916941114</v>
      </c>
      <c r="H159">
        <f t="shared" si="25"/>
        <v>-3.7450842209748814E-2</v>
      </c>
      <c r="I159">
        <f t="shared" si="26"/>
        <v>1.4025655822195034E-3</v>
      </c>
      <c r="J159">
        <f t="shared" si="27"/>
        <v>68.628249107270349</v>
      </c>
      <c r="K159">
        <f t="shared" si="28"/>
        <v>1.3221015624704339E-3</v>
      </c>
      <c r="O159">
        <f t="shared" si="29"/>
        <v>8.2842168674697518</v>
      </c>
      <c r="P159">
        <f t="shared" si="30"/>
        <v>3.6360714548402839E-2</v>
      </c>
      <c r="Q159">
        <f t="shared" si="31"/>
        <v>-5.5521912456947091E-3</v>
      </c>
      <c r="R159">
        <f t="shared" si="32"/>
        <v>45.498213410405128</v>
      </c>
    </row>
    <row r="160" spans="1:18" x14ac:dyDescent="0.25">
      <c r="A160" s="2">
        <v>42976</v>
      </c>
      <c r="B160">
        <v>162.91</v>
      </c>
      <c r="C160">
        <f>LN(Исходный!C160)</f>
        <v>6.7250336421668431</v>
      </c>
      <c r="E160">
        <f t="shared" si="23"/>
        <v>1095.5752306454003</v>
      </c>
      <c r="F160">
        <f t="shared" si="24"/>
        <v>26539.668099999999</v>
      </c>
      <c r="G160">
        <f t="shared" si="33"/>
        <v>6.809862391440074</v>
      </c>
      <c r="H160">
        <f t="shared" si="25"/>
        <v>-8.4828749273230919E-2</v>
      </c>
      <c r="I160">
        <f t="shared" si="26"/>
        <v>7.1959167032606755E-3</v>
      </c>
      <c r="J160">
        <f t="shared" si="27"/>
        <v>128.46447199883545</v>
      </c>
      <c r="K160">
        <f t="shared" si="28"/>
        <v>2.6108119767327838E-4</v>
      </c>
      <c r="O160">
        <f t="shared" si="29"/>
        <v>11.334216867469735</v>
      </c>
      <c r="P160">
        <f t="shared" si="30"/>
        <v>1.6158007230883342E-2</v>
      </c>
      <c r="Q160">
        <f t="shared" si="31"/>
        <v>-1.2613877310790467E-2</v>
      </c>
      <c r="R160">
        <f t="shared" si="32"/>
        <v>45.226077488275834</v>
      </c>
    </row>
    <row r="161" spans="1:18" x14ac:dyDescent="0.25">
      <c r="A161" s="2">
        <v>42977</v>
      </c>
      <c r="B161">
        <v>163.35</v>
      </c>
      <c r="C161">
        <f>LN(Исходный!C161)</f>
        <v>6.739336627357174</v>
      </c>
      <c r="E161">
        <f t="shared" si="23"/>
        <v>1100.8706380787944</v>
      </c>
      <c r="F161">
        <f t="shared" si="24"/>
        <v>26683.2225</v>
      </c>
      <c r="G161">
        <f t="shared" si="33"/>
        <v>6.8137827481247371</v>
      </c>
      <c r="H161">
        <f t="shared" si="25"/>
        <v>-7.4446120767563073E-2</v>
      </c>
      <c r="I161">
        <f t="shared" si="26"/>
        <v>5.5422248973385855E-3</v>
      </c>
      <c r="J161">
        <f t="shared" si="27"/>
        <v>138.63218284220875</v>
      </c>
      <c r="K161">
        <f t="shared" si="28"/>
        <v>9.2787205928527195E-4</v>
      </c>
      <c r="O161">
        <f t="shared" si="29"/>
        <v>11.774216867469733</v>
      </c>
      <c r="P161">
        <f t="shared" si="30"/>
        <v>3.046099242121425E-2</v>
      </c>
      <c r="Q161">
        <f t="shared" si="31"/>
        <v>-1.1046505744402482E-2</v>
      </c>
      <c r="R161">
        <f t="shared" si="32"/>
        <v>45.418658176837965</v>
      </c>
    </row>
    <row r="162" spans="1:18" x14ac:dyDescent="0.25">
      <c r="A162" s="2">
        <v>42978</v>
      </c>
      <c r="B162">
        <v>164</v>
      </c>
      <c r="C162">
        <f>LN(Исходный!C162)</f>
        <v>6.739336627357174</v>
      </c>
      <c r="E162">
        <f t="shared" si="23"/>
        <v>1105.2512068865765</v>
      </c>
      <c r="F162">
        <f t="shared" si="24"/>
        <v>26896</v>
      </c>
      <c r="G162">
        <f t="shared" si="33"/>
        <v>6.8195741841361714</v>
      </c>
      <c r="H162">
        <f t="shared" si="25"/>
        <v>-8.0237556778997465E-2</v>
      </c>
      <c r="I162">
        <f t="shared" si="26"/>
        <v>6.4380655178628418E-3</v>
      </c>
      <c r="J162">
        <f t="shared" si="27"/>
        <v>154.36116476991955</v>
      </c>
      <c r="K162">
        <f t="shared" si="28"/>
        <v>9.2787205928527195E-4</v>
      </c>
      <c r="O162">
        <f t="shared" si="29"/>
        <v>12.424216867469738</v>
      </c>
      <c r="P162">
        <f t="shared" si="30"/>
        <v>3.046099242121425E-2</v>
      </c>
      <c r="Q162">
        <f t="shared" si="31"/>
        <v>-1.1905853827405942E-2</v>
      </c>
      <c r="R162">
        <f t="shared" si="32"/>
        <v>45.418658176837965</v>
      </c>
    </row>
    <row r="163" spans="1:18" x14ac:dyDescent="0.25">
      <c r="A163" s="2">
        <v>42979</v>
      </c>
      <c r="B163">
        <v>164.05</v>
      </c>
      <c r="C163">
        <f>LN(Исходный!C163)</f>
        <v>6.7475865268293154</v>
      </c>
      <c r="E163">
        <f t="shared" si="23"/>
        <v>1106.9415697263494</v>
      </c>
      <c r="F163">
        <f t="shared" si="24"/>
        <v>26912.402500000004</v>
      </c>
      <c r="G163">
        <f t="shared" si="33"/>
        <v>6.8200196792139742</v>
      </c>
      <c r="H163">
        <f t="shared" si="25"/>
        <v>-7.2433152384658861E-2</v>
      </c>
      <c r="I163">
        <f t="shared" si="26"/>
        <v>5.246561564379212E-3</v>
      </c>
      <c r="J163">
        <f t="shared" si="27"/>
        <v>155.60608645666682</v>
      </c>
      <c r="K163">
        <f t="shared" si="28"/>
        <v>1.4985331511790671E-3</v>
      </c>
      <c r="O163">
        <f t="shared" si="29"/>
        <v>12.47421686746975</v>
      </c>
      <c r="P163">
        <f t="shared" si="30"/>
        <v>3.8710891893355637E-2</v>
      </c>
      <c r="Q163">
        <f t="shared" si="31"/>
        <v>-1.073467559054706E-2</v>
      </c>
      <c r="R163">
        <f t="shared" si="32"/>
        <v>45.529923937048501</v>
      </c>
    </row>
    <row r="164" spans="1:18" x14ac:dyDescent="0.25">
      <c r="A164" s="2">
        <v>42983</v>
      </c>
      <c r="B164">
        <v>162.08000000000001</v>
      </c>
      <c r="C164">
        <f>LN(Исходный!C164)</f>
        <v>6.7226297948554485</v>
      </c>
      <c r="E164">
        <f t="shared" si="23"/>
        <v>1089.6038371501711</v>
      </c>
      <c r="F164">
        <f t="shared" si="24"/>
        <v>26269.926400000004</v>
      </c>
      <c r="G164">
        <f t="shared" si="33"/>
        <v>6.8024671731485498</v>
      </c>
      <c r="H164">
        <f t="shared" si="25"/>
        <v>-7.9837378293101224E-2</v>
      </c>
      <c r="I164">
        <f t="shared" si="26"/>
        <v>6.3740069727157506E-3</v>
      </c>
      <c r="J164">
        <f t="shared" si="27"/>
        <v>110.33857199883602</v>
      </c>
      <c r="K164">
        <f t="shared" si="28"/>
        <v>1.8917691509087232E-4</v>
      </c>
      <c r="O164">
        <f t="shared" si="29"/>
        <v>10.504216867469751</v>
      </c>
      <c r="P164">
        <f t="shared" si="30"/>
        <v>1.3754159919488806E-2</v>
      </c>
      <c r="Q164">
        <f t="shared" si="31"/>
        <v>-1.1875914743096143E-2</v>
      </c>
      <c r="R164">
        <f t="shared" si="32"/>
        <v>45.193751358678213</v>
      </c>
    </row>
    <row r="165" spans="1:18" x14ac:dyDescent="0.25">
      <c r="A165" s="2">
        <v>42984</v>
      </c>
      <c r="B165">
        <v>161.91</v>
      </c>
      <c r="C165">
        <f>LN(Исходный!C165)</f>
        <v>6.7262334023587469</v>
      </c>
      <c r="E165">
        <f t="shared" si="23"/>
        <v>1089.0444501759048</v>
      </c>
      <c r="F165">
        <f t="shared" si="24"/>
        <v>26214.848099999999</v>
      </c>
      <c r="G165">
        <f t="shared" si="33"/>
        <v>6.8009524898840201</v>
      </c>
      <c r="H165">
        <f t="shared" si="25"/>
        <v>-7.4719087525273231E-2</v>
      </c>
      <c r="I165">
        <f t="shared" si="26"/>
        <v>5.5829420406094416E-3</v>
      </c>
      <c r="J165">
        <f t="shared" si="27"/>
        <v>106.79603826389598</v>
      </c>
      <c r="K165">
        <f t="shared" si="28"/>
        <v>3.0129208990357128E-4</v>
      </c>
      <c r="O165">
        <f t="shared" si="29"/>
        <v>10.334216867469735</v>
      </c>
      <c r="P165">
        <f t="shared" si="30"/>
        <v>1.7357767422787163E-2</v>
      </c>
      <c r="Q165">
        <f t="shared" si="31"/>
        <v>-1.1108607604825434E-2</v>
      </c>
      <c r="R165">
        <f t="shared" si="32"/>
        <v>45.242215783006522</v>
      </c>
    </row>
    <row r="166" spans="1:18" x14ac:dyDescent="0.25">
      <c r="A166" s="2">
        <v>42985</v>
      </c>
      <c r="B166">
        <v>161.26</v>
      </c>
      <c r="C166">
        <f>LN(Исходный!C166)</f>
        <v>6.7580945044277305</v>
      </c>
      <c r="E166">
        <f t="shared" si="23"/>
        <v>1089.8103197840157</v>
      </c>
      <c r="F166">
        <f t="shared" si="24"/>
        <v>26004.787599999996</v>
      </c>
      <c r="G166">
        <f t="shared" si="33"/>
        <v>6.7951610538725857</v>
      </c>
      <c r="H166">
        <f t="shared" si="25"/>
        <v>-3.7066549444855212E-2</v>
      </c>
      <c r="I166">
        <f t="shared" si="26"/>
        <v>1.3739290877478963E-3</v>
      </c>
      <c r="J166">
        <f t="shared" si="27"/>
        <v>93.784056336185216</v>
      </c>
      <c r="K166">
        <f t="shared" si="28"/>
        <v>2.4224971140479655E-3</v>
      </c>
      <c r="O166">
        <f t="shared" si="29"/>
        <v>9.6842168674697291</v>
      </c>
      <c r="P166">
        <f t="shared" si="30"/>
        <v>4.9218869491770789E-2</v>
      </c>
      <c r="Q166">
        <f t="shared" si="31"/>
        <v>-5.4847634078763119E-3</v>
      </c>
      <c r="R166">
        <f t="shared" si="32"/>
        <v>45.671841330776296</v>
      </c>
    </row>
    <row r="167" spans="1:18" x14ac:dyDescent="0.25">
      <c r="A167" s="2">
        <v>42986</v>
      </c>
      <c r="B167">
        <v>158.63</v>
      </c>
      <c r="C167">
        <f>LN(Исходный!C167)</f>
        <v>6.776506992372183</v>
      </c>
      <c r="E167">
        <f t="shared" si="23"/>
        <v>1074.9573041999993</v>
      </c>
      <c r="F167">
        <f t="shared" si="24"/>
        <v>25163.476899999998</v>
      </c>
      <c r="G167">
        <f t="shared" si="33"/>
        <v>6.7717280127801658</v>
      </c>
      <c r="H167">
        <f t="shared" si="25"/>
        <v>4.7789795920172295E-3</v>
      </c>
      <c r="I167">
        <f t="shared" si="26"/>
        <v>2.2838645940917166E-5</v>
      </c>
      <c r="J167">
        <f t="shared" si="27"/>
        <v>49.761975613294503</v>
      </c>
      <c r="K167">
        <f t="shared" si="28"/>
        <v>4.5740005086661942E-3</v>
      </c>
      <c r="O167">
        <f t="shared" si="29"/>
        <v>7.0542168674697336</v>
      </c>
      <c r="P167">
        <f t="shared" si="30"/>
        <v>6.7631357436223283E-2</v>
      </c>
      <c r="Q167">
        <f t="shared" si="31"/>
        <v>7.0522757482528633E-4</v>
      </c>
      <c r="R167">
        <f t="shared" si="32"/>
        <v>45.921047017669089</v>
      </c>
    </row>
    <row r="168" spans="1:18" x14ac:dyDescent="0.25">
      <c r="A168" s="2">
        <v>42989</v>
      </c>
      <c r="B168">
        <v>161.5</v>
      </c>
      <c r="C168">
        <f>LN(Исходный!C168)</f>
        <v>6.8079349436999257</v>
      </c>
      <c r="E168">
        <f t="shared" si="23"/>
        <v>1099.481493407538</v>
      </c>
      <c r="F168">
        <f t="shared" si="24"/>
        <v>26082.25</v>
      </c>
      <c r="G168">
        <f t="shared" si="33"/>
        <v>6.7972994302460386</v>
      </c>
      <c r="H168">
        <f t="shared" si="25"/>
        <v>1.0635513453887135E-2</v>
      </c>
      <c r="I168">
        <f t="shared" si="26"/>
        <v>1.1311414642781427E-4</v>
      </c>
      <c r="J168">
        <f t="shared" si="27"/>
        <v>98.490080432570863</v>
      </c>
      <c r="K168">
        <f t="shared" si="28"/>
        <v>9.8127466527947425E-3</v>
      </c>
      <c r="O168">
        <f t="shared" si="29"/>
        <v>9.9242168674697382</v>
      </c>
      <c r="P168">
        <f t="shared" si="30"/>
        <v>9.9059308763965959E-2</v>
      </c>
      <c r="Q168">
        <f t="shared" si="31"/>
        <v>1.56222313254172E-3</v>
      </c>
      <c r="R168">
        <f t="shared" si="32"/>
        <v>46.347978197650512</v>
      </c>
    </row>
    <row r="169" spans="1:18" x14ac:dyDescent="0.25">
      <c r="A169" s="2">
        <v>42990</v>
      </c>
      <c r="B169">
        <v>160.86000000000001</v>
      </c>
      <c r="C169">
        <f>LN(Исходный!C169)</f>
        <v>6.7968237182748554</v>
      </c>
      <c r="E169">
        <f t="shared" si="23"/>
        <v>1093.3370633216934</v>
      </c>
      <c r="F169">
        <f t="shared" si="24"/>
        <v>25875.939600000005</v>
      </c>
      <c r="G169">
        <f t="shared" si="33"/>
        <v>6.7915970932501644</v>
      </c>
      <c r="H169">
        <f t="shared" si="25"/>
        <v>5.2266250246910673E-3</v>
      </c>
      <c r="I169">
        <f t="shared" si="26"/>
        <v>2.7317609148726899E-5</v>
      </c>
      <c r="J169">
        <f t="shared" si="27"/>
        <v>86.196682842209853</v>
      </c>
      <c r="K169">
        <f t="shared" si="28"/>
        <v>7.7348653629853437E-3</v>
      </c>
      <c r="O169">
        <f t="shared" si="29"/>
        <v>9.2842168674697518</v>
      </c>
      <c r="P169">
        <f t="shared" si="30"/>
        <v>8.79480833388957E-2</v>
      </c>
      <c r="Q169">
        <f t="shared" si="31"/>
        <v>7.6898051815557015E-4</v>
      </c>
      <c r="R169">
        <f t="shared" si="32"/>
        <v>46.196812657303632</v>
      </c>
    </row>
    <row r="170" spans="1:18" x14ac:dyDescent="0.25">
      <c r="A170" s="2">
        <v>42991</v>
      </c>
      <c r="B170">
        <v>159.65</v>
      </c>
      <c r="C170">
        <f>LN(Исходный!C170)</f>
        <v>6.7979404129749303</v>
      </c>
      <c r="E170">
        <f t="shared" si="23"/>
        <v>1085.2911869314476</v>
      </c>
      <c r="F170">
        <f t="shared" si="24"/>
        <v>25488.122500000001</v>
      </c>
      <c r="G170">
        <f t="shared" si="33"/>
        <v>6.7808161123673401</v>
      </c>
      <c r="H170">
        <f t="shared" si="25"/>
        <v>1.7124300607590293E-2</v>
      </c>
      <c r="I170">
        <f t="shared" si="26"/>
        <v>2.9324167129911728E-4</v>
      </c>
      <c r="J170">
        <f t="shared" si="27"/>
        <v>65.19297802293292</v>
      </c>
      <c r="K170">
        <f t="shared" si="28"/>
        <v>7.9325346871311018E-3</v>
      </c>
      <c r="O170">
        <f t="shared" si="29"/>
        <v>8.0742168674697439</v>
      </c>
      <c r="P170">
        <f t="shared" si="30"/>
        <v>8.9064778038970616E-2</v>
      </c>
      <c r="Q170">
        <f t="shared" si="31"/>
        <v>2.5190424698201077E-3</v>
      </c>
      <c r="R170">
        <f t="shared" si="32"/>
        <v>46.211993858357765</v>
      </c>
    </row>
    <row r="171" spans="1:18" x14ac:dyDescent="0.25">
      <c r="A171" s="2">
        <v>42992</v>
      </c>
      <c r="B171">
        <v>158.28</v>
      </c>
      <c r="C171">
        <f>LN(Исходный!C171)</f>
        <v>6.7957057751735137</v>
      </c>
      <c r="E171">
        <f t="shared" si="23"/>
        <v>1075.6243100944637</v>
      </c>
      <c r="F171">
        <f t="shared" si="24"/>
        <v>25052.558400000002</v>
      </c>
      <c r="G171">
        <f t="shared" si="33"/>
        <v>6.7686095472355472</v>
      </c>
      <c r="H171">
        <f t="shared" si="25"/>
        <v>2.7096227937966511E-2</v>
      </c>
      <c r="I171">
        <f t="shared" si="26"/>
        <v>7.342055684662369E-4</v>
      </c>
      <c r="J171">
        <f t="shared" si="27"/>
        <v>44.946523806065763</v>
      </c>
      <c r="K171">
        <f t="shared" si="28"/>
        <v>7.5394732536732904E-3</v>
      </c>
      <c r="O171">
        <f t="shared" si="29"/>
        <v>6.7042168674697393</v>
      </c>
      <c r="P171">
        <f t="shared" si="30"/>
        <v>8.6830140237553977E-2</v>
      </c>
      <c r="Q171">
        <f t="shared" si="31"/>
        <v>3.9872573702287263E-3</v>
      </c>
      <c r="R171">
        <f t="shared" si="32"/>
        <v>46.181616982726645</v>
      </c>
    </row>
    <row r="172" spans="1:18" x14ac:dyDescent="0.25">
      <c r="A172" s="2">
        <v>42993</v>
      </c>
      <c r="B172">
        <v>159.88</v>
      </c>
      <c r="C172">
        <f>LN(Исходный!C172)</f>
        <v>6.7968237182748554</v>
      </c>
      <c r="E172">
        <f t="shared" si="23"/>
        <v>1086.6761760777838</v>
      </c>
      <c r="F172">
        <f t="shared" si="24"/>
        <v>25561.614399999999</v>
      </c>
      <c r="G172">
        <f t="shared" si="33"/>
        <v>6.7828653897252327</v>
      </c>
      <c r="H172">
        <f t="shared" si="25"/>
        <v>1.3958328549622756E-2</v>
      </c>
      <c r="I172">
        <f t="shared" si="26"/>
        <v>1.9483493589921372E-4</v>
      </c>
      <c r="J172">
        <f t="shared" si="27"/>
        <v>68.96001778196883</v>
      </c>
      <c r="K172">
        <f t="shared" si="28"/>
        <v>7.7348653629853437E-3</v>
      </c>
      <c r="O172">
        <f t="shared" si="29"/>
        <v>8.3042168674697336</v>
      </c>
      <c r="P172">
        <f t="shared" si="30"/>
        <v>8.79480833388957E-2</v>
      </c>
      <c r="Q172">
        <f t="shared" si="31"/>
        <v>2.0536546375467288E-3</v>
      </c>
      <c r="R172">
        <f t="shared" si="32"/>
        <v>46.196812657303632</v>
      </c>
    </row>
    <row r="173" spans="1:18" x14ac:dyDescent="0.25">
      <c r="A173" s="2">
        <v>42996</v>
      </c>
      <c r="B173">
        <v>158.66999999999999</v>
      </c>
      <c r="C173">
        <f>LN(Исходный!C173)</f>
        <v>6.8362592772770672</v>
      </c>
      <c r="E173">
        <f t="shared" si="23"/>
        <v>1084.7092595255522</v>
      </c>
      <c r="F173">
        <f t="shared" si="24"/>
        <v>25176.168899999997</v>
      </c>
      <c r="G173">
        <f t="shared" si="33"/>
        <v>6.7720844088424084</v>
      </c>
      <c r="H173">
        <f t="shared" si="25"/>
        <v>6.4174868434658805E-2</v>
      </c>
      <c r="I173">
        <f t="shared" si="26"/>
        <v>4.1184137386057673E-3</v>
      </c>
      <c r="J173">
        <f t="shared" si="27"/>
        <v>50.327912962691968</v>
      </c>
      <c r="K173">
        <f t="shared" si="28"/>
        <v>1.622659233608718E-2</v>
      </c>
      <c r="O173">
        <f t="shared" si="29"/>
        <v>7.0942168674697257</v>
      </c>
      <c r="P173">
        <f t="shared" si="30"/>
        <v>0.12738364234110744</v>
      </c>
      <c r="Q173">
        <f t="shared" si="31"/>
        <v>9.3874245887613748E-3</v>
      </c>
      <c r="R173">
        <f t="shared" si="32"/>
        <v>46.73444090615677</v>
      </c>
    </row>
    <row r="174" spans="1:18" x14ac:dyDescent="0.25">
      <c r="A174" s="2">
        <v>42997</v>
      </c>
      <c r="B174">
        <v>158.72999999999999</v>
      </c>
      <c r="C174">
        <f>LN(Исходный!C174)</f>
        <v>6.8416154764775916</v>
      </c>
      <c r="E174">
        <f t="shared" si="23"/>
        <v>1085.9696245812881</v>
      </c>
      <c r="F174">
        <f t="shared" si="24"/>
        <v>25195.212899999995</v>
      </c>
      <c r="G174">
        <f t="shared" si="33"/>
        <v>6.7726190029357713</v>
      </c>
      <c r="H174">
        <f t="shared" si="25"/>
        <v>6.8996473541820258E-2</v>
      </c>
      <c r="I174">
        <f t="shared" si="26"/>
        <v>4.7605133612071025E-3</v>
      </c>
      <c r="J174">
        <f t="shared" si="27"/>
        <v>51.182818986788369</v>
      </c>
      <c r="K174">
        <f t="shared" si="28"/>
        <v>1.7619865532497541E-2</v>
      </c>
      <c r="O174">
        <f t="shared" si="29"/>
        <v>7.154216867469728</v>
      </c>
      <c r="P174">
        <f t="shared" si="30"/>
        <v>0.13273984154163188</v>
      </c>
      <c r="Q174">
        <f t="shared" si="31"/>
        <v>1.0084821893168295E-2</v>
      </c>
      <c r="R174">
        <f t="shared" si="32"/>
        <v>46.807702327977701</v>
      </c>
    </row>
    <row r="175" spans="1:18" x14ac:dyDescent="0.25">
      <c r="A175" s="2">
        <v>42998</v>
      </c>
      <c r="B175">
        <v>156.07</v>
      </c>
      <c r="C175">
        <f>LN(Исходный!C175)</f>
        <v>6.8405465292886873</v>
      </c>
      <c r="E175">
        <f t="shared" si="23"/>
        <v>1067.6040968260854</v>
      </c>
      <c r="F175">
        <f t="shared" si="24"/>
        <v>24357.844899999996</v>
      </c>
      <c r="G175">
        <f t="shared" si="33"/>
        <v>6.748918664796669</v>
      </c>
      <c r="H175">
        <f t="shared" si="25"/>
        <v>9.1627864492018318E-2</v>
      </c>
      <c r="I175">
        <f t="shared" si="26"/>
        <v>8.3956655513676721E-3</v>
      </c>
      <c r="J175">
        <f t="shared" si="27"/>
        <v>20.197985251849445</v>
      </c>
      <c r="K175">
        <f t="shared" si="28"/>
        <v>1.7337224419647156E-2</v>
      </c>
      <c r="O175">
        <f t="shared" si="29"/>
        <v>4.4942168674697314</v>
      </c>
      <c r="P175">
        <f t="shared" si="30"/>
        <v>0.13167089435272761</v>
      </c>
      <c r="Q175">
        <f t="shared" si="31"/>
        <v>1.3394816349790435E-2</v>
      </c>
      <c r="R175">
        <f t="shared" si="32"/>
        <v>46.793076819363506</v>
      </c>
    </row>
    <row r="176" spans="1:18" x14ac:dyDescent="0.25">
      <c r="A176" s="2">
        <v>42999</v>
      </c>
      <c r="B176">
        <v>153.38999999999999</v>
      </c>
      <c r="C176">
        <f>LN(Исходный!C176)</f>
        <v>6.8351845861473013</v>
      </c>
      <c r="E176">
        <f t="shared" si="23"/>
        <v>1048.4489636691344</v>
      </c>
      <c r="F176">
        <f t="shared" si="24"/>
        <v>23528.492099999996</v>
      </c>
      <c r="G176">
        <f t="shared" si="33"/>
        <v>6.7250401286264463</v>
      </c>
      <c r="H176">
        <f t="shared" si="25"/>
        <v>0.110144457520855</v>
      </c>
      <c r="I176">
        <f t="shared" si="26"/>
        <v>1.2131801522563431E-2</v>
      </c>
      <c r="J176">
        <f t="shared" si="27"/>
        <v>3.29138284221166</v>
      </c>
      <c r="K176">
        <f t="shared" si="28"/>
        <v>1.5953951156109061E-2</v>
      </c>
      <c r="O176">
        <f t="shared" si="29"/>
        <v>1.8142168674697245</v>
      </c>
      <c r="P176">
        <f t="shared" si="30"/>
        <v>0.12630895121134156</v>
      </c>
      <c r="Q176">
        <f t="shared" si="31"/>
        <v>1.6114335484674697E-2</v>
      </c>
      <c r="R176">
        <f t="shared" si="32"/>
        <v>46.719748326705655</v>
      </c>
    </row>
    <row r="177" spans="1:18" x14ac:dyDescent="0.25">
      <c r="A177" s="2">
        <v>43000</v>
      </c>
      <c r="B177">
        <v>151.88999999999999</v>
      </c>
      <c r="C177">
        <f>LN(Исходный!C177)</f>
        <v>6.8341087388138382</v>
      </c>
      <c r="E177">
        <f t="shared" si="23"/>
        <v>1038.0327763384337</v>
      </c>
      <c r="F177">
        <f t="shared" si="24"/>
        <v>23070.572099999998</v>
      </c>
      <c r="G177">
        <f t="shared" si="33"/>
        <v>6.7116752762923664</v>
      </c>
      <c r="H177">
        <f t="shared" si="25"/>
        <v>0.1224334625214718</v>
      </c>
      <c r="I177">
        <f t="shared" si="26"/>
        <v>1.498995274499664E-2</v>
      </c>
      <c r="J177">
        <f t="shared" si="27"/>
        <v>9.8732239802486438E-2</v>
      </c>
      <c r="K177">
        <f t="shared" si="28"/>
        <v>1.5683330306887493E-2</v>
      </c>
      <c r="O177">
        <f t="shared" si="29"/>
        <v>0.31421686746972455</v>
      </c>
      <c r="P177">
        <f t="shared" si="30"/>
        <v>0.12523310387787845</v>
      </c>
      <c r="Q177">
        <f t="shared" si="31"/>
        <v>1.7915059183375236E-2</v>
      </c>
      <c r="R177">
        <f t="shared" si="32"/>
        <v>46.705042253931673</v>
      </c>
    </row>
    <row r="178" spans="1:18" x14ac:dyDescent="0.25">
      <c r="A178" s="2">
        <v>43003</v>
      </c>
      <c r="B178">
        <v>150.55000000000001</v>
      </c>
      <c r="C178">
        <f>LN(Исходный!C178)</f>
        <v>6.8511849274937431</v>
      </c>
      <c r="E178">
        <f t="shared" si="23"/>
        <v>1031.445890834183</v>
      </c>
      <c r="F178">
        <f t="shared" si="24"/>
        <v>22665.302500000005</v>
      </c>
      <c r="G178">
        <f t="shared" si="33"/>
        <v>6.6997360082072559</v>
      </c>
      <c r="H178">
        <f t="shared" si="25"/>
        <v>0.15144891928648718</v>
      </c>
      <c r="I178">
        <f t="shared" si="26"/>
        <v>2.293677515304491E-2</v>
      </c>
      <c r="J178">
        <f t="shared" si="27"/>
        <v>1.0522310349835733</v>
      </c>
      <c r="K178">
        <f t="shared" si="28"/>
        <v>2.0251934748296771E-2</v>
      </c>
      <c r="O178">
        <f t="shared" si="29"/>
        <v>-1.0257831325302504</v>
      </c>
      <c r="P178">
        <f t="shared" si="30"/>
        <v>0.14230929255778335</v>
      </c>
      <c r="Q178">
        <f t="shared" si="31"/>
        <v>2.2105507425251952E-2</v>
      </c>
      <c r="R178">
        <f t="shared" si="32"/>
        <v>46.938734910717443</v>
      </c>
    </row>
    <row r="179" spans="1:18" x14ac:dyDescent="0.25">
      <c r="A179" s="2">
        <v>43004</v>
      </c>
      <c r="B179">
        <v>153.13999999999999</v>
      </c>
      <c r="C179">
        <f>LN(Исходный!C179)</f>
        <v>6.8134445995108956</v>
      </c>
      <c r="E179">
        <f t="shared" si="23"/>
        <v>1043.4109059690984</v>
      </c>
      <c r="F179">
        <f t="shared" si="24"/>
        <v>23451.859599999996</v>
      </c>
      <c r="G179">
        <f t="shared" si="33"/>
        <v>6.7228126532374333</v>
      </c>
      <c r="H179">
        <f t="shared" si="25"/>
        <v>9.0631946273462383E-2</v>
      </c>
      <c r="I179">
        <f t="shared" si="26"/>
        <v>8.2141496853157716E-3</v>
      </c>
      <c r="J179">
        <f t="shared" si="27"/>
        <v>2.4467744084767977</v>
      </c>
      <c r="K179">
        <f t="shared" si="28"/>
        <v>1.0934668352274203E-2</v>
      </c>
      <c r="O179">
        <f t="shared" si="29"/>
        <v>1.5642168674697245</v>
      </c>
      <c r="P179">
        <f t="shared" si="30"/>
        <v>0.10456896457493592</v>
      </c>
      <c r="Q179">
        <f t="shared" si="31"/>
        <v>1.3301927527225864E-2</v>
      </c>
      <c r="R179">
        <f t="shared" si="32"/>
        <v>46.423027310604191</v>
      </c>
    </row>
    <row r="180" spans="1:18" x14ac:dyDescent="0.25">
      <c r="A180" s="2">
        <v>43005</v>
      </c>
      <c r="B180">
        <v>154.22999999999999</v>
      </c>
      <c r="C180">
        <f>LN(Исходный!C180)</f>
        <v>6.8079349436999257</v>
      </c>
      <c r="E180">
        <f t="shared" si="23"/>
        <v>1049.9878063668395</v>
      </c>
      <c r="F180">
        <f t="shared" si="24"/>
        <v>23786.892899999995</v>
      </c>
      <c r="G180">
        <f t="shared" si="33"/>
        <v>6.7325244459335316</v>
      </c>
      <c r="H180">
        <f t="shared" si="25"/>
        <v>7.541049776639408E-2</v>
      </c>
      <c r="I180">
        <f t="shared" si="26"/>
        <v>5.6867431733753264E-3</v>
      </c>
      <c r="J180">
        <f t="shared" si="27"/>
        <v>7.0448671795608151</v>
      </c>
      <c r="K180">
        <f t="shared" si="28"/>
        <v>9.8127466527947425E-3</v>
      </c>
      <c r="O180">
        <f t="shared" si="29"/>
        <v>2.654216867469728</v>
      </c>
      <c r="P180">
        <f t="shared" si="30"/>
        <v>9.9059308763965959E-2</v>
      </c>
      <c r="Q180">
        <f t="shared" si="31"/>
        <v>1.1076853464379692E-2</v>
      </c>
      <c r="R180">
        <f t="shared" si="32"/>
        <v>46.347978197650512</v>
      </c>
    </row>
    <row r="181" spans="1:18" x14ac:dyDescent="0.25">
      <c r="A181" s="2">
        <v>43006</v>
      </c>
      <c r="B181">
        <v>153.28</v>
      </c>
      <c r="C181">
        <f>LN(Исходный!C181)</f>
        <v>6.7957057751735137</v>
      </c>
      <c r="E181">
        <f t="shared" si="23"/>
        <v>1041.6457812185961</v>
      </c>
      <c r="F181">
        <f t="shared" si="24"/>
        <v>23494.758399999999</v>
      </c>
      <c r="G181">
        <f t="shared" si="33"/>
        <v>6.7240600394552814</v>
      </c>
      <c r="H181">
        <f t="shared" si="25"/>
        <v>7.1645735718232295E-2</v>
      </c>
      <c r="I181">
        <f t="shared" si="26"/>
        <v>5.1331114466067872E-3</v>
      </c>
      <c r="J181">
        <f t="shared" si="27"/>
        <v>2.9043551313683711</v>
      </c>
      <c r="K181">
        <f t="shared" si="28"/>
        <v>7.5394732536732904E-3</v>
      </c>
      <c r="O181">
        <f t="shared" si="29"/>
        <v>1.7042168674697393</v>
      </c>
      <c r="P181">
        <f t="shared" si="30"/>
        <v>8.6830140237553977E-2</v>
      </c>
      <c r="Q181">
        <f t="shared" si="31"/>
        <v>1.0542795419421021E-2</v>
      </c>
      <c r="R181">
        <f t="shared" si="32"/>
        <v>46.181616982726645</v>
      </c>
    </row>
    <row r="182" spans="1:18" x14ac:dyDescent="0.25">
      <c r="A182" s="2">
        <v>43007</v>
      </c>
      <c r="B182">
        <v>154.12</v>
      </c>
      <c r="C182">
        <f>LN(Исходный!C182)</f>
        <v>6.8178305714541496</v>
      </c>
      <c r="E182">
        <f t="shared" si="23"/>
        <v>1050.7640476725135</v>
      </c>
      <c r="F182">
        <f t="shared" si="24"/>
        <v>23752.974400000003</v>
      </c>
      <c r="G182">
        <f t="shared" si="33"/>
        <v>6.7315443567623658</v>
      </c>
      <c r="H182">
        <f t="shared" si="25"/>
        <v>8.6286214691783769E-2</v>
      </c>
      <c r="I182">
        <f t="shared" si="26"/>
        <v>7.4453108458366014E-3</v>
      </c>
      <c r="J182">
        <f t="shared" si="27"/>
        <v>6.4730394687175501</v>
      </c>
      <c r="K182">
        <f t="shared" si="28"/>
        <v>1.1871178191682787E-2</v>
      </c>
      <c r="O182">
        <f t="shared" si="29"/>
        <v>2.5442168674697427</v>
      </c>
      <c r="P182">
        <f t="shared" si="30"/>
        <v>0.10895493651818988</v>
      </c>
      <c r="Q182">
        <f t="shared" si="31"/>
        <v>1.2655963475105851E-2</v>
      </c>
      <c r="R182">
        <f t="shared" si="32"/>
        <v>46.482813701054816</v>
      </c>
    </row>
    <row r="183" spans="1:18" x14ac:dyDescent="0.25">
      <c r="A183" s="2">
        <v>43010</v>
      </c>
      <c r="B183">
        <v>153.81</v>
      </c>
      <c r="C183">
        <f>LN(Исходный!C183)</f>
        <v>6.8221973906204907</v>
      </c>
      <c r="E183">
        <f t="shared" si="23"/>
        <v>1049.3221806513377</v>
      </c>
      <c r="F183">
        <f t="shared" si="24"/>
        <v>23657.516100000001</v>
      </c>
      <c r="G183">
        <f t="shared" si="33"/>
        <v>6.7287822872799889</v>
      </c>
      <c r="H183">
        <f t="shared" si="25"/>
        <v>9.3415103340501737E-2</v>
      </c>
      <c r="I183">
        <f t="shared" si="26"/>
        <v>8.7263815321166182E-3</v>
      </c>
      <c r="J183">
        <f t="shared" si="27"/>
        <v>4.9917250108862996</v>
      </c>
      <c r="K183">
        <f t="shared" si="28"/>
        <v>1.2841820311424524E-2</v>
      </c>
      <c r="O183">
        <f t="shared" si="29"/>
        <v>2.2342168674697405</v>
      </c>
      <c r="P183">
        <f t="shared" si="30"/>
        <v>0.11332175568453096</v>
      </c>
      <c r="Q183">
        <f t="shared" si="31"/>
        <v>1.3692817429899294E-2</v>
      </c>
      <c r="R183">
        <f t="shared" si="32"/>
        <v>46.542377236589033</v>
      </c>
    </row>
    <row r="184" spans="1:18" x14ac:dyDescent="0.25">
      <c r="A184" s="2">
        <v>43011</v>
      </c>
      <c r="B184">
        <v>154.47999999999999</v>
      </c>
      <c r="C184">
        <f>LN(Исходный!C184)</f>
        <v>6.8384052008473439</v>
      </c>
      <c r="E184">
        <f t="shared" si="23"/>
        <v>1056.3968354268977</v>
      </c>
      <c r="F184">
        <f t="shared" si="24"/>
        <v>23864.070399999997</v>
      </c>
      <c r="G184">
        <f t="shared" si="33"/>
        <v>6.7347519213225446</v>
      </c>
      <c r="H184">
        <f t="shared" si="25"/>
        <v>0.1036532795247993</v>
      </c>
      <c r="I184">
        <f t="shared" si="26"/>
        <v>1.0744002356246177E-2</v>
      </c>
      <c r="J184">
        <f t="shared" si="27"/>
        <v>8.43447561329568</v>
      </c>
      <c r="K184">
        <f t="shared" si="28"/>
        <v>1.6777908445191624E-2</v>
      </c>
      <c r="O184">
        <f t="shared" si="29"/>
        <v>2.904216867469728</v>
      </c>
      <c r="P184">
        <f t="shared" si="30"/>
        <v>0.1295295659113842</v>
      </c>
      <c r="Q184">
        <f t="shared" si="31"/>
        <v>1.5157522328737651E-2</v>
      </c>
      <c r="R184">
        <f t="shared" si="32"/>
        <v>46.763785690976</v>
      </c>
    </row>
    <row r="185" spans="1:18" x14ac:dyDescent="0.25">
      <c r="A185" s="2">
        <v>43012</v>
      </c>
      <c r="B185">
        <v>153.47999999999999</v>
      </c>
      <c r="C185">
        <f>LN(Исходный!C185)</f>
        <v>6.831953565565855</v>
      </c>
      <c r="E185">
        <f t="shared" si="23"/>
        <v>1048.5682332430474</v>
      </c>
      <c r="F185">
        <f t="shared" si="24"/>
        <v>23556.110399999998</v>
      </c>
      <c r="G185">
        <f t="shared" si="33"/>
        <v>6.7258420197664917</v>
      </c>
      <c r="H185">
        <f t="shared" si="25"/>
        <v>0.10611154579936333</v>
      </c>
      <c r="I185">
        <f t="shared" si="26"/>
        <v>1.1259660151930381E-2</v>
      </c>
      <c r="J185">
        <f t="shared" si="27"/>
        <v>3.6260418783562236</v>
      </c>
      <c r="K185">
        <f t="shared" si="28"/>
        <v>1.5148177008137307E-2</v>
      </c>
      <c r="O185">
        <f t="shared" si="29"/>
        <v>1.904216867469728</v>
      </c>
      <c r="P185">
        <f t="shared" si="30"/>
        <v>0.12307793062989525</v>
      </c>
      <c r="Q185">
        <f t="shared" si="31"/>
        <v>1.5531655006290234E-2</v>
      </c>
      <c r="R185">
        <f t="shared" si="32"/>
        <v>46.675589522048</v>
      </c>
    </row>
    <row r="186" spans="1:18" x14ac:dyDescent="0.25">
      <c r="A186" s="2">
        <v>43013</v>
      </c>
      <c r="B186">
        <v>155.38999999999999</v>
      </c>
      <c r="C186">
        <f>LN(Исходный!C186)</f>
        <v>6.8308742346461795</v>
      </c>
      <c r="E186">
        <f t="shared" si="23"/>
        <v>1061.4495473216698</v>
      </c>
      <c r="F186">
        <f t="shared" si="24"/>
        <v>24146.052099999997</v>
      </c>
      <c r="G186">
        <f t="shared" si="33"/>
        <v>6.7428599317385531</v>
      </c>
      <c r="H186">
        <f t="shared" si="25"/>
        <v>8.8014302907626352E-2</v>
      </c>
      <c r="I186">
        <f t="shared" si="26"/>
        <v>7.7465175163154041E-3</v>
      </c>
      <c r="J186">
        <f t="shared" si="27"/>
        <v>14.548250312090559</v>
      </c>
      <c r="K186">
        <f t="shared" si="28"/>
        <v>1.4883658331254433E-2</v>
      </c>
      <c r="O186">
        <f t="shared" si="29"/>
        <v>3.8142168674697245</v>
      </c>
      <c r="P186">
        <f t="shared" si="30"/>
        <v>0.12199859971021976</v>
      </c>
      <c r="Q186">
        <f t="shared" si="31"/>
        <v>1.2884778709761336E-2</v>
      </c>
      <c r="R186">
        <f t="shared" si="32"/>
        <v>46.660842809553031</v>
      </c>
    </row>
    <row r="187" spans="1:18" x14ac:dyDescent="0.25">
      <c r="A187" s="2">
        <v>43014</v>
      </c>
      <c r="B187">
        <v>155.30000000000001</v>
      </c>
      <c r="C187">
        <f>LN(Исходный!C187)</f>
        <v>6.8458798752640497</v>
      </c>
      <c r="E187">
        <f t="shared" si="23"/>
        <v>1063.1651446285071</v>
      </c>
      <c r="F187">
        <f t="shared" si="24"/>
        <v>24118.090000000004</v>
      </c>
      <c r="G187">
        <f t="shared" si="33"/>
        <v>6.7420580405985087</v>
      </c>
      <c r="H187">
        <f t="shared" si="25"/>
        <v>0.10382183466554107</v>
      </c>
      <c r="I187">
        <f t="shared" si="26"/>
        <v>1.0778973353318944E-2</v>
      </c>
      <c r="J187">
        <f t="shared" si="27"/>
        <v>13.869791275946195</v>
      </c>
      <c r="K187">
        <f t="shared" si="28"/>
        <v>1.8770161867877042E-2</v>
      </c>
      <c r="O187">
        <f t="shared" si="29"/>
        <v>3.7242168674697496</v>
      </c>
      <c r="P187">
        <f t="shared" si="30"/>
        <v>0.13700424032809</v>
      </c>
      <c r="Q187">
        <f t="shared" si="31"/>
        <v>1.5165593986052318E-2</v>
      </c>
      <c r="R187">
        <f t="shared" si="32"/>
        <v>46.866071266545319</v>
      </c>
    </row>
    <row r="188" spans="1:18" x14ac:dyDescent="0.25">
      <c r="A188" s="2">
        <v>43017</v>
      </c>
      <c r="B188">
        <v>155.84</v>
      </c>
      <c r="C188">
        <f>LN(Исходный!C188)</f>
        <v>6.8297937375124249</v>
      </c>
      <c r="E188">
        <f t="shared" si="23"/>
        <v>1064.3550560539363</v>
      </c>
      <c r="F188">
        <f t="shared" si="24"/>
        <v>24286.105600000003</v>
      </c>
      <c r="G188">
        <f t="shared" si="33"/>
        <v>6.7468693874387773</v>
      </c>
      <c r="H188">
        <f t="shared" si="25"/>
        <v>8.2924350073647624E-2</v>
      </c>
      <c r="I188">
        <f t="shared" si="26"/>
        <v>6.8764478351368624E-3</v>
      </c>
      <c r="J188">
        <f t="shared" si="27"/>
        <v>18.183545492813455</v>
      </c>
      <c r="K188">
        <f t="shared" si="28"/>
        <v>1.4621187530692555E-2</v>
      </c>
      <c r="O188">
        <f t="shared" si="29"/>
        <v>4.2642168674697416</v>
      </c>
      <c r="P188">
        <f t="shared" si="30"/>
        <v>0.12091810257646518</v>
      </c>
      <c r="Q188">
        <f t="shared" si="31"/>
        <v>1.2141559944656639E-2</v>
      </c>
      <c r="R188">
        <f t="shared" si="32"/>
        <v>46.646082496963935</v>
      </c>
    </row>
    <row r="189" spans="1:18" x14ac:dyDescent="0.25">
      <c r="A189" s="2">
        <v>43018</v>
      </c>
      <c r="B189">
        <v>155.9</v>
      </c>
      <c r="C189">
        <f>LN(Исходный!C189)</f>
        <v>6.8394764382288429</v>
      </c>
      <c r="E189">
        <f t="shared" si="23"/>
        <v>1066.2743767198767</v>
      </c>
      <c r="F189">
        <f t="shared" si="24"/>
        <v>24304.81</v>
      </c>
      <c r="G189">
        <f t="shared" si="33"/>
        <v>6.7474039815321403</v>
      </c>
      <c r="H189">
        <f t="shared" si="25"/>
        <v>9.2072456696702609E-2</v>
      </c>
      <c r="I189">
        <f t="shared" si="26"/>
        <v>8.4773372821661773E-3</v>
      </c>
      <c r="J189">
        <f t="shared" si="27"/>
        <v>18.698851516909844</v>
      </c>
      <c r="K189">
        <f t="shared" si="28"/>
        <v>1.7056569820746357E-2</v>
      </c>
      <c r="O189">
        <f t="shared" si="29"/>
        <v>4.3242168674697439</v>
      </c>
      <c r="P189">
        <f t="shared" si="30"/>
        <v>0.13060080329288315</v>
      </c>
      <c r="Q189">
        <f t="shared" si="31"/>
        <v>1.3461915912462121E-2</v>
      </c>
      <c r="R189">
        <f t="shared" si="32"/>
        <v>46.778437949087497</v>
      </c>
    </row>
    <row r="190" spans="1:18" x14ac:dyDescent="0.25">
      <c r="A190" s="2">
        <v>43019</v>
      </c>
      <c r="B190">
        <v>156.55000000000001</v>
      </c>
      <c r="C190">
        <f>LN(Исходный!C190)</f>
        <v>6.879355804460439</v>
      </c>
      <c r="E190">
        <f t="shared" si="23"/>
        <v>1076.9631511882817</v>
      </c>
      <c r="F190">
        <f t="shared" si="24"/>
        <v>24507.902500000004</v>
      </c>
      <c r="G190">
        <f t="shared" si="33"/>
        <v>6.7531954175435747</v>
      </c>
      <c r="H190">
        <f t="shared" si="25"/>
        <v>0.12616038691686438</v>
      </c>
      <c r="I190">
        <f t="shared" si="26"/>
        <v>1.5916443227012925E-2</v>
      </c>
      <c r="J190">
        <f t="shared" si="27"/>
        <v>24.742833444620569</v>
      </c>
      <c r="K190">
        <f t="shared" si="28"/>
        <v>2.9063488201095205E-2</v>
      </c>
      <c r="O190">
        <f t="shared" si="29"/>
        <v>4.9742168674697496</v>
      </c>
      <c r="P190">
        <f t="shared" si="30"/>
        <v>0.17048016952447931</v>
      </c>
      <c r="Q190">
        <f t="shared" si="31"/>
        <v>1.8338982675538379E-2</v>
      </c>
      <c r="R190">
        <f t="shared" si="32"/>
        <v>47.325536284363537</v>
      </c>
    </row>
    <row r="191" spans="1:18" x14ac:dyDescent="0.25">
      <c r="A191" s="2">
        <v>43020</v>
      </c>
      <c r="B191">
        <v>156</v>
      </c>
      <c r="C191">
        <f>LN(Исходный!C191)</f>
        <v>6.8783264682913252</v>
      </c>
      <c r="E191">
        <f t="shared" si="23"/>
        <v>1073.0189290534468</v>
      </c>
      <c r="F191">
        <f t="shared" si="24"/>
        <v>24336</v>
      </c>
      <c r="G191">
        <f t="shared" si="33"/>
        <v>6.7482949716877458</v>
      </c>
      <c r="H191">
        <f t="shared" si="25"/>
        <v>0.13003149660357938</v>
      </c>
      <c r="I191">
        <f t="shared" si="26"/>
        <v>1.6908190108966676E-2</v>
      </c>
      <c r="J191">
        <f t="shared" si="27"/>
        <v>19.573694890403743</v>
      </c>
      <c r="K191">
        <f t="shared" si="28"/>
        <v>2.8713584924827843E-2</v>
      </c>
      <c r="O191">
        <f t="shared" si="29"/>
        <v>4.4242168674697382</v>
      </c>
      <c r="P191">
        <f t="shared" si="30"/>
        <v>0.16945083335536548</v>
      </c>
      <c r="Q191">
        <f t="shared" si="31"/>
        <v>1.8904525279952445E-2</v>
      </c>
      <c r="R191">
        <f t="shared" si="32"/>
        <v>47.311375004397014</v>
      </c>
    </row>
    <row r="192" spans="1:18" x14ac:dyDescent="0.25">
      <c r="A192" s="2">
        <v>43021</v>
      </c>
      <c r="B192">
        <v>156.99</v>
      </c>
      <c r="C192">
        <f>LN(Исходный!C192)</f>
        <v>6.8752320872765766</v>
      </c>
      <c r="E192">
        <f t="shared" si="23"/>
        <v>1079.3426853815499</v>
      </c>
      <c r="F192">
        <f t="shared" si="24"/>
        <v>24645.860100000002</v>
      </c>
      <c r="G192">
        <f t="shared" si="33"/>
        <v>6.7571157742282386</v>
      </c>
      <c r="H192">
        <f t="shared" si="25"/>
        <v>0.11811631304833803</v>
      </c>
      <c r="I192">
        <f t="shared" si="26"/>
        <v>1.3951463408132988E-2</v>
      </c>
      <c r="J192">
        <f t="shared" si="27"/>
        <v>29.313744287993924</v>
      </c>
      <c r="K192">
        <f t="shared" si="28"/>
        <v>2.7674469235355947E-2</v>
      </c>
      <c r="O192">
        <f t="shared" si="29"/>
        <v>5.4142168674697473</v>
      </c>
      <c r="P192">
        <f t="shared" si="30"/>
        <v>0.16635645234061691</v>
      </c>
      <c r="Q192">
        <f t="shared" si="31"/>
        <v>1.7179974661062879E-2</v>
      </c>
      <c r="R192">
        <f t="shared" si="32"/>
        <v>47.268816253917436</v>
      </c>
    </row>
    <row r="193" spans="1:18" x14ac:dyDescent="0.25">
      <c r="A193" s="2">
        <v>43024</v>
      </c>
      <c r="B193">
        <v>159.88</v>
      </c>
      <c r="C193">
        <f>LN(Исходный!C193)</f>
        <v>6.8679744089702925</v>
      </c>
      <c r="E193">
        <f t="shared" si="23"/>
        <v>1098.0517485061703</v>
      </c>
      <c r="F193">
        <f t="shared" si="24"/>
        <v>25561.614399999999</v>
      </c>
      <c r="G193">
        <f t="shared" si="33"/>
        <v>6.7828653897252327</v>
      </c>
      <c r="H193">
        <f t="shared" si="25"/>
        <v>8.5109019245059869E-2</v>
      </c>
      <c r="I193">
        <f t="shared" si="26"/>
        <v>7.2435451568559715E-3</v>
      </c>
      <c r="J193">
        <f t="shared" si="27"/>
        <v>68.96001778196883</v>
      </c>
      <c r="K193">
        <f t="shared" si="28"/>
        <v>2.5312419899227692E-2</v>
      </c>
      <c r="O193">
        <f t="shared" si="29"/>
        <v>8.3042168674697336</v>
      </c>
      <c r="P193">
        <f t="shared" si="30"/>
        <v>0.15909877403433281</v>
      </c>
      <c r="Q193">
        <f t="shared" si="31"/>
        <v>1.2392157305347351E-2</v>
      </c>
      <c r="R193">
        <f t="shared" si="32"/>
        <v>47.169072482270842</v>
      </c>
    </row>
    <row r="194" spans="1:18" x14ac:dyDescent="0.25">
      <c r="A194" s="2">
        <v>43025</v>
      </c>
      <c r="B194">
        <v>160.47</v>
      </c>
      <c r="C194">
        <f>LN(Исходный!C194)</f>
        <v>6.8741984954532942</v>
      </c>
      <c r="E194">
        <f t="shared" si="23"/>
        <v>1103.1026325653902</v>
      </c>
      <c r="F194">
        <f t="shared" si="24"/>
        <v>25750.620899999998</v>
      </c>
      <c r="G194">
        <f t="shared" si="33"/>
        <v>6.7881222316433041</v>
      </c>
      <c r="H194">
        <f t="shared" si="25"/>
        <v>8.6076263809990117E-2</v>
      </c>
      <c r="I194">
        <f t="shared" si="26"/>
        <v>7.4091231914870147E-3</v>
      </c>
      <c r="J194">
        <f t="shared" si="27"/>
        <v>79.10709368558318</v>
      </c>
      <c r="K194">
        <f t="shared" si="28"/>
        <v>2.7331648209634029E-2</v>
      </c>
      <c r="O194">
        <f t="shared" si="29"/>
        <v>8.8942168674697371</v>
      </c>
      <c r="P194">
        <f t="shared" si="30"/>
        <v>0.16532286051733447</v>
      </c>
      <c r="Q194">
        <f t="shared" si="31"/>
        <v>1.2521643631169851E-2</v>
      </c>
      <c r="R194">
        <f t="shared" si="32"/>
        <v>47.254604954892336</v>
      </c>
    </row>
    <row r="195" spans="1:18" x14ac:dyDescent="0.25">
      <c r="A195" s="2">
        <v>43026</v>
      </c>
      <c r="B195">
        <v>159.76</v>
      </c>
      <c r="C195">
        <f>LN(Исходный!C195)</f>
        <v>6.8741984954532942</v>
      </c>
      <c r="E195">
        <f t="shared" ref="E195:E250" si="34">B195*C195</f>
        <v>1098.2219516336181</v>
      </c>
      <c r="F195">
        <f t="shared" ref="F195:F250" si="35">B195^2</f>
        <v>25523.257599999997</v>
      </c>
      <c r="G195">
        <f t="shared" si="33"/>
        <v>6.7817962015385058</v>
      </c>
      <c r="H195">
        <f t="shared" ref="H195:H250" si="36">C195-G195</f>
        <v>9.240229391478838E-2</v>
      </c>
      <c r="I195">
        <f t="shared" ref="I195:I250" si="37">H195^2</f>
        <v>8.5381839207149379E-3</v>
      </c>
      <c r="J195">
        <f t="shared" ref="J195:J250" si="38">(B195-$M$3)^2</f>
        <v>66.981405733776029</v>
      </c>
      <c r="K195">
        <f t="shared" ref="K195:K250" si="39">(C195-$M$4)^2</f>
        <v>2.7331648209634029E-2</v>
      </c>
      <c r="O195">
        <f t="shared" ref="O195:O250" si="40">B195-$M$3</f>
        <v>8.1842168674697291</v>
      </c>
      <c r="P195">
        <f t="shared" ref="P195:P250" si="41">C195-$M$4</f>
        <v>0.16532286051733447</v>
      </c>
      <c r="Q195">
        <f t="shared" ref="Q195:Q250" si="42">(C195-G195)/C195</f>
        <v>1.3441900750451817E-2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v>155.97999999999999</v>
      </c>
      <c r="C196">
        <f>LN(Исходный!C196)</f>
        <v>6.8308742346461795</v>
      </c>
      <c r="E196">
        <f t="shared" si="34"/>
        <v>1065.4797631201111</v>
      </c>
      <c r="F196">
        <f t="shared" si="35"/>
        <v>24329.760399999996</v>
      </c>
      <c r="G196">
        <f t="shared" si="33"/>
        <v>6.7481167736566245</v>
      </c>
      <c r="H196">
        <f t="shared" si="36"/>
        <v>8.2757460989554943E-2</v>
      </c>
      <c r="I196">
        <f t="shared" si="37"/>
        <v>6.8487973494377082E-3</v>
      </c>
      <c r="J196">
        <f t="shared" si="38"/>
        <v>19.397126215704862</v>
      </c>
      <c r="K196">
        <f t="shared" si="39"/>
        <v>1.4883658331254433E-2</v>
      </c>
      <c r="O196">
        <f t="shared" si="40"/>
        <v>4.404216867469728</v>
      </c>
      <c r="P196">
        <f t="shared" si="41"/>
        <v>0.12199859971021976</v>
      </c>
      <c r="Q196">
        <f t="shared" si="42"/>
        <v>1.2115207826519375E-2</v>
      </c>
      <c r="R196">
        <f t="shared" si="43"/>
        <v>46.660842809553031</v>
      </c>
    </row>
    <row r="197" spans="1:18" x14ac:dyDescent="0.25">
      <c r="A197" s="2">
        <v>43028</v>
      </c>
      <c r="B197">
        <v>156.25</v>
      </c>
      <c r="C197">
        <f>LN(Исходный!C197)</f>
        <v>6.8564619845945867</v>
      </c>
      <c r="E197">
        <f t="shared" si="34"/>
        <v>1071.3221850929042</v>
      </c>
      <c r="F197">
        <f t="shared" si="35"/>
        <v>24414.0625</v>
      </c>
      <c r="G197">
        <f t="shared" si="33"/>
        <v>6.7505224470767589</v>
      </c>
      <c r="H197">
        <f t="shared" si="36"/>
        <v>0.10593953751782781</v>
      </c>
      <c r="I197">
        <f t="shared" si="37"/>
        <v>1.1223185609491246E-2</v>
      </c>
      <c r="J197">
        <f t="shared" si="38"/>
        <v>21.848303324138612</v>
      </c>
      <c r="K197">
        <f t="shared" si="39"/>
        <v>2.1781730605558491E-2</v>
      </c>
      <c r="O197">
        <f t="shared" si="40"/>
        <v>4.6742168674697382</v>
      </c>
      <c r="P197">
        <f t="shared" si="41"/>
        <v>0.14758634965862694</v>
      </c>
      <c r="Q197">
        <f t="shared" si="42"/>
        <v>1.5451050083243751E-2</v>
      </c>
      <c r="R197">
        <f t="shared" si="43"/>
        <v>47.011070946190735</v>
      </c>
    </row>
    <row r="198" spans="1:18" x14ac:dyDescent="0.25">
      <c r="A198" s="2">
        <v>43031</v>
      </c>
      <c r="B198">
        <v>156.16999999999999</v>
      </c>
      <c r="C198">
        <f>LN(Исходный!C198)</f>
        <v>6.8690144506657065</v>
      </c>
      <c r="E198">
        <f t="shared" si="34"/>
        <v>1072.7339867604633</v>
      </c>
      <c r="F198">
        <f t="shared" si="35"/>
        <v>24389.068899999995</v>
      </c>
      <c r="G198">
        <f t="shared" si="33"/>
        <v>6.7498096549522746</v>
      </c>
      <c r="H198">
        <f t="shared" si="36"/>
        <v>0.1192047957134319</v>
      </c>
      <c r="I198">
        <f t="shared" si="37"/>
        <v>1.4209783321081032E-2</v>
      </c>
      <c r="J198">
        <f t="shared" si="38"/>
        <v>21.10682862534334</v>
      </c>
      <c r="K198">
        <f t="shared" si="39"/>
        <v>2.5644440303325786E-2</v>
      </c>
      <c r="O198">
        <f t="shared" si="40"/>
        <v>4.5942168674697257</v>
      </c>
      <c r="P198">
        <f t="shared" si="41"/>
        <v>0.16013881572974675</v>
      </c>
      <c r="Q198">
        <f t="shared" si="42"/>
        <v>1.7353988198682453E-2</v>
      </c>
      <c r="R198">
        <f t="shared" si="43"/>
        <v>47.1833595234543</v>
      </c>
    </row>
    <row r="199" spans="1:18" x14ac:dyDescent="0.25">
      <c r="A199" s="2">
        <v>43032</v>
      </c>
      <c r="B199">
        <v>157.1</v>
      </c>
      <c r="C199">
        <f>LN(Исходный!C199)</f>
        <v>6.8721281013389861</v>
      </c>
      <c r="E199">
        <f t="shared" si="34"/>
        <v>1079.6113247203548</v>
      </c>
      <c r="F199">
        <f t="shared" si="35"/>
        <v>24680.41</v>
      </c>
      <c r="G199">
        <f t="shared" si="33"/>
        <v>6.7580958633994044</v>
      </c>
      <c r="H199">
        <f t="shared" si="36"/>
        <v>0.11403223793958173</v>
      </c>
      <c r="I199">
        <f t="shared" si="37"/>
        <v>1.3003351289509382E-2</v>
      </c>
      <c r="J199">
        <f t="shared" si="38"/>
        <v>30.516971998837104</v>
      </c>
      <c r="K199">
        <f t="shared" si="39"/>
        <v>2.6651367786671255E-2</v>
      </c>
      <c r="O199">
        <f t="shared" si="40"/>
        <v>5.5242168674697325</v>
      </c>
      <c r="P199">
        <f t="shared" si="41"/>
        <v>0.16325246640302638</v>
      </c>
      <c r="Q199">
        <f t="shared" si="42"/>
        <v>1.659343892576207E-2</v>
      </c>
      <c r="R199">
        <f t="shared" si="43"/>
        <v>47.226144641212976</v>
      </c>
    </row>
    <row r="200" spans="1:18" x14ac:dyDescent="0.25">
      <c r="A200" s="2">
        <v>43033</v>
      </c>
      <c r="B200">
        <v>156.41</v>
      </c>
      <c r="C200">
        <f>LN(Исходный!C200)</f>
        <v>6.8596149036542018</v>
      </c>
      <c r="E200">
        <f t="shared" si="34"/>
        <v>1072.9123670805536</v>
      </c>
      <c r="F200">
        <f t="shared" si="35"/>
        <v>24464.088099999997</v>
      </c>
      <c r="G200">
        <f t="shared" si="33"/>
        <v>6.7519480313257274</v>
      </c>
      <c r="H200">
        <f t="shared" si="36"/>
        <v>0.10766687232847438</v>
      </c>
      <c r="I200">
        <f t="shared" si="37"/>
        <v>1.1592155396996004E-2</v>
      </c>
      <c r="J200">
        <f t="shared" si="38"/>
        <v>23.369652721728894</v>
      </c>
      <c r="K200">
        <f t="shared" si="39"/>
        <v>2.272232713371039E-2</v>
      </c>
      <c r="O200">
        <f t="shared" si="40"/>
        <v>4.8342168674697348</v>
      </c>
      <c r="P200">
        <f t="shared" si="41"/>
        <v>0.15073926871824206</v>
      </c>
      <c r="Q200">
        <f t="shared" si="42"/>
        <v>1.5695760453129651E-2</v>
      </c>
      <c r="R200">
        <f t="shared" si="43"/>
        <v>47.054316626434847</v>
      </c>
    </row>
    <row r="201" spans="1:18" x14ac:dyDescent="0.25">
      <c r="A201" s="2">
        <v>43034</v>
      </c>
      <c r="B201">
        <v>157.41</v>
      </c>
      <c r="C201">
        <f>LN(Исходный!C201)</f>
        <v>6.8341087388138382</v>
      </c>
      <c r="E201">
        <f t="shared" si="34"/>
        <v>1075.7570565766862</v>
      </c>
      <c r="F201">
        <f t="shared" si="35"/>
        <v>24777.908100000001</v>
      </c>
      <c r="G201">
        <f t="shared" ref="G201:G250" si="44">$M$2+$M$1*B201</f>
        <v>6.7608579328817804</v>
      </c>
      <c r="H201">
        <f t="shared" si="36"/>
        <v>7.3250805932057794E-2</v>
      </c>
      <c r="I201">
        <f t="shared" si="37"/>
        <v>5.3656805696959929E-3</v>
      </c>
      <c r="J201">
        <f t="shared" si="38"/>
        <v>34.038086456668367</v>
      </c>
      <c r="K201">
        <f t="shared" si="39"/>
        <v>1.5683330306887493E-2</v>
      </c>
      <c r="O201">
        <f t="shared" si="40"/>
        <v>5.8342168674697348</v>
      </c>
      <c r="P201">
        <f t="shared" si="41"/>
        <v>0.12523310387787845</v>
      </c>
      <c r="Q201">
        <f t="shared" si="42"/>
        <v>1.0718413875394609E-2</v>
      </c>
      <c r="R201">
        <f t="shared" si="43"/>
        <v>46.705042253931673</v>
      </c>
    </row>
    <row r="202" spans="1:18" x14ac:dyDescent="0.25">
      <c r="A202" s="2">
        <v>43035</v>
      </c>
      <c r="B202">
        <v>163.05000000000001</v>
      </c>
      <c r="C202">
        <f>LN(Исходный!C202)</f>
        <v>6.8448154792082629</v>
      </c>
      <c r="E202">
        <f t="shared" si="34"/>
        <v>1116.0471638849074</v>
      </c>
      <c r="F202">
        <f t="shared" si="35"/>
        <v>26585.302500000005</v>
      </c>
      <c r="G202">
        <f t="shared" si="44"/>
        <v>6.8111097776579212</v>
      </c>
      <c r="H202">
        <f t="shared" si="36"/>
        <v>3.3705701550341693E-2</v>
      </c>
      <c r="I202">
        <f t="shared" si="37"/>
        <v>1.1360743170007064E-3</v>
      </c>
      <c r="J202">
        <f t="shared" si="38"/>
        <v>131.65765272172732</v>
      </c>
      <c r="K202">
        <f t="shared" si="39"/>
        <v>1.847964126077805E-2</v>
      </c>
      <c r="O202">
        <f t="shared" si="40"/>
        <v>11.47421686746975</v>
      </c>
      <c r="P202">
        <f t="shared" si="41"/>
        <v>0.13593984427230321</v>
      </c>
      <c r="Q202">
        <f t="shared" si="42"/>
        <v>4.9242673747343178E-3</v>
      </c>
      <c r="R202">
        <f t="shared" si="43"/>
        <v>46.851498944409045</v>
      </c>
    </row>
    <row r="203" spans="1:18" x14ac:dyDescent="0.25">
      <c r="A203" s="2">
        <v>43038</v>
      </c>
      <c r="B203">
        <v>166.72</v>
      </c>
      <c r="C203">
        <f>LN(Исходный!C203)</f>
        <v>6.8606636714482869</v>
      </c>
      <c r="E203">
        <f t="shared" si="34"/>
        <v>1143.8098473038583</v>
      </c>
      <c r="F203">
        <f t="shared" si="35"/>
        <v>27795.558399999998</v>
      </c>
      <c r="G203">
        <f t="shared" si="44"/>
        <v>6.8438091163686368</v>
      </c>
      <c r="H203">
        <f t="shared" si="36"/>
        <v>1.6854555079650169E-2</v>
      </c>
      <c r="I203">
        <f t="shared" si="37"/>
        <v>2.8407602693296131E-4</v>
      </c>
      <c r="J203">
        <f t="shared" si="38"/>
        <v>229.34730452895491</v>
      </c>
      <c r="K203">
        <f t="shared" si="39"/>
        <v>2.3039608028267575E-2</v>
      </c>
      <c r="O203">
        <f t="shared" si="40"/>
        <v>15.144216867469737</v>
      </c>
      <c r="P203">
        <f t="shared" si="41"/>
        <v>0.1517880365123272</v>
      </c>
      <c r="Q203">
        <f t="shared" si="42"/>
        <v>2.4566945541716332E-3</v>
      </c>
      <c r="R203">
        <f t="shared" si="43"/>
        <v>47.068706012730289</v>
      </c>
    </row>
    <row r="204" spans="1:18" x14ac:dyDescent="0.25">
      <c r="A204" s="2">
        <v>43039</v>
      </c>
      <c r="B204">
        <v>169.04</v>
      </c>
      <c r="C204">
        <f>LN(Исходный!C204)</f>
        <v>6.9177056098353047</v>
      </c>
      <c r="E204">
        <f t="shared" si="34"/>
        <v>1169.3689562865598</v>
      </c>
      <c r="F204">
        <f t="shared" si="35"/>
        <v>28574.521599999996</v>
      </c>
      <c r="G204">
        <f t="shared" si="44"/>
        <v>6.8644800879786798</v>
      </c>
      <c r="H204">
        <f t="shared" si="36"/>
        <v>5.322552185662488E-2</v>
      </c>
      <c r="I204">
        <f t="shared" si="37"/>
        <v>2.8329561769100528E-3</v>
      </c>
      <c r="J204">
        <f t="shared" si="38"/>
        <v>304.99887079401424</v>
      </c>
      <c r="K204">
        <f t="shared" si="39"/>
        <v>4.3609958416461043E-2</v>
      </c>
      <c r="O204">
        <f t="shared" si="40"/>
        <v>17.46421686746973</v>
      </c>
      <c r="P204">
        <f t="shared" si="41"/>
        <v>0.20882997489934496</v>
      </c>
      <c r="Q204">
        <f t="shared" si="42"/>
        <v>7.6941004515935253E-3</v>
      </c>
      <c r="R204">
        <f t="shared" si="43"/>
        <v>47.854650904346848</v>
      </c>
    </row>
    <row r="205" spans="1:18" x14ac:dyDescent="0.25">
      <c r="A205" s="2">
        <v>43040</v>
      </c>
      <c r="B205">
        <v>166.89</v>
      </c>
      <c r="C205">
        <f>LN(Исходный!C205)</f>
        <v>6.9612960459101672</v>
      </c>
      <c r="E205">
        <f t="shared" si="34"/>
        <v>1161.7706971019477</v>
      </c>
      <c r="F205">
        <f t="shared" si="35"/>
        <v>27852.272099999995</v>
      </c>
      <c r="G205">
        <f t="shared" si="44"/>
        <v>6.8453237996331655</v>
      </c>
      <c r="H205">
        <f t="shared" si="36"/>
        <v>0.11597224627700164</v>
      </c>
      <c r="I205">
        <f t="shared" si="37"/>
        <v>1.3449561906533522E-2</v>
      </c>
      <c r="J205">
        <f t="shared" si="38"/>
        <v>234.52523826389421</v>
      </c>
      <c r="K205">
        <f t="shared" si="39"/>
        <v>6.3716063876387771E-2</v>
      </c>
      <c r="O205">
        <f t="shared" si="40"/>
        <v>15.314216867469725</v>
      </c>
      <c r="P205">
        <f t="shared" si="41"/>
        <v>0.25242041097420742</v>
      </c>
      <c r="Q205">
        <f t="shared" si="42"/>
        <v>1.6659576824797809E-2</v>
      </c>
      <c r="R205">
        <f t="shared" si="43"/>
        <v>48.459642638804524</v>
      </c>
    </row>
    <row r="206" spans="1:18" x14ac:dyDescent="0.25">
      <c r="A206" s="2">
        <v>43041</v>
      </c>
      <c r="B206">
        <v>168.11</v>
      </c>
      <c r="C206">
        <f>LN(Исходный!C206)</f>
        <v>6.9421567056994693</v>
      </c>
      <c r="E206">
        <f t="shared" si="34"/>
        <v>1167.0459637951378</v>
      </c>
      <c r="F206">
        <f t="shared" si="35"/>
        <v>28260.972100000006</v>
      </c>
      <c r="G206">
        <f t="shared" si="44"/>
        <v>6.8561938795315509</v>
      </c>
      <c r="H206">
        <f t="shared" si="36"/>
        <v>8.5962826167918394E-2</v>
      </c>
      <c r="I206">
        <f t="shared" si="37"/>
        <v>7.3896074827757554E-3</v>
      </c>
      <c r="J206">
        <f t="shared" si="38"/>
        <v>273.38032742052127</v>
      </c>
      <c r="K206">
        <f t="shared" si="39"/>
        <v>5.4420057976569555E-2</v>
      </c>
      <c r="O206">
        <f t="shared" si="40"/>
        <v>16.534216867469752</v>
      </c>
      <c r="P206">
        <f t="shared" si="41"/>
        <v>0.23328107076350957</v>
      </c>
      <c r="Q206">
        <f t="shared" si="42"/>
        <v>1.2382726263920753E-2</v>
      </c>
      <c r="R206">
        <f t="shared" si="43"/>
        <v>48.193539726488105</v>
      </c>
    </row>
    <row r="207" spans="1:18" x14ac:dyDescent="0.25">
      <c r="A207" s="2">
        <v>43042</v>
      </c>
      <c r="B207">
        <v>172.5</v>
      </c>
      <c r="C207">
        <f>LN(Исходный!C207)</f>
        <v>6.932447891572509</v>
      </c>
      <c r="E207">
        <f t="shared" si="34"/>
        <v>1195.8472612962578</v>
      </c>
      <c r="F207">
        <f t="shared" si="35"/>
        <v>29756.25</v>
      </c>
      <c r="G207">
        <f t="shared" si="44"/>
        <v>6.895308347362624</v>
      </c>
      <c r="H207">
        <f t="shared" si="36"/>
        <v>3.7139544209884967E-2</v>
      </c>
      <c r="I207">
        <f t="shared" si="37"/>
        <v>1.379345744118E-3</v>
      </c>
      <c r="J207">
        <f t="shared" si="38"/>
        <v>437.82285151690508</v>
      </c>
      <c r="K207">
        <f t="shared" si="39"/>
        <v>4.9984553937559031E-2</v>
      </c>
      <c r="O207">
        <f t="shared" si="40"/>
        <v>20.924216867469738</v>
      </c>
      <c r="P207">
        <f t="shared" si="41"/>
        <v>0.22357225663654923</v>
      </c>
      <c r="Q207">
        <f t="shared" si="42"/>
        <v>5.3573492063364774E-3</v>
      </c>
      <c r="R207">
        <f t="shared" si="43"/>
        <v>48.058833769368128</v>
      </c>
    </row>
    <row r="208" spans="1:18" x14ac:dyDescent="0.25">
      <c r="A208" s="2">
        <v>43045</v>
      </c>
      <c r="B208">
        <v>174.25</v>
      </c>
      <c r="C208">
        <f>LN(Исходный!C208)</f>
        <v>6.9373140812236818</v>
      </c>
      <c r="E208">
        <f t="shared" si="34"/>
        <v>1208.8269786532264</v>
      </c>
      <c r="F208">
        <f t="shared" si="35"/>
        <v>30363.0625</v>
      </c>
      <c r="G208">
        <f t="shared" si="44"/>
        <v>6.9109006750857178</v>
      </c>
      <c r="H208">
        <f t="shared" si="36"/>
        <v>2.6413406137963946E-2</v>
      </c>
      <c r="I208">
        <f t="shared" si="37"/>
        <v>6.9766802380903149E-4</v>
      </c>
      <c r="J208">
        <f t="shared" si="38"/>
        <v>514.12011055304913</v>
      </c>
      <c r="K208">
        <f t="shared" si="39"/>
        <v>5.2184123742348466E-2</v>
      </c>
      <c r="O208">
        <f t="shared" si="40"/>
        <v>22.674216867469738</v>
      </c>
      <c r="P208">
        <f t="shared" si="41"/>
        <v>0.22843844628772203</v>
      </c>
      <c r="Q208">
        <f t="shared" si="42"/>
        <v>3.8074398576610001E-3</v>
      </c>
      <c r="R208">
        <f t="shared" si="43"/>
        <v>48.126326661544375</v>
      </c>
    </row>
    <row r="209" spans="1:18" x14ac:dyDescent="0.25">
      <c r="A209" s="2">
        <v>43046</v>
      </c>
      <c r="B209">
        <v>174.81</v>
      </c>
      <c r="C209">
        <f>LN(Исходный!C209)</f>
        <v>6.9275579062783166</v>
      </c>
      <c r="E209">
        <f t="shared" si="34"/>
        <v>1211.0063975965124</v>
      </c>
      <c r="F209">
        <f t="shared" si="35"/>
        <v>30558.536100000001</v>
      </c>
      <c r="G209">
        <f t="shared" si="44"/>
        <v>6.9158902199571077</v>
      </c>
      <c r="H209">
        <f t="shared" si="36"/>
        <v>1.1667686321208848E-2</v>
      </c>
      <c r="I209">
        <f t="shared" si="37"/>
        <v>1.3613490409012405E-4</v>
      </c>
      <c r="J209">
        <f t="shared" si="38"/>
        <v>539.82883344461538</v>
      </c>
      <c r="K209">
        <f t="shared" si="39"/>
        <v>4.7821935799452188E-2</v>
      </c>
      <c r="O209">
        <f t="shared" si="40"/>
        <v>23.23421686746974</v>
      </c>
      <c r="P209">
        <f t="shared" si="41"/>
        <v>0.21868227134235685</v>
      </c>
      <c r="Q209">
        <f t="shared" si="42"/>
        <v>1.6842423374959653E-3</v>
      </c>
      <c r="R209">
        <f t="shared" si="43"/>
        <v>47.991058544839213</v>
      </c>
    </row>
    <row r="210" spans="1:18" x14ac:dyDescent="0.25">
      <c r="A210" s="2">
        <v>43047</v>
      </c>
      <c r="B210">
        <v>176.24</v>
      </c>
      <c r="C210">
        <f>LN(Исходный!C210)</f>
        <v>6.932447891572509</v>
      </c>
      <c r="E210">
        <f t="shared" si="34"/>
        <v>1221.7746164107391</v>
      </c>
      <c r="F210">
        <f t="shared" si="35"/>
        <v>31060.537600000003</v>
      </c>
      <c r="G210">
        <f t="shared" si="44"/>
        <v>6.9286313791822636</v>
      </c>
      <c r="H210">
        <f t="shared" si="36"/>
        <v>3.8165123902453857E-3</v>
      </c>
      <c r="I210">
        <f t="shared" si="37"/>
        <v>1.4565766824896547E-5</v>
      </c>
      <c r="J210">
        <f t="shared" si="38"/>
        <v>608.32359368557923</v>
      </c>
      <c r="K210">
        <f t="shared" si="39"/>
        <v>4.9984553937559031E-2</v>
      </c>
      <c r="O210">
        <f t="shared" si="40"/>
        <v>24.664216867469747</v>
      </c>
      <c r="P210">
        <f t="shared" si="41"/>
        <v>0.22357225663654923</v>
      </c>
      <c r="Q210">
        <f t="shared" si="42"/>
        <v>5.5052882472942386E-4</v>
      </c>
      <c r="R210">
        <f t="shared" si="43"/>
        <v>48.058833769368128</v>
      </c>
    </row>
    <row r="211" spans="1:18" x14ac:dyDescent="0.25">
      <c r="A211" s="2">
        <v>43048</v>
      </c>
      <c r="B211">
        <v>175.88</v>
      </c>
      <c r="C211">
        <f>LN(Исходный!C211)</f>
        <v>6.9177056098353047</v>
      </c>
      <c r="E211">
        <f t="shared" si="34"/>
        <v>1216.6860626578334</v>
      </c>
      <c r="F211">
        <f t="shared" si="35"/>
        <v>30933.774399999998</v>
      </c>
      <c r="G211">
        <f t="shared" si="44"/>
        <v>6.9254238146220839</v>
      </c>
      <c r="H211">
        <f t="shared" si="36"/>
        <v>-7.7182047867792036E-3</v>
      </c>
      <c r="I211">
        <f t="shared" si="37"/>
        <v>5.9570685130661413E-5</v>
      </c>
      <c r="J211">
        <f t="shared" si="38"/>
        <v>590.69495754100035</v>
      </c>
      <c r="K211">
        <f t="shared" si="39"/>
        <v>4.3609958416461043E-2</v>
      </c>
      <c r="O211">
        <f t="shared" si="40"/>
        <v>24.304216867469734</v>
      </c>
      <c r="P211">
        <f t="shared" si="41"/>
        <v>0.20882997489934496</v>
      </c>
      <c r="Q211">
        <f t="shared" si="42"/>
        <v>-1.1157174390025767E-3</v>
      </c>
      <c r="R211">
        <f t="shared" si="43"/>
        <v>47.854650904346848</v>
      </c>
    </row>
    <row r="212" spans="1:18" x14ac:dyDescent="0.25">
      <c r="A212" s="2">
        <v>43049</v>
      </c>
      <c r="B212">
        <v>174.67</v>
      </c>
      <c r="C212">
        <f>LN(Исходный!C212)</f>
        <v>6.9077552789821368</v>
      </c>
      <c r="E212">
        <f t="shared" si="34"/>
        <v>1206.5776145798097</v>
      </c>
      <c r="F212">
        <f t="shared" si="35"/>
        <v>30509.608899999996</v>
      </c>
      <c r="G212">
        <f t="shared" si="44"/>
        <v>6.9146428337392596</v>
      </c>
      <c r="H212">
        <f t="shared" si="36"/>
        <v>-6.8875547571227713E-3</v>
      </c>
      <c r="I212">
        <f t="shared" si="37"/>
        <v>4.7438410532364521E-5</v>
      </c>
      <c r="J212">
        <f t="shared" si="38"/>
        <v>533.34285272172315</v>
      </c>
      <c r="K212">
        <f t="shared" si="39"/>
        <v>3.9553112815934099E-2</v>
      </c>
      <c r="O212">
        <f t="shared" si="40"/>
        <v>23.094216867469726</v>
      </c>
      <c r="P212">
        <f t="shared" si="41"/>
        <v>0.19887964404617708</v>
      </c>
      <c r="Q212">
        <f t="shared" si="42"/>
        <v>-9.9707567494163713E-4</v>
      </c>
      <c r="R212">
        <f t="shared" si="43"/>
        <v>47.717082994305578</v>
      </c>
    </row>
    <row r="213" spans="1:18" x14ac:dyDescent="0.25">
      <c r="A213" s="2">
        <v>43052</v>
      </c>
      <c r="B213">
        <v>173.97</v>
      </c>
      <c r="C213">
        <f>LN(Исходный!C213)</f>
        <v>6.9127428204931762</v>
      </c>
      <c r="E213">
        <f t="shared" si="34"/>
        <v>1202.609868481198</v>
      </c>
      <c r="F213">
        <f t="shared" si="35"/>
        <v>30265.5609</v>
      </c>
      <c r="G213">
        <f t="shared" si="44"/>
        <v>6.9084059026500224</v>
      </c>
      <c r="H213">
        <f t="shared" si="36"/>
        <v>4.3369178431538202E-3</v>
      </c>
      <c r="I213">
        <f t="shared" si="37"/>
        <v>1.8808856378265983E-5</v>
      </c>
      <c r="J213">
        <f t="shared" si="38"/>
        <v>501.50094910726608</v>
      </c>
      <c r="K213">
        <f t="shared" si="39"/>
        <v>4.1561829347020546E-2</v>
      </c>
      <c r="O213">
        <f t="shared" si="40"/>
        <v>22.394216867469737</v>
      </c>
      <c r="P213">
        <f t="shared" si="41"/>
        <v>0.2038671855572165</v>
      </c>
      <c r="Q213">
        <f t="shared" si="42"/>
        <v>6.2738018117740584E-4</v>
      </c>
      <c r="R213">
        <f t="shared" si="43"/>
        <v>47.786013302279954</v>
      </c>
    </row>
    <row r="214" spans="1:18" x14ac:dyDescent="0.25">
      <c r="A214" s="2">
        <v>43053</v>
      </c>
      <c r="B214">
        <v>171.34</v>
      </c>
      <c r="C214">
        <f>LN(Исходный!C214)</f>
        <v>6.9077552789821368</v>
      </c>
      <c r="E214">
        <f t="shared" si="34"/>
        <v>1183.5747895007994</v>
      </c>
      <c r="F214">
        <f t="shared" si="35"/>
        <v>29357.3956</v>
      </c>
      <c r="G214">
        <f t="shared" si="44"/>
        <v>6.8849728615576025</v>
      </c>
      <c r="H214">
        <f t="shared" si="36"/>
        <v>2.2782417424534351E-2</v>
      </c>
      <c r="I214">
        <f t="shared" si="37"/>
        <v>5.1903854370572648E-4</v>
      </c>
      <c r="J214">
        <f t="shared" si="38"/>
        <v>390.62426838437545</v>
      </c>
      <c r="K214">
        <f t="shared" si="39"/>
        <v>3.9553112815934099E-2</v>
      </c>
      <c r="O214">
        <f t="shared" si="40"/>
        <v>19.764216867469742</v>
      </c>
      <c r="P214">
        <f t="shared" si="41"/>
        <v>0.19887964404617708</v>
      </c>
      <c r="Q214">
        <f t="shared" si="42"/>
        <v>3.2980927239639212E-3</v>
      </c>
      <c r="R214">
        <f t="shared" si="43"/>
        <v>47.717082994305578</v>
      </c>
    </row>
    <row r="215" spans="1:18" x14ac:dyDescent="0.25">
      <c r="A215" s="2">
        <v>43054</v>
      </c>
      <c r="B215">
        <v>169.08</v>
      </c>
      <c r="C215">
        <f>LN(Исходный!C215)</f>
        <v>6.8895913083544658</v>
      </c>
      <c r="E215">
        <f t="shared" si="34"/>
        <v>1164.8920984165732</v>
      </c>
      <c r="F215">
        <f t="shared" si="35"/>
        <v>28588.046400000003</v>
      </c>
      <c r="G215">
        <f t="shared" si="44"/>
        <v>6.8648364840409224</v>
      </c>
      <c r="H215">
        <f t="shared" si="36"/>
        <v>2.4754824313543367E-2</v>
      </c>
      <c r="I215">
        <f t="shared" si="37"/>
        <v>6.1280132679439781E-4</v>
      </c>
      <c r="J215">
        <f t="shared" si="38"/>
        <v>306.39760814341253</v>
      </c>
      <c r="K215">
        <f t="shared" si="39"/>
        <v>3.2658154619104124E-2</v>
      </c>
      <c r="O215">
        <f t="shared" si="40"/>
        <v>17.504216867469751</v>
      </c>
      <c r="P215">
        <f t="shared" si="41"/>
        <v>0.18071567341850603</v>
      </c>
      <c r="Q215">
        <f t="shared" si="42"/>
        <v>3.5930758742576119E-3</v>
      </c>
      <c r="R215">
        <f t="shared" si="43"/>
        <v>47.466468396153402</v>
      </c>
    </row>
    <row r="216" spans="1:18" x14ac:dyDescent="0.25">
      <c r="A216" s="2">
        <v>43055</v>
      </c>
      <c r="B216">
        <v>171.1</v>
      </c>
      <c r="C216">
        <f>LN(Исходный!C216)</f>
        <v>6.9177056098353047</v>
      </c>
      <c r="E216">
        <f t="shared" si="34"/>
        <v>1183.6194298428206</v>
      </c>
      <c r="F216">
        <f t="shared" si="35"/>
        <v>29275.21</v>
      </c>
      <c r="G216">
        <f t="shared" si="44"/>
        <v>6.8828344851841496</v>
      </c>
      <c r="H216">
        <f t="shared" si="36"/>
        <v>3.487112465115505E-2</v>
      </c>
      <c r="I216">
        <f t="shared" si="37"/>
        <v>1.2159953344363934E-3</v>
      </c>
      <c r="J216">
        <f t="shared" si="38"/>
        <v>381.19504428798962</v>
      </c>
      <c r="K216">
        <f t="shared" si="39"/>
        <v>4.3609958416461043E-2</v>
      </c>
      <c r="O216">
        <f t="shared" si="40"/>
        <v>19.524216867469733</v>
      </c>
      <c r="P216">
        <f t="shared" si="41"/>
        <v>0.20882997489934496</v>
      </c>
      <c r="Q216">
        <f t="shared" si="42"/>
        <v>5.040851203840872E-3</v>
      </c>
      <c r="R216">
        <f t="shared" si="43"/>
        <v>47.854650904346848</v>
      </c>
    </row>
    <row r="217" spans="1:18" x14ac:dyDescent="0.25">
      <c r="A217" s="2">
        <v>43056</v>
      </c>
      <c r="B217">
        <v>170.15</v>
      </c>
      <c r="C217">
        <f>LN(Исходный!C217)</f>
        <v>6.9077552789821368</v>
      </c>
      <c r="E217">
        <f t="shared" si="34"/>
        <v>1175.3545607188107</v>
      </c>
      <c r="F217">
        <f t="shared" si="35"/>
        <v>28951.022500000003</v>
      </c>
      <c r="G217">
        <f t="shared" si="44"/>
        <v>6.8743700787058994</v>
      </c>
      <c r="H217">
        <f t="shared" si="36"/>
        <v>3.338520027623737E-2</v>
      </c>
      <c r="I217">
        <f t="shared" si="37"/>
        <v>1.1145715974844798E-3</v>
      </c>
      <c r="J217">
        <f t="shared" si="38"/>
        <v>345.00153223979754</v>
      </c>
      <c r="K217">
        <f t="shared" si="39"/>
        <v>3.9553112815934099E-2</v>
      </c>
      <c r="O217">
        <f t="shared" si="40"/>
        <v>18.574216867469744</v>
      </c>
      <c r="P217">
        <f t="shared" si="41"/>
        <v>0.19887964404617708</v>
      </c>
      <c r="Q217">
        <f t="shared" si="42"/>
        <v>4.8330027524016031E-3</v>
      </c>
      <c r="R217">
        <f t="shared" si="43"/>
        <v>47.717082994305578</v>
      </c>
    </row>
    <row r="218" spans="1:18" x14ac:dyDescent="0.25">
      <c r="A218" s="2">
        <v>43059</v>
      </c>
      <c r="B218">
        <v>169.98</v>
      </c>
      <c r="C218">
        <f>LN(Исходный!C218)</f>
        <v>6.9127428204931762</v>
      </c>
      <c r="E218">
        <f t="shared" si="34"/>
        <v>1175.0280246274301</v>
      </c>
      <c r="F218">
        <f t="shared" si="35"/>
        <v>28893.200399999998</v>
      </c>
      <c r="G218">
        <f t="shared" si="44"/>
        <v>6.8728553954413698</v>
      </c>
      <c r="H218">
        <f t="shared" si="36"/>
        <v>3.9887425051806424E-2</v>
      </c>
      <c r="I218">
        <f t="shared" si="37"/>
        <v>1.5910066772634747E-3</v>
      </c>
      <c r="J218">
        <f t="shared" si="38"/>
        <v>338.71519850485726</v>
      </c>
      <c r="K218">
        <f t="shared" si="39"/>
        <v>4.1561829347020546E-2</v>
      </c>
      <c r="O218">
        <f t="shared" si="40"/>
        <v>18.404216867469728</v>
      </c>
      <c r="P218">
        <f t="shared" si="41"/>
        <v>0.2038671855572165</v>
      </c>
      <c r="Q218">
        <f t="shared" si="42"/>
        <v>5.7701300464351336E-3</v>
      </c>
      <c r="R218">
        <f t="shared" si="43"/>
        <v>47.786013302279954</v>
      </c>
    </row>
    <row r="219" spans="1:18" x14ac:dyDescent="0.25">
      <c r="A219" s="2">
        <v>43060</v>
      </c>
      <c r="B219">
        <v>173.14</v>
      </c>
      <c r="C219">
        <f>LN(Исходный!C219)</f>
        <v>6.9275579062783166</v>
      </c>
      <c r="E219">
        <f t="shared" si="34"/>
        <v>1199.4373758930276</v>
      </c>
      <c r="F219">
        <f t="shared" si="35"/>
        <v>29977.459599999995</v>
      </c>
      <c r="G219">
        <f t="shared" si="44"/>
        <v>6.9010106843584982</v>
      </c>
      <c r="H219">
        <f t="shared" si="36"/>
        <v>2.6547221919818398E-2</v>
      </c>
      <c r="I219">
        <f t="shared" si="37"/>
        <v>7.0475499166008644E-4</v>
      </c>
      <c r="J219">
        <f t="shared" si="38"/>
        <v>465.01544910726579</v>
      </c>
      <c r="K219">
        <f t="shared" si="39"/>
        <v>4.7821935799452188E-2</v>
      </c>
      <c r="O219">
        <f t="shared" si="40"/>
        <v>21.564216867469725</v>
      </c>
      <c r="P219">
        <f t="shared" si="41"/>
        <v>0.21868227134235685</v>
      </c>
      <c r="Q219">
        <f t="shared" si="42"/>
        <v>3.8321183711447788E-3</v>
      </c>
      <c r="R219">
        <f t="shared" si="43"/>
        <v>47.991058544839213</v>
      </c>
    </row>
    <row r="220" spans="1:18" x14ac:dyDescent="0.25">
      <c r="A220" s="2">
        <v>43061</v>
      </c>
      <c r="B220">
        <v>174.96</v>
      </c>
      <c r="C220">
        <f>LN(Исходный!C220)</f>
        <v>6.9469759921354184</v>
      </c>
      <c r="E220">
        <f t="shared" si="34"/>
        <v>1215.4429195840128</v>
      </c>
      <c r="F220">
        <f t="shared" si="35"/>
        <v>30611.001600000003</v>
      </c>
      <c r="G220">
        <f t="shared" si="44"/>
        <v>6.9172267051905152</v>
      </c>
      <c r="H220">
        <f t="shared" si="36"/>
        <v>2.9749286944903197E-2</v>
      </c>
      <c r="I220">
        <f t="shared" si="37"/>
        <v>8.8502007373018779E-4</v>
      </c>
      <c r="J220">
        <f t="shared" si="38"/>
        <v>546.82159850485664</v>
      </c>
      <c r="K220">
        <f t="shared" si="39"/>
        <v>5.6691780098509802E-2</v>
      </c>
      <c r="O220">
        <f t="shared" si="40"/>
        <v>23.384216867469746</v>
      </c>
      <c r="P220">
        <f t="shared" si="41"/>
        <v>0.23810035719945866</v>
      </c>
      <c r="Q220">
        <f t="shared" si="42"/>
        <v>4.2823362249390208E-3</v>
      </c>
      <c r="R220">
        <f t="shared" si="43"/>
        <v>48.260475435305878</v>
      </c>
    </row>
    <row r="221" spans="1:18" x14ac:dyDescent="0.25">
      <c r="A221" s="2">
        <v>43063</v>
      </c>
      <c r="B221">
        <v>174.97</v>
      </c>
      <c r="C221">
        <f>LN(Исходный!C221)</f>
        <v>6.9469759921354184</v>
      </c>
      <c r="E221">
        <f t="shared" si="34"/>
        <v>1215.512389343934</v>
      </c>
      <c r="F221">
        <f t="shared" si="35"/>
        <v>30614.500899999999</v>
      </c>
      <c r="G221">
        <f t="shared" si="44"/>
        <v>6.9173158042060763</v>
      </c>
      <c r="H221">
        <f t="shared" si="36"/>
        <v>2.9660187929342108E-2</v>
      </c>
      <c r="I221">
        <f t="shared" si="37"/>
        <v>8.797267480038913E-4</v>
      </c>
      <c r="J221">
        <f t="shared" si="38"/>
        <v>547.28938284220555</v>
      </c>
      <c r="K221">
        <f t="shared" si="39"/>
        <v>5.6691780098509802E-2</v>
      </c>
      <c r="O221">
        <f t="shared" si="40"/>
        <v>23.394216867469737</v>
      </c>
      <c r="P221">
        <f t="shared" si="41"/>
        <v>0.23810035719945866</v>
      </c>
      <c r="Q221">
        <f t="shared" si="42"/>
        <v>4.2695106421729431E-3</v>
      </c>
      <c r="R221">
        <f t="shared" si="43"/>
        <v>48.260475435305878</v>
      </c>
    </row>
    <row r="222" spans="1:18" x14ac:dyDescent="0.25">
      <c r="A222" s="2">
        <v>43066</v>
      </c>
      <c r="B222">
        <v>174.09</v>
      </c>
      <c r="C222">
        <f>LN(Исходный!C222)</f>
        <v>6.8987145343299883</v>
      </c>
      <c r="E222">
        <f t="shared" si="34"/>
        <v>1200.9972132815076</v>
      </c>
      <c r="F222">
        <f t="shared" si="35"/>
        <v>30307.328100000002</v>
      </c>
      <c r="G222">
        <f t="shared" si="44"/>
        <v>6.9094750908367493</v>
      </c>
      <c r="H222">
        <f t="shared" si="36"/>
        <v>-1.0760556506760999E-2</v>
      </c>
      <c r="I222">
        <f t="shared" si="37"/>
        <v>1.1578957633519647E-4</v>
      </c>
      <c r="J222">
        <f t="shared" si="38"/>
        <v>506.88996115545905</v>
      </c>
      <c r="K222">
        <f t="shared" si="39"/>
        <v>3.6038807723136092E-2</v>
      </c>
      <c r="O222">
        <f t="shared" si="40"/>
        <v>22.514216867469742</v>
      </c>
      <c r="P222">
        <f t="shared" si="41"/>
        <v>0.18983889939402854</v>
      </c>
      <c r="Q222">
        <f t="shared" si="42"/>
        <v>-1.5597915311922786E-3</v>
      </c>
      <c r="R222">
        <f t="shared" si="43"/>
        <v>47.592262226175826</v>
      </c>
    </row>
    <row r="223" spans="1:18" x14ac:dyDescent="0.25">
      <c r="A223" s="2">
        <v>43067</v>
      </c>
      <c r="B223">
        <v>173.07</v>
      </c>
      <c r="C223">
        <f>LN(Исходный!C223)</f>
        <v>6.8987145343299883</v>
      </c>
      <c r="E223">
        <f t="shared" si="34"/>
        <v>1193.9605244564909</v>
      </c>
      <c r="F223">
        <f t="shared" si="35"/>
        <v>29953.224899999997</v>
      </c>
      <c r="G223">
        <f t="shared" si="44"/>
        <v>6.9003869912495741</v>
      </c>
      <c r="H223">
        <f t="shared" si="36"/>
        <v>-1.6724569195858408E-3</v>
      </c>
      <c r="I223">
        <f t="shared" si="37"/>
        <v>2.7971121478705593E-6</v>
      </c>
      <c r="J223">
        <f t="shared" si="38"/>
        <v>462.00135874582031</v>
      </c>
      <c r="K223">
        <f t="shared" si="39"/>
        <v>3.6038807723136092E-2</v>
      </c>
      <c r="O223">
        <f t="shared" si="40"/>
        <v>21.494216867469731</v>
      </c>
      <c r="P223">
        <f t="shared" si="41"/>
        <v>0.18983889939402854</v>
      </c>
      <c r="Q223">
        <f t="shared" si="42"/>
        <v>-2.4243022540840239E-4</v>
      </c>
      <c r="R223">
        <f t="shared" si="43"/>
        <v>47.592262226175826</v>
      </c>
    </row>
    <row r="224" spans="1:18" x14ac:dyDescent="0.25">
      <c r="A224" s="2">
        <v>43068</v>
      </c>
      <c r="B224">
        <v>169.48</v>
      </c>
      <c r="C224">
        <f>LN(Исходный!C224)</f>
        <v>6.8814113036425351</v>
      </c>
      <c r="E224">
        <f t="shared" si="34"/>
        <v>1166.2615877413368</v>
      </c>
      <c r="F224">
        <f t="shared" si="35"/>
        <v>28723.470399999998</v>
      </c>
      <c r="G224">
        <f t="shared" si="44"/>
        <v>6.8684004446633438</v>
      </c>
      <c r="H224">
        <f t="shared" si="36"/>
        <v>1.3010858979191298E-2</v>
      </c>
      <c r="I224">
        <f t="shared" si="37"/>
        <v>1.6928245137640282E-4</v>
      </c>
      <c r="J224">
        <f t="shared" si="38"/>
        <v>320.5609816373875</v>
      </c>
      <c r="K224">
        <f t="shared" si="39"/>
        <v>2.9768556976025116E-2</v>
      </c>
      <c r="O224">
        <f t="shared" si="40"/>
        <v>17.904216867469728</v>
      </c>
      <c r="P224">
        <f t="shared" si="41"/>
        <v>0.17253566870657533</v>
      </c>
      <c r="Q224">
        <f t="shared" si="42"/>
        <v>1.8907253766831614E-3</v>
      </c>
      <c r="R224">
        <f t="shared" si="43"/>
        <v>47.353821529899257</v>
      </c>
    </row>
    <row r="225" spans="1:18" x14ac:dyDescent="0.25">
      <c r="A225" s="2">
        <v>43069</v>
      </c>
      <c r="B225">
        <v>171.85</v>
      </c>
      <c r="C225">
        <f>LN(Исходный!C225)</f>
        <v>6.8731638342125176</v>
      </c>
      <c r="E225">
        <f t="shared" si="34"/>
        <v>1181.1532049094212</v>
      </c>
      <c r="F225">
        <f t="shared" si="35"/>
        <v>29532.422499999997</v>
      </c>
      <c r="G225">
        <f t="shared" si="44"/>
        <v>6.8895169113511896</v>
      </c>
      <c r="H225">
        <f t="shared" si="36"/>
        <v>-1.6353077138671956E-2</v>
      </c>
      <c r="I225">
        <f t="shared" si="37"/>
        <v>2.674231319033554E-4</v>
      </c>
      <c r="J225">
        <f t="shared" si="38"/>
        <v>411.04386958919423</v>
      </c>
      <c r="K225">
        <f t="shared" si="39"/>
        <v>2.6990612421534003E-2</v>
      </c>
      <c r="O225">
        <f t="shared" si="40"/>
        <v>20.274216867469733</v>
      </c>
      <c r="P225">
        <f t="shared" si="41"/>
        <v>0.16428819927655791</v>
      </c>
      <c r="Q225">
        <f t="shared" si="42"/>
        <v>-2.3792648528573285E-3</v>
      </c>
      <c r="R225">
        <f t="shared" si="43"/>
        <v>47.240381091926913</v>
      </c>
    </row>
    <row r="226" spans="1:18" x14ac:dyDescent="0.25">
      <c r="A226" s="2">
        <v>43070</v>
      </c>
      <c r="B226">
        <v>171.05</v>
      </c>
      <c r="C226">
        <f>LN(Исходный!C226)</f>
        <v>6.8658910748834385</v>
      </c>
      <c r="E226">
        <f t="shared" si="34"/>
        <v>1174.4106683588122</v>
      </c>
      <c r="F226">
        <f t="shared" si="35"/>
        <v>29258.102500000005</v>
      </c>
      <c r="G226">
        <f t="shared" si="44"/>
        <v>6.8823889901063477</v>
      </c>
      <c r="H226">
        <f t="shared" si="36"/>
        <v>-1.6497915222909221E-2</v>
      </c>
      <c r="I226">
        <f t="shared" si="37"/>
        <v>2.7218120670229978E-4</v>
      </c>
      <c r="J226">
        <f t="shared" si="38"/>
        <v>379.24512260124328</v>
      </c>
      <c r="K226">
        <f t="shared" si="39"/>
        <v>2.4653848381900319E-2</v>
      </c>
      <c r="O226">
        <f t="shared" si="40"/>
        <v>19.47421686746975</v>
      </c>
      <c r="P226">
        <f t="shared" si="41"/>
        <v>0.1570154399474788</v>
      </c>
      <c r="Q226">
        <f t="shared" si="42"/>
        <v>-2.4028804190123717E-3</v>
      </c>
      <c r="R226">
        <f t="shared" si="43"/>
        <v>47.140460252164061</v>
      </c>
    </row>
    <row r="227" spans="1:18" x14ac:dyDescent="0.25">
      <c r="A227" s="2">
        <v>43073</v>
      </c>
      <c r="B227">
        <v>169.8</v>
      </c>
      <c r="C227">
        <f>LN(Исходный!C227)</f>
        <v>6.8532990931860782</v>
      </c>
      <c r="E227">
        <f t="shared" si="34"/>
        <v>1163.6901860229962</v>
      </c>
      <c r="F227">
        <f t="shared" si="35"/>
        <v>28832.040000000005</v>
      </c>
      <c r="G227">
        <f t="shared" si="44"/>
        <v>6.8712516131612809</v>
      </c>
      <c r="H227">
        <f t="shared" si="36"/>
        <v>-1.7952519975202641E-2</v>
      </c>
      <c r="I227">
        <f t="shared" si="37"/>
        <v>3.2229297346004983E-4</v>
      </c>
      <c r="J227">
        <f t="shared" si="38"/>
        <v>332.12208043256891</v>
      </c>
      <c r="K227">
        <f t="shared" si="39"/>
        <v>2.0858135292923716E-2</v>
      </c>
      <c r="O227">
        <f t="shared" si="40"/>
        <v>18.22421686746975</v>
      </c>
      <c r="P227">
        <f t="shared" si="41"/>
        <v>0.14442345825011849</v>
      </c>
      <c r="Q227">
        <f t="shared" si="42"/>
        <v>-2.6195442123709456E-3</v>
      </c>
      <c r="R227">
        <f t="shared" si="43"/>
        <v>46.967708460665122</v>
      </c>
    </row>
    <row r="228" spans="1:18" x14ac:dyDescent="0.25">
      <c r="A228" s="2">
        <v>43074</v>
      </c>
      <c r="B228">
        <v>169.64</v>
      </c>
      <c r="C228">
        <f>LN(Исходный!C228)</f>
        <v>6.8638033914529544</v>
      </c>
      <c r="E228">
        <f t="shared" si="34"/>
        <v>1164.375607326079</v>
      </c>
      <c r="F228">
        <f t="shared" si="35"/>
        <v>28777.729599999995</v>
      </c>
      <c r="G228">
        <f t="shared" si="44"/>
        <v>6.8698260289123123</v>
      </c>
      <c r="H228">
        <f t="shared" si="36"/>
        <v>-6.0226374593579379E-3</v>
      </c>
      <c r="I228">
        <f t="shared" si="37"/>
        <v>3.6272161966861439E-5</v>
      </c>
      <c r="J228">
        <f t="shared" si="38"/>
        <v>326.31593103497772</v>
      </c>
      <c r="K228">
        <f t="shared" si="39"/>
        <v>2.4002609739389176E-2</v>
      </c>
      <c r="O228">
        <f t="shared" si="40"/>
        <v>18.064216867469725</v>
      </c>
      <c r="P228">
        <f t="shared" si="41"/>
        <v>0.15492775651699464</v>
      </c>
      <c r="Q228">
        <f t="shared" si="42"/>
        <v>-8.7744900543881171E-4</v>
      </c>
      <c r="R228">
        <f t="shared" si="43"/>
        <v>47.111796996521079</v>
      </c>
    </row>
    <row r="229" spans="1:18" x14ac:dyDescent="0.25">
      <c r="A229" s="2">
        <v>43075</v>
      </c>
      <c r="B229">
        <v>169.01</v>
      </c>
      <c r="C229">
        <f>LN(Исходный!C229)</f>
        <v>6.8232861223556869</v>
      </c>
      <c r="E229">
        <f t="shared" si="34"/>
        <v>1153.2035875393346</v>
      </c>
      <c r="F229">
        <f t="shared" si="35"/>
        <v>28564.380099999998</v>
      </c>
      <c r="G229">
        <f t="shared" si="44"/>
        <v>6.8642127909319983</v>
      </c>
      <c r="H229">
        <f t="shared" si="36"/>
        <v>-4.0926668576311442E-2</v>
      </c>
      <c r="I229">
        <f t="shared" si="37"/>
        <v>1.6749922007552385E-3</v>
      </c>
      <c r="J229">
        <f t="shared" si="38"/>
        <v>303.95191778196602</v>
      </c>
      <c r="K229">
        <f t="shared" si="39"/>
        <v>1.3089759631619544E-2</v>
      </c>
      <c r="O229">
        <f t="shared" si="40"/>
        <v>17.434216867469729</v>
      </c>
      <c r="P229">
        <f t="shared" si="41"/>
        <v>0.11441048741972715</v>
      </c>
      <c r="Q229">
        <f t="shared" si="42"/>
        <v>-5.9980877017922598E-3</v>
      </c>
      <c r="R229">
        <f t="shared" si="43"/>
        <v>46.557233507531706</v>
      </c>
    </row>
    <row r="230" spans="1:18" x14ac:dyDescent="0.25">
      <c r="A230" s="2">
        <v>43076</v>
      </c>
      <c r="B230">
        <v>169.32</v>
      </c>
      <c r="C230">
        <f>LN(Исходный!C230)</f>
        <v>6.8416154764775916</v>
      </c>
      <c r="E230">
        <f t="shared" si="34"/>
        <v>1158.4223324771858</v>
      </c>
      <c r="F230">
        <f t="shared" si="35"/>
        <v>28669.262399999996</v>
      </c>
      <c r="G230">
        <f t="shared" si="44"/>
        <v>6.8669748604143752</v>
      </c>
      <c r="H230">
        <f t="shared" si="36"/>
        <v>-2.5359383936783608E-2</v>
      </c>
      <c r="I230">
        <f t="shared" si="37"/>
        <v>6.4309835365319846E-4</v>
      </c>
      <c r="J230">
        <f t="shared" si="38"/>
        <v>314.85723223979733</v>
      </c>
      <c r="K230">
        <f t="shared" si="39"/>
        <v>1.7619865532497541E-2</v>
      </c>
      <c r="O230">
        <f t="shared" si="40"/>
        <v>17.744216867469731</v>
      </c>
      <c r="P230">
        <f t="shared" si="41"/>
        <v>0.13273984154163188</v>
      </c>
      <c r="Q230">
        <f t="shared" si="42"/>
        <v>-3.7066368351119168E-3</v>
      </c>
      <c r="R230">
        <f t="shared" si="43"/>
        <v>46.807702327977701</v>
      </c>
    </row>
    <row r="231" spans="1:18" x14ac:dyDescent="0.25">
      <c r="A231" s="2">
        <v>43077</v>
      </c>
      <c r="B231">
        <v>169.37</v>
      </c>
      <c r="C231">
        <f>LN(Исходный!C231)</f>
        <v>6.8596149036542018</v>
      </c>
      <c r="E231">
        <f t="shared" si="34"/>
        <v>1161.8129762319122</v>
      </c>
      <c r="F231">
        <f t="shared" si="35"/>
        <v>28686.196900000003</v>
      </c>
      <c r="G231">
        <f t="shared" si="44"/>
        <v>6.867420355492178</v>
      </c>
      <c r="H231">
        <f t="shared" si="36"/>
        <v>-7.8054518379762072E-3</v>
      </c>
      <c r="I231">
        <f t="shared" si="37"/>
        <v>6.0925078394966154E-5</v>
      </c>
      <c r="J231">
        <f t="shared" si="38"/>
        <v>316.63415392654468</v>
      </c>
      <c r="K231">
        <f t="shared" si="39"/>
        <v>2.272232713371039E-2</v>
      </c>
      <c r="O231">
        <f t="shared" si="40"/>
        <v>17.794216867469743</v>
      </c>
      <c r="P231">
        <f t="shared" si="41"/>
        <v>0.15073926871824206</v>
      </c>
      <c r="Q231">
        <f t="shared" si="42"/>
        <v>-1.1378848445002571E-3</v>
      </c>
      <c r="R231">
        <f t="shared" si="43"/>
        <v>47.054316626434847</v>
      </c>
    </row>
    <row r="232" spans="1:18" x14ac:dyDescent="0.25">
      <c r="A232" s="2">
        <v>43080</v>
      </c>
      <c r="B232">
        <v>172.67</v>
      </c>
      <c r="C232">
        <f>LN(Исходный!C232)</f>
        <v>6.8679744089702925</v>
      </c>
      <c r="E232">
        <f t="shared" si="34"/>
        <v>1185.8931411969004</v>
      </c>
      <c r="F232">
        <f t="shared" si="35"/>
        <v>29814.928899999995</v>
      </c>
      <c r="G232">
        <f t="shared" si="44"/>
        <v>6.8968230306271536</v>
      </c>
      <c r="H232">
        <f t="shared" si="36"/>
        <v>-2.8848621656861084E-2</v>
      </c>
      <c r="I232">
        <f t="shared" si="37"/>
        <v>8.3224297150071437E-4</v>
      </c>
      <c r="J232">
        <f t="shared" si="38"/>
        <v>444.9659852518443</v>
      </c>
      <c r="K232">
        <f t="shared" si="39"/>
        <v>2.5312419899227692E-2</v>
      </c>
      <c r="O232">
        <f t="shared" si="40"/>
        <v>21.094216867469726</v>
      </c>
      <c r="P232">
        <f t="shared" si="41"/>
        <v>0.15909877403433281</v>
      </c>
      <c r="Q232">
        <f t="shared" si="42"/>
        <v>-4.2004556131108716E-3</v>
      </c>
      <c r="R232">
        <f t="shared" si="43"/>
        <v>47.169072482270842</v>
      </c>
    </row>
    <row r="233" spans="1:18" x14ac:dyDescent="0.25">
      <c r="A233" s="2">
        <v>43081</v>
      </c>
      <c r="B233">
        <v>171.7</v>
      </c>
      <c r="C233">
        <f>LN(Исходный!C233)</f>
        <v>6.8617113404807304</v>
      </c>
      <c r="E233">
        <f t="shared" si="34"/>
        <v>1178.1558371605413</v>
      </c>
      <c r="F233">
        <f t="shared" si="35"/>
        <v>29480.889999999996</v>
      </c>
      <c r="G233">
        <f t="shared" si="44"/>
        <v>6.8881804261177813</v>
      </c>
      <c r="H233">
        <f t="shared" si="36"/>
        <v>-2.646908563705086E-2</v>
      </c>
      <c r="I233">
        <f t="shared" si="37"/>
        <v>7.0061249446153214E-4</v>
      </c>
      <c r="J233">
        <f t="shared" si="38"/>
        <v>404.98410452895308</v>
      </c>
      <c r="K233">
        <f t="shared" si="39"/>
        <v>2.335875288936784E-2</v>
      </c>
      <c r="O233">
        <f t="shared" si="40"/>
        <v>20.124216867469727</v>
      </c>
      <c r="P233">
        <f t="shared" si="41"/>
        <v>0.15283570554477066</v>
      </c>
      <c r="Q233">
        <f t="shared" si="42"/>
        <v>-3.8575049756022586E-3</v>
      </c>
      <c r="R233">
        <f t="shared" si="43"/>
        <v>47.083082520081859</v>
      </c>
    </row>
    <row r="234" spans="1:18" x14ac:dyDescent="0.25">
      <c r="A234" s="2">
        <v>43082</v>
      </c>
      <c r="B234">
        <v>172.27</v>
      </c>
      <c r="C234">
        <f>LN(Исходный!C234)</f>
        <v>6.852242569051878</v>
      </c>
      <c r="E234">
        <f t="shared" si="34"/>
        <v>1180.435827370567</v>
      </c>
      <c r="F234">
        <f t="shared" si="35"/>
        <v>29676.952900000004</v>
      </c>
      <c r="G234">
        <f t="shared" si="44"/>
        <v>6.8932590700047323</v>
      </c>
      <c r="H234">
        <f t="shared" si="36"/>
        <v>-4.1016500952854251E-2</v>
      </c>
      <c r="I234">
        <f t="shared" si="37"/>
        <v>1.6823533504154936E-3</v>
      </c>
      <c r="J234">
        <f t="shared" si="38"/>
        <v>428.25061175786942</v>
      </c>
      <c r="K234">
        <f t="shared" si="39"/>
        <v>2.055407779779805E-2</v>
      </c>
      <c r="O234">
        <f t="shared" si="40"/>
        <v>20.694216867469748</v>
      </c>
      <c r="P234">
        <f t="shared" si="41"/>
        <v>0.14336693411591828</v>
      </c>
      <c r="Q234">
        <f t="shared" si="42"/>
        <v>-5.9858506962530908E-3</v>
      </c>
      <c r="R234">
        <f t="shared" si="43"/>
        <v>46.953228225126679</v>
      </c>
    </row>
    <row r="235" spans="1:18" x14ac:dyDescent="0.25">
      <c r="A235" s="2">
        <v>43083</v>
      </c>
      <c r="B235">
        <v>172.22</v>
      </c>
      <c r="C235">
        <f>LN(Исходный!C235)</f>
        <v>6.8501261661455004</v>
      </c>
      <c r="E235">
        <f t="shared" si="34"/>
        <v>1179.7287283335781</v>
      </c>
      <c r="F235">
        <f t="shared" si="35"/>
        <v>29659.7284</v>
      </c>
      <c r="G235">
        <f t="shared" si="44"/>
        <v>6.8928135749269295</v>
      </c>
      <c r="H235">
        <f t="shared" si="36"/>
        <v>-4.268740878142907E-2</v>
      </c>
      <c r="I235">
        <f t="shared" si="37"/>
        <v>1.8222148684728277E-3</v>
      </c>
      <c r="J235">
        <f t="shared" si="38"/>
        <v>426.18369007112199</v>
      </c>
      <c r="K235">
        <f t="shared" si="39"/>
        <v>1.9951712566977423E-2</v>
      </c>
      <c r="O235">
        <f t="shared" si="40"/>
        <v>20.644216867469737</v>
      </c>
      <c r="P235">
        <f t="shared" si="41"/>
        <v>0.14125053120954068</v>
      </c>
      <c r="Q235">
        <f t="shared" si="42"/>
        <v>-6.2316237316033061E-3</v>
      </c>
      <c r="R235">
        <f t="shared" si="43"/>
        <v>46.924228492111254</v>
      </c>
    </row>
    <row r="236" spans="1:18" x14ac:dyDescent="0.25">
      <c r="A236" s="2">
        <v>43084</v>
      </c>
      <c r="B236">
        <v>173.97</v>
      </c>
      <c r="C236">
        <f>LN(Исходный!C236)</f>
        <v>6.8341087388138382</v>
      </c>
      <c r="E236">
        <f t="shared" si="34"/>
        <v>1188.9298972914435</v>
      </c>
      <c r="F236">
        <f t="shared" si="35"/>
        <v>30265.5609</v>
      </c>
      <c r="G236">
        <f t="shared" si="44"/>
        <v>6.9084059026500224</v>
      </c>
      <c r="H236">
        <f t="shared" si="36"/>
        <v>-7.4297163836184232E-2</v>
      </c>
      <c r="I236">
        <f t="shared" si="37"/>
        <v>5.5200685541008021E-3</v>
      </c>
      <c r="J236">
        <f t="shared" si="38"/>
        <v>501.50094910726608</v>
      </c>
      <c r="K236">
        <f t="shared" si="39"/>
        <v>1.5683330306887493E-2</v>
      </c>
      <c r="O236">
        <f t="shared" si="40"/>
        <v>22.394216867469737</v>
      </c>
      <c r="P236">
        <f t="shared" si="41"/>
        <v>0.12523310387787845</v>
      </c>
      <c r="Q236">
        <f t="shared" si="42"/>
        <v>-1.0871522048547272E-2</v>
      </c>
      <c r="R236">
        <f t="shared" si="43"/>
        <v>46.705042253931673</v>
      </c>
    </row>
    <row r="237" spans="1:18" x14ac:dyDescent="0.25">
      <c r="A237" s="2">
        <v>43087</v>
      </c>
      <c r="B237">
        <v>176.42</v>
      </c>
      <c r="C237">
        <f>LN(Исходный!C237)</f>
        <v>6.8490662826334576</v>
      </c>
      <c r="E237">
        <f t="shared" si="34"/>
        <v>1208.3122735821946</v>
      </c>
      <c r="F237">
        <f t="shared" si="35"/>
        <v>31124.016399999997</v>
      </c>
      <c r="G237">
        <f t="shared" si="44"/>
        <v>6.9302351614623525</v>
      </c>
      <c r="H237">
        <f t="shared" si="36"/>
        <v>-8.1168878828894897E-2</v>
      </c>
      <c r="I237">
        <f t="shared" si="37"/>
        <v>6.5883868903398226E-3</v>
      </c>
      <c r="J237">
        <f t="shared" si="38"/>
        <v>617.23511175786723</v>
      </c>
      <c r="K237">
        <f t="shared" si="39"/>
        <v>1.9653417701843971E-2</v>
      </c>
      <c r="O237">
        <f t="shared" si="40"/>
        <v>24.844216867469726</v>
      </c>
      <c r="P237">
        <f t="shared" si="41"/>
        <v>0.14019064769749789</v>
      </c>
      <c r="Q237">
        <f t="shared" si="42"/>
        <v>-1.1851086772909076E-2</v>
      </c>
      <c r="R237">
        <f t="shared" si="43"/>
        <v>46.909708943906487</v>
      </c>
    </row>
    <row r="238" spans="1:18" x14ac:dyDescent="0.25">
      <c r="A238" s="2">
        <v>43088</v>
      </c>
      <c r="B238">
        <v>174.54</v>
      </c>
      <c r="C238">
        <f>LN(Исходный!C238)</f>
        <v>6.8458798752640497</v>
      </c>
      <c r="E238">
        <f t="shared" si="34"/>
        <v>1194.8798734285872</v>
      </c>
      <c r="F238">
        <f t="shared" si="35"/>
        <v>30464.211599999999</v>
      </c>
      <c r="G238">
        <f t="shared" si="44"/>
        <v>6.9134845465369725</v>
      </c>
      <c r="H238">
        <f t="shared" si="36"/>
        <v>-6.7604671272922801E-2</v>
      </c>
      <c r="I238">
        <f t="shared" si="37"/>
        <v>4.5703915779199532E-3</v>
      </c>
      <c r="J238">
        <f t="shared" si="38"/>
        <v>527.35525633618124</v>
      </c>
      <c r="K238">
        <f t="shared" si="39"/>
        <v>1.8770161867877042E-2</v>
      </c>
      <c r="O238">
        <f t="shared" si="40"/>
        <v>22.96421686746973</v>
      </c>
      <c r="P238">
        <f t="shared" si="41"/>
        <v>0.13700424032809</v>
      </c>
      <c r="Q238">
        <f t="shared" si="42"/>
        <v>-9.8752348134527046E-3</v>
      </c>
      <c r="R238">
        <f t="shared" si="43"/>
        <v>46.866071266545319</v>
      </c>
    </row>
    <row r="239" spans="1:18" x14ac:dyDescent="0.25">
      <c r="A239" s="2">
        <v>43089</v>
      </c>
      <c r="B239">
        <v>174.35</v>
      </c>
      <c r="C239">
        <f>LN(Исходный!C239)</f>
        <v>6.8362592772770672</v>
      </c>
      <c r="E239">
        <f t="shared" si="34"/>
        <v>1191.9018049932565</v>
      </c>
      <c r="F239">
        <f t="shared" si="35"/>
        <v>30397.922499999997</v>
      </c>
      <c r="G239">
        <f t="shared" si="44"/>
        <v>6.9117916652413225</v>
      </c>
      <c r="H239">
        <f t="shared" si="36"/>
        <v>-7.5532387964255321E-2</v>
      </c>
      <c r="I239">
        <f t="shared" si="37"/>
        <v>5.7051416315827821E-3</v>
      </c>
      <c r="J239">
        <f t="shared" si="38"/>
        <v>518.66495392654292</v>
      </c>
      <c r="K239">
        <f t="shared" si="39"/>
        <v>1.622659233608718E-2</v>
      </c>
      <c r="O239">
        <f t="shared" si="40"/>
        <v>22.774216867469733</v>
      </c>
      <c r="P239">
        <f t="shared" si="41"/>
        <v>0.12738364234110744</v>
      </c>
      <c r="Q239">
        <f t="shared" si="42"/>
        <v>-1.1048789242870911E-2</v>
      </c>
      <c r="R239">
        <f t="shared" si="43"/>
        <v>46.73444090615677</v>
      </c>
    </row>
    <row r="240" spans="1:18" x14ac:dyDescent="0.25">
      <c r="A240" s="2">
        <v>43090</v>
      </c>
      <c r="B240">
        <v>175.01</v>
      </c>
      <c r="C240">
        <f>LN(Исходный!C240)</f>
        <v>6.8211074722564646</v>
      </c>
      <c r="E240">
        <f t="shared" si="34"/>
        <v>1193.7620187196037</v>
      </c>
      <c r="F240">
        <f t="shared" si="35"/>
        <v>30628.500099999997</v>
      </c>
      <c r="G240">
        <f t="shared" si="44"/>
        <v>6.917672200268318</v>
      </c>
      <c r="H240">
        <f t="shared" si="36"/>
        <v>-9.656472801185334E-2</v>
      </c>
      <c r="I240">
        <f t="shared" si="37"/>
        <v>9.3247466960032135E-3</v>
      </c>
      <c r="J240">
        <f t="shared" si="38"/>
        <v>549.16252019160277</v>
      </c>
      <c r="K240">
        <f t="shared" si="39"/>
        <v>1.2595985308336277E-2</v>
      </c>
      <c r="O240">
        <f t="shared" si="40"/>
        <v>23.434216867469729</v>
      </c>
      <c r="P240">
        <f t="shared" si="41"/>
        <v>0.1122318373205049</v>
      </c>
      <c r="Q240">
        <f t="shared" si="42"/>
        <v>-1.4156752170320098E-2</v>
      </c>
      <c r="R240">
        <f t="shared" si="43"/>
        <v>46.527507148072978</v>
      </c>
    </row>
    <row r="241" spans="1:18" x14ac:dyDescent="0.25">
      <c r="A241" s="2">
        <v>43091</v>
      </c>
      <c r="B241">
        <v>175.01</v>
      </c>
      <c r="C241">
        <f>LN(Исходный!C241)</f>
        <v>6.842683282238422</v>
      </c>
      <c r="E241">
        <f t="shared" si="34"/>
        <v>1197.5380012245462</v>
      </c>
      <c r="F241">
        <f t="shared" si="35"/>
        <v>30628.500099999997</v>
      </c>
      <c r="G241">
        <f t="shared" si="44"/>
        <v>6.917672200268318</v>
      </c>
      <c r="H241">
        <f t="shared" si="36"/>
        <v>-7.4988918029895935E-2</v>
      </c>
      <c r="I241">
        <f t="shared" si="37"/>
        <v>5.6233378272944516E-3</v>
      </c>
      <c r="J241">
        <f t="shared" si="38"/>
        <v>549.16252019160277</v>
      </c>
      <c r="K241">
        <f t="shared" si="39"/>
        <v>1.7904486476620147E-2</v>
      </c>
      <c r="O241">
        <f t="shared" si="40"/>
        <v>23.434216867469729</v>
      </c>
      <c r="P241">
        <f t="shared" si="41"/>
        <v>0.13380764730246231</v>
      </c>
      <c r="Q241">
        <f t="shared" si="42"/>
        <v>-1.095899297641686E-2</v>
      </c>
      <c r="R241">
        <f t="shared" si="43"/>
        <v>46.822314501025183</v>
      </c>
    </row>
    <row r="242" spans="1:18" x14ac:dyDescent="0.25">
      <c r="A242" s="2">
        <v>43096</v>
      </c>
      <c r="B242">
        <v>170.6</v>
      </c>
      <c r="C242">
        <f>LN(Исходный!C242)</f>
        <v>6.8543545022550214</v>
      </c>
      <c r="E242">
        <f t="shared" si="34"/>
        <v>1169.3528780847066</v>
      </c>
      <c r="F242">
        <f t="shared" si="35"/>
        <v>29104.359999999997</v>
      </c>
      <c r="G242">
        <f t="shared" si="44"/>
        <v>6.8783795344061236</v>
      </c>
      <c r="H242">
        <f t="shared" si="36"/>
        <v>-2.4025032151102188E-2</v>
      </c>
      <c r="I242">
        <f t="shared" si="37"/>
        <v>5.7720216986149387E-4</v>
      </c>
      <c r="J242">
        <f t="shared" si="38"/>
        <v>361.92082742051986</v>
      </c>
      <c r="K242">
        <f t="shared" si="39"/>
        <v>2.116410083643715E-2</v>
      </c>
      <c r="O242">
        <f t="shared" si="40"/>
        <v>19.024216867469733</v>
      </c>
      <c r="P242">
        <f t="shared" si="41"/>
        <v>0.14547886731906168</v>
      </c>
      <c r="Q242">
        <f t="shared" si="42"/>
        <v>-3.5050758088450442E-3</v>
      </c>
      <c r="R242">
        <f t="shared" si="43"/>
        <v>46.982175642583684</v>
      </c>
    </row>
    <row r="243" spans="1:18" x14ac:dyDescent="0.25">
      <c r="A243" s="2">
        <v>43097</v>
      </c>
      <c r="B243">
        <v>171.08</v>
      </c>
      <c r="C243">
        <f>LN(Исходный!C243)</f>
        <v>6.8844866520427823</v>
      </c>
      <c r="E243">
        <f t="shared" si="34"/>
        <v>1177.7979764314794</v>
      </c>
      <c r="F243">
        <f t="shared" si="35"/>
        <v>29268.366400000003</v>
      </c>
      <c r="G243">
        <f t="shared" si="44"/>
        <v>6.8826562871530292</v>
      </c>
      <c r="H243">
        <f t="shared" si="36"/>
        <v>1.8303648897530778E-3</v>
      </c>
      <c r="I243">
        <f t="shared" si="37"/>
        <v>3.3502356296407966E-6</v>
      </c>
      <c r="J243">
        <f t="shared" si="38"/>
        <v>380.41447561329153</v>
      </c>
      <c r="K243">
        <f t="shared" si="39"/>
        <v>3.0839229329292735E-2</v>
      </c>
      <c r="O243">
        <f t="shared" si="40"/>
        <v>19.504216867469751</v>
      </c>
      <c r="P243">
        <f t="shared" si="41"/>
        <v>0.17561101710682259</v>
      </c>
      <c r="Q243">
        <f t="shared" si="42"/>
        <v>2.6586802796835511E-4</v>
      </c>
      <c r="R243">
        <f t="shared" si="43"/>
        <v>47.39615646215524</v>
      </c>
    </row>
    <row r="244" spans="1:18" x14ac:dyDescent="0.25">
      <c r="A244" s="2">
        <v>43098</v>
      </c>
      <c r="B244">
        <v>169.23</v>
      </c>
      <c r="C244">
        <f>LN(Исходный!C244)</f>
        <v>6.8936563546026353</v>
      </c>
      <c r="E244">
        <f t="shared" si="34"/>
        <v>1166.613464889404</v>
      </c>
      <c r="F244">
        <f t="shared" si="35"/>
        <v>28638.792899999997</v>
      </c>
      <c r="G244">
        <f t="shared" si="44"/>
        <v>6.8661729692743299</v>
      </c>
      <c r="H244">
        <f t="shared" si="36"/>
        <v>2.748338532830541E-2</v>
      </c>
      <c r="I244">
        <f t="shared" si="37"/>
        <v>7.5533646910411309E-4</v>
      </c>
      <c r="J244">
        <f t="shared" si="38"/>
        <v>311.67137320365265</v>
      </c>
      <c r="K244">
        <f t="shared" si="39"/>
        <v>3.414391436053453E-2</v>
      </c>
      <c r="O244">
        <f t="shared" si="40"/>
        <v>17.654216867469728</v>
      </c>
      <c r="P244">
        <f t="shared" si="41"/>
        <v>0.18478071966667553</v>
      </c>
      <c r="Q244">
        <f t="shared" si="42"/>
        <v>3.9867646303482747E-3</v>
      </c>
      <c r="R244">
        <f t="shared" si="43"/>
        <v>47.522497935353293</v>
      </c>
    </row>
    <row r="245" spans="1:18" x14ac:dyDescent="0.25">
      <c r="A245" s="2">
        <v>43102</v>
      </c>
      <c r="B245">
        <v>172.26</v>
      </c>
      <c r="C245">
        <f>LN(Исходный!C245)</f>
        <v>6.8987145343299883</v>
      </c>
      <c r="E245">
        <f t="shared" si="34"/>
        <v>1188.3725656836837</v>
      </c>
      <c r="F245">
        <f t="shared" si="35"/>
        <v>29673.507599999997</v>
      </c>
      <c r="G245">
        <f t="shared" si="44"/>
        <v>6.8931699709891712</v>
      </c>
      <c r="H245">
        <f t="shared" si="36"/>
        <v>5.5445633408170991E-3</v>
      </c>
      <c r="I245">
        <f t="shared" si="37"/>
        <v>3.0742182640332869E-5</v>
      </c>
      <c r="J245">
        <f t="shared" si="38"/>
        <v>427.83682742051923</v>
      </c>
      <c r="K245">
        <f t="shared" si="39"/>
        <v>3.6038807723136092E-2</v>
      </c>
      <c r="O245">
        <f t="shared" si="40"/>
        <v>20.684216867469729</v>
      </c>
      <c r="P245">
        <f t="shared" si="41"/>
        <v>0.18983889939402854</v>
      </c>
      <c r="Q245">
        <f t="shared" si="42"/>
        <v>8.0370963506690369E-4</v>
      </c>
      <c r="R245">
        <f t="shared" si="43"/>
        <v>47.592262226175826</v>
      </c>
    </row>
    <row r="246" spans="1:18" x14ac:dyDescent="0.25">
      <c r="A246" s="2">
        <v>43103</v>
      </c>
      <c r="B246">
        <v>172.23</v>
      </c>
      <c r="C246">
        <f>LN(Исходный!C246)</f>
        <v>6.8977049431286357</v>
      </c>
      <c r="E246">
        <f t="shared" si="34"/>
        <v>1187.9917223550449</v>
      </c>
      <c r="F246">
        <f t="shared" si="35"/>
        <v>29663.172899999998</v>
      </c>
      <c r="G246">
        <f t="shared" si="44"/>
        <v>6.8929026739424897</v>
      </c>
      <c r="H246">
        <f t="shared" si="36"/>
        <v>4.8022691861460132E-3</v>
      </c>
      <c r="I246">
        <f t="shared" si="37"/>
        <v>2.3061789336207492E-5</v>
      </c>
      <c r="J246">
        <f t="shared" si="38"/>
        <v>426.59667440847102</v>
      </c>
      <c r="K246">
        <f t="shared" si="39"/>
        <v>3.5656507632524599E-2</v>
      </c>
      <c r="O246">
        <f t="shared" si="40"/>
        <v>20.654216867469728</v>
      </c>
      <c r="P246">
        <f t="shared" si="41"/>
        <v>0.18882930819267596</v>
      </c>
      <c r="Q246">
        <f t="shared" si="42"/>
        <v>6.9621261357807765E-4</v>
      </c>
      <c r="R246">
        <f t="shared" si="43"/>
        <v>47.578333482461218</v>
      </c>
    </row>
    <row r="247" spans="1:18" x14ac:dyDescent="0.25">
      <c r="A247" s="2">
        <v>43104</v>
      </c>
      <c r="B247">
        <v>173.03</v>
      </c>
      <c r="C247">
        <f>LN(Исходный!C247)</f>
        <v>6.8997231072848724</v>
      </c>
      <c r="E247">
        <f t="shared" si="34"/>
        <v>1193.8590892535015</v>
      </c>
      <c r="F247">
        <f t="shared" si="35"/>
        <v>29939.3809</v>
      </c>
      <c r="G247">
        <f t="shared" si="44"/>
        <v>6.9000305951873324</v>
      </c>
      <c r="H247">
        <f t="shared" si="36"/>
        <v>-3.0748790246004631E-4</v>
      </c>
      <c r="I247">
        <f t="shared" si="37"/>
        <v>9.4548810159278955E-8</v>
      </c>
      <c r="J247">
        <f t="shared" si="38"/>
        <v>460.28342139642308</v>
      </c>
      <c r="K247">
        <f t="shared" si="39"/>
        <v>3.6422757701968976E-2</v>
      </c>
      <c r="O247">
        <f t="shared" si="40"/>
        <v>21.454216867469739</v>
      </c>
      <c r="P247">
        <f t="shared" si="41"/>
        <v>0.19084747234891264</v>
      </c>
      <c r="Q247">
        <f t="shared" si="42"/>
        <v>-4.4565252500552399E-5</v>
      </c>
      <c r="R247">
        <f t="shared" si="43"/>
        <v>47.606178957200811</v>
      </c>
    </row>
    <row r="248" spans="1:18" x14ac:dyDescent="0.25">
      <c r="A248" s="2">
        <v>43105</v>
      </c>
      <c r="B248">
        <v>175</v>
      </c>
      <c r="C248">
        <f>LN(Исходный!C248)</f>
        <v>6.90975328164481</v>
      </c>
      <c r="E248">
        <f t="shared" si="34"/>
        <v>1209.2068242878418</v>
      </c>
      <c r="F248">
        <f t="shared" si="35"/>
        <v>30625</v>
      </c>
      <c r="G248">
        <f t="shared" si="44"/>
        <v>6.9175831012527578</v>
      </c>
      <c r="H248">
        <f t="shared" si="36"/>
        <v>-7.8298196079478188E-3</v>
      </c>
      <c r="I248">
        <f t="shared" si="37"/>
        <v>6.1306075093004134E-5</v>
      </c>
      <c r="J248">
        <f t="shared" si="38"/>
        <v>548.69393585425382</v>
      </c>
      <c r="K248">
        <f t="shared" si="39"/>
        <v>4.0351828947285645E-2</v>
      </c>
      <c r="O248">
        <f t="shared" si="40"/>
        <v>23.424216867469738</v>
      </c>
      <c r="P248">
        <f t="shared" si="41"/>
        <v>0.20087764670885022</v>
      </c>
      <c r="Q248">
        <f t="shared" si="42"/>
        <v>-1.1331547290909922E-3</v>
      </c>
      <c r="R248">
        <f t="shared" si="43"/>
        <v>47.744690413201219</v>
      </c>
    </row>
    <row r="249" spans="1:18" x14ac:dyDescent="0.25">
      <c r="A249" s="2">
        <v>43108</v>
      </c>
      <c r="B249">
        <v>174.35</v>
      </c>
      <c r="C249">
        <f>LN(Исходный!C249)</f>
        <v>6.8987145343299883</v>
      </c>
      <c r="E249">
        <f t="shared" si="34"/>
        <v>1202.7908790604333</v>
      </c>
      <c r="F249">
        <f t="shared" si="35"/>
        <v>30397.922499999997</v>
      </c>
      <c r="G249">
        <f t="shared" si="44"/>
        <v>6.9117916652413225</v>
      </c>
      <c r="H249">
        <f t="shared" si="36"/>
        <v>-1.3077130911334223E-2</v>
      </c>
      <c r="I249">
        <f t="shared" si="37"/>
        <v>1.7101135287217304E-4</v>
      </c>
      <c r="J249">
        <f t="shared" si="38"/>
        <v>518.66495392654292</v>
      </c>
      <c r="K249">
        <f t="shared" si="39"/>
        <v>3.6038807723136092E-2</v>
      </c>
      <c r="O249">
        <f t="shared" si="40"/>
        <v>22.774216867469733</v>
      </c>
      <c r="P249">
        <f t="shared" si="41"/>
        <v>0.18983889939402854</v>
      </c>
      <c r="Q249">
        <f t="shared" si="42"/>
        <v>-1.8955895110978511E-3</v>
      </c>
      <c r="R249">
        <f t="shared" si="43"/>
        <v>47.592262226175826</v>
      </c>
    </row>
    <row r="250" spans="1:18" x14ac:dyDescent="0.25">
      <c r="A250" s="2">
        <v>43109</v>
      </c>
      <c r="B250">
        <v>174.33</v>
      </c>
      <c r="C250">
        <f>LN(Исходный!C250)</f>
        <v>6.8741984954532942</v>
      </c>
      <c r="E250">
        <f t="shared" si="34"/>
        <v>1198.3790237123728</v>
      </c>
      <c r="F250">
        <f t="shared" si="35"/>
        <v>30390.948900000003</v>
      </c>
      <c r="G250">
        <f t="shared" si="44"/>
        <v>6.9116134672102021</v>
      </c>
      <c r="H250">
        <f t="shared" si="36"/>
        <v>-3.7414971756907889E-2</v>
      </c>
      <c r="I250">
        <f t="shared" si="37"/>
        <v>1.3998801115702149E-3</v>
      </c>
      <c r="J250">
        <f t="shared" si="38"/>
        <v>517.75438525184495</v>
      </c>
      <c r="K250">
        <f t="shared" si="39"/>
        <v>2.7331648209634029E-2</v>
      </c>
      <c r="O250">
        <f t="shared" si="40"/>
        <v>22.754216867469751</v>
      </c>
      <c r="P250">
        <f t="shared" si="41"/>
        <v>0.16532286051733447</v>
      </c>
      <c r="Q250">
        <f t="shared" si="42"/>
        <v>-5.4428122466429725E-3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B2" sqref="B2:C250"/>
    </sheetView>
  </sheetViews>
  <sheetFormatPr defaultRowHeight="15" x14ac:dyDescent="0.25"/>
  <cols>
    <col min="1" max="1" width="10.140625" bestFit="1" customWidth="1"/>
    <col min="2" max="2" width="17.7109375" bestFit="1" customWidth="1"/>
    <col min="3" max="3" width="20.28515625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56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1.317367632809638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LN(Исходный!B2)</f>
        <v>4.7790394559670624</v>
      </c>
      <c r="C2">
        <f>LN(Исходный!C2)</f>
        <v>6.4118182677098972</v>
      </c>
      <c r="E2">
        <f>B2*C2</f>
        <v>30.642332485875979</v>
      </c>
      <c r="F2">
        <f>B2^2</f>
        <v>22.839218121689957</v>
      </c>
      <c r="G2">
        <f t="shared" ref="G2:G8" si="0">$M$2+$M$1*B2</f>
        <v>6.3960764093527818</v>
      </c>
      <c r="H2">
        <f>C2-G2</f>
        <v>1.574185835711539E-2</v>
      </c>
      <c r="I2">
        <f>H2^2</f>
        <v>2.4780610453548367E-4</v>
      </c>
      <c r="J2">
        <f>(B2-$M$3)^2</f>
        <v>5.6378998998509122E-2</v>
      </c>
      <c r="K2">
        <f>(C2-$M$4)^2</f>
        <v>8.8243079423279788E-2</v>
      </c>
      <c r="L2" s="3" t="s">
        <v>0</v>
      </c>
      <c r="M2">
        <f>M4-M1*M3</f>
        <v>0.10032451414159294</v>
      </c>
      <c r="O2">
        <f>B2-$M$3</f>
        <v>-0.23744262253965509</v>
      </c>
      <c r="P2">
        <f>C2-$M$4</f>
        <v>-0.29705736722606257</v>
      </c>
      <c r="Q2">
        <f>(C2-G2)/C2</f>
        <v>2.4551317114510007E-3</v>
      </c>
      <c r="R2">
        <f>C2^2</f>
        <v>41.111413498138347</v>
      </c>
    </row>
    <row r="3" spans="1:18" x14ac:dyDescent="0.25">
      <c r="A3" s="2">
        <v>42745</v>
      </c>
      <c r="B3">
        <f>LN(Исходный!B3)</f>
        <v>4.7800474358928096</v>
      </c>
      <c r="C3">
        <f>LN(Исходный!C3)</f>
        <v>6.4216222678065176</v>
      </c>
      <c r="E3">
        <f t="shared" ref="E3:E66" si="1">B3*C3</f>
        <v>30.695659055500712</v>
      </c>
      <c r="F3">
        <f t="shared" ref="F3:F66" si="2">B3^2</f>
        <v>22.848853489385423</v>
      </c>
      <c r="G3">
        <f t="shared" si="0"/>
        <v>6.3974042894814831</v>
      </c>
      <c r="H3">
        <f t="shared" ref="H3:H66" si="3">C3-G3</f>
        <v>2.4217978325034473E-2</v>
      </c>
      <c r="I3">
        <f t="shared" ref="I3:I66" si="4">H3^2</f>
        <v>5.8651047415183948E-4</v>
      </c>
      <c r="J3">
        <f t="shared" ref="J3:J66" si="5">(B3-$M$3)^2</f>
        <v>5.5901340227966355E-2</v>
      </c>
      <c r="K3">
        <f t="shared" ref="K3:K66" si="6">(C3-$M$4)^2</f>
        <v>8.2514496927202086E-2</v>
      </c>
      <c r="L3" s="3" t="s">
        <v>2</v>
      </c>
      <c r="M3">
        <f>AVERAGE(B2:B250)</f>
        <v>5.0164820785067175</v>
      </c>
      <c r="O3">
        <f t="shared" ref="O3:O66" si="7">B3-$M$3</f>
        <v>-0.2364346426139079</v>
      </c>
      <c r="P3">
        <f t="shared" ref="P3:P66" si="8">C3-$M$4</f>
        <v>-0.28725336712944216</v>
      </c>
      <c r="Q3">
        <f t="shared" ref="Q3:Q66" si="9">(C3-G3)/C3</f>
        <v>3.7713177940169925E-3</v>
      </c>
      <c r="R3">
        <f t="shared" ref="R3:R66" si="10">C3^2</f>
        <v>41.237232550388519</v>
      </c>
    </row>
    <row r="4" spans="1:18" x14ac:dyDescent="0.25">
      <c r="A4" s="2">
        <v>42746</v>
      </c>
      <c r="B4">
        <f>LN(Исходный!B4)</f>
        <v>4.785406236291025</v>
      </c>
      <c r="C4">
        <f>LN(Исходный!C4)</f>
        <v>6.4488893941468577</v>
      </c>
      <c r="E4">
        <f t="shared" si="1"/>
        <v>30.860555523901422</v>
      </c>
      <c r="F4">
        <f t="shared" si="2"/>
        <v>22.900112846333034</v>
      </c>
      <c r="G4">
        <f t="shared" si="0"/>
        <v>6.4044637996767797</v>
      </c>
      <c r="H4">
        <f t="shared" si="3"/>
        <v>4.4425594470077989E-2</v>
      </c>
      <c r="I4">
        <f t="shared" si="4"/>
        <v>1.9736334440198242E-3</v>
      </c>
      <c r="J4">
        <f t="shared" si="5"/>
        <v>5.3396044855691591E-2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-0.23107584221569244</v>
      </c>
      <c r="P4">
        <f t="shared" si="8"/>
        <v>-0.25998624078910204</v>
      </c>
      <c r="Q4">
        <f t="shared" si="9"/>
        <v>6.8888752395721902E-3</v>
      </c>
      <c r="R4">
        <f t="shared" si="10"/>
        <v>41.588174417939825</v>
      </c>
    </row>
    <row r="5" spans="1:18" x14ac:dyDescent="0.25">
      <c r="A5" s="2">
        <v>42747</v>
      </c>
      <c r="B5">
        <f>LN(Исходный!B5)</f>
        <v>4.7812221297684507</v>
      </c>
      <c r="C5">
        <f>LN(Исходный!C5)</f>
        <v>6.4661447242376191</v>
      </c>
      <c r="E5">
        <f t="shared" si="1"/>
        <v>30.916074249810421</v>
      </c>
      <c r="F5">
        <f t="shared" si="2"/>
        <v>22.860085054187561</v>
      </c>
      <c r="G5">
        <f t="shared" si="0"/>
        <v>6.3989517931717126</v>
      </c>
      <c r="H5">
        <f t="shared" si="3"/>
        <v>6.7192931065906514E-2</v>
      </c>
      <c r="I5">
        <f t="shared" si="4"/>
        <v>4.5148899852276644E-3</v>
      </c>
      <c r="J5">
        <f t="shared" si="5"/>
        <v>5.5347243480331883E-2</v>
      </c>
      <c r="K5">
        <f t="shared" si="6"/>
        <v>5.8918295008445816E-2</v>
      </c>
      <c r="L5" s="3" t="s">
        <v>4</v>
      </c>
      <c r="M5">
        <f>AVERAGE(E2:E250)</f>
        <v>33.667285150827595</v>
      </c>
      <c r="O5">
        <f t="shared" si="7"/>
        <v>-0.23525994873826672</v>
      </c>
      <c r="P5">
        <f t="shared" si="8"/>
        <v>-0.24273091069834063</v>
      </c>
      <c r="Q5">
        <f t="shared" si="9"/>
        <v>1.0391498169541635E-2</v>
      </c>
      <c r="R5">
        <f t="shared" si="10"/>
        <v>41.811027594785998</v>
      </c>
    </row>
    <row r="6" spans="1:18" x14ac:dyDescent="0.25">
      <c r="A6" s="2">
        <v>42748</v>
      </c>
      <c r="B6">
        <f>LN(Исходный!B6)</f>
        <v>4.7794595710847814</v>
      </c>
      <c r="C6">
        <f>LN(Исходный!C6)</f>
        <v>6.444131256700441</v>
      </c>
      <c r="E6">
        <f t="shared" si="1"/>
        <v>30.799464812163524</v>
      </c>
      <c r="F6">
        <f t="shared" si="2"/>
        <v>22.843233791633921</v>
      </c>
      <c r="G6">
        <f t="shared" si="0"/>
        <v>6.3966298554109189</v>
      </c>
      <c r="H6">
        <f t="shared" si="3"/>
        <v>4.7501401289522072E-2</v>
      </c>
      <c r="I6">
        <f t="shared" si="4"/>
        <v>2.256383124468209E-3</v>
      </c>
      <c r="J6">
        <f t="shared" si="5"/>
        <v>5.6179669024581748E-2</v>
      </c>
      <c r="K6">
        <f t="shared" si="6"/>
        <v>7.0089585807311422E-2</v>
      </c>
      <c r="L6" s="3" t="s">
        <v>5</v>
      </c>
      <c r="M6">
        <f>AVERAGE(F2:F250)</f>
        <v>25.174452595947198</v>
      </c>
      <c r="O6">
        <f t="shared" si="7"/>
        <v>-0.23702250742193609</v>
      </c>
      <c r="P6">
        <f t="shared" si="8"/>
        <v>-0.26474437823551877</v>
      </c>
      <c r="Q6">
        <f t="shared" si="9"/>
        <v>7.3712653261262086E-3</v>
      </c>
      <c r="R6">
        <f t="shared" si="10"/>
        <v>41.526827653583602</v>
      </c>
    </row>
    <row r="7" spans="1:18" x14ac:dyDescent="0.25">
      <c r="A7" s="2">
        <v>42752</v>
      </c>
      <c r="B7">
        <f>LN(Исходный!B7)</f>
        <v>4.7874917427820458</v>
      </c>
      <c r="C7">
        <f>LN(Исходный!C7)</f>
        <v>6.4377516497364011</v>
      </c>
      <c r="E7">
        <f t="shared" si="1"/>
        <v>30.820682865194513</v>
      </c>
      <c r="F7">
        <f t="shared" si="2"/>
        <v>22.920077187206271</v>
      </c>
      <c r="G7">
        <f t="shared" si="0"/>
        <v>6.4072111784260652</v>
      </c>
      <c r="H7">
        <f t="shared" si="3"/>
        <v>3.0540471310335882E-2</v>
      </c>
      <c r="I7">
        <f t="shared" si="4"/>
        <v>9.3272038785744912E-4</v>
      </c>
      <c r="J7">
        <f t="shared" si="5"/>
        <v>5.2436573855297833E-2</v>
      </c>
      <c r="K7">
        <f t="shared" si="6"/>
        <v>7.3508215350490472E-2</v>
      </c>
      <c r="L7" s="3" t="s">
        <v>6</v>
      </c>
      <c r="M7">
        <f>M3^2</f>
        <v>25.165092443979077</v>
      </c>
      <c r="O7">
        <f t="shared" si="7"/>
        <v>-0.22899033572467165</v>
      </c>
      <c r="P7">
        <f t="shared" si="8"/>
        <v>-0.2711239851995586</v>
      </c>
      <c r="Q7">
        <f t="shared" si="9"/>
        <v>4.7439654357568119E-3</v>
      </c>
      <c r="R7">
        <f t="shared" si="10"/>
        <v>41.444646303683754</v>
      </c>
    </row>
    <row r="8" spans="1:18" x14ac:dyDescent="0.25">
      <c r="A8" s="2">
        <v>42753</v>
      </c>
      <c r="B8">
        <f>LN(Исходный!B8)</f>
        <v>4.7874084059762971</v>
      </c>
      <c r="C8">
        <f>LN(Исходный!C8)</f>
        <v>6.4377516497364011</v>
      </c>
      <c r="E8">
        <f t="shared" si="1"/>
        <v>30.820146363535819</v>
      </c>
      <c r="F8">
        <f t="shared" si="2"/>
        <v>22.919279245612511</v>
      </c>
      <c r="G8">
        <f t="shared" si="0"/>
        <v>6.4071013932155498</v>
      </c>
      <c r="H8">
        <f t="shared" si="3"/>
        <v>3.0650256520851293E-2</v>
      </c>
      <c r="I8">
        <f t="shared" si="4"/>
        <v>9.3943822479398726E-4</v>
      </c>
      <c r="J8">
        <f t="shared" si="5"/>
        <v>5.2474747446574245E-2</v>
      </c>
      <c r="K8">
        <f t="shared" si="6"/>
        <v>7.3508215350490472E-2</v>
      </c>
      <c r="L8" s="3" t="s">
        <v>7</v>
      </c>
      <c r="M8">
        <f>M9/249</f>
        <v>4.3235180477039737E-3</v>
      </c>
      <c r="O8">
        <f t="shared" si="7"/>
        <v>-0.22907367253042032</v>
      </c>
      <c r="P8">
        <f t="shared" si="8"/>
        <v>-0.2711239851995586</v>
      </c>
      <c r="Q8">
        <f t="shared" si="9"/>
        <v>4.7610187824046139E-3</v>
      </c>
      <c r="R8">
        <f t="shared" si="10"/>
        <v>41.444646303683754</v>
      </c>
    </row>
    <row r="9" spans="1:18" x14ac:dyDescent="0.25">
      <c r="A9" s="2">
        <v>42754</v>
      </c>
      <c r="B9">
        <f>LN(Исходный!B9)</f>
        <v>4.7856567268363159</v>
      </c>
      <c r="C9">
        <f>LN(Исходный!C9)</f>
        <v>6.4377516497364011</v>
      </c>
      <c r="E9">
        <f t="shared" si="1"/>
        <v>30.808869488262598</v>
      </c>
      <c r="F9">
        <f t="shared" si="2"/>
        <v>22.90251030711368</v>
      </c>
      <c r="G9">
        <f t="shared" ref="G9:G72" si="11">$M$2+$M$1*B9</f>
        <v>6.4047937878134711</v>
      </c>
      <c r="H9">
        <f t="shared" si="3"/>
        <v>3.2957861922930043E-2</v>
      </c>
      <c r="I9">
        <f t="shared" si="4"/>
        <v>1.086220662530922E-3</v>
      </c>
      <c r="J9">
        <f t="shared" si="5"/>
        <v>5.3280342973764536E-2</v>
      </c>
      <c r="K9">
        <f t="shared" si="6"/>
        <v>7.3508215350490472E-2</v>
      </c>
      <c r="L9" s="3" t="s">
        <v>8</v>
      </c>
      <c r="M9">
        <f>SUM(I2:I250)</f>
        <v>1.0765559938782894</v>
      </c>
      <c r="O9">
        <f t="shared" si="7"/>
        <v>-0.23082535167040152</v>
      </c>
      <c r="P9">
        <f t="shared" si="8"/>
        <v>-0.2711239851995586</v>
      </c>
      <c r="Q9">
        <f t="shared" si="9"/>
        <v>5.1194677452771151E-3</v>
      </c>
      <c r="R9">
        <f t="shared" si="10"/>
        <v>41.444646303683754</v>
      </c>
    </row>
    <row r="10" spans="1:18" x14ac:dyDescent="0.25">
      <c r="A10" s="2">
        <v>42755</v>
      </c>
      <c r="B10">
        <f>LN(Исходный!B10)</f>
        <v>4.7874917427820458</v>
      </c>
      <c r="C10">
        <f>LN(Исходный!C10)</f>
        <v>6.4297194780391376</v>
      </c>
      <c r="E10">
        <f t="shared" si="1"/>
        <v>30.782228909517258</v>
      </c>
      <c r="F10">
        <f t="shared" si="2"/>
        <v>22.920077187206271</v>
      </c>
      <c r="G10">
        <f t="shared" si="11"/>
        <v>6.4072111784260652</v>
      </c>
      <c r="H10">
        <f t="shared" si="3"/>
        <v>2.2508299613072325E-2</v>
      </c>
      <c r="I10">
        <f t="shared" si="4"/>
        <v>5.0662355147183173E-4</v>
      </c>
      <c r="J10">
        <f t="shared" si="5"/>
        <v>5.2436573855297833E-2</v>
      </c>
      <c r="K10">
        <f t="shared" si="6"/>
        <v>7.7928159933403185E-2</v>
      </c>
      <c r="L10" s="3" t="s">
        <v>9</v>
      </c>
      <c r="M10">
        <f>SUM(J2:J250)</f>
        <v>2.330677840051218</v>
      </c>
      <c r="O10">
        <f t="shared" si="7"/>
        <v>-0.22899033572467165</v>
      </c>
      <c r="P10">
        <f t="shared" si="8"/>
        <v>-0.27915615689682216</v>
      </c>
      <c r="Q10">
        <f t="shared" si="9"/>
        <v>3.5006658828507162E-3</v>
      </c>
      <c r="R10">
        <f t="shared" si="10"/>
        <v>41.341292566275882</v>
      </c>
    </row>
    <row r="11" spans="1:18" x14ac:dyDescent="0.25">
      <c r="A11" s="2">
        <v>42758</v>
      </c>
      <c r="B11">
        <f>LN(Исходный!B11)</f>
        <v>4.7881581873252061</v>
      </c>
      <c r="C11">
        <f>LN(Исходный!C11)</f>
        <v>6.4630294569206699</v>
      </c>
      <c r="E11">
        <f t="shared" si="1"/>
        <v>30.946007409078685</v>
      </c>
      <c r="F11">
        <f t="shared" si="2"/>
        <v>22.926458826849405</v>
      </c>
      <c r="G11">
        <f t="shared" si="11"/>
        <v>6.4080891308962871</v>
      </c>
      <c r="H11">
        <f t="shared" si="3"/>
        <v>5.4940326024382813E-2</v>
      </c>
      <c r="I11">
        <f t="shared" si="4"/>
        <v>3.0184394236654755E-3</v>
      </c>
      <c r="J11">
        <f t="shared" si="5"/>
        <v>5.2131799284266617E-2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-0.22832389118151131</v>
      </c>
      <c r="P11">
        <f t="shared" si="8"/>
        <v>-0.24584617801528985</v>
      </c>
      <c r="Q11">
        <f t="shared" si="9"/>
        <v>8.5007079714842122E-3</v>
      </c>
      <c r="R11">
        <f t="shared" si="10"/>
        <v>41.770749761024291</v>
      </c>
    </row>
    <row r="12" spans="1:18" x14ac:dyDescent="0.25">
      <c r="A12" s="2">
        <v>42759</v>
      </c>
      <c r="B12">
        <f>LN(Исходный!B12)</f>
        <v>4.7872417115268364</v>
      </c>
      <c r="C12">
        <f>LN(Исходный!C12)</f>
        <v>6.4754327167040904</v>
      </c>
      <c r="E12">
        <f t="shared" si="1"/>
        <v>30.99946160159136</v>
      </c>
      <c r="F12">
        <f t="shared" si="2"/>
        <v>22.917683204582396</v>
      </c>
      <c r="G12">
        <f t="shared" si="11"/>
        <v>6.4068817953432609</v>
      </c>
      <c r="H12">
        <f t="shared" si="3"/>
        <v>6.855092136082952E-2</v>
      </c>
      <c r="I12">
        <f t="shared" si="4"/>
        <v>4.6992288194186325E-3</v>
      </c>
      <c r="J12">
        <f t="shared" si="5"/>
        <v>5.2551145853070531E-2</v>
      </c>
      <c r="K12">
        <f t="shared" si="6"/>
        <v>5.4495596072611244E-2</v>
      </c>
      <c r="L12" s="3" t="s">
        <v>11</v>
      </c>
      <c r="M12">
        <f>1-(M9/M11)</f>
        <v>0.78979051335542561</v>
      </c>
      <c r="O12">
        <f t="shared" si="7"/>
        <v>-0.22924036697988104</v>
      </c>
      <c r="P12">
        <f t="shared" si="8"/>
        <v>-0.23344291823186936</v>
      </c>
      <c r="Q12">
        <f t="shared" si="9"/>
        <v>1.0586307411394281E-2</v>
      </c>
      <c r="R12">
        <f t="shared" si="10"/>
        <v>41.931228868561718</v>
      </c>
    </row>
    <row r="13" spans="1:18" x14ac:dyDescent="0.25">
      <c r="A13" s="2">
        <v>42760</v>
      </c>
      <c r="B13">
        <f>LN(Исходный!B13)</f>
        <v>4.8030369541175082</v>
      </c>
      <c r="C13">
        <f>LN(Исходный!C13)</f>
        <v>6.5191472879403953</v>
      </c>
      <c r="E13">
        <f t="shared" si="1"/>
        <v>31.311705333312652</v>
      </c>
      <c r="F13">
        <f t="shared" si="2"/>
        <v>23.069163982618392</v>
      </c>
      <c r="G13">
        <f t="shared" si="11"/>
        <v>6.4276899366845885</v>
      </c>
      <c r="H13">
        <f t="shared" si="3"/>
        <v>9.1457351255806785E-2</v>
      </c>
      <c r="I13">
        <f t="shared" si="4"/>
        <v>8.3644470987280228E-3</v>
      </c>
      <c r="J13">
        <f t="shared" si="5"/>
        <v>4.5558821125525013E-2</v>
      </c>
      <c r="K13">
        <f t="shared" si="6"/>
        <v>3.5996845653669292E-2</v>
      </c>
      <c r="L13" s="3" t="s">
        <v>12</v>
      </c>
      <c r="M13">
        <f>M12/(1-M12)*249</f>
        <v>935.5326487144381</v>
      </c>
      <c r="O13">
        <f t="shared" si="7"/>
        <v>-0.21344512438920926</v>
      </c>
      <c r="P13">
        <f t="shared" si="8"/>
        <v>-0.1897283469955644</v>
      </c>
      <c r="Q13">
        <f t="shared" si="9"/>
        <v>1.4029035887100052E-2</v>
      </c>
      <c r="R13">
        <f t="shared" si="10"/>
        <v>42.499281361860611</v>
      </c>
    </row>
    <row r="14" spans="1:18" x14ac:dyDescent="0.25">
      <c r="A14" s="2">
        <v>42761</v>
      </c>
      <c r="B14">
        <f>LN(Исходный!B14)</f>
        <v>4.80352912047967</v>
      </c>
      <c r="C14">
        <f>LN(Исходный!C14)</f>
        <v>6.522092798170152</v>
      </c>
      <c r="E14">
        <f t="shared" si="1"/>
        <v>31.329062682481059</v>
      </c>
      <c r="F14">
        <f t="shared" si="2"/>
        <v>23.073892011296191</v>
      </c>
      <c r="G14">
        <f t="shared" si="11"/>
        <v>6.4283383007200579</v>
      </c>
      <c r="H14">
        <f t="shared" si="3"/>
        <v>9.3754497450094121E-2</v>
      </c>
      <c r="I14">
        <f t="shared" si="4"/>
        <v>8.7899057921197055E-3</v>
      </c>
      <c r="J14">
        <f t="shared" si="5"/>
        <v>4.5348962332469454E-2</v>
      </c>
      <c r="K14">
        <f t="shared" si="6"/>
        <v>3.4887828110282383E-2</v>
      </c>
      <c r="L14" s="3" t="s">
        <v>13</v>
      </c>
      <c r="M14">
        <f>M1*(M3/M4)</f>
        <v>0.98504600180406376</v>
      </c>
      <c r="O14">
        <f t="shared" si="7"/>
        <v>-0.2129529580270475</v>
      </c>
      <c r="P14">
        <f t="shared" si="8"/>
        <v>-0.18678283676580776</v>
      </c>
      <c r="Q14">
        <f t="shared" si="9"/>
        <v>1.4374910071257806E-2</v>
      </c>
      <c r="R14">
        <f t="shared" si="10"/>
        <v>42.537694467942963</v>
      </c>
    </row>
    <row r="15" spans="1:18" x14ac:dyDescent="0.25">
      <c r="A15" s="2">
        <v>42762</v>
      </c>
      <c r="B15">
        <f>LN(Исходный!B15)</f>
        <v>4.8036111246619297</v>
      </c>
      <c r="C15">
        <f>LN(Исходный!C15)</f>
        <v>6.522092798170152</v>
      </c>
      <c r="E15">
        <f t="shared" si="1"/>
        <v>31.329597521367596</v>
      </c>
      <c r="F15">
        <f t="shared" si="2"/>
        <v>23.07467983697585</v>
      </c>
      <c r="G15">
        <f t="shared" si="11"/>
        <v>6.4284463303755217</v>
      </c>
      <c r="H15">
        <f t="shared" si="3"/>
        <v>9.3646467794630261E-2</v>
      </c>
      <c r="I15">
        <f t="shared" si="4"/>
        <v>8.7696609304107227E-3</v>
      </c>
      <c r="J15">
        <f t="shared" si="5"/>
        <v>4.5314042990789741E-2</v>
      </c>
      <c r="K15">
        <f t="shared" si="6"/>
        <v>3.4887828110282383E-2</v>
      </c>
      <c r="L15" s="3" t="s">
        <v>14</v>
      </c>
      <c r="M15">
        <f>COVAR(B2:B250,C2:C250)</f>
        <v>1.2330761240932766E-2</v>
      </c>
      <c r="O15">
        <f t="shared" si="7"/>
        <v>-0.21287095384478771</v>
      </c>
      <c r="P15">
        <f t="shared" si="8"/>
        <v>-0.18678283676580776</v>
      </c>
      <c r="Q15">
        <f t="shared" si="9"/>
        <v>1.4358346422317673E-2</v>
      </c>
      <c r="R15">
        <f t="shared" si="10"/>
        <v>42.537694467942963</v>
      </c>
    </row>
    <row r="16" spans="1:18" x14ac:dyDescent="0.25">
      <c r="A16" s="2">
        <v>42765</v>
      </c>
      <c r="B16">
        <f>LN(Исходный!B16)</f>
        <v>4.8009836496303446</v>
      </c>
      <c r="C16">
        <f>LN(Исходный!C16)</f>
        <v>6.5161930760429643</v>
      </c>
      <c r="E16">
        <f t="shared" si="1"/>
        <v>31.284136415916734</v>
      </c>
      <c r="F16">
        <f t="shared" si="2"/>
        <v>23.049444004017904</v>
      </c>
      <c r="G16">
        <f t="shared" si="11"/>
        <v>6.4249849798128968</v>
      </c>
      <c r="H16">
        <f t="shared" si="3"/>
        <v>9.1208096230067426E-2</v>
      </c>
      <c r="I16">
        <f t="shared" si="4"/>
        <v>8.3189168179132397E-3</v>
      </c>
      <c r="J16">
        <f t="shared" si="5"/>
        <v>4.6439572848185118E-2</v>
      </c>
      <c r="K16">
        <f t="shared" si="6"/>
        <v>3.7126568501552666E-2</v>
      </c>
      <c r="L16" s="3" t="s">
        <v>29</v>
      </c>
      <c r="M16" s="4">
        <f>SUM(O2:O250)</f>
        <v>1.1750600492632657E-12</v>
      </c>
      <c r="O16">
        <f t="shared" si="7"/>
        <v>-0.21549842887637283</v>
      </c>
      <c r="P16">
        <f t="shared" si="8"/>
        <v>-0.19268255889299546</v>
      </c>
      <c r="Q16">
        <f t="shared" si="9"/>
        <v>1.3997144523755368E-2</v>
      </c>
      <c r="R16">
        <f t="shared" si="10"/>
        <v>42.46077220427027</v>
      </c>
    </row>
    <row r="17" spans="1:18" x14ac:dyDescent="0.25">
      <c r="A17" s="2">
        <v>42766</v>
      </c>
      <c r="B17">
        <f>LN(Исходный!B17)</f>
        <v>4.79867893217261</v>
      </c>
      <c r="C17">
        <f>LN(Исходный!C17)</f>
        <v>6.5161930760429643</v>
      </c>
      <c r="E17">
        <f t="shared" si="1"/>
        <v>31.269118431976406</v>
      </c>
      <c r="F17">
        <f t="shared" si="2"/>
        <v>23.027319494077261</v>
      </c>
      <c r="G17">
        <f t="shared" si="11"/>
        <v>6.4219488196313055</v>
      </c>
      <c r="H17">
        <f t="shared" si="3"/>
        <v>9.4244256411658789E-2</v>
      </c>
      <c r="I17">
        <f t="shared" si="4"/>
        <v>8.8819798665864882E-3</v>
      </c>
      <c r="J17">
        <f t="shared" si="5"/>
        <v>4.7438210553036632E-2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-0.21780314633410747</v>
      </c>
      <c r="P17">
        <f t="shared" si="8"/>
        <v>-0.19268255889299546</v>
      </c>
      <c r="Q17">
        <f t="shared" si="9"/>
        <v>1.4463085318658135E-2</v>
      </c>
      <c r="R17">
        <f t="shared" si="10"/>
        <v>42.46077220427027</v>
      </c>
    </row>
    <row r="18" spans="1:18" x14ac:dyDescent="0.25">
      <c r="A18" s="2">
        <v>42767</v>
      </c>
      <c r="B18">
        <f>LN(Исходный!B18)</f>
        <v>4.8578725395438456</v>
      </c>
      <c r="C18">
        <f>LN(Исходный!C18)</f>
        <v>6.5147126908725301</v>
      </c>
      <c r="E18">
        <f t="shared" si="1"/>
        <v>31.647643884007458</v>
      </c>
      <c r="F18">
        <f t="shared" si="2"/>
        <v>23.59892561045417</v>
      </c>
      <c r="G18">
        <f t="shared" si="11"/>
        <v>6.4999285620514131</v>
      </c>
      <c r="H18">
        <f t="shared" si="3"/>
        <v>1.4784128821117015E-2</v>
      </c>
      <c r="I18">
        <f t="shared" si="4"/>
        <v>2.1857046499938279E-4</v>
      </c>
      <c r="J18">
        <f t="shared" si="5"/>
        <v>2.5156985850014777E-2</v>
      </c>
      <c r="K18">
        <f t="shared" si="6"/>
        <v>3.7699248847378491E-2</v>
      </c>
      <c r="L18" s="3" t="s">
        <v>15</v>
      </c>
      <c r="M18">
        <f>CORREL(C2:C250,B2:B250)</f>
        <v>0.88870158847355807</v>
      </c>
      <c r="O18">
        <f t="shared" si="7"/>
        <v>-0.15860953896287189</v>
      </c>
      <c r="P18">
        <f t="shared" si="8"/>
        <v>-0.1941629440634296</v>
      </c>
      <c r="Q18">
        <f t="shared" si="9"/>
        <v>2.2693447159734905E-3</v>
      </c>
      <c r="R18">
        <f t="shared" si="10"/>
        <v>42.441481444615604</v>
      </c>
    </row>
    <row r="19" spans="1:18" x14ac:dyDescent="0.25">
      <c r="A19" s="2">
        <v>42768</v>
      </c>
      <c r="B19">
        <f>LN(Исходный!B19)</f>
        <v>4.8561623401220402</v>
      </c>
      <c r="C19">
        <f>LN(Исходный!C19)</f>
        <v>6.5279579176225502</v>
      </c>
      <c r="E19">
        <f t="shared" si="1"/>
        <v>31.700823397460123</v>
      </c>
      <c r="F19">
        <f t="shared" si="2"/>
        <v>23.582312673619569</v>
      </c>
      <c r="G19">
        <f t="shared" si="11"/>
        <v>6.4976756006874767</v>
      </c>
      <c r="H19">
        <f t="shared" si="3"/>
        <v>3.0282316935073439E-2</v>
      </c>
      <c r="I19">
        <f t="shared" si="4"/>
        <v>9.170187189562356E-4</v>
      </c>
      <c r="J19">
        <f t="shared" si="5"/>
        <v>2.5702418515731365E-2</v>
      </c>
      <c r="K19">
        <f t="shared" si="6"/>
        <v>3.2731220437894774E-2</v>
      </c>
      <c r="L19" s="3" t="s">
        <v>31</v>
      </c>
      <c r="M19" s="5">
        <f>1/249*ABS(M20)</f>
        <v>9.5866169398238119E-5</v>
      </c>
      <c r="O19">
        <f t="shared" si="7"/>
        <v>-0.16031973838467728</v>
      </c>
      <c r="P19">
        <f t="shared" si="8"/>
        <v>-0.18091771731340955</v>
      </c>
      <c r="Q19">
        <f t="shared" si="9"/>
        <v>4.6388652189875189E-3</v>
      </c>
      <c r="R19">
        <f t="shared" si="10"/>
        <v>42.614234574250943</v>
      </c>
    </row>
    <row r="20" spans="1:18" x14ac:dyDescent="0.25">
      <c r="A20" s="2">
        <v>42769</v>
      </c>
      <c r="B20">
        <f>LN(Исходный!B20)</f>
        <v>4.860432367183761</v>
      </c>
      <c r="C20">
        <f>LN(Исходный!C20)</f>
        <v>6.5323342922223491</v>
      </c>
      <c r="E20">
        <f t="shared" si="1"/>
        <v>31.74996902718193</v>
      </c>
      <c r="F20">
        <f t="shared" si="2"/>
        <v>23.623802795967539</v>
      </c>
      <c r="G20">
        <f t="shared" si="11"/>
        <v>6.5033007961298095</v>
      </c>
      <c r="H20">
        <f t="shared" si="3"/>
        <v>2.9033496092539579E-2</v>
      </c>
      <c r="I20">
        <f t="shared" si="4"/>
        <v>8.4294389535551106E-4</v>
      </c>
      <c r="J20">
        <f t="shared" si="5"/>
        <v>2.4351512403978034E-2</v>
      </c>
      <c r="K20">
        <f t="shared" si="6"/>
        <v>3.1166845687124533E-2</v>
      </c>
      <c r="L20" s="3" t="s">
        <v>32</v>
      </c>
      <c r="M20">
        <f>SUM(Q2:Q250)</f>
        <v>-2.3870676180161293E-2</v>
      </c>
      <c r="O20">
        <f t="shared" si="7"/>
        <v>-0.15604971132295642</v>
      </c>
      <c r="P20">
        <f t="shared" si="8"/>
        <v>-0.17654134271361066</v>
      </c>
      <c r="Q20">
        <f t="shared" si="9"/>
        <v>4.4445821039973393E-3</v>
      </c>
      <c r="R20">
        <f t="shared" si="10"/>
        <v>42.671391305344059</v>
      </c>
    </row>
    <row r="21" spans="1:18" x14ac:dyDescent="0.25">
      <c r="A21" s="2">
        <v>42772</v>
      </c>
      <c r="B21">
        <f>LN(Исходный!B21)</f>
        <v>4.8697627352148398</v>
      </c>
      <c r="C21">
        <f>LN(Исходный!C21)</f>
        <v>6.5352412710136587</v>
      </c>
      <c r="E21">
        <f t="shared" si="1"/>
        <v>31.825074407220381</v>
      </c>
      <c r="F21">
        <f t="shared" si="2"/>
        <v>23.714589097287117</v>
      </c>
      <c r="G21">
        <f t="shared" si="11"/>
        <v>6.5155923209761539</v>
      </c>
      <c r="H21">
        <f t="shared" si="3"/>
        <v>1.9648950037504775E-2</v>
      </c>
      <c r="I21">
        <f t="shared" si="4"/>
        <v>3.860812375763589E-4</v>
      </c>
      <c r="J21">
        <f t="shared" si="5"/>
        <v>2.1526565695999839E-2</v>
      </c>
      <c r="K21">
        <f t="shared" si="6"/>
        <v>3.0148892334702072E-2</v>
      </c>
      <c r="O21">
        <f t="shared" si="7"/>
        <v>-0.14671934329187764</v>
      </c>
      <c r="P21">
        <f t="shared" si="8"/>
        <v>-0.17363436392230103</v>
      </c>
      <c r="Q21">
        <f t="shared" si="9"/>
        <v>3.0066143272560607E-3</v>
      </c>
      <c r="R21">
        <f t="shared" si="10"/>
        <v>42.709378470360221</v>
      </c>
    </row>
    <row r="22" spans="1:18" x14ac:dyDescent="0.25">
      <c r="A22" s="2">
        <v>42773</v>
      </c>
      <c r="B22">
        <f>LN(Исходный!B22)</f>
        <v>4.8792349624806874</v>
      </c>
      <c r="C22">
        <f>LN(Исходный!C22)</f>
        <v>6.5191472879403953</v>
      </c>
      <c r="E22">
        <f t="shared" si="1"/>
        <v>31.808451372879929</v>
      </c>
      <c r="F22">
        <f t="shared" si="2"/>
        <v>23.806933819093917</v>
      </c>
      <c r="G22">
        <f t="shared" si="11"/>
        <v>6.5280707265867992</v>
      </c>
      <c r="H22">
        <f t="shared" si="3"/>
        <v>-8.9234386464038806E-3</v>
      </c>
      <c r="I22">
        <f t="shared" si="4"/>
        <v>7.9627757276134326E-5</v>
      </c>
      <c r="J22">
        <f t="shared" si="5"/>
        <v>1.8836770857462545E-2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-0.13724711602603001</v>
      </c>
      <c r="P22">
        <f t="shared" si="8"/>
        <v>-0.1897283469955644</v>
      </c>
      <c r="Q22">
        <f t="shared" si="9"/>
        <v>-1.368804577081902E-3</v>
      </c>
      <c r="R22">
        <f t="shared" si="10"/>
        <v>42.499281361860611</v>
      </c>
    </row>
    <row r="23" spans="1:18" x14ac:dyDescent="0.25">
      <c r="A23" s="2">
        <v>42774</v>
      </c>
      <c r="B23">
        <f>LN(Исходный!B23)</f>
        <v>4.8831049069849923</v>
      </c>
      <c r="C23">
        <f>LN(Исходный!C23)</f>
        <v>6.517671272912275</v>
      </c>
      <c r="E23">
        <f t="shared" si="1"/>
        <v>31.826472574873051</v>
      </c>
      <c r="F23">
        <f t="shared" si="2"/>
        <v>23.844713532620911</v>
      </c>
      <c r="G23">
        <f t="shared" si="11"/>
        <v>6.5331688662175393</v>
      </c>
      <c r="H23">
        <f t="shared" si="3"/>
        <v>-1.5497593305264346E-2</v>
      </c>
      <c r="I23">
        <f t="shared" si="4"/>
        <v>2.4017539825537426E-4</v>
      </c>
      <c r="J23">
        <f t="shared" si="5"/>
        <v>1.7789469883135685E-2</v>
      </c>
      <c r="K23">
        <f t="shared" si="6"/>
        <v>3.6559108056884296E-2</v>
      </c>
      <c r="L23">
        <f>(SUM(F2:F250)*M11)/(247*M10)</f>
        <v>55.765357974509584</v>
      </c>
      <c r="M23">
        <f>L23^0.5</f>
        <v>7.4676206367563678</v>
      </c>
      <c r="N23">
        <f>M23/M2</f>
        <v>74.434655384594706</v>
      </c>
      <c r="O23">
        <f t="shared" si="7"/>
        <v>-0.13337717152172512</v>
      </c>
      <c r="P23">
        <f t="shared" si="8"/>
        <v>-0.19120436202368474</v>
      </c>
      <c r="Q23">
        <f t="shared" si="9"/>
        <v>-2.377780752716544E-3</v>
      </c>
      <c r="R23">
        <f t="shared" si="10"/>
        <v>42.480038821745914</v>
      </c>
    </row>
    <row r="24" spans="1:18" x14ac:dyDescent="0.25">
      <c r="A24" s="2">
        <v>42775</v>
      </c>
      <c r="B24">
        <f>LN(Исходный!B24)</f>
        <v>4.8859786894967003</v>
      </c>
      <c r="C24">
        <f>LN(Исходный!C24)</f>
        <v>6.5161930760429643</v>
      </c>
      <c r="E24">
        <f t="shared" si="1"/>
        <v>31.837980506191876</v>
      </c>
      <c r="F24">
        <f t="shared" si="2"/>
        <v>23.872787754215892</v>
      </c>
      <c r="G24">
        <f t="shared" si="11"/>
        <v>6.5369546942821986</v>
      </c>
      <c r="H24">
        <f t="shared" si="3"/>
        <v>-2.0761618239234281E-2</v>
      </c>
      <c r="I24">
        <f t="shared" si="4"/>
        <v>4.3104479191170554E-4</v>
      </c>
      <c r="J24">
        <f t="shared" si="5"/>
        <v>1.7031134543099857E-2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-0.13050338901001712</v>
      </c>
      <c r="P24">
        <f t="shared" si="8"/>
        <v>-0.19268255889299546</v>
      </c>
      <c r="Q24">
        <f t="shared" si="9"/>
        <v>-3.1861576225488426E-3</v>
      </c>
      <c r="R24">
        <f t="shared" si="10"/>
        <v>42.46077220427027</v>
      </c>
    </row>
    <row r="25" spans="1:18" x14ac:dyDescent="0.25">
      <c r="A25" s="2">
        <v>42776</v>
      </c>
      <c r="B25">
        <f>LN(Исходный!B25)</f>
        <v>4.8837106005225888</v>
      </c>
      <c r="C25">
        <f>LN(Исходный!C25)</f>
        <v>6.5027900459156234</v>
      </c>
      <c r="E25">
        <f t="shared" si="1"/>
        <v>31.757744680210902</v>
      </c>
      <c r="F25">
        <f t="shared" si="2"/>
        <v>23.850629229656704</v>
      </c>
      <c r="G25">
        <f t="shared" si="11"/>
        <v>6.533966787279371</v>
      </c>
      <c r="H25">
        <f t="shared" si="3"/>
        <v>-3.1176741363747595E-2</v>
      </c>
      <c r="I25">
        <f t="shared" si="4"/>
        <v>9.7198920206201028E-4</v>
      </c>
      <c r="J25">
        <f t="shared" si="5"/>
        <v>1.7628265366089971E-2</v>
      </c>
      <c r="K25">
        <f t="shared" si="6"/>
        <v>4.2471270001858984E-2</v>
      </c>
      <c r="L25">
        <f>M11/(249*247*M10)</f>
        <v>3.5727758025415853E-5</v>
      </c>
      <c r="M25">
        <f>L25^0.5</f>
        <v>5.9772701148112636E-3</v>
      </c>
      <c r="N25">
        <f>M25/M1</f>
        <v>4.5372832654641286E-3</v>
      </c>
      <c r="O25">
        <f t="shared" si="7"/>
        <v>-0.13277147798412869</v>
      </c>
      <c r="P25">
        <f t="shared" si="8"/>
        <v>-0.20608558902033636</v>
      </c>
      <c r="Q25">
        <f t="shared" si="9"/>
        <v>-4.794363825928777E-3</v>
      </c>
      <c r="R25">
        <f t="shared" si="10"/>
        <v>42.286278381259315</v>
      </c>
    </row>
    <row r="26" spans="1:18" x14ac:dyDescent="0.25">
      <c r="A26" s="2">
        <v>42779</v>
      </c>
      <c r="B26">
        <f>LN(Исходный!B26)</f>
        <v>4.8925272056159264</v>
      </c>
      <c r="C26">
        <f>LN(Исходный!C26)</f>
        <v>6.4922398350204711</v>
      </c>
      <c r="E26">
        <f t="shared" si="1"/>
        <v>31.763460018221107</v>
      </c>
      <c r="F26">
        <f t="shared" si="2"/>
        <v>23.936822457691985</v>
      </c>
      <c r="G26">
        <f t="shared" si="11"/>
        <v>6.5455814974605984</v>
      </c>
      <c r="H26">
        <f t="shared" si="3"/>
        <v>-5.334166244012728E-2</v>
      </c>
      <c r="I26">
        <f t="shared" si="4"/>
        <v>2.8453329518764855E-3</v>
      </c>
      <c r="J26">
        <f t="shared" si="5"/>
        <v>1.5364810513372179E-2</v>
      </c>
      <c r="K26">
        <f t="shared" si="6"/>
        <v>4.693106980502363E-2</v>
      </c>
      <c r="O26">
        <f t="shared" si="7"/>
        <v>-0.1239548728907911</v>
      </c>
      <c r="P26">
        <f t="shared" si="8"/>
        <v>-0.21663579991548865</v>
      </c>
      <c r="Q26">
        <f t="shared" si="9"/>
        <v>-8.2162187158261509E-3</v>
      </c>
      <c r="R26">
        <f t="shared" si="10"/>
        <v>42.149178075426633</v>
      </c>
    </row>
    <row r="27" spans="1:18" x14ac:dyDescent="0.25">
      <c r="A27" s="2">
        <v>42780</v>
      </c>
      <c r="B27">
        <f>LN(Исходный!B27)</f>
        <v>4.9054229156137241</v>
      </c>
      <c r="C27">
        <f>LN(Исходный!C27)</f>
        <v>6.481577129276431</v>
      </c>
      <c r="E27">
        <f t="shared" si="1"/>
        <v>31.794876979270423</v>
      </c>
      <c r="F27">
        <f t="shared" si="2"/>
        <v>24.06317398102825</v>
      </c>
      <c r="G27">
        <f t="shared" si="11"/>
        <v>6.5625698884137975</v>
      </c>
      <c r="H27">
        <f t="shared" si="3"/>
        <v>-8.0992759137366477E-2</v>
      </c>
      <c r="I27">
        <f t="shared" si="4"/>
        <v>6.5598270326834608E-3</v>
      </c>
      <c r="J27">
        <f t="shared" si="5"/>
        <v>1.2334137662492427E-2</v>
      </c>
      <c r="K27">
        <f t="shared" si="6"/>
        <v>5.1664610675054796E-2</v>
      </c>
      <c r="L27">
        <f>M2-M23*1.96</f>
        <v>-14.536211933900887</v>
      </c>
      <c r="M27" s="6" t="s">
        <v>43</v>
      </c>
      <c r="N27" s="7">
        <f>M2+M23*1.96</f>
        <v>14.736860962184075</v>
      </c>
      <c r="O27">
        <f t="shared" si="7"/>
        <v>-0.11105916289299333</v>
      </c>
      <c r="P27">
        <f t="shared" si="8"/>
        <v>-0.22729850565952869</v>
      </c>
      <c r="Q27">
        <f t="shared" si="9"/>
        <v>-1.2495841293245257E-2</v>
      </c>
      <c r="R27">
        <f t="shared" si="10"/>
        <v>42.010842082759304</v>
      </c>
    </row>
    <row r="28" spans="1:18" x14ac:dyDescent="0.25">
      <c r="A28" s="2">
        <v>42781</v>
      </c>
      <c r="B28">
        <f>LN(Исходный!B28)</f>
        <v>4.9090454383346227</v>
      </c>
      <c r="C28">
        <f>LN(Исходный!C28)</f>
        <v>6.4907235345025072</v>
      </c>
      <c r="E28">
        <f t="shared" si="1"/>
        <v>31.863256758540711</v>
      </c>
      <c r="F28">
        <f t="shared" si="2"/>
        <v>24.098727115633967</v>
      </c>
      <c r="G28">
        <f t="shared" si="11"/>
        <v>6.5673420825954265</v>
      </c>
      <c r="H28">
        <f t="shared" si="3"/>
        <v>-7.6618548092919347E-2</v>
      </c>
      <c r="I28">
        <f t="shared" si="4"/>
        <v>5.870401911866995E-3</v>
      </c>
      <c r="J28">
        <f t="shared" si="5"/>
        <v>1.1542631651468165E-2</v>
      </c>
      <c r="K28">
        <f t="shared" si="6"/>
        <v>4.7590338923527174E-2</v>
      </c>
      <c r="L28">
        <f>M1-M25*1.96</f>
        <v>1.305652183384608</v>
      </c>
      <c r="M28" s="6" t="s">
        <v>44</v>
      </c>
      <c r="N28" s="7">
        <f>M1+M25*1.96</f>
        <v>1.329083082234668</v>
      </c>
      <c r="O28">
        <f t="shared" si="7"/>
        <v>-0.10743664017209476</v>
      </c>
      <c r="P28">
        <f t="shared" si="8"/>
        <v>-0.21815210043345257</v>
      </c>
      <c r="Q28">
        <f t="shared" si="9"/>
        <v>-1.1804315448908103E-2</v>
      </c>
      <c r="R28">
        <f t="shared" si="10"/>
        <v>42.129492001344722</v>
      </c>
    </row>
    <row r="29" spans="1:18" x14ac:dyDescent="0.25">
      <c r="A29" s="2">
        <v>42782</v>
      </c>
      <c r="B29">
        <f>LN(Исходный!B29)</f>
        <v>4.9077901308040799</v>
      </c>
      <c r="C29">
        <f>LN(Исходный!C29)</f>
        <v>6.5012896705403893</v>
      </c>
      <c r="E29">
        <f t="shared" si="1"/>
        <v>31.906965282576632</v>
      </c>
      <c r="F29">
        <f t="shared" si="2"/>
        <v>24.086403968017926</v>
      </c>
      <c r="G29">
        <f t="shared" si="11"/>
        <v>6.5656883810854669</v>
      </c>
      <c r="H29">
        <f t="shared" si="3"/>
        <v>-6.439871054507762E-2</v>
      </c>
      <c r="I29">
        <f t="shared" si="4"/>
        <v>4.1471939198686912E-3</v>
      </c>
      <c r="J29">
        <f t="shared" si="5"/>
        <v>1.1813939495392901E-2</v>
      </c>
      <c r="K29">
        <f t="shared" si="6"/>
        <v>4.3091932614039027E-2</v>
      </c>
      <c r="O29">
        <f t="shared" si="7"/>
        <v>-0.10869194770263757</v>
      </c>
      <c r="P29">
        <f t="shared" si="8"/>
        <v>-0.20758596439557042</v>
      </c>
      <c r="Q29">
        <f t="shared" si="9"/>
        <v>-9.9055285656460806E-3</v>
      </c>
      <c r="R29">
        <f t="shared" si="10"/>
        <v>42.266767380275162</v>
      </c>
    </row>
    <row r="30" spans="1:18" x14ac:dyDescent="0.25">
      <c r="A30" s="2">
        <v>42783</v>
      </c>
      <c r="B30">
        <f>LN(Исходный!B30)</f>
        <v>4.910593939916029</v>
      </c>
      <c r="C30">
        <f>LN(Исходный!C30)</f>
        <v>6.481577129276431</v>
      </c>
      <c r="E30">
        <f t="shared" si="1"/>
        <v>31.828393372123173</v>
      </c>
      <c r="F30">
        <f t="shared" si="2"/>
        <v>24.113932842740027</v>
      </c>
      <c r="G30">
        <f t="shared" si="11"/>
        <v>6.5693820284581257</v>
      </c>
      <c r="H30">
        <f t="shared" si="3"/>
        <v>-8.7804899181694651E-2</v>
      </c>
      <c r="I30">
        <f t="shared" si="4"/>
        <v>7.7097003203075616E-3</v>
      </c>
      <c r="J30">
        <f t="shared" si="5"/>
        <v>1.1212297894200847E-2</v>
      </c>
      <c r="K30">
        <f t="shared" si="6"/>
        <v>5.1664610675054796E-2</v>
      </c>
      <c r="O30">
        <f t="shared" si="7"/>
        <v>-0.10588813859068846</v>
      </c>
      <c r="P30">
        <f t="shared" si="8"/>
        <v>-0.22729850565952869</v>
      </c>
      <c r="Q30">
        <f t="shared" si="9"/>
        <v>-1.3546841676093227E-2</v>
      </c>
      <c r="R30">
        <f t="shared" si="10"/>
        <v>42.010842082759304</v>
      </c>
    </row>
    <row r="31" spans="1:18" x14ac:dyDescent="0.25">
      <c r="A31" s="2">
        <v>42787</v>
      </c>
      <c r="B31">
        <f>LN(Исходный!B31)</f>
        <v>4.9177887437299042</v>
      </c>
      <c r="C31">
        <f>LN(Исходный!C31)</f>
        <v>6.508769136971682</v>
      </c>
      <c r="E31">
        <f t="shared" si="1"/>
        <v>32.008751597335937</v>
      </c>
      <c r="F31">
        <f t="shared" si="2"/>
        <v>24.184646127956547</v>
      </c>
      <c r="G31">
        <f t="shared" si="11"/>
        <v>6.5788602301269403</v>
      </c>
      <c r="H31">
        <f t="shared" si="3"/>
        <v>-7.0091093155258299E-2</v>
      </c>
      <c r="I31">
        <f t="shared" si="4"/>
        <v>4.9127613396990968E-3</v>
      </c>
      <c r="J31">
        <f t="shared" si="5"/>
        <v>9.7403743293681452E-3</v>
      </c>
      <c r="K31">
        <f t="shared" si="6"/>
        <v>4.0042610527527479E-2</v>
      </c>
      <c r="O31">
        <f t="shared" si="7"/>
        <v>-9.8693334776813302E-2</v>
      </c>
      <c r="P31">
        <f t="shared" si="8"/>
        <v>-0.20010649796427771</v>
      </c>
      <c r="Q31">
        <f t="shared" si="9"/>
        <v>-1.0768717046226254E-2</v>
      </c>
      <c r="R31">
        <f t="shared" si="10"/>
        <v>42.364075678395096</v>
      </c>
    </row>
    <row r="32" spans="1:18" x14ac:dyDescent="0.25">
      <c r="A32" s="2">
        <v>42788</v>
      </c>
      <c r="B32">
        <f>LN(Исходный!B32)</f>
        <v>4.9207835233685637</v>
      </c>
      <c r="C32">
        <f>LN(Исходный!C32)</f>
        <v>6.517671272912275</v>
      </c>
      <c r="E32">
        <f t="shared" si="1"/>
        <v>32.072049410479337</v>
      </c>
      <c r="F32">
        <f t="shared" si="2"/>
        <v>24.214110483855535</v>
      </c>
      <c r="G32">
        <f t="shared" si="11"/>
        <v>6.5828054558903073</v>
      </c>
      <c r="H32">
        <f t="shared" si="3"/>
        <v>-6.5134182978032307E-2</v>
      </c>
      <c r="I32">
        <f t="shared" si="4"/>
        <v>4.2424617922157933E-3</v>
      </c>
      <c r="J32">
        <f t="shared" si="5"/>
        <v>9.1582134555302491E-3</v>
      </c>
      <c r="K32">
        <f t="shared" si="6"/>
        <v>3.6559108056884296E-2</v>
      </c>
      <c r="O32">
        <f t="shared" si="7"/>
        <v>-9.5698555138153729E-2</v>
      </c>
      <c r="P32">
        <f t="shared" si="8"/>
        <v>-0.19120436202368474</v>
      </c>
      <c r="Q32">
        <f t="shared" si="9"/>
        <v>-9.9934747014217788E-3</v>
      </c>
      <c r="R32">
        <f t="shared" si="10"/>
        <v>42.480038821745914</v>
      </c>
    </row>
    <row r="33" spans="1:18" x14ac:dyDescent="0.25">
      <c r="A33" s="2">
        <v>42789</v>
      </c>
      <c r="B33">
        <f>LN(Исходный!B33)</f>
        <v>4.9165443706966601</v>
      </c>
      <c r="C33">
        <f>LN(Исходный!C33)</f>
        <v>6.5250296578434623</v>
      </c>
      <c r="E33">
        <f t="shared" si="1"/>
        <v>32.080597832899031</v>
      </c>
      <c r="F33">
        <f t="shared" si="2"/>
        <v>24.172408549029019</v>
      </c>
      <c r="G33">
        <f t="shared" si="11"/>
        <v>6.5772209333698033</v>
      </c>
      <c r="H33">
        <f t="shared" si="3"/>
        <v>-5.2191275526340952E-2</v>
      </c>
      <c r="I33">
        <f t="shared" si="4"/>
        <v>2.7239292410664358E-3</v>
      </c>
      <c r="J33">
        <f t="shared" si="5"/>
        <v>9.987545442328407E-3</v>
      </c>
      <c r="K33">
        <f t="shared" si="6"/>
        <v>3.3799343293095079E-2</v>
      </c>
      <c r="O33">
        <f t="shared" si="7"/>
        <v>-9.9937707810057397E-2</v>
      </c>
      <c r="P33">
        <f t="shared" si="8"/>
        <v>-0.18384597709249739</v>
      </c>
      <c r="Q33">
        <f t="shared" si="9"/>
        <v>-7.9986265600500411E-3</v>
      </c>
      <c r="R33">
        <f t="shared" si="10"/>
        <v>42.576012035736774</v>
      </c>
    </row>
    <row r="34" spans="1:18" x14ac:dyDescent="0.25">
      <c r="A34" s="2">
        <v>42790</v>
      </c>
      <c r="B34">
        <f>LN(Исходный!B34)</f>
        <v>4.9174960893526318</v>
      </c>
      <c r="C34">
        <f>LN(Исходный!C34)</f>
        <v>6.4982821494764336</v>
      </c>
      <c r="E34">
        <f t="shared" si="1"/>
        <v>31.955277057560377</v>
      </c>
      <c r="F34">
        <f t="shared" si="2"/>
        <v>24.181767788798428</v>
      </c>
      <c r="G34">
        <f t="shared" si="11"/>
        <v>6.5784746967227212</v>
      </c>
      <c r="H34">
        <f t="shared" si="3"/>
        <v>-8.019254724628766E-2</v>
      </c>
      <c r="I34">
        <f t="shared" si="4"/>
        <v>6.4308446338480789E-3</v>
      </c>
      <c r="J34">
        <f t="shared" si="5"/>
        <v>9.7982260488127578E-3</v>
      </c>
      <c r="K34">
        <f t="shared" si="6"/>
        <v>4.434961611799166E-2</v>
      </c>
      <c r="O34">
        <f t="shared" si="7"/>
        <v>-9.898598915408563E-2</v>
      </c>
      <c r="P34">
        <f t="shared" si="8"/>
        <v>-0.21059348545952616</v>
      </c>
      <c r="Q34">
        <f t="shared" si="9"/>
        <v>-1.2340576386445265E-2</v>
      </c>
      <c r="R34">
        <f t="shared" si="10"/>
        <v>42.22767089420406</v>
      </c>
    </row>
    <row r="35" spans="1:18" x14ac:dyDescent="0.25">
      <c r="A35" s="2">
        <v>42793</v>
      </c>
      <c r="B35">
        <f>LN(Исходный!B35)</f>
        <v>4.9194698463441426</v>
      </c>
      <c r="C35">
        <f>LN(Исходный!C35)</f>
        <v>6.4876840184846101</v>
      </c>
      <c r="E35">
        <f t="shared" si="1"/>
        <v>31.915965901543835</v>
      </c>
      <c r="F35">
        <f t="shared" si="2"/>
        <v>24.201183569089263</v>
      </c>
      <c r="G35">
        <f t="shared" si="11"/>
        <v>6.5810748602983695</v>
      </c>
      <c r="H35">
        <f t="shared" si="3"/>
        <v>-9.3390841813759451E-2</v>
      </c>
      <c r="I35">
        <f t="shared" si="4"/>
        <v>8.7218493346826412E-3</v>
      </c>
      <c r="J35">
        <f t="shared" si="5"/>
        <v>9.411373189165316E-3</v>
      </c>
      <c r="K35">
        <f t="shared" si="6"/>
        <v>4.892573118836098E-2</v>
      </c>
      <c r="O35">
        <f t="shared" si="7"/>
        <v>-9.7012232162574819E-2</v>
      </c>
      <c r="P35">
        <f t="shared" si="8"/>
        <v>-0.22119161645134966</v>
      </c>
      <c r="Q35">
        <f t="shared" si="9"/>
        <v>-1.4395097163744673E-2</v>
      </c>
      <c r="R35">
        <f t="shared" si="10"/>
        <v>42.09004392370062</v>
      </c>
    </row>
    <row r="36" spans="1:18" x14ac:dyDescent="0.25">
      <c r="A36" s="2">
        <v>42794</v>
      </c>
      <c r="B36">
        <f>LN(Исходный!B36)</f>
        <v>4.9199079304632987</v>
      </c>
      <c r="C36">
        <f>LN(Исходный!C36)</f>
        <v>6.4952655559370083</v>
      </c>
      <c r="E36">
        <f t="shared" si="1"/>
        <v>31.956108519119592</v>
      </c>
      <c r="F36">
        <f t="shared" si="2"/>
        <v>24.205494044235657</v>
      </c>
      <c r="G36">
        <f t="shared" si="11"/>
        <v>6.5816519781373941</v>
      </c>
      <c r="H36">
        <f t="shared" si="3"/>
        <v>-8.6386422200385837E-2</v>
      </c>
      <c r="I36">
        <f t="shared" si="4"/>
        <v>7.4626139405833151E-3</v>
      </c>
      <c r="J36">
        <f t="shared" si="5"/>
        <v>9.3265660703121707E-3</v>
      </c>
      <c r="K36">
        <f t="shared" si="6"/>
        <v>4.5629265849938282E-2</v>
      </c>
      <c r="O36">
        <f t="shared" si="7"/>
        <v>-9.6574148043418795E-2</v>
      </c>
      <c r="P36">
        <f t="shared" si="8"/>
        <v>-0.21361007899895146</v>
      </c>
      <c r="Q36">
        <f t="shared" si="9"/>
        <v>-1.3299906132617501E-2</v>
      </c>
      <c r="R36">
        <f t="shared" si="10"/>
        <v>42.188474642141692</v>
      </c>
    </row>
    <row r="37" spans="1:18" x14ac:dyDescent="0.25">
      <c r="A37" s="2">
        <v>42795</v>
      </c>
      <c r="B37">
        <f>LN(Исходный!B37)</f>
        <v>4.9401412964830369</v>
      </c>
      <c r="C37">
        <f>LN(Исходный!C37)</f>
        <v>6.4800445619266531</v>
      </c>
      <c r="E37">
        <f t="shared" si="1"/>
        <v>32.012335743424188</v>
      </c>
      <c r="F37">
        <f t="shared" si="2"/>
        <v>24.404996029217102</v>
      </c>
      <c r="G37">
        <f t="shared" si="11"/>
        <v>6.608306759634587</v>
      </c>
      <c r="H37">
        <f t="shared" si="3"/>
        <v>-0.1282621977079339</v>
      </c>
      <c r="I37">
        <f t="shared" si="4"/>
        <v>1.6451191360869123E-2</v>
      </c>
      <c r="J37">
        <f t="shared" si="5"/>
        <v>5.8279149999871079E-3</v>
      </c>
      <c r="K37">
        <f t="shared" si="6"/>
        <v>5.236365997459061E-2</v>
      </c>
      <c r="O37">
        <f t="shared" si="7"/>
        <v>-7.6340782023680553E-2</v>
      </c>
      <c r="P37">
        <f t="shared" si="8"/>
        <v>-0.22883107300930661</v>
      </c>
      <c r="Q37">
        <f t="shared" si="9"/>
        <v>-1.9793412912857942E-2</v>
      </c>
      <c r="R37">
        <f t="shared" si="10"/>
        <v>41.990977524555191</v>
      </c>
    </row>
    <row r="38" spans="1:18" x14ac:dyDescent="0.25">
      <c r="A38" s="2">
        <v>42796</v>
      </c>
      <c r="B38">
        <f>LN(Исходный!B38)</f>
        <v>4.9341861219328491</v>
      </c>
      <c r="C38">
        <f>LN(Исходный!C38)</f>
        <v>6.513230110912307</v>
      </c>
      <c r="E38">
        <f t="shared" si="1"/>
        <v>32.137489622218659</v>
      </c>
      <c r="F38">
        <f t="shared" si="2"/>
        <v>24.34619268587473</v>
      </c>
      <c r="G38">
        <f t="shared" si="11"/>
        <v>6.6004616054344378</v>
      </c>
      <c r="H38">
        <f t="shared" si="3"/>
        <v>-8.7231494522130859E-2</v>
      </c>
      <c r="I38">
        <f t="shared" si="4"/>
        <v>7.6093336365645461E-3</v>
      </c>
      <c r="J38">
        <f t="shared" si="5"/>
        <v>6.7726244684080247E-3</v>
      </c>
      <c r="K38">
        <f t="shared" si="6"/>
        <v>3.8277171070489689E-2</v>
      </c>
      <c r="O38">
        <f t="shared" si="7"/>
        <v>-8.2295956573868345E-2</v>
      </c>
      <c r="P38">
        <f t="shared" si="8"/>
        <v>-0.19564552402365276</v>
      </c>
      <c r="Q38">
        <f t="shared" si="9"/>
        <v>-1.3392969853158214E-2</v>
      </c>
      <c r="R38">
        <f t="shared" si="10"/>
        <v>42.422166477694745</v>
      </c>
    </row>
    <row r="39" spans="1:18" x14ac:dyDescent="0.25">
      <c r="A39" s="2">
        <v>42797</v>
      </c>
      <c r="B39">
        <f>LN(Исходный!B39)</f>
        <v>4.940069758048983</v>
      </c>
      <c r="C39">
        <f>LN(Исходный!C39)</f>
        <v>6.4997870406558542</v>
      </c>
      <c r="E39">
        <f t="shared" si="1"/>
        <v>32.109401393302683</v>
      </c>
      <c r="F39">
        <f t="shared" si="2"/>
        <v>24.404289214390136</v>
      </c>
      <c r="G39">
        <f t="shared" si="11"/>
        <v>6.6082125172170629</v>
      </c>
      <c r="H39">
        <f t="shared" si="3"/>
        <v>-0.10842547656120871</v>
      </c>
      <c r="I39">
        <f t="shared" si="4"/>
        <v>1.175608396752522E-2</v>
      </c>
      <c r="J39">
        <f t="shared" si="5"/>
        <v>5.8388427177355094E-3</v>
      </c>
      <c r="K39">
        <f t="shared" si="6"/>
        <v>4.3718040258030569E-2</v>
      </c>
      <c r="O39">
        <f t="shared" si="7"/>
        <v>-7.6412320457734495E-2</v>
      </c>
      <c r="P39">
        <f t="shared" si="8"/>
        <v>-0.20908859428010551</v>
      </c>
      <c r="Q39">
        <f t="shared" si="9"/>
        <v>-1.6681389079828707E-2</v>
      </c>
      <c r="R39">
        <f t="shared" si="10"/>
        <v>42.247231573877784</v>
      </c>
    </row>
    <row r="40" spans="1:18" x14ac:dyDescent="0.25">
      <c r="A40" s="2">
        <v>42800</v>
      </c>
      <c r="B40">
        <f>LN(Исходный!B40)</f>
        <v>4.9369169896019729</v>
      </c>
      <c r="C40">
        <f>LN(Исходный!C40)</f>
        <v>6.4997870406558542</v>
      </c>
      <c r="E40">
        <f t="shared" si="1"/>
        <v>32.088909069808615</v>
      </c>
      <c r="F40">
        <f t="shared" si="2"/>
        <v>24.373149362220605</v>
      </c>
      <c r="G40">
        <f t="shared" si="11"/>
        <v>6.6040591621112279</v>
      </c>
      <c r="H40">
        <f t="shared" si="3"/>
        <v>-0.10427212145537368</v>
      </c>
      <c r="I40">
        <f t="shared" si="4"/>
        <v>1.0872675312804199E-2</v>
      </c>
      <c r="J40">
        <f t="shared" si="5"/>
        <v>6.3306033724199063E-3</v>
      </c>
      <c r="K40">
        <f t="shared" si="6"/>
        <v>4.3718040258030569E-2</v>
      </c>
      <c r="O40">
        <f t="shared" si="7"/>
        <v>-7.9565088904744563E-2</v>
      </c>
      <c r="P40">
        <f t="shared" si="8"/>
        <v>-0.20908859428010551</v>
      </c>
      <c r="Q40">
        <f t="shared" si="9"/>
        <v>-1.6042390435741447E-2</v>
      </c>
      <c r="R40">
        <f t="shared" si="10"/>
        <v>42.247231573877784</v>
      </c>
    </row>
    <row r="41" spans="1:18" x14ac:dyDescent="0.25">
      <c r="A41" s="2">
        <v>42801</v>
      </c>
      <c r="B41">
        <f>LN(Исходный!B41)</f>
        <v>4.9382079601606694</v>
      </c>
      <c r="C41">
        <f>LN(Исходный!C41)</f>
        <v>6.508769136971682</v>
      </c>
      <c r="E41">
        <f t="shared" si="1"/>
        <v>32.141655563041652</v>
      </c>
      <c r="F41">
        <f t="shared" si="2"/>
        <v>24.385897857794198</v>
      </c>
      <c r="G41">
        <f t="shared" si="11"/>
        <v>6.6057598449401649</v>
      </c>
      <c r="H41">
        <f t="shared" si="3"/>
        <v>-9.6990707968482859E-2</v>
      </c>
      <c r="I41">
        <f t="shared" si="4"/>
        <v>9.4071974322275237E-3</v>
      </c>
      <c r="J41">
        <f t="shared" si="5"/>
        <v>6.1268376028511323E-3</v>
      </c>
      <c r="K41">
        <f t="shared" si="6"/>
        <v>4.0042610527527479E-2</v>
      </c>
      <c r="O41">
        <f t="shared" si="7"/>
        <v>-7.8274118346048027E-2</v>
      </c>
      <c r="P41">
        <f t="shared" si="8"/>
        <v>-0.20010649796427771</v>
      </c>
      <c r="Q41">
        <f t="shared" si="9"/>
        <v>-1.4901543736979043E-2</v>
      </c>
      <c r="R41">
        <f t="shared" si="10"/>
        <v>42.364075678395096</v>
      </c>
    </row>
    <row r="42" spans="1:18" x14ac:dyDescent="0.25">
      <c r="A42" s="2">
        <v>42802</v>
      </c>
      <c r="B42">
        <f>LN(Исходный!B42)</f>
        <v>4.9344739331306915</v>
      </c>
      <c r="C42">
        <f>LN(Исходный!C42)</f>
        <v>6.5072777123850116</v>
      </c>
      <c r="E42">
        <f t="shared" si="1"/>
        <v>32.109992247406154</v>
      </c>
      <c r="F42">
        <f t="shared" si="2"/>
        <v>24.349032996746278</v>
      </c>
      <c r="G42">
        <f t="shared" si="11"/>
        <v>6.6008407585908362</v>
      </c>
      <c r="H42">
        <f t="shared" si="3"/>
        <v>-9.3563046205824563E-2</v>
      </c>
      <c r="I42">
        <f t="shared" si="4"/>
        <v>8.7540436153132617E-3</v>
      </c>
      <c r="J42">
        <f t="shared" si="5"/>
        <v>6.7253359080154092E-3</v>
      </c>
      <c r="K42">
        <f t="shared" si="6"/>
        <v>4.0641722376858071E-2</v>
      </c>
      <c r="O42">
        <f t="shared" si="7"/>
        <v>-8.2008145376025965E-2</v>
      </c>
      <c r="P42">
        <f t="shared" si="8"/>
        <v>-0.20159792255094811</v>
      </c>
      <c r="Q42">
        <f t="shared" si="9"/>
        <v>-1.4378216258966509E-2</v>
      </c>
      <c r="R42">
        <f t="shared" si="10"/>
        <v>42.34466322610271</v>
      </c>
    </row>
    <row r="43" spans="1:18" x14ac:dyDescent="0.25">
      <c r="A43" s="2">
        <v>42803</v>
      </c>
      <c r="B43">
        <f>LN(Исходный!B43)</f>
        <v>4.9321691208168223</v>
      </c>
      <c r="C43">
        <f>LN(Исходный!C43)</f>
        <v>6.4997870406558542</v>
      </c>
      <c r="E43">
        <f t="shared" si="1"/>
        <v>32.058048933808159</v>
      </c>
      <c r="F43">
        <f t="shared" si="2"/>
        <v>24.326292236338986</v>
      </c>
      <c r="G43">
        <f t="shared" si="11"/>
        <v>6.5978044734488437</v>
      </c>
      <c r="H43">
        <f t="shared" si="3"/>
        <v>-9.8017432792989467E-2</v>
      </c>
      <c r="I43">
        <f t="shared" si="4"/>
        <v>9.607417131328207E-3</v>
      </c>
      <c r="J43">
        <f t="shared" si="5"/>
        <v>7.1086748344180422E-3</v>
      </c>
      <c r="K43">
        <f t="shared" si="6"/>
        <v>4.3718040258030569E-2</v>
      </c>
      <c r="O43">
        <f t="shared" si="7"/>
        <v>-8.4312957689895107E-2</v>
      </c>
      <c r="P43">
        <f t="shared" si="8"/>
        <v>-0.20908859428010551</v>
      </c>
      <c r="Q43">
        <f t="shared" si="9"/>
        <v>-1.5080099114000991E-2</v>
      </c>
      <c r="R43">
        <f t="shared" si="10"/>
        <v>42.247231573877784</v>
      </c>
    </row>
    <row r="44" spans="1:18" x14ac:dyDescent="0.25">
      <c r="A44" s="2">
        <v>42804</v>
      </c>
      <c r="B44">
        <f>LN(Исходный!B44)</f>
        <v>4.9354806204954951</v>
      </c>
      <c r="C44">
        <f>LN(Исходный!C44)</f>
        <v>6.5042881735366453</v>
      </c>
      <c r="E44">
        <f t="shared" si="1"/>
        <v>32.10178823060815</v>
      </c>
      <c r="F44">
        <f t="shared" si="2"/>
        <v>24.358968955286596</v>
      </c>
      <c r="G44">
        <f t="shared" si="11"/>
        <v>6.6021669359415869</v>
      </c>
      <c r="H44">
        <f t="shared" si="3"/>
        <v>-9.7878762404941533E-2</v>
      </c>
      <c r="I44">
        <f t="shared" si="4"/>
        <v>9.5802521299229951E-3</v>
      </c>
      <c r="J44">
        <f t="shared" si="5"/>
        <v>6.5612361999438226E-3</v>
      </c>
      <c r="K44">
        <f t="shared" si="6"/>
        <v>4.1856029361815955E-2</v>
      </c>
      <c r="O44">
        <f t="shared" si="7"/>
        <v>-8.1001458011222383E-2</v>
      </c>
      <c r="P44">
        <f t="shared" si="8"/>
        <v>-0.20458746139931439</v>
      </c>
      <c r="Q44">
        <f t="shared" si="9"/>
        <v>-1.5048343461037164E-2</v>
      </c>
      <c r="R44">
        <f t="shared" si="10"/>
        <v>42.305764644408669</v>
      </c>
    </row>
    <row r="45" spans="1:18" x14ac:dyDescent="0.25">
      <c r="A45" s="2">
        <v>42807</v>
      </c>
      <c r="B45">
        <f>LN(Исходный!B45)</f>
        <v>4.9359117479003194</v>
      </c>
      <c r="C45">
        <f>LN(Исходный!C45)</f>
        <v>6.5279579176225502</v>
      </c>
      <c r="E45">
        <f t="shared" si="1"/>
        <v>32.221424175392052</v>
      </c>
      <c r="F45">
        <f t="shared" si="2"/>
        <v>24.363224783060385</v>
      </c>
      <c r="G45">
        <f t="shared" si="11"/>
        <v>6.6027348892303195</v>
      </c>
      <c r="H45">
        <f t="shared" si="3"/>
        <v>-7.4776971607769305E-2</v>
      </c>
      <c r="I45">
        <f t="shared" si="4"/>
        <v>5.5915954828291365E-3</v>
      </c>
      <c r="J45">
        <f t="shared" si="5"/>
        <v>6.491578174024285E-3</v>
      </c>
      <c r="K45">
        <f t="shared" si="6"/>
        <v>3.2731220437894774E-2</v>
      </c>
      <c r="O45">
        <f t="shared" si="7"/>
        <v>-8.0570330606398066E-2</v>
      </c>
      <c r="P45">
        <f t="shared" si="8"/>
        <v>-0.18091771731340955</v>
      </c>
      <c r="Q45">
        <f t="shared" si="9"/>
        <v>-1.1454879542943301E-2</v>
      </c>
      <c r="R45">
        <f t="shared" si="10"/>
        <v>42.614234574250943</v>
      </c>
    </row>
    <row r="46" spans="1:18" x14ac:dyDescent="0.25">
      <c r="A46" s="2">
        <v>42808</v>
      </c>
      <c r="B46">
        <f>LN(Исходный!B46)</f>
        <v>4.934401988096667</v>
      </c>
      <c r="C46">
        <f>LN(Исходный!C46)</f>
        <v>6.5366915975913047</v>
      </c>
      <c r="E46">
        <f t="shared" si="1"/>
        <v>32.254664014729315</v>
      </c>
      <c r="F46">
        <f t="shared" si="2"/>
        <v>24.348322980132341</v>
      </c>
      <c r="G46">
        <f t="shared" si="11"/>
        <v>6.6007459805316708</v>
      </c>
      <c r="H46">
        <f t="shared" si="3"/>
        <v>-6.4054382940366139E-2</v>
      </c>
      <c r="I46">
        <f t="shared" si="4"/>
        <v>4.1029639738710683E-3</v>
      </c>
      <c r="J46">
        <f t="shared" si="5"/>
        <v>6.7371412417220619E-3</v>
      </c>
      <c r="K46">
        <f t="shared" si="6"/>
        <v>2.964734271630556E-2</v>
      </c>
      <c r="O46">
        <f t="shared" si="7"/>
        <v>-8.2080090410050488E-2</v>
      </c>
      <c r="P46">
        <f t="shared" si="8"/>
        <v>-0.17218403734465504</v>
      </c>
      <c r="Q46">
        <f t="shared" si="9"/>
        <v>-9.7992052988960712E-3</v>
      </c>
      <c r="R46">
        <f t="shared" si="10"/>
        <v>42.728337042020762</v>
      </c>
    </row>
    <row r="47" spans="1:18" x14ac:dyDescent="0.25">
      <c r="A47" s="2">
        <v>42809</v>
      </c>
      <c r="B47">
        <f>LN(Исходный!B47)</f>
        <v>4.9449227507308748</v>
      </c>
      <c r="C47">
        <f>LN(Исходный!C47)</f>
        <v>6.5539334040258108</v>
      </c>
      <c r="E47">
        <f t="shared" si="1"/>
        <v>32.408694396342277</v>
      </c>
      <c r="F47">
        <f t="shared" si="2"/>
        <v>24.452261010695803</v>
      </c>
      <c r="G47">
        <f t="shared" si="11"/>
        <v>6.6146056926984489</v>
      </c>
      <c r="H47">
        <f t="shared" si="3"/>
        <v>-6.0672288672638075E-2</v>
      </c>
      <c r="I47">
        <f t="shared" si="4"/>
        <v>3.6811266127759266E-3</v>
      </c>
      <c r="J47">
        <f t="shared" si="5"/>
        <v>5.1207373917304807E-3</v>
      </c>
      <c r="K47">
        <f t="shared" si="6"/>
        <v>2.4007094919413906E-2</v>
      </c>
      <c r="O47">
        <f t="shared" si="7"/>
        <v>-7.1559327775842618E-2</v>
      </c>
      <c r="P47">
        <f t="shared" si="8"/>
        <v>-0.15494223091014891</v>
      </c>
      <c r="Q47">
        <f t="shared" si="9"/>
        <v>-9.2573855931110914E-3</v>
      </c>
      <c r="R47">
        <f t="shared" si="10"/>
        <v>42.954043064405354</v>
      </c>
    </row>
    <row r="48" spans="1:18" x14ac:dyDescent="0.25">
      <c r="A48" s="2">
        <v>42810</v>
      </c>
      <c r="B48">
        <f>LN(Исходный!B48)</f>
        <v>4.9465588883891218</v>
      </c>
      <c r="C48">
        <f>LN(Исходный!C48)</f>
        <v>6.5820251388928259</v>
      </c>
      <c r="E48">
        <f t="shared" si="1"/>
        <v>32.558374954390949</v>
      </c>
      <c r="F48">
        <f t="shared" si="2"/>
        <v>24.468444836301426</v>
      </c>
      <c r="G48">
        <f t="shared" si="11"/>
        <v>6.6167610874922449</v>
      </c>
      <c r="H48">
        <f t="shared" si="3"/>
        <v>-3.4735948599418975E-2</v>
      </c>
      <c r="I48">
        <f t="shared" si="4"/>
        <v>1.2065861251014771E-3</v>
      </c>
      <c r="J48">
        <f t="shared" si="5"/>
        <v>4.8892525162214226E-3</v>
      </c>
      <c r="K48">
        <f t="shared" si="6"/>
        <v>1.6091048346389105E-2</v>
      </c>
      <c r="O48">
        <f t="shared" si="7"/>
        <v>-6.9923190117595624E-2</v>
      </c>
      <c r="P48">
        <f t="shared" si="8"/>
        <v>-0.12685049604313381</v>
      </c>
      <c r="Q48">
        <f t="shared" si="9"/>
        <v>-5.2773953101707492E-3</v>
      </c>
      <c r="R48">
        <f t="shared" si="10"/>
        <v>43.323054929017125</v>
      </c>
    </row>
    <row r="49" spans="1:18" x14ac:dyDescent="0.25">
      <c r="A49" s="2">
        <v>42811</v>
      </c>
      <c r="B49">
        <f>LN(Исходный!B49)</f>
        <v>4.9415709914867341</v>
      </c>
      <c r="C49">
        <f>LN(Исходный!C49)</f>
        <v>6.577861357721047</v>
      </c>
      <c r="E49">
        <f t="shared" si="1"/>
        <v>32.504968871335869</v>
      </c>
      <c r="F49">
        <f t="shared" si="2"/>
        <v>24.419123863903184</v>
      </c>
      <c r="G49">
        <f t="shared" si="11"/>
        <v>6.6101901935572478</v>
      </c>
      <c r="H49">
        <f t="shared" si="3"/>
        <v>-3.2328835836200831E-2</v>
      </c>
      <c r="I49">
        <f t="shared" si="4"/>
        <v>1.045153626524023E-3</v>
      </c>
      <c r="J49">
        <f t="shared" si="5"/>
        <v>5.6116709585155239E-3</v>
      </c>
      <c r="K49">
        <f t="shared" si="6"/>
        <v>1.716474083414601E-2</v>
      </c>
      <c r="O49">
        <f t="shared" si="7"/>
        <v>-7.4911087019983391E-2</v>
      </c>
      <c r="P49">
        <f t="shared" si="8"/>
        <v>-0.13101427721491277</v>
      </c>
      <c r="Q49">
        <f t="shared" si="9"/>
        <v>-4.9147943500289001E-3</v>
      </c>
      <c r="R49">
        <f t="shared" si="10"/>
        <v>43.268260041399778</v>
      </c>
    </row>
    <row r="50" spans="1:18" x14ac:dyDescent="0.25">
      <c r="A50" s="2">
        <v>42814</v>
      </c>
      <c r="B50">
        <f>LN(Исходный!B50)</f>
        <v>4.9520169916078443</v>
      </c>
      <c r="C50">
        <f>LN(Исходный!C50)</f>
        <v>6.5820251388928259</v>
      </c>
      <c r="E50">
        <f t="shared" si="1"/>
        <v>32.594300326987252</v>
      </c>
      <c r="F50">
        <f t="shared" si="2"/>
        <v>24.522472285172803</v>
      </c>
      <c r="G50">
        <f t="shared" si="11"/>
        <v>6.623951416009124</v>
      </c>
      <c r="H50">
        <f t="shared" si="3"/>
        <v>-4.1926277116298039E-2</v>
      </c>
      <c r="I50">
        <f t="shared" si="4"/>
        <v>1.7578127128326166E-3</v>
      </c>
      <c r="J50">
        <f t="shared" si="5"/>
        <v>4.1557474288792737E-3</v>
      </c>
      <c r="K50">
        <f t="shared" si="6"/>
        <v>1.6091048346389105E-2</v>
      </c>
      <c r="O50">
        <f t="shared" si="7"/>
        <v>-6.4465086898873203E-2</v>
      </c>
      <c r="P50">
        <f t="shared" si="8"/>
        <v>-0.12685049604313381</v>
      </c>
      <c r="Q50">
        <f t="shared" si="9"/>
        <v>-6.3698141881224314E-3</v>
      </c>
      <c r="R50">
        <f t="shared" si="10"/>
        <v>43.323054929017125</v>
      </c>
    </row>
    <row r="51" spans="1:18" x14ac:dyDescent="0.25">
      <c r="A51" s="2">
        <v>42815</v>
      </c>
      <c r="B51">
        <f>LN(Исходный!B51)</f>
        <v>4.9404989119072251</v>
      </c>
      <c r="C51">
        <f>LN(Исходный!C51)</f>
        <v>6.5820251388928259</v>
      </c>
      <c r="E51">
        <f t="shared" si="1"/>
        <v>32.518488036846009</v>
      </c>
      <c r="F51">
        <f t="shared" si="2"/>
        <v>24.408529498556476</v>
      </c>
      <c r="G51">
        <f t="shared" si="11"/>
        <v>6.6087778706194067</v>
      </c>
      <c r="H51">
        <f t="shared" si="3"/>
        <v>-2.675273172658077E-2</v>
      </c>
      <c r="I51">
        <f t="shared" si="4"/>
        <v>7.1570865483440123E-4</v>
      </c>
      <c r="J51">
        <f t="shared" si="5"/>
        <v>5.7734416064862074E-3</v>
      </c>
      <c r="K51">
        <f t="shared" si="6"/>
        <v>1.6091048346389105E-2</v>
      </c>
      <c r="O51">
        <f t="shared" si="7"/>
        <v>-7.5983166599492336E-2</v>
      </c>
      <c r="P51">
        <f t="shared" si="8"/>
        <v>-0.12685049604313381</v>
      </c>
      <c r="Q51">
        <f t="shared" si="9"/>
        <v>-4.0645137570958735E-3</v>
      </c>
      <c r="R51">
        <f t="shared" si="10"/>
        <v>43.323054929017125</v>
      </c>
    </row>
    <row r="52" spans="1:18" x14ac:dyDescent="0.25">
      <c r="A52" s="2">
        <v>42816</v>
      </c>
      <c r="B52">
        <f>LN(Исходный!B52)</f>
        <v>4.9517341861760951</v>
      </c>
      <c r="C52">
        <f>LN(Исходный!C52)</f>
        <v>6.5916737320086582</v>
      </c>
      <c r="E52">
        <f t="shared" si="1"/>
        <v>32.640216162906235</v>
      </c>
      <c r="F52">
        <f t="shared" si="2"/>
        <v>24.519671450545033</v>
      </c>
      <c r="G52">
        <f t="shared" si="11"/>
        <v>6.6235788572869545</v>
      </c>
      <c r="H52">
        <f t="shared" si="3"/>
        <v>-3.1905125278296254E-2</v>
      </c>
      <c r="I52">
        <f t="shared" si="4"/>
        <v>1.0179370190237787E-3</v>
      </c>
      <c r="J52">
        <f t="shared" si="5"/>
        <v>4.1922895612578701E-3</v>
      </c>
      <c r="K52">
        <f t="shared" si="6"/>
        <v>1.37362860497806E-2</v>
      </c>
      <c r="O52">
        <f t="shared" si="7"/>
        <v>-6.4747892330622392E-2</v>
      </c>
      <c r="P52">
        <f t="shared" si="8"/>
        <v>-0.11720190292730148</v>
      </c>
      <c r="Q52">
        <f t="shared" si="9"/>
        <v>-4.8402160931247905E-3</v>
      </c>
      <c r="R52">
        <f t="shared" si="10"/>
        <v>43.450162589252955</v>
      </c>
    </row>
    <row r="53" spans="1:18" x14ac:dyDescent="0.25">
      <c r="A53" s="2">
        <v>42817</v>
      </c>
      <c r="B53">
        <f>LN(Исходный!B53)</f>
        <v>4.9481923534730372</v>
      </c>
      <c r="C53">
        <f>LN(Исходный!C53)</f>
        <v>6.5792512120101012</v>
      </c>
      <c r="E53">
        <f t="shared" si="1"/>
        <v>32.555400538846598</v>
      </c>
      <c r="F53">
        <f t="shared" si="2"/>
        <v>24.484607566969036</v>
      </c>
      <c r="G53">
        <f t="shared" si="11"/>
        <v>6.6189129615231197</v>
      </c>
      <c r="H53">
        <f t="shared" si="3"/>
        <v>-3.9661749513018485E-2</v>
      </c>
      <c r="I53">
        <f t="shared" si="4"/>
        <v>1.5730543744334219E-3</v>
      </c>
      <c r="J53">
        <f t="shared" si="5"/>
        <v>4.6634865451756552E-3</v>
      </c>
      <c r="K53">
        <f t="shared" si="6"/>
        <v>1.6802491018861835E-2</v>
      </c>
      <c r="O53">
        <f t="shared" si="7"/>
        <v>-6.8289725033680249E-2</v>
      </c>
      <c r="P53">
        <f t="shared" si="8"/>
        <v>-0.12962442292585852</v>
      </c>
      <c r="Q53">
        <f t="shared" si="9"/>
        <v>-6.02830751326502E-3</v>
      </c>
      <c r="R53">
        <f t="shared" si="10"/>
        <v>43.286546510736386</v>
      </c>
    </row>
    <row r="54" spans="1:18" x14ac:dyDescent="0.25">
      <c r="A54" s="2">
        <v>42818</v>
      </c>
      <c r="B54">
        <f>LN(Исходный!B54)</f>
        <v>4.9462034339368666</v>
      </c>
      <c r="C54">
        <f>LN(Исходный!C54)</f>
        <v>6.5638555265321274</v>
      </c>
      <c r="E54">
        <f t="shared" si="1"/>
        <v>32.466164745198689</v>
      </c>
      <c r="F54">
        <f t="shared" si="2"/>
        <v>24.464928409888852</v>
      </c>
      <c r="G54">
        <f t="shared" si="11"/>
        <v>6.6162928233019054</v>
      </c>
      <c r="H54">
        <f t="shared" si="3"/>
        <v>-5.243729676977793E-2</v>
      </c>
      <c r="I54">
        <f t="shared" si="4"/>
        <v>2.7496700925217629E-3</v>
      </c>
      <c r="J54">
        <f t="shared" si="5"/>
        <v>4.939087882575432E-3</v>
      </c>
      <c r="K54">
        <f t="shared" si="6"/>
        <v>2.1030831841459267E-2</v>
      </c>
      <c r="O54">
        <f t="shared" si="7"/>
        <v>-7.027864456985089E-2</v>
      </c>
      <c r="P54">
        <f t="shared" si="8"/>
        <v>-0.14502010840383228</v>
      </c>
      <c r="Q54">
        <f t="shared" si="9"/>
        <v>-7.9887950851170019E-3</v>
      </c>
      <c r="R54">
        <f t="shared" si="10"/>
        <v>43.084199373186351</v>
      </c>
    </row>
    <row r="55" spans="1:18" x14ac:dyDescent="0.25">
      <c r="A55" s="2">
        <v>42821</v>
      </c>
      <c r="B55">
        <f>LN(Исходный!B55)</f>
        <v>4.9479084641879503</v>
      </c>
      <c r="C55">
        <f>LN(Исходный!C55)</f>
        <v>6.5694814204142959</v>
      </c>
      <c r="E55">
        <f t="shared" si="1"/>
        <v>32.505192725393371</v>
      </c>
      <c r="F55">
        <f t="shared" si="2"/>
        <v>24.48179816998276</v>
      </c>
      <c r="G55">
        <f t="shared" si="11"/>
        <v>6.6185389749676444</v>
      </c>
      <c r="H55">
        <f t="shared" si="3"/>
        <v>-4.9057554553348481E-2</v>
      </c>
      <c r="I55">
        <f t="shared" si="4"/>
        <v>2.4066436587547625E-3</v>
      </c>
      <c r="J55">
        <f t="shared" si="5"/>
        <v>4.7023405807390317E-3</v>
      </c>
      <c r="K55">
        <f t="shared" si="6"/>
        <v>1.9430747042111621E-2</v>
      </c>
      <c r="O55">
        <f t="shared" si="7"/>
        <v>-6.8573614318767184E-2</v>
      </c>
      <c r="P55">
        <f t="shared" si="8"/>
        <v>-0.13939421452166378</v>
      </c>
      <c r="Q55">
        <f t="shared" si="9"/>
        <v>-7.4674927005508951E-3</v>
      </c>
      <c r="R55">
        <f t="shared" si="10"/>
        <v>43.158086133168638</v>
      </c>
    </row>
    <row r="56" spans="1:18" x14ac:dyDescent="0.25">
      <c r="A56" s="2">
        <v>42822</v>
      </c>
      <c r="B56">
        <f>LN(Исходный!B56)</f>
        <v>4.9684234452869465</v>
      </c>
      <c r="C56">
        <f>LN(Исходный!C56)</f>
        <v>6.5750758405996201</v>
      </c>
      <c r="E56">
        <f t="shared" si="1"/>
        <v>32.667760960974931</v>
      </c>
      <c r="F56">
        <f t="shared" si="2"/>
        <v>24.685231531677012</v>
      </c>
      <c r="G56">
        <f t="shared" si="11"/>
        <v>6.6455647470551638</v>
      </c>
      <c r="H56">
        <f t="shared" si="3"/>
        <v>-7.0488906455543621E-2</v>
      </c>
      <c r="I56">
        <f t="shared" si="4"/>
        <v>4.9686859332983791E-3</v>
      </c>
      <c r="J56">
        <f t="shared" si="5"/>
        <v>2.3096322269524762E-3</v>
      </c>
      <c r="K56">
        <f t="shared" si="6"/>
        <v>1.7902384964446773E-2</v>
      </c>
      <c r="O56">
        <f t="shared" si="7"/>
        <v>-4.8058633219770996E-2</v>
      </c>
      <c r="P56">
        <f t="shared" si="8"/>
        <v>-0.13379979433633959</v>
      </c>
      <c r="Q56">
        <f t="shared" si="9"/>
        <v>-1.0720622569901082E-2</v>
      </c>
      <c r="R56">
        <f t="shared" si="10"/>
        <v>43.231622309636805</v>
      </c>
    </row>
    <row r="57" spans="1:18" x14ac:dyDescent="0.25">
      <c r="A57" s="2">
        <v>42823</v>
      </c>
      <c r="B57">
        <f>LN(Исходный!B57)</f>
        <v>4.9706462858798925</v>
      </c>
      <c r="C57">
        <f>LN(Исходный!C57)</f>
        <v>6.5875500148247959</v>
      </c>
      <c r="E57">
        <f t="shared" si="1"/>
        <v>32.7443810142369</v>
      </c>
      <c r="F57">
        <f t="shared" si="2"/>
        <v>24.70732449933157</v>
      </c>
      <c r="G57">
        <f t="shared" si="11"/>
        <v>6.648493045305206</v>
      </c>
      <c r="H57">
        <f t="shared" si="3"/>
        <v>-6.0943030480410165E-2</v>
      </c>
      <c r="I57">
        <f t="shared" si="4"/>
        <v>3.7140529641362025E-3</v>
      </c>
      <c r="J57">
        <f t="shared" si="5"/>
        <v>2.1009198857292969E-3</v>
      </c>
      <c r="K57">
        <f t="shared" si="6"/>
        <v>1.4719906095358453E-2</v>
      </c>
      <c r="O57">
        <f t="shared" si="7"/>
        <v>-4.5835792626824912E-2</v>
      </c>
      <c r="P57">
        <f t="shared" si="8"/>
        <v>-0.12132562011116388</v>
      </c>
      <c r="Q57">
        <f t="shared" si="9"/>
        <v>-9.2512436859321541E-3</v>
      </c>
      <c r="R57">
        <f t="shared" si="10"/>
        <v>43.395815197818166</v>
      </c>
    </row>
    <row r="58" spans="1:18" x14ac:dyDescent="0.25">
      <c r="A58" s="2">
        <v>42824</v>
      </c>
      <c r="B58">
        <f>LN(Исходный!B58)</f>
        <v>4.9693270702745798</v>
      </c>
      <c r="C58">
        <f>LN(Исходный!C58)</f>
        <v>6.5930445341424369</v>
      </c>
      <c r="E58">
        <f t="shared" si="1"/>
        <v>32.762994679039871</v>
      </c>
      <c r="F58">
        <f t="shared" si="2"/>
        <v>24.694211531363738</v>
      </c>
      <c r="G58">
        <f t="shared" si="11"/>
        <v>6.6467551533660698</v>
      </c>
      <c r="H58">
        <f t="shared" si="3"/>
        <v>-5.371061922363296E-2</v>
      </c>
      <c r="I58">
        <f t="shared" si="4"/>
        <v>2.8848306173860907E-3</v>
      </c>
      <c r="J58">
        <f t="shared" si="5"/>
        <v>2.2235948013729738E-3</v>
      </c>
      <c r="K58">
        <f t="shared" si="6"/>
        <v>1.3416843911039256E-2</v>
      </c>
      <c r="O58">
        <f t="shared" si="7"/>
        <v>-4.7155008232137696E-2</v>
      </c>
      <c r="P58">
        <f t="shared" si="8"/>
        <v>-0.11583110079352288</v>
      </c>
      <c r="Q58">
        <f t="shared" si="9"/>
        <v>-8.1465579286609732E-3</v>
      </c>
      <c r="R58">
        <f t="shared" si="10"/>
        <v>43.468236229185464</v>
      </c>
    </row>
    <row r="59" spans="1:18" x14ac:dyDescent="0.25">
      <c r="A59" s="2">
        <v>42825</v>
      </c>
      <c r="B59">
        <f>LN(Исходный!B59)</f>
        <v>4.9674493966466553</v>
      </c>
      <c r="C59">
        <f>LN(Исходный!C59)</f>
        <v>6.5820251388928259</v>
      </c>
      <c r="E59">
        <f t="shared" si="1"/>
        <v>32.695876804906284</v>
      </c>
      <c r="F59">
        <f t="shared" si="2"/>
        <v>24.675553508245219</v>
      </c>
      <c r="G59">
        <f t="shared" si="11"/>
        <v>6.6442815669036612</v>
      </c>
      <c r="H59">
        <f t="shared" si="3"/>
        <v>-6.2256428010835307E-2</v>
      </c>
      <c r="I59">
        <f t="shared" si="4"/>
        <v>3.8758628286683192E-3</v>
      </c>
      <c r="J59">
        <f t="shared" si="5"/>
        <v>2.4042038903900683E-3</v>
      </c>
      <c r="K59">
        <f t="shared" si="6"/>
        <v>1.6091048346389105E-2</v>
      </c>
      <c r="O59">
        <f t="shared" si="7"/>
        <v>-4.9032681860062155E-2</v>
      </c>
      <c r="P59">
        <f t="shared" si="8"/>
        <v>-0.12685049604313381</v>
      </c>
      <c r="Q59">
        <f t="shared" si="9"/>
        <v>-9.4585521472662706E-3</v>
      </c>
      <c r="R59">
        <f t="shared" si="10"/>
        <v>43.323054929017125</v>
      </c>
    </row>
    <row r="60" spans="1:18" x14ac:dyDescent="0.25">
      <c r="A60" s="2">
        <v>42828</v>
      </c>
      <c r="B60">
        <f>LN(Исходный!B60)</f>
        <v>4.967727793084979</v>
      </c>
      <c r="C60">
        <f>LN(Исходный!C60)</f>
        <v>6.5736801669606457</v>
      </c>
      <c r="E60">
        <f t="shared" si="1"/>
        <v>32.656253668261904</v>
      </c>
      <c r="F60">
        <f t="shared" si="2"/>
        <v>24.678319426188956</v>
      </c>
      <c r="G60">
        <f t="shared" si="11"/>
        <v>6.6446483173605992</v>
      </c>
      <c r="H60">
        <f t="shared" si="3"/>
        <v>-7.0968150399953522E-2</v>
      </c>
      <c r="I60">
        <f t="shared" si="4"/>
        <v>5.0364783711904235E-3</v>
      </c>
      <c r="J60">
        <f t="shared" si="5"/>
        <v>2.3769803469843366E-3</v>
      </c>
      <c r="K60">
        <f t="shared" si="6"/>
        <v>1.8277814561064157E-2</v>
      </c>
      <c r="O60">
        <f t="shared" si="7"/>
        <v>-4.875428542173843E-2</v>
      </c>
      <c r="P60">
        <f t="shared" si="8"/>
        <v>-0.13519546797531401</v>
      </c>
      <c r="Q60">
        <f t="shared" si="9"/>
        <v>-1.0795802137840513E-2</v>
      </c>
      <c r="R60">
        <f t="shared" si="10"/>
        <v>43.213270937491743</v>
      </c>
    </row>
    <row r="61" spans="1:18" x14ac:dyDescent="0.25">
      <c r="A61" s="2">
        <v>42829</v>
      </c>
      <c r="B61">
        <f>LN(Исходный!B61)</f>
        <v>4.975146276165952</v>
      </c>
      <c r="C61">
        <f>LN(Исходный!C61)</f>
        <v>6.577861357721047</v>
      </c>
      <c r="E61">
        <f t="shared" si="1"/>
        <v>32.725822439001782</v>
      </c>
      <c r="F61">
        <f t="shared" si="2"/>
        <v>24.752080469247939</v>
      </c>
      <c r="G61">
        <f t="shared" si="11"/>
        <v>6.6544211868560188</v>
      </c>
      <c r="H61">
        <f t="shared" si="3"/>
        <v>-7.6559829134971835E-2</v>
      </c>
      <c r="I61">
        <f t="shared" si="4"/>
        <v>5.8614074371760826E-3</v>
      </c>
      <c r="J61">
        <f t="shared" si="5"/>
        <v>1.708648555154835E-3</v>
      </c>
      <c r="K61">
        <f t="shared" si="6"/>
        <v>1.716474083414601E-2</v>
      </c>
      <c r="O61">
        <f t="shared" si="7"/>
        <v>-4.1335802340765504E-2</v>
      </c>
      <c r="P61">
        <f t="shared" si="8"/>
        <v>-0.13101427721491277</v>
      </c>
      <c r="Q61">
        <f t="shared" si="9"/>
        <v>-1.1639015322982818E-2</v>
      </c>
      <c r="R61">
        <f t="shared" si="10"/>
        <v>43.268260041399778</v>
      </c>
    </row>
    <row r="62" spans="1:18" x14ac:dyDescent="0.25">
      <c r="A62" s="2">
        <v>42830</v>
      </c>
      <c r="B62">
        <f>LN(Исходный!B62)</f>
        <v>4.969952178820721</v>
      </c>
      <c r="C62">
        <f>LN(Исходный!C62)</f>
        <v>6.5971457018866513</v>
      </c>
      <c r="E62">
        <f t="shared" si="1"/>
        <v>32.787498655089315</v>
      </c>
      <c r="F62">
        <f t="shared" si="2"/>
        <v>24.700424659764831</v>
      </c>
      <c r="G62">
        <f t="shared" si="11"/>
        <v>6.6475786511317487</v>
      </c>
      <c r="H62">
        <f t="shared" si="3"/>
        <v>-5.0432949245097447E-2</v>
      </c>
      <c r="I62">
        <f t="shared" si="4"/>
        <v>2.5434823695585753E-3</v>
      </c>
      <c r="J62">
        <f t="shared" si="5"/>
        <v>2.1650315647888888E-3</v>
      </c>
      <c r="K62">
        <f t="shared" si="6"/>
        <v>1.2483577939202949E-2</v>
      </c>
      <c r="O62">
        <f t="shared" si="7"/>
        <v>-4.6529899685996412E-2</v>
      </c>
      <c r="P62">
        <f t="shared" si="8"/>
        <v>-0.11172993304930845</v>
      </c>
      <c r="Q62">
        <f t="shared" si="9"/>
        <v>-7.6446620287126043E-3</v>
      </c>
      <c r="R62">
        <f t="shared" si="10"/>
        <v>43.52233141192152</v>
      </c>
    </row>
    <row r="63" spans="1:18" x14ac:dyDescent="0.25">
      <c r="A63" s="2">
        <v>42831</v>
      </c>
      <c r="B63">
        <f>LN(Исходный!B63)</f>
        <v>4.9674493966466553</v>
      </c>
      <c r="C63">
        <f>LN(Исходный!C63)</f>
        <v>6.5694814204142959</v>
      </c>
      <c r="E63">
        <f t="shared" si="1"/>
        <v>32.633566518118407</v>
      </c>
      <c r="F63">
        <f t="shared" si="2"/>
        <v>24.675553508245219</v>
      </c>
      <c r="G63">
        <f t="shared" si="11"/>
        <v>6.6442815669036612</v>
      </c>
      <c r="H63">
        <f t="shared" si="3"/>
        <v>-7.4800146489365282E-2</v>
      </c>
      <c r="I63">
        <f t="shared" si="4"/>
        <v>5.5950619148305058E-3</v>
      </c>
      <c r="J63">
        <f t="shared" si="5"/>
        <v>2.4042038903900683E-3</v>
      </c>
      <c r="K63">
        <f t="shared" si="6"/>
        <v>1.9430747042111621E-2</v>
      </c>
      <c r="O63">
        <f t="shared" si="7"/>
        <v>-4.9032681860062155E-2</v>
      </c>
      <c r="P63">
        <f t="shared" si="8"/>
        <v>-0.13939421452166378</v>
      </c>
      <c r="Q63">
        <f t="shared" si="9"/>
        <v>-1.1386004724349781E-2</v>
      </c>
      <c r="R63">
        <f t="shared" si="10"/>
        <v>43.158086133168638</v>
      </c>
    </row>
    <row r="64" spans="1:18" x14ac:dyDescent="0.25">
      <c r="A64" s="2">
        <v>42832</v>
      </c>
      <c r="B64">
        <f>LN(Исходный!B64)</f>
        <v>4.9652194305657735</v>
      </c>
      <c r="C64">
        <f>LN(Исходный!C64)</f>
        <v>6.5624440936937196</v>
      </c>
      <c r="E64">
        <f t="shared" si="1"/>
        <v>32.583974926009653</v>
      </c>
      <c r="F64">
        <f t="shared" si="2"/>
        <v>24.653403993667904</v>
      </c>
      <c r="G64">
        <f t="shared" si="11"/>
        <v>6.6413438817664447</v>
      </c>
      <c r="H64">
        <f t="shared" si="3"/>
        <v>-7.889978807272513E-2</v>
      </c>
      <c r="I64">
        <f t="shared" si="4"/>
        <v>6.2251765579209384E-3</v>
      </c>
      <c r="J64">
        <f t="shared" si="5"/>
        <v>2.6278590739171629E-3</v>
      </c>
      <c r="K64">
        <f t="shared" si="6"/>
        <v>2.1442196270577869E-2</v>
      </c>
      <c r="O64">
        <f t="shared" si="7"/>
        <v>-5.1262647940943928E-2</v>
      </c>
      <c r="P64">
        <f t="shared" si="8"/>
        <v>-0.14643154124224012</v>
      </c>
      <c r="Q64">
        <f t="shared" si="9"/>
        <v>-1.2022927273170232E-2</v>
      </c>
      <c r="R64">
        <f t="shared" si="10"/>
        <v>43.065672482855582</v>
      </c>
    </row>
    <row r="65" spans="1:18" x14ac:dyDescent="0.25">
      <c r="A65" s="2">
        <v>42835</v>
      </c>
      <c r="B65">
        <f>LN(Исходный!B65)</f>
        <v>4.9640327353722364</v>
      </c>
      <c r="C65">
        <f>LN(Исходный!C65)</f>
        <v>6.5596152374932419</v>
      </c>
      <c r="E65">
        <f t="shared" si="1"/>
        <v>32.562144770362977</v>
      </c>
      <c r="F65">
        <f t="shared" si="2"/>
        <v>24.641620997847166</v>
      </c>
      <c r="G65">
        <f t="shared" si="11"/>
        <v>6.6397805679284678</v>
      </c>
      <c r="H65">
        <f t="shared" si="3"/>
        <v>-8.016533043522589E-2</v>
      </c>
      <c r="I65">
        <f t="shared" si="4"/>
        <v>6.4264802037889545E-3</v>
      </c>
      <c r="J65">
        <f t="shared" si="5"/>
        <v>2.7509335952385313E-3</v>
      </c>
      <c r="K65">
        <f t="shared" si="6"/>
        <v>2.2278666244758077E-2</v>
      </c>
      <c r="O65">
        <f t="shared" si="7"/>
        <v>-5.2449343134481019E-2</v>
      </c>
      <c r="P65">
        <f t="shared" si="8"/>
        <v>-0.1492603974427178</v>
      </c>
      <c r="Q65">
        <f t="shared" si="9"/>
        <v>-1.2221041560032274E-2</v>
      </c>
      <c r="R65">
        <f t="shared" si="10"/>
        <v>43.028552063953519</v>
      </c>
    </row>
    <row r="66" spans="1:18" x14ac:dyDescent="0.25">
      <c r="A66" s="2">
        <v>42836</v>
      </c>
      <c r="B66">
        <f>LN(Исходный!B66)</f>
        <v>4.953218023226305</v>
      </c>
      <c r="C66">
        <f>LN(Исходный!C66)</f>
        <v>6.5467854107605241</v>
      </c>
      <c r="E66">
        <f t="shared" si="1"/>
        <v>32.427655490774058</v>
      </c>
      <c r="F66">
        <f t="shared" si="2"/>
        <v>24.534368785613903</v>
      </c>
      <c r="G66">
        <f t="shared" si="11"/>
        <v>6.6255336161892648</v>
      </c>
      <c r="H66">
        <f t="shared" si="3"/>
        <v>-7.8748205428740725E-2</v>
      </c>
      <c r="I66">
        <f t="shared" si="4"/>
        <v>6.2012798582471501E-3</v>
      </c>
      <c r="J66">
        <f t="shared" si="5"/>
        <v>4.0023406905230832E-3</v>
      </c>
      <c r="K66">
        <f t="shared" si="6"/>
        <v>2.6273240773242973E-2</v>
      </c>
      <c r="O66">
        <f t="shared" si="7"/>
        <v>-6.3264055280412457E-2</v>
      </c>
      <c r="P66">
        <f t="shared" si="8"/>
        <v>-0.16209022417543562</v>
      </c>
      <c r="Q66">
        <f t="shared" si="9"/>
        <v>-1.2028530108732055E-2</v>
      </c>
      <c r="R66">
        <f t="shared" si="10"/>
        <v>42.860399214546845</v>
      </c>
    </row>
    <row r="67" spans="1:18" x14ac:dyDescent="0.25">
      <c r="A67" s="2">
        <v>42837</v>
      </c>
      <c r="B67">
        <f>LN(Исходный!B67)</f>
        <v>4.9544176140980269</v>
      </c>
      <c r="C67">
        <f>LN(Исходный!C67)</f>
        <v>6.5581978028122689</v>
      </c>
      <c r="E67">
        <f t="shared" ref="E67:E130" si="12">B67*C67</f>
        <v>32.492050710992082</v>
      </c>
      <c r="F67">
        <f t="shared" ref="F67:F130" si="13">B67^2</f>
        <v>24.546253894884785</v>
      </c>
      <c r="G67">
        <f t="shared" si="11"/>
        <v>6.6271139183762848</v>
      </c>
      <c r="H67">
        <f t="shared" ref="H67:H130" si="14">C67-G67</f>
        <v>-6.891611556401589E-2</v>
      </c>
      <c r="I67">
        <f t="shared" ref="I67:I130" si="15">H67^2</f>
        <v>4.7494309844327929E-3</v>
      </c>
      <c r="J67">
        <f t="shared" ref="J67:J130" si="16">(B67-$M$3)^2</f>
        <v>3.8519977423376113E-3</v>
      </c>
      <c r="K67">
        <f t="shared" ref="K67:K130" si="17">(C67-$M$4)^2</f>
        <v>2.2703809093495144E-2</v>
      </c>
      <c r="O67">
        <f t="shared" ref="O67:O130" si="18">B67-$M$3</f>
        <v>-6.2064464408690512E-2</v>
      </c>
      <c r="P67">
        <f t="shared" ref="P67:P130" si="19">C67-$M$4</f>
        <v>-0.15067783212369079</v>
      </c>
      <c r="Q67">
        <f t="shared" ref="Q67:Q130" si="20">(C67-G67)/C67</f>
        <v>-1.0508392341332471E-2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f>LN(Исходный!B68)</f>
        <v>4.9491144374480056</v>
      </c>
      <c r="C68">
        <f>LN(Исходный!C68)</f>
        <v>6.5652649700353614</v>
      </c>
      <c r="E68">
        <f t="shared" si="12"/>
        <v>32.492247648873658</v>
      </c>
      <c r="F68">
        <f t="shared" si="13"/>
        <v>24.493733714956289</v>
      </c>
      <c r="G68">
        <f t="shared" si="11"/>
        <v>6.6201276851064756</v>
      </c>
      <c r="H68">
        <f t="shared" si="14"/>
        <v>-5.4862715071114287E-2</v>
      </c>
      <c r="I68">
        <f t="shared" si="15"/>
        <v>3.0099175049742707E-3</v>
      </c>
      <c r="J68">
        <f t="shared" si="16"/>
        <v>4.5383990618154384E-3</v>
      </c>
      <c r="K68">
        <f t="shared" si="17"/>
        <v>2.0624023073191958E-2</v>
      </c>
      <c r="O68">
        <f t="shared" si="18"/>
        <v>-6.7367641058711847E-2</v>
      </c>
      <c r="P68">
        <f t="shared" si="19"/>
        <v>-0.14361066490059837</v>
      </c>
      <c r="Q68">
        <f t="shared" si="20"/>
        <v>-8.3565119338692567E-3</v>
      </c>
      <c r="R68">
        <f t="shared" si="21"/>
        <v>43.102704126773418</v>
      </c>
    </row>
    <row r="69" spans="1:18" x14ac:dyDescent="0.25">
      <c r="A69" s="2">
        <v>42843</v>
      </c>
      <c r="B69">
        <f>LN(Исходный!B69)</f>
        <v>4.9501773250591414</v>
      </c>
      <c r="C69">
        <f>LN(Исходный!C69)</f>
        <v>6.5308776277258849</v>
      </c>
      <c r="E69">
        <f t="shared" si="12"/>
        <v>32.329002345504712</v>
      </c>
      <c r="F69">
        <f t="shared" si="13"/>
        <v>24.504255549529677</v>
      </c>
      <c r="G69">
        <f t="shared" si="11"/>
        <v>6.6215278988427002</v>
      </c>
      <c r="H69">
        <f t="shared" si="14"/>
        <v>-9.065027111681534E-2</v>
      </c>
      <c r="I69">
        <f t="shared" si="15"/>
        <v>8.2174716535521261E-3</v>
      </c>
      <c r="J69">
        <f t="shared" si="16"/>
        <v>4.3963203297438446E-3</v>
      </c>
      <c r="K69">
        <f t="shared" si="17"/>
        <v>3.168329057075786E-2</v>
      </c>
      <c r="O69">
        <f t="shared" si="18"/>
        <v>-6.6304753447576026E-2</v>
      </c>
      <c r="P69">
        <f t="shared" si="19"/>
        <v>-0.17799800721007486</v>
      </c>
      <c r="Q69">
        <f t="shared" si="20"/>
        <v>-1.3880258716221061E-2</v>
      </c>
      <c r="R69">
        <f t="shared" si="21"/>
        <v>42.652362588330483</v>
      </c>
    </row>
    <row r="70" spans="1:18" x14ac:dyDescent="0.25">
      <c r="A70" s="2">
        <v>42844</v>
      </c>
      <c r="B70">
        <f>LN(Исходный!B70)</f>
        <v>4.9464878076057817</v>
      </c>
      <c r="C70">
        <f>LN(Исходный!C70)</f>
        <v>6.5323342922223491</v>
      </c>
      <c r="E70">
        <f t="shared" si="12"/>
        <v>32.312111931682992</v>
      </c>
      <c r="F70">
        <f t="shared" si="13"/>
        <v>24.467741630792652</v>
      </c>
      <c r="G70">
        <f t="shared" si="11"/>
        <v>6.6166674479689576</v>
      </c>
      <c r="H70">
        <f t="shared" si="14"/>
        <v>-8.433315574660849E-2</v>
      </c>
      <c r="I70">
        <f t="shared" si="15"/>
        <v>7.1120811581817248E-3</v>
      </c>
      <c r="J70">
        <f t="shared" si="16"/>
        <v>4.8991979589535876E-3</v>
      </c>
      <c r="K70">
        <f t="shared" si="17"/>
        <v>3.1166845687124533E-2</v>
      </c>
      <c r="O70">
        <f t="shared" si="18"/>
        <v>-6.9994270900935796E-2</v>
      </c>
      <c r="P70">
        <f t="shared" si="19"/>
        <v>-0.17654134271361066</v>
      </c>
      <c r="Q70">
        <f t="shared" si="20"/>
        <v>-1.2910110226143634E-2</v>
      </c>
      <c r="R70">
        <f t="shared" si="21"/>
        <v>42.671391305344059</v>
      </c>
    </row>
    <row r="71" spans="1:18" x14ac:dyDescent="0.25">
      <c r="A71" s="2">
        <v>42845</v>
      </c>
      <c r="B71">
        <f>LN(Исходный!B71)</f>
        <v>4.9589208584095772</v>
      </c>
      <c r="C71">
        <f>LN(Исходный!C71)</f>
        <v>6.523562306149512</v>
      </c>
      <c r="E71">
        <f t="shared" si="12"/>
        <v>32.349829191099296</v>
      </c>
      <c r="F71">
        <f t="shared" si="13"/>
        <v>24.590896079969578</v>
      </c>
      <c r="G71">
        <f t="shared" si="11"/>
        <v>6.6330463466749556</v>
      </c>
      <c r="H71">
        <f t="shared" si="14"/>
        <v>-0.10948404052544358</v>
      </c>
      <c r="I71">
        <f t="shared" si="15"/>
        <v>1.1986755129776972E-2</v>
      </c>
      <c r="J71">
        <f t="shared" si="16"/>
        <v>3.3132940590714244E-3</v>
      </c>
      <c r="K71">
        <f t="shared" si="17"/>
        <v>3.4341029825914061E-2</v>
      </c>
      <c r="O71">
        <f t="shared" si="18"/>
        <v>-5.7561220097140264E-2</v>
      </c>
      <c r="P71">
        <f t="shared" si="19"/>
        <v>-0.18531332878644768</v>
      </c>
      <c r="Q71">
        <f t="shared" si="20"/>
        <v>-1.6782861171148342E-2</v>
      </c>
      <c r="R71">
        <f t="shared" si="21"/>
        <v>42.556865162214741</v>
      </c>
    </row>
    <row r="72" spans="1:18" x14ac:dyDescent="0.25">
      <c r="A72" s="2">
        <v>42846</v>
      </c>
      <c r="B72">
        <f>LN(Исходный!B72)</f>
        <v>4.9577266606630754</v>
      </c>
      <c r="C72">
        <f>LN(Исходный!C72)</f>
        <v>6.5510803350434044</v>
      </c>
      <c r="E72">
        <f t="shared" si="12"/>
        <v>32.478465633190275</v>
      </c>
      <c r="F72">
        <f t="shared" si="13"/>
        <v>24.579053641849448</v>
      </c>
      <c r="G72">
        <f t="shared" si="11"/>
        <v>6.6314731492165402</v>
      </c>
      <c r="H72">
        <f t="shared" si="14"/>
        <v>-8.0392814173135818E-2</v>
      </c>
      <c r="I72">
        <f t="shared" si="15"/>
        <v>6.4630045706763469E-3</v>
      </c>
      <c r="J72">
        <f t="shared" si="16"/>
        <v>3.4521991259809674E-3</v>
      </c>
      <c r="K72">
        <f t="shared" si="17"/>
        <v>2.4899356668181483E-2</v>
      </c>
      <c r="O72">
        <f t="shared" si="18"/>
        <v>-5.8755417843642022E-2</v>
      </c>
      <c r="P72">
        <f t="shared" si="19"/>
        <v>-0.15779529989255536</v>
      </c>
      <c r="Q72">
        <f t="shared" si="20"/>
        <v>-1.227168803641349E-2</v>
      </c>
      <c r="R72">
        <f t="shared" si="21"/>
        <v>42.916653556192401</v>
      </c>
    </row>
    <row r="73" spans="1:18" x14ac:dyDescent="0.25">
      <c r="A73" s="2">
        <v>42849</v>
      </c>
      <c r="B73">
        <f>LN(Исходный!B73)</f>
        <v>4.9673101693578818</v>
      </c>
      <c r="C73">
        <f>LN(Исходный!C73)</f>
        <v>6.5525078870345901</v>
      </c>
      <c r="E73">
        <f t="shared" si="12"/>
        <v>32.548339062064649</v>
      </c>
      <c r="F73">
        <f t="shared" si="13"/>
        <v>24.67417031860623</v>
      </c>
      <c r="G73">
        <f t="shared" ref="G73:G136" si="22">$M$2+$M$1*B73</f>
        <v>6.6440981533798276</v>
      </c>
      <c r="H73">
        <f t="shared" si="14"/>
        <v>-9.1590266345237481E-2</v>
      </c>
      <c r="I73">
        <f t="shared" si="15"/>
        <v>8.3887768891915421E-3</v>
      </c>
      <c r="J73">
        <f t="shared" si="16"/>
        <v>2.4178766493413444E-3</v>
      </c>
      <c r="K73">
        <f t="shared" si="17"/>
        <v>2.4450872583746293E-2</v>
      </c>
      <c r="O73">
        <f t="shared" si="18"/>
        <v>-4.9171909148835624E-2</v>
      </c>
      <c r="P73">
        <f t="shared" si="19"/>
        <v>-0.15636774790136965</v>
      </c>
      <c r="Q73">
        <f t="shared" si="20"/>
        <v>-1.3977894864722959E-2</v>
      </c>
      <c r="R73">
        <f t="shared" si="21"/>
        <v>42.935359609650511</v>
      </c>
    </row>
    <row r="74" spans="1:18" x14ac:dyDescent="0.25">
      <c r="A74" s="2">
        <v>42850</v>
      </c>
      <c r="B74">
        <f>LN(Исходный!B74)</f>
        <v>4.9734870984607502</v>
      </c>
      <c r="C74">
        <f>LN(Исходный!C74)</f>
        <v>6.5861716548546747</v>
      </c>
      <c r="E74">
        <f t="shared" si="12"/>
        <v>32.756239753667614</v>
      </c>
      <c r="F74">
        <f t="shared" si="13"/>
        <v>24.735573918555531</v>
      </c>
      <c r="G74">
        <f t="shared" si="22"/>
        <v>6.6522354398501067</v>
      </c>
      <c r="H74">
        <f t="shared" si="14"/>
        <v>-6.6063784995431973E-2</v>
      </c>
      <c r="I74">
        <f t="shared" si="15"/>
        <v>4.3644236879226625E-3</v>
      </c>
      <c r="J74">
        <f t="shared" si="16"/>
        <v>1.8485683091531216E-3</v>
      </c>
      <c r="K74">
        <f t="shared" si="17"/>
        <v>1.5056266727788392E-2</v>
      </c>
      <c r="O74">
        <f t="shared" si="18"/>
        <v>-4.2994980045967246E-2</v>
      </c>
      <c r="P74">
        <f t="shared" si="19"/>
        <v>-0.12270398008128502</v>
      </c>
      <c r="Q74">
        <f t="shared" si="20"/>
        <v>-1.003068071369447E-2</v>
      </c>
      <c r="R74">
        <f t="shared" si="21"/>
        <v>43.377657067211167</v>
      </c>
    </row>
    <row r="75" spans="1:18" x14ac:dyDescent="0.25">
      <c r="A75" s="2">
        <v>42851</v>
      </c>
      <c r="B75">
        <f>LN(Исходный!B75)</f>
        <v>4.9675886045538897</v>
      </c>
      <c r="C75">
        <f>LN(Исходный!C75)</f>
        <v>6.5806391372849493</v>
      </c>
      <c r="E75">
        <f t="shared" si="12"/>
        <v>32.689907989058057</v>
      </c>
      <c r="F75">
        <f t="shared" si="13"/>
        <v>24.67693654409366</v>
      </c>
      <c r="G75">
        <f t="shared" si="22"/>
        <v>6.6444649548948833</v>
      </c>
      <c r="H75">
        <f t="shared" si="14"/>
        <v>-6.3825817609933999E-2</v>
      </c>
      <c r="I75">
        <f t="shared" si="15"/>
        <v>4.0737349935765612E-3</v>
      </c>
      <c r="J75">
        <f t="shared" si="16"/>
        <v>2.3905717951758433E-3</v>
      </c>
      <c r="K75">
        <f t="shared" si="17"/>
        <v>1.64445993297976E-2</v>
      </c>
      <c r="O75">
        <f t="shared" si="18"/>
        <v>-4.8893473952827726E-2</v>
      </c>
      <c r="P75">
        <f t="shared" si="19"/>
        <v>-0.12823649765101042</v>
      </c>
      <c r="Q75">
        <f t="shared" si="20"/>
        <v>-9.6990301820846173E-3</v>
      </c>
      <c r="R75">
        <f t="shared" si="21"/>
        <v>43.304811455166401</v>
      </c>
    </row>
    <row r="76" spans="1:18" x14ac:dyDescent="0.25">
      <c r="A76" s="2">
        <v>42852</v>
      </c>
      <c r="B76">
        <f>LN(Исходный!B76)</f>
        <v>4.9683539018396496</v>
      </c>
      <c r="C76">
        <f>LN(Исходный!C76)</f>
        <v>6.62273632394984</v>
      </c>
      <c r="E76">
        <f t="shared" si="12"/>
        <v>32.904097855951363</v>
      </c>
      <c r="F76">
        <f t="shared" si="13"/>
        <v>24.684540493925272</v>
      </c>
      <c r="G76">
        <f t="shared" si="22"/>
        <v>6.6454731327686209</v>
      </c>
      <c r="H76">
        <f t="shared" si="14"/>
        <v>-2.2736808818780929E-2</v>
      </c>
      <c r="I76">
        <f t="shared" si="15"/>
        <v>5.1696247526179426E-4</v>
      </c>
      <c r="J76">
        <f t="shared" si="16"/>
        <v>2.3163213892964905E-3</v>
      </c>
      <c r="K76">
        <f t="shared" si="17"/>
        <v>7.4199808971634439E-3</v>
      </c>
      <c r="O76">
        <f t="shared" si="18"/>
        <v>-4.8128176667067812E-2</v>
      </c>
      <c r="P76">
        <f t="shared" si="19"/>
        <v>-8.613931098611971E-2</v>
      </c>
      <c r="Q76">
        <f t="shared" si="20"/>
        <v>-3.4331442030324649E-3</v>
      </c>
      <c r="R76">
        <f t="shared" si="21"/>
        <v>43.860636416564638</v>
      </c>
    </row>
    <row r="77" spans="1:18" x14ac:dyDescent="0.25">
      <c r="A77" s="2">
        <v>42853</v>
      </c>
      <c r="B77">
        <f>LN(Исходный!B77)</f>
        <v>4.9673797854252983</v>
      </c>
      <c r="C77">
        <f>LN(Исходный!C77)</f>
        <v>6.6411821697405911</v>
      </c>
      <c r="E77">
        <f t="shared" si="12"/>
        <v>32.989274061296335</v>
      </c>
      <c r="F77">
        <f t="shared" si="13"/>
        <v>24.674861932651883</v>
      </c>
      <c r="G77">
        <f t="shared" si="22"/>
        <v>6.6441898633337653</v>
      </c>
      <c r="H77">
        <f t="shared" si="14"/>
        <v>-3.0076935931742099E-3</v>
      </c>
      <c r="I77">
        <f t="shared" si="15"/>
        <v>9.0462207504211905E-6</v>
      </c>
      <c r="J77">
        <f t="shared" si="16"/>
        <v>2.4110351858535792E-3</v>
      </c>
      <c r="K77">
        <f t="shared" si="17"/>
        <v>4.5824052301565903E-3</v>
      </c>
      <c r="O77">
        <f t="shared" si="18"/>
        <v>-4.9102293081419113E-2</v>
      </c>
      <c r="P77">
        <f t="shared" si="19"/>
        <v>-6.7693465195368674E-2</v>
      </c>
      <c r="Q77">
        <f t="shared" si="20"/>
        <v>-4.5288527197435578E-4</v>
      </c>
      <c r="R77">
        <f t="shared" si="21"/>
        <v>44.105300611680342</v>
      </c>
    </row>
    <row r="78" spans="1:18" x14ac:dyDescent="0.25">
      <c r="A78" s="2">
        <v>42857</v>
      </c>
      <c r="B78">
        <f>LN(Исходный!B78)</f>
        <v>4.9938959700919581</v>
      </c>
      <c r="C78">
        <f>LN(Исходный!C78)</f>
        <v>6.6694980898578793</v>
      </c>
      <c r="E78">
        <f t="shared" si="12"/>
        <v>33.306779633477277</v>
      </c>
      <c r="F78">
        <f t="shared" si="13"/>
        <v>24.938996960100699</v>
      </c>
      <c r="G78">
        <f t="shared" si="22"/>
        <v>6.6791214267592265</v>
      </c>
      <c r="H78">
        <f t="shared" si="14"/>
        <v>-9.6233369013472014E-3</v>
      </c>
      <c r="I78">
        <f t="shared" si="15"/>
        <v>9.2608613116830762E-5</v>
      </c>
      <c r="J78">
        <f t="shared" si="16"/>
        <v>5.1013229332326482E-4</v>
      </c>
      <c r="K78">
        <f t="shared" si="17"/>
        <v>1.5505910563762574E-3</v>
      </c>
      <c r="O78">
        <f t="shared" si="18"/>
        <v>-2.2586108414759387E-2</v>
      </c>
      <c r="P78">
        <f t="shared" si="19"/>
        <v>-3.9377545078080445E-2</v>
      </c>
      <c r="Q78">
        <f t="shared" si="20"/>
        <v>-1.4428877213386031E-3</v>
      </c>
      <c r="R78">
        <f t="shared" si="21"/>
        <v>44.482204770617898</v>
      </c>
    </row>
    <row r="79" spans="1:18" x14ac:dyDescent="0.25">
      <c r="A79" s="2">
        <v>42858</v>
      </c>
      <c r="B79">
        <f>LN(Исходный!B79)</f>
        <v>4.9908406667680758</v>
      </c>
      <c r="C79">
        <f>LN(Исходный!C79)</f>
        <v>6.6682282484174031</v>
      </c>
      <c r="E79">
        <f t="shared" si="12"/>
        <v>33.280064717493232</v>
      </c>
      <c r="F79">
        <f t="shared" si="13"/>
        <v>24.90849056106601</v>
      </c>
      <c r="G79">
        <f t="shared" si="22"/>
        <v>6.6750964690519279</v>
      </c>
      <c r="H79">
        <f t="shared" si="14"/>
        <v>-6.8682206345247465E-3</v>
      </c>
      <c r="I79">
        <f t="shared" si="15"/>
        <v>4.7172454684511513E-5</v>
      </c>
      <c r="J79">
        <f t="shared" si="16"/>
        <v>6.574819959505498E-4</v>
      </c>
      <c r="K79">
        <f t="shared" si="17"/>
        <v>1.6522100307889364E-3</v>
      </c>
      <c r="O79">
        <f t="shared" si="18"/>
        <v>-2.5641411738641651E-2</v>
      </c>
      <c r="P79">
        <f t="shared" si="19"/>
        <v>-4.0647386518556594E-2</v>
      </c>
      <c r="Q79">
        <f t="shared" si="20"/>
        <v>-1.0299918327113064E-3</v>
      </c>
      <c r="R79">
        <f t="shared" si="21"/>
        <v>44.465267972991825</v>
      </c>
    </row>
    <row r="80" spans="1:18" x14ac:dyDescent="0.25">
      <c r="A80" s="2">
        <v>42859</v>
      </c>
      <c r="B80">
        <f>LN(Исходный!B80)</f>
        <v>4.9872301856499339</v>
      </c>
      <c r="C80">
        <f>LN(Исходный!C80)</f>
        <v>6.6618547405453112</v>
      </c>
      <c r="E80">
        <f t="shared" si="12"/>
        <v>33.224203054462684</v>
      </c>
      <c r="F80">
        <f t="shared" si="13"/>
        <v>24.872464924657873</v>
      </c>
      <c r="G80">
        <f t="shared" si="22"/>
        <v>6.6703401380880178</v>
      </c>
      <c r="H80">
        <f t="shared" si="14"/>
        <v>-8.4853975427066075E-3</v>
      </c>
      <c r="I80">
        <f t="shared" si="15"/>
        <v>7.2001971457771326E-5</v>
      </c>
      <c r="J80">
        <f t="shared" si="16"/>
        <v>8.5567323570474353E-4</v>
      </c>
      <c r="K80">
        <f t="shared" si="17"/>
        <v>2.2109645092965187E-3</v>
      </c>
      <c r="O80">
        <f t="shared" si="18"/>
        <v>-2.9251892856783535E-2</v>
      </c>
      <c r="P80">
        <f t="shared" si="19"/>
        <v>-4.7020894390648493E-2</v>
      </c>
      <c r="Q80">
        <f t="shared" si="20"/>
        <v>-1.2737289948792892E-3</v>
      </c>
      <c r="R80">
        <f t="shared" si="21"/>
        <v>44.380308584126034</v>
      </c>
    </row>
    <row r="81" spans="1:18" x14ac:dyDescent="0.25">
      <c r="A81" s="2">
        <v>42860</v>
      </c>
      <c r="B81">
        <f>LN(Исходный!B81)</f>
        <v>5.003677813528757</v>
      </c>
      <c r="C81">
        <f>LN(Исходный!C81)</f>
        <v>6.6580110458707482</v>
      </c>
      <c r="E81">
        <f t="shared" si="12"/>
        <v>33.314542152452859</v>
      </c>
      <c r="F81">
        <f t="shared" si="13"/>
        <v>25.036791661599921</v>
      </c>
      <c r="G81">
        <f t="shared" si="22"/>
        <v>6.692007710692077</v>
      </c>
      <c r="H81">
        <f t="shared" si="14"/>
        <v>-3.3996664821328793E-2</v>
      </c>
      <c r="I81">
        <f t="shared" si="15"/>
        <v>1.1557732189737746E-3</v>
      </c>
      <c r="J81">
        <f t="shared" si="16"/>
        <v>1.639492016258258E-4</v>
      </c>
      <c r="K81">
        <f t="shared" si="17"/>
        <v>2.5872064207728353E-3</v>
      </c>
      <c r="O81">
        <f t="shared" si="18"/>
        <v>-1.28042649779605E-2</v>
      </c>
      <c r="P81">
        <f t="shared" si="19"/>
        <v>-5.0864589065211518E-2</v>
      </c>
      <c r="Q81">
        <f t="shared" si="20"/>
        <v>-5.1061292309530319E-3</v>
      </c>
      <c r="R81">
        <f t="shared" si="21"/>
        <v>44.329111086936898</v>
      </c>
    </row>
    <row r="82" spans="1:18" x14ac:dyDescent="0.25">
      <c r="A82" s="2">
        <v>42863</v>
      </c>
      <c r="B82">
        <f>LN(Исходный!B82)</f>
        <v>5.0305032787337218</v>
      </c>
      <c r="C82">
        <f>LN(Исходный!C82)</f>
        <v>6.678342114654332</v>
      </c>
      <c r="E82">
        <f t="shared" si="12"/>
        <v>33.595421904274112</v>
      </c>
      <c r="F82">
        <f t="shared" si="13"/>
        <v>25.305963237350724</v>
      </c>
      <c r="G82">
        <f t="shared" si="22"/>
        <v>6.7273467102881588</v>
      </c>
      <c r="H82">
        <f t="shared" si="14"/>
        <v>-4.9004595633826753E-2</v>
      </c>
      <c r="I82">
        <f t="shared" si="15"/>
        <v>2.401450393234872E-3</v>
      </c>
      <c r="J82">
        <f t="shared" si="16"/>
        <v>1.9659405580574744E-4</v>
      </c>
      <c r="K82">
        <f t="shared" si="17"/>
        <v>9.3229586078857017E-4</v>
      </c>
      <c r="O82">
        <f t="shared" si="18"/>
        <v>1.4021200227004371E-2</v>
      </c>
      <c r="P82">
        <f t="shared" si="19"/>
        <v>-3.0533520281627702E-2</v>
      </c>
      <c r="Q82">
        <f t="shared" si="20"/>
        <v>-7.337838462377606E-3</v>
      </c>
      <c r="R82">
        <f t="shared" si="21"/>
        <v>44.600253400365695</v>
      </c>
    </row>
    <row r="83" spans="1:18" x14ac:dyDescent="0.25">
      <c r="A83" s="2">
        <v>42864</v>
      </c>
      <c r="B83">
        <f>LN(Исходный!B83)</f>
        <v>5.0368876652403216</v>
      </c>
      <c r="C83">
        <f>LN(Исходный!C83)</f>
        <v>6.6732979677676543</v>
      </c>
      <c r="E83">
        <f t="shared" si="12"/>
        <v>33.612652220322204</v>
      </c>
      <c r="F83">
        <f t="shared" si="13"/>
        <v>25.370237352250097</v>
      </c>
      <c r="G83">
        <f t="shared" si="22"/>
        <v>6.7357572944272999</v>
      </c>
      <c r="H83">
        <f t="shared" si="14"/>
        <v>-6.2459326659645598E-2</v>
      </c>
      <c r="I83">
        <f t="shared" si="15"/>
        <v>3.9011674867763151E-3</v>
      </c>
      <c r="J83">
        <f t="shared" si="16"/>
        <v>4.1638796994264183E-4</v>
      </c>
      <c r="K83">
        <f t="shared" si="17"/>
        <v>1.2657704011387202E-3</v>
      </c>
      <c r="O83">
        <f t="shared" si="18"/>
        <v>2.0405586733604153E-2</v>
      </c>
      <c r="P83">
        <f t="shared" si="19"/>
        <v>-3.557766716830546E-2</v>
      </c>
      <c r="Q83">
        <f t="shared" si="20"/>
        <v>-9.3595890609601291E-3</v>
      </c>
      <c r="R83">
        <f t="shared" si="21"/>
        <v>44.532905766611904</v>
      </c>
    </row>
    <row r="84" spans="1:18" x14ac:dyDescent="0.25">
      <c r="A84" s="2">
        <v>42865</v>
      </c>
      <c r="B84">
        <f>LN(Исходный!B84)</f>
        <v>5.0321358255422579</v>
      </c>
      <c r="C84">
        <f>LN(Исходный!C84)</f>
        <v>6.6398758338265358</v>
      </c>
      <c r="E84">
        <f t="shared" si="12"/>
        <v>33.412757060550781</v>
      </c>
      <c r="F84">
        <f t="shared" si="13"/>
        <v>25.322390966705861</v>
      </c>
      <c r="G84">
        <f t="shared" si="22"/>
        <v>6.7294973746127704</v>
      </c>
      <c r="H84">
        <f t="shared" si="14"/>
        <v>-8.9621540786234632E-2</v>
      </c>
      <c r="I84">
        <f t="shared" si="15"/>
        <v>8.0320205728987171E-3</v>
      </c>
      <c r="J84">
        <f t="shared" si="16"/>
        <v>2.4503979625269161E-4</v>
      </c>
      <c r="K84">
        <f t="shared" si="17"/>
        <v>4.7609725531400611E-3</v>
      </c>
      <c r="O84">
        <f t="shared" si="18"/>
        <v>1.5653747035540455E-2</v>
      </c>
      <c r="P84">
        <f t="shared" si="19"/>
        <v>-6.8999801109423942E-2</v>
      </c>
      <c r="Q84">
        <f t="shared" si="20"/>
        <v>-1.3497472396947832E-2</v>
      </c>
      <c r="R84">
        <f t="shared" si="21"/>
        <v>44.087951088633631</v>
      </c>
    </row>
    <row r="85" spans="1:18" x14ac:dyDescent="0.25">
      <c r="A85" s="2">
        <v>42866</v>
      </c>
      <c r="B85">
        <f>LN(Исходный!B85)</f>
        <v>5.0366278743705095</v>
      </c>
      <c r="C85">
        <f>LN(Исходный!C85)</f>
        <v>6.6372580312844569</v>
      </c>
      <c r="E85">
        <f t="shared" si="12"/>
        <v>33.429398809756826</v>
      </c>
      <c r="F85">
        <f t="shared" si="13"/>
        <v>25.367620344885996</v>
      </c>
      <c r="G85">
        <f t="shared" si="22"/>
        <v>6.7354150543441094</v>
      </c>
      <c r="H85">
        <f t="shared" si="14"/>
        <v>-9.815702305965246E-2</v>
      </c>
      <c r="I85">
        <f t="shared" si="15"/>
        <v>9.6348011759331449E-3</v>
      </c>
      <c r="J85">
        <f t="shared" si="16"/>
        <v>4.0585309098558128E-4</v>
      </c>
      <c r="K85">
        <f t="shared" si="17"/>
        <v>5.1290811527837507E-3</v>
      </c>
      <c r="O85">
        <f t="shared" si="18"/>
        <v>2.014579586379206E-2</v>
      </c>
      <c r="P85">
        <f t="shared" si="19"/>
        <v>-7.1617603651502826E-2</v>
      </c>
      <c r="Q85">
        <f t="shared" si="20"/>
        <v>-1.4788791184099391E-2</v>
      </c>
      <c r="R85">
        <f t="shared" si="21"/>
        <v>44.053194173850024</v>
      </c>
    </row>
    <row r="86" spans="1:18" x14ac:dyDescent="0.25">
      <c r="A86" s="2">
        <v>42867</v>
      </c>
      <c r="B86">
        <f>LN(Исходный!B86)</f>
        <v>5.0504968275213864</v>
      </c>
      <c r="C86">
        <f>LN(Исходный!C86)</f>
        <v>6.6411821697405911</v>
      </c>
      <c r="E86">
        <f t="shared" si="12"/>
        <v>33.541269479266454</v>
      </c>
      <c r="F86">
        <f t="shared" si="13"/>
        <v>25.507518204803588</v>
      </c>
      <c r="G86">
        <f t="shared" si="22"/>
        <v>6.7536855643260285</v>
      </c>
      <c r="H86">
        <f t="shared" si="14"/>
        <v>-0.11250339458543746</v>
      </c>
      <c r="I86">
        <f t="shared" si="15"/>
        <v>1.2657013793246638E-2</v>
      </c>
      <c r="J86">
        <f t="shared" si="16"/>
        <v>1.1570031505309219E-3</v>
      </c>
      <c r="K86">
        <f t="shared" si="17"/>
        <v>4.5824052301565903E-3</v>
      </c>
      <c r="O86">
        <f t="shared" si="18"/>
        <v>3.4014749014668944E-2</v>
      </c>
      <c r="P86">
        <f t="shared" si="19"/>
        <v>-6.7693465195368674E-2</v>
      </c>
      <c r="Q86">
        <f t="shared" si="20"/>
        <v>-1.6940266312530906E-2</v>
      </c>
      <c r="R86">
        <f t="shared" si="21"/>
        <v>44.105300611680342</v>
      </c>
    </row>
    <row r="87" spans="1:18" x14ac:dyDescent="0.25">
      <c r="A87" s="2">
        <v>42870</v>
      </c>
      <c r="B87">
        <f>LN(Исходный!B87)</f>
        <v>5.0479310788399525</v>
      </c>
      <c r="C87">
        <f>LN(Исходный!C87)</f>
        <v>6.6631326959908028</v>
      </c>
      <c r="E87">
        <f t="shared" si="12"/>
        <v>33.635034618526618</v>
      </c>
      <c r="F87">
        <f t="shared" si="13"/>
        <v>25.481608176718286</v>
      </c>
      <c r="G87">
        <f t="shared" si="22"/>
        <v>6.7503055300591832</v>
      </c>
      <c r="H87">
        <f t="shared" si="14"/>
        <v>-8.7172834068380389E-2</v>
      </c>
      <c r="I87">
        <f t="shared" si="15"/>
        <v>7.5991029995133809E-3</v>
      </c>
      <c r="J87">
        <f t="shared" si="16"/>
        <v>9.8903962195981865E-4</v>
      </c>
      <c r="K87">
        <f t="shared" si="17"/>
        <v>2.0924164633403528E-3</v>
      </c>
      <c r="O87">
        <f t="shared" si="18"/>
        <v>3.1449000333235055E-2</v>
      </c>
      <c r="P87">
        <f t="shared" si="19"/>
        <v>-4.5742938945156908E-2</v>
      </c>
      <c r="Q87">
        <f t="shared" si="20"/>
        <v>-1.3082860276943329E-2</v>
      </c>
      <c r="R87">
        <f t="shared" si="21"/>
        <v>44.397337324381667</v>
      </c>
    </row>
    <row r="88" spans="1:18" x14ac:dyDescent="0.25">
      <c r="A88" s="2">
        <v>42871</v>
      </c>
      <c r="B88">
        <f>LN(Исходный!B88)</f>
        <v>5.0464527869616491</v>
      </c>
      <c r="C88">
        <f>LN(Исходный!C88)</f>
        <v>6.6682282484174031</v>
      </c>
      <c r="E88">
        <f t="shared" si="12"/>
        <v>33.650899028322399</v>
      </c>
      <c r="F88">
        <f t="shared" si="13"/>
        <v>25.466685731032996</v>
      </c>
      <c r="G88">
        <f t="shared" si="22"/>
        <v>6.7483580761868609</v>
      </c>
      <c r="H88">
        <f t="shared" si="14"/>
        <v>-8.0129827769457762E-2</v>
      </c>
      <c r="I88">
        <f t="shared" si="15"/>
        <v>6.4207892983629642E-3</v>
      </c>
      <c r="J88">
        <f t="shared" si="16"/>
        <v>8.982433652905121E-4</v>
      </c>
      <c r="K88">
        <f t="shared" si="17"/>
        <v>1.6522100307889364E-3</v>
      </c>
      <c r="O88">
        <f t="shared" si="18"/>
        <v>2.997070845493166E-2</v>
      </c>
      <c r="P88">
        <f t="shared" si="19"/>
        <v>-4.0647386518556594E-2</v>
      </c>
      <c r="Q88">
        <f t="shared" si="20"/>
        <v>-1.2016659416011335E-2</v>
      </c>
      <c r="R88">
        <f t="shared" si="21"/>
        <v>44.465267972991825</v>
      </c>
    </row>
    <row r="89" spans="1:18" x14ac:dyDescent="0.25">
      <c r="A89" s="2">
        <v>42872</v>
      </c>
      <c r="B89">
        <f>LN(Исходный!B89)</f>
        <v>5.0123005734153168</v>
      </c>
      <c r="C89">
        <f>LN(Исходный!C89)</f>
        <v>6.678342114654332</v>
      </c>
      <c r="E89">
        <f t="shared" si="12"/>
        <v>33.473858010745566</v>
      </c>
      <c r="F89">
        <f t="shared" si="13"/>
        <v>25.123157038259514</v>
      </c>
      <c r="G89">
        <f t="shared" si="22"/>
        <v>6.7033670554721194</v>
      </c>
      <c r="H89">
        <f t="shared" si="14"/>
        <v>-2.5024940817787389E-2</v>
      </c>
      <c r="I89">
        <f t="shared" si="15"/>
        <v>6.2624766293376129E-4</v>
      </c>
      <c r="J89">
        <f t="shared" si="16"/>
        <v>1.7484984829409931E-5</v>
      </c>
      <c r="K89">
        <f t="shared" si="17"/>
        <v>9.3229586078857017E-4</v>
      </c>
      <c r="O89">
        <f t="shared" si="18"/>
        <v>-4.1815050914006946E-3</v>
      </c>
      <c r="P89">
        <f t="shared" si="19"/>
        <v>-3.0533520281627702E-2</v>
      </c>
      <c r="Q89">
        <f t="shared" si="20"/>
        <v>-3.7471786242988343E-3</v>
      </c>
      <c r="R89">
        <f t="shared" si="21"/>
        <v>44.600253400365695</v>
      </c>
    </row>
    <row r="90" spans="1:18" x14ac:dyDescent="0.25">
      <c r="A90" s="2">
        <v>42873</v>
      </c>
      <c r="B90">
        <f>LN(Исходный!B90)</f>
        <v>5.0274268567360929</v>
      </c>
      <c r="C90">
        <f>LN(Исходный!C90)</f>
        <v>6.6605751498396861</v>
      </c>
      <c r="E90">
        <f t="shared" si="12"/>
        <v>33.485554389613064</v>
      </c>
      <c r="F90">
        <f t="shared" si="13"/>
        <v>25.275020799831353</v>
      </c>
      <c r="G90">
        <f t="shared" si="22"/>
        <v>6.7232939315236182</v>
      </c>
      <c r="H90">
        <f t="shared" si="14"/>
        <v>-6.2718781683932079E-2</v>
      </c>
      <c r="I90">
        <f t="shared" si="15"/>
        <v>3.9336455759167339E-3</v>
      </c>
      <c r="J90">
        <f t="shared" si="16"/>
        <v>1.1978817049021084E-4</v>
      </c>
      <c r="K90">
        <f t="shared" si="17"/>
        <v>2.3329368605353486E-3</v>
      </c>
      <c r="O90">
        <f t="shared" si="18"/>
        <v>1.0944778229375451E-2</v>
      </c>
      <c r="P90">
        <f t="shared" si="19"/>
        <v>-4.8300485096273604E-2</v>
      </c>
      <c r="Q90">
        <f t="shared" si="20"/>
        <v>-9.4164212959059034E-3</v>
      </c>
      <c r="R90">
        <f t="shared" si="21"/>
        <v>44.363261326661956</v>
      </c>
    </row>
    <row r="91" spans="1:18" x14ac:dyDescent="0.25">
      <c r="A91" s="2">
        <v>42874</v>
      </c>
      <c r="B91">
        <f>LN(Исходный!B91)</f>
        <v>5.0308300013817746</v>
      </c>
      <c r="C91">
        <f>LN(Исходный!C91)</f>
        <v>6.6631326959908028</v>
      </c>
      <c r="E91">
        <f t="shared" si="12"/>
        <v>33.521087870178356</v>
      </c>
      <c r="F91">
        <f t="shared" si="13"/>
        <v>25.309250502802946</v>
      </c>
      <c r="G91">
        <f t="shared" si="22"/>
        <v>6.7277771241296094</v>
      </c>
      <c r="H91">
        <f t="shared" si="14"/>
        <v>-6.4644428138806553E-2</v>
      </c>
      <c r="I91">
        <f t="shared" si="15"/>
        <v>4.1789020893933243E-3</v>
      </c>
      <c r="J91">
        <f t="shared" si="16"/>
        <v>2.0586289082858827E-4</v>
      </c>
      <c r="K91">
        <f t="shared" si="17"/>
        <v>2.0924164633403528E-3</v>
      </c>
      <c r="O91">
        <f t="shared" si="18"/>
        <v>1.4347922875057151E-2</v>
      </c>
      <c r="P91">
        <f t="shared" si="19"/>
        <v>-4.5742938945156908E-2</v>
      </c>
      <c r="Q91">
        <f t="shared" si="20"/>
        <v>-9.7018071060933561E-3</v>
      </c>
      <c r="R91">
        <f t="shared" si="21"/>
        <v>44.397337324381667</v>
      </c>
    </row>
    <row r="92" spans="1:18" x14ac:dyDescent="0.25">
      <c r="A92" s="2">
        <v>42877</v>
      </c>
      <c r="B92">
        <f>LN(Исходный!B92)</f>
        <v>5.0368876652403216</v>
      </c>
      <c r="C92">
        <f>LN(Исходный!C92)</f>
        <v>6.674561391814426</v>
      </c>
      <c r="E92">
        <f t="shared" si="12"/>
        <v>33.619015945319354</v>
      </c>
      <c r="F92">
        <f t="shared" si="13"/>
        <v>25.370237352250097</v>
      </c>
      <c r="G92">
        <f t="shared" si="22"/>
        <v>6.7357572944272999</v>
      </c>
      <c r="H92">
        <f t="shared" si="14"/>
        <v>-6.1195902612873887E-2</v>
      </c>
      <c r="I92">
        <f t="shared" si="15"/>
        <v>3.7449384966043451E-3</v>
      </c>
      <c r="J92">
        <f t="shared" si="16"/>
        <v>4.1638796994264183E-4</v>
      </c>
      <c r="K92">
        <f t="shared" si="17"/>
        <v>1.1774672810037263E-3</v>
      </c>
      <c r="O92">
        <f t="shared" si="18"/>
        <v>2.0405586733604153E-2</v>
      </c>
      <c r="P92">
        <f t="shared" si="19"/>
        <v>-3.431424312153375E-2</v>
      </c>
      <c r="Q92">
        <f t="shared" si="20"/>
        <v>-9.1685279407158569E-3</v>
      </c>
      <c r="R92">
        <f t="shared" si="21"/>
        <v>44.549769773099726</v>
      </c>
    </row>
    <row r="93" spans="1:18" x14ac:dyDescent="0.25">
      <c r="A93" s="2">
        <v>42878</v>
      </c>
      <c r="B93">
        <f>LN(Исходный!B93)</f>
        <v>5.0356530570715439</v>
      </c>
      <c r="C93">
        <f>LN(Исходный!C93)</f>
        <v>6.6656837177824082</v>
      </c>
      <c r="E93">
        <f t="shared" si="12"/>
        <v>33.566070590922997</v>
      </c>
      <c r="F93">
        <f t="shared" si="13"/>
        <v>25.357801711193986</v>
      </c>
      <c r="G93">
        <f t="shared" si="22"/>
        <v>6.7341308615865492</v>
      </c>
      <c r="H93">
        <f t="shared" si="14"/>
        <v>-6.8447143804140964E-2</v>
      </c>
      <c r="I93">
        <f t="shared" si="15"/>
        <v>4.6850114949447529E-3</v>
      </c>
      <c r="J93">
        <f t="shared" si="16"/>
        <v>3.675264191330338E-4</v>
      </c>
      <c r="K93">
        <f t="shared" si="17"/>
        <v>1.8655417073992588E-3</v>
      </c>
      <c r="O93">
        <f t="shared" si="18"/>
        <v>1.9170978564826413E-2</v>
      </c>
      <c r="P93">
        <f t="shared" si="19"/>
        <v>-4.3191917153551529E-2</v>
      </c>
      <c r="Q93">
        <f t="shared" si="20"/>
        <v>-1.0268585594834147E-2</v>
      </c>
      <c r="R93">
        <f t="shared" si="21"/>
        <v>44.431339425509506</v>
      </c>
    </row>
    <row r="94" spans="1:18" x14ac:dyDescent="0.25">
      <c r="A94" s="2">
        <v>42879</v>
      </c>
      <c r="B94">
        <f>LN(Исходный!B94)</f>
        <v>5.0326576781307484</v>
      </c>
      <c r="C94">
        <f>LN(Исходный!C94)</f>
        <v>6.6682282484174031</v>
      </c>
      <c r="E94">
        <f t="shared" si="12"/>
        <v>33.558910093926194</v>
      </c>
      <c r="F94">
        <f t="shared" si="13"/>
        <v>25.327643305248376</v>
      </c>
      <c r="G94">
        <f t="shared" si="22"/>
        <v>6.7301848463219462</v>
      </c>
      <c r="H94">
        <f t="shared" si="14"/>
        <v>-6.1956597904543109E-2</v>
      </c>
      <c r="I94">
        <f t="shared" si="15"/>
        <v>3.8386200239052355E-3</v>
      </c>
      <c r="J94">
        <f t="shared" si="16"/>
        <v>2.6165002319694934E-4</v>
      </c>
      <c r="K94">
        <f t="shared" si="17"/>
        <v>1.6522100307889364E-3</v>
      </c>
      <c r="O94">
        <f t="shared" si="18"/>
        <v>1.6175599624030923E-2</v>
      </c>
      <c r="P94">
        <f t="shared" si="19"/>
        <v>-4.0647386518556594E-2</v>
      </c>
      <c r="Q94">
        <f t="shared" si="20"/>
        <v>-9.2913133138847661E-3</v>
      </c>
      <c r="R94">
        <f t="shared" si="21"/>
        <v>44.465267972991825</v>
      </c>
    </row>
    <row r="95" spans="1:18" x14ac:dyDescent="0.25">
      <c r="A95" s="2">
        <v>42880</v>
      </c>
      <c r="B95">
        <f>LN(Исходный!B95)</f>
        <v>5.0361080900692867</v>
      </c>
      <c r="C95">
        <f>LN(Исходный!C95)</f>
        <v>6.6833609457662746</v>
      </c>
      <c r="E95">
        <f t="shared" si="12"/>
        <v>33.658128127826657</v>
      </c>
      <c r="F95">
        <f t="shared" si="13"/>
        <v>25.362384694861319</v>
      </c>
      <c r="G95">
        <f t="shared" si="22"/>
        <v>6.7347303073296363</v>
      </c>
      <c r="H95">
        <f t="shared" si="14"/>
        <v>-5.1369361563361693E-2</v>
      </c>
      <c r="I95">
        <f t="shared" si="15"/>
        <v>2.6388113074273817E-3</v>
      </c>
      <c r="J95">
        <f t="shared" si="16"/>
        <v>3.8518032985410258E-4</v>
      </c>
      <c r="K95">
        <f t="shared" si="17"/>
        <v>6.5099936342564784E-4</v>
      </c>
      <c r="O95">
        <f t="shared" si="18"/>
        <v>1.9626011562569268E-2</v>
      </c>
      <c r="P95">
        <f t="shared" si="19"/>
        <v>-2.5514689169685134E-2</v>
      </c>
      <c r="Q95">
        <f t="shared" si="20"/>
        <v>-7.6861570069626075E-3</v>
      </c>
      <c r="R95">
        <f t="shared" si="21"/>
        <v>44.667313531393873</v>
      </c>
    </row>
    <row r="96" spans="1:18" x14ac:dyDescent="0.25">
      <c r="A96" s="2">
        <v>42881</v>
      </c>
      <c r="B96">
        <f>LN(Исходный!B96)</f>
        <v>5.0344169227610545</v>
      </c>
      <c r="C96">
        <f>LN(Исходный!C96)</f>
        <v>6.6895992691789665</v>
      </c>
      <c r="E96">
        <f t="shared" si="12"/>
        <v>33.678231767244569</v>
      </c>
      <c r="F96">
        <f t="shared" si="13"/>
        <v>25.345353752182884</v>
      </c>
      <c r="G96">
        <f t="shared" si="22"/>
        <v>6.7325024182561055</v>
      </c>
      <c r="H96">
        <f t="shared" si="14"/>
        <v>-4.2903149077138991E-2</v>
      </c>
      <c r="I96">
        <f t="shared" si="15"/>
        <v>1.8406802007352122E-3</v>
      </c>
      <c r="J96">
        <f t="shared" si="16"/>
        <v>3.2165863842732495E-4</v>
      </c>
      <c r="K96">
        <f t="shared" si="17"/>
        <v>3.7157827679738033E-4</v>
      </c>
      <c r="O96">
        <f t="shared" si="18"/>
        <v>1.7934844254337001E-2</v>
      </c>
      <c r="P96">
        <f t="shared" si="19"/>
        <v>-1.9276365756993208E-2</v>
      </c>
      <c r="Q96">
        <f t="shared" si="20"/>
        <v>-6.4134109310264587E-3</v>
      </c>
      <c r="R96">
        <f t="shared" si="21"/>
        <v>44.750738382199764</v>
      </c>
    </row>
    <row r="97" spans="1:18" x14ac:dyDescent="0.25">
      <c r="A97" s="2">
        <v>42885</v>
      </c>
      <c r="B97">
        <f>LN(Исходный!B97)</f>
        <v>5.0348074460672407</v>
      </c>
      <c r="C97">
        <f>LN(Исходный!C97)</f>
        <v>6.6605751498396861</v>
      </c>
      <c r="E97">
        <f t="shared" si="12"/>
        <v>33.534713359503279</v>
      </c>
      <c r="F97">
        <f t="shared" si="13"/>
        <v>25.34928601897413</v>
      </c>
      <c r="G97">
        <f t="shared" si="22"/>
        <v>6.733016881019533</v>
      </c>
      <c r="H97">
        <f t="shared" si="14"/>
        <v>-7.2441731179846869E-2</v>
      </c>
      <c r="I97">
        <f t="shared" si="15"/>
        <v>5.247804416333198E-3</v>
      </c>
      <c r="J97">
        <f t="shared" si="16"/>
        <v>3.3581909622827877E-4</v>
      </c>
      <c r="K97">
        <f t="shared" si="17"/>
        <v>2.3329368605353486E-3</v>
      </c>
      <c r="O97">
        <f t="shared" si="18"/>
        <v>1.8325367560523276E-2</v>
      </c>
      <c r="P97">
        <f t="shared" si="19"/>
        <v>-4.8300485096273604E-2</v>
      </c>
      <c r="Q97">
        <f t="shared" si="20"/>
        <v>-1.0876197558042788E-2</v>
      </c>
      <c r="R97">
        <f t="shared" si="21"/>
        <v>44.363261326661956</v>
      </c>
    </row>
    <row r="98" spans="1:18" x14ac:dyDescent="0.25">
      <c r="A98" s="2">
        <v>42886</v>
      </c>
      <c r="B98">
        <f>LN(Исходный!B98)</f>
        <v>5.028868062357315</v>
      </c>
      <c r="C98">
        <f>LN(Исходный!C98)</f>
        <v>6.654152520183219</v>
      </c>
      <c r="E98">
        <f t="shared" si="12"/>
        <v>33.462855090803828</v>
      </c>
      <c r="F98">
        <f t="shared" si="13"/>
        <v>25.289513988597417</v>
      </c>
      <c r="G98">
        <f t="shared" si="22"/>
        <v>6.72519252916124</v>
      </c>
      <c r="H98">
        <f t="shared" si="14"/>
        <v>-7.1040008978020985E-2</v>
      </c>
      <c r="I98">
        <f t="shared" si="15"/>
        <v>5.0466828755973024E-3</v>
      </c>
      <c r="J98">
        <f t="shared" si="16"/>
        <v>1.5341259594726272E-4</v>
      </c>
      <c r="K98">
        <f t="shared" si="17"/>
        <v>2.9946192882416289E-3</v>
      </c>
      <c r="O98">
        <f t="shared" si="18"/>
        <v>1.2385983850597526E-2</v>
      </c>
      <c r="P98">
        <f t="shared" si="19"/>
        <v>-5.472311475274072E-2</v>
      </c>
      <c r="Q98">
        <f t="shared" si="20"/>
        <v>-1.0676041578930465E-2</v>
      </c>
      <c r="R98">
        <f t="shared" si="21"/>
        <v>44.277745761860686</v>
      </c>
    </row>
    <row r="99" spans="1:18" x14ac:dyDescent="0.25">
      <c r="A99" s="2">
        <v>42887</v>
      </c>
      <c r="B99">
        <f>LN(Исходный!B99)</f>
        <v>5.0316137004814472</v>
      </c>
      <c r="C99">
        <f>LN(Исходный!C99)</f>
        <v>6.6605751498396861</v>
      </c>
      <c r="E99">
        <f t="shared" si="12"/>
        <v>33.513441177019629</v>
      </c>
      <c r="F99">
        <f t="shared" si="13"/>
        <v>25.317136430872601</v>
      </c>
      <c r="G99">
        <f t="shared" si="22"/>
        <v>6.7288095439573796</v>
      </c>
      <c r="H99">
        <f t="shared" si="14"/>
        <v>-6.8234394117693498E-2</v>
      </c>
      <c r="I99">
        <f t="shared" si="15"/>
        <v>4.6559325406087251E-3</v>
      </c>
      <c r="J99">
        <f t="shared" si="16"/>
        <v>2.2896598358612352E-4</v>
      </c>
      <c r="K99">
        <f t="shared" si="17"/>
        <v>2.3329368605353486E-3</v>
      </c>
      <c r="O99">
        <f t="shared" si="18"/>
        <v>1.5131621974729725E-2</v>
      </c>
      <c r="P99">
        <f t="shared" si="19"/>
        <v>-4.8300485096273604E-2</v>
      </c>
      <c r="Q99">
        <f t="shared" si="20"/>
        <v>-1.0244519817381812E-2</v>
      </c>
      <c r="R99">
        <f t="shared" si="21"/>
        <v>44.363261326661956</v>
      </c>
    </row>
    <row r="100" spans="1:18" x14ac:dyDescent="0.25">
      <c r="A100" s="2">
        <v>42888</v>
      </c>
      <c r="B100">
        <f>LN(Исходный!B100)</f>
        <v>5.0463241365047624</v>
      </c>
      <c r="C100">
        <f>LN(Исходный!C100)</f>
        <v>6.6795991858443831</v>
      </c>
      <c r="E100">
        <f t="shared" si="12"/>
        <v>33.707422593704074</v>
      </c>
      <c r="F100">
        <f t="shared" si="13"/>
        <v>25.465387290670535</v>
      </c>
      <c r="G100">
        <f t="shared" si="22"/>
        <v>6.7481885962390118</v>
      </c>
      <c r="H100">
        <f t="shared" si="14"/>
        <v>-6.8589410394628736E-2</v>
      </c>
      <c r="I100">
        <f t="shared" si="15"/>
        <v>4.7045072182828043E-3</v>
      </c>
      <c r="J100">
        <f t="shared" si="16"/>
        <v>8.9054842555867902E-4</v>
      </c>
      <c r="K100">
        <f t="shared" si="17"/>
        <v>8.5711047141168064E-4</v>
      </c>
      <c r="O100">
        <f t="shared" si="18"/>
        <v>2.9842057998044957E-2</v>
      </c>
      <c r="P100">
        <f t="shared" si="19"/>
        <v>-2.9276449091576673E-2</v>
      </c>
      <c r="Q100">
        <f t="shared" si="20"/>
        <v>-1.0268491938855489E-2</v>
      </c>
      <c r="R100">
        <f t="shared" si="21"/>
        <v>44.617045283532946</v>
      </c>
    </row>
    <row r="101" spans="1:18" x14ac:dyDescent="0.25">
      <c r="A101" s="2">
        <v>42891</v>
      </c>
      <c r="B101">
        <f>LN(Исходный!B101)</f>
        <v>5.0364979536219829</v>
      </c>
      <c r="C101">
        <f>LN(Исходный!C101)</f>
        <v>6.6933236682699491</v>
      </c>
      <c r="E101">
        <f t="shared" si="12"/>
        <v>33.710910958171183</v>
      </c>
      <c r="F101">
        <f t="shared" si="13"/>
        <v>25.366311636838422</v>
      </c>
      <c r="G101">
        <f t="shared" si="22"/>
        <v>6.7352439009551706</v>
      </c>
      <c r="H101">
        <f t="shared" si="14"/>
        <v>-4.1920232685221492E-2</v>
      </c>
      <c r="I101">
        <f t="shared" si="15"/>
        <v>1.7573059083831122E-3</v>
      </c>
      <c r="J101">
        <f t="shared" si="16"/>
        <v>4.0063525662990389E-4</v>
      </c>
      <c r="K101">
        <f t="shared" si="17"/>
        <v>2.4186366718070683E-4</v>
      </c>
      <c r="O101">
        <f t="shared" si="18"/>
        <v>2.001587511526548E-2</v>
      </c>
      <c r="P101">
        <f t="shared" si="19"/>
        <v>-1.5551966666010664E-2</v>
      </c>
      <c r="Q101">
        <f t="shared" si="20"/>
        <v>-6.2629920145572142E-3</v>
      </c>
      <c r="R101">
        <f t="shared" si="21"/>
        <v>44.800581728222689</v>
      </c>
    </row>
    <row r="102" spans="1:18" x14ac:dyDescent="0.25">
      <c r="A102" s="2">
        <v>42892</v>
      </c>
      <c r="B102">
        <f>LN(Исходный!B102)</f>
        <v>5.0398704193645907</v>
      </c>
      <c r="C102">
        <f>LN(Исходный!C102)</f>
        <v>6.6808546787902152</v>
      </c>
      <c r="E102">
        <f t="shared" si="12"/>
        <v>33.670641871708327</v>
      </c>
      <c r="F102">
        <f t="shared" si="13"/>
        <v>25.400293843986216</v>
      </c>
      <c r="G102">
        <f t="shared" si="22"/>
        <v>6.7396866781672413</v>
      </c>
      <c r="H102">
        <f t="shared" si="14"/>
        <v>-5.8831999377026101E-2</v>
      </c>
      <c r="I102">
        <f t="shared" si="15"/>
        <v>3.4612041506983993E-3</v>
      </c>
      <c r="J102">
        <f t="shared" si="16"/>
        <v>5.4701448808406206E-4</v>
      </c>
      <c r="K102">
        <f t="shared" si="17"/>
        <v>7.851739833217372E-4</v>
      </c>
      <c r="O102">
        <f t="shared" si="18"/>
        <v>2.3388340857873224E-2</v>
      </c>
      <c r="P102">
        <f t="shared" si="19"/>
        <v>-2.8020956145744513E-2</v>
      </c>
      <c r="Q102">
        <f t="shared" si="20"/>
        <v>-8.8060588361247721E-3</v>
      </c>
      <c r="R102">
        <f t="shared" si="21"/>
        <v>44.633819239113109</v>
      </c>
    </row>
    <row r="103" spans="1:18" x14ac:dyDescent="0.25">
      <c r="A103" s="2">
        <v>42893</v>
      </c>
      <c r="B103">
        <f>LN(Исходный!B103)</f>
        <v>5.0458093691039094</v>
      </c>
      <c r="C103">
        <f>LN(Исходный!C103)</f>
        <v>6.6871086078665147</v>
      </c>
      <c r="E103">
        <f t="shared" si="12"/>
        <v>33.741875265788259</v>
      </c>
      <c r="F103">
        <f t="shared" si="13"/>
        <v>25.460192189336791</v>
      </c>
      <c r="G103">
        <f t="shared" si="22"/>
        <v>6.7475104583267029</v>
      </c>
      <c r="H103">
        <f t="shared" si="14"/>
        <v>-6.04018504601882E-2</v>
      </c>
      <c r="I103">
        <f t="shared" si="15"/>
        <v>3.6483835390149376E-3</v>
      </c>
      <c r="J103">
        <f t="shared" si="16"/>
        <v>8.6008997377214449E-4</v>
      </c>
      <c r="K103">
        <f t="shared" si="17"/>
        <v>4.7380346744195137E-4</v>
      </c>
      <c r="O103">
        <f t="shared" si="18"/>
        <v>2.9327290597191968E-2</v>
      </c>
      <c r="P103">
        <f t="shared" si="19"/>
        <v>-2.1767027069445E-2</v>
      </c>
      <c r="Q103">
        <f t="shared" si="20"/>
        <v>-9.0325810454361805E-3</v>
      </c>
      <c r="R103">
        <f t="shared" si="21"/>
        <v>44.717421533402437</v>
      </c>
    </row>
    <row r="104" spans="1:18" x14ac:dyDescent="0.25">
      <c r="A104" s="2">
        <v>42894</v>
      </c>
      <c r="B104">
        <f>LN(Исходный!B104)</f>
        <v>5.0433605987089596</v>
      </c>
      <c r="C104">
        <f>LN(Исходный!C104)</f>
        <v>6.6982680541154132</v>
      </c>
      <c r="E104">
        <f t="shared" si="12"/>
        <v>33.78178118371661</v>
      </c>
      <c r="F104">
        <f t="shared" si="13"/>
        <v>25.435486128609995</v>
      </c>
      <c r="G104">
        <f t="shared" si="22"/>
        <v>6.7442845274682135</v>
      </c>
      <c r="H104">
        <f t="shared" si="14"/>
        <v>-4.6016473352800347E-2</v>
      </c>
      <c r="I104">
        <f t="shared" si="15"/>
        <v>2.1175158198289846E-3</v>
      </c>
      <c r="J104">
        <f t="shared" si="16"/>
        <v>7.2245484826233828E-4</v>
      </c>
      <c r="K104">
        <f t="shared" si="17"/>
        <v>1.1252077086442767E-4</v>
      </c>
      <c r="O104">
        <f t="shared" si="18"/>
        <v>2.6878520202242129E-2</v>
      </c>
      <c r="P104">
        <f t="shared" si="19"/>
        <v>-1.060758082054658E-2</v>
      </c>
      <c r="Q104">
        <f t="shared" si="20"/>
        <v>-6.8699062177017302E-3</v>
      </c>
      <c r="R104">
        <f t="shared" si="21"/>
        <v>44.866794924783086</v>
      </c>
    </row>
    <row r="105" spans="1:18" x14ac:dyDescent="0.25">
      <c r="A105" s="2">
        <v>42895</v>
      </c>
      <c r="B105">
        <f>LN(Исходный!B105)</f>
        <v>5.0038120687481298</v>
      </c>
      <c r="C105">
        <f>LN(Исходный!C105)</f>
        <v>6.7117403950561796</v>
      </c>
      <c r="E105">
        <f t="shared" si="12"/>
        <v>33.584287591086451</v>
      </c>
      <c r="F105">
        <f t="shared" si="13"/>
        <v>25.038135219349439</v>
      </c>
      <c r="G105">
        <f t="shared" si="22"/>
        <v>6.6921845741726145</v>
      </c>
      <c r="H105">
        <f t="shared" si="14"/>
        <v>1.9555820883565112E-2</v>
      </c>
      <c r="I105">
        <f t="shared" si="15"/>
        <v>3.8243013043008135E-4</v>
      </c>
      <c r="J105">
        <f t="shared" si="16"/>
        <v>1.6052914728270691E-4</v>
      </c>
      <c r="K105">
        <f t="shared" si="17"/>
        <v>8.2068505464020833E-6</v>
      </c>
      <c r="O105">
        <f t="shared" si="18"/>
        <v>-1.2670009758587675E-2</v>
      </c>
      <c r="P105">
        <f t="shared" si="19"/>
        <v>2.8647601202198558E-3</v>
      </c>
      <c r="Q105">
        <f t="shared" si="20"/>
        <v>2.9136736125803956E-3</v>
      </c>
      <c r="R105">
        <f t="shared" si="21"/>
        <v>45.04745913062888</v>
      </c>
    </row>
    <row r="106" spans="1:18" x14ac:dyDescent="0.25">
      <c r="A106" s="2">
        <v>42898</v>
      </c>
      <c r="B106">
        <f>LN(Исходный!B106)</f>
        <v>4.979626107221911</v>
      </c>
      <c r="C106">
        <f>LN(Исходный!C106)</f>
        <v>6.6833609457662746</v>
      </c>
      <c r="E106">
        <f t="shared" si="12"/>
        <v>33.280638649525066</v>
      </c>
      <c r="F106">
        <f t="shared" si="13"/>
        <v>24.796676167726044</v>
      </c>
      <c r="G106">
        <f t="shared" si="22"/>
        <v>6.6603227712895947</v>
      </c>
      <c r="H106">
        <f t="shared" si="14"/>
        <v>2.3038174476679885E-2</v>
      </c>
      <c r="I106">
        <f t="shared" si="15"/>
        <v>5.3075748321794447E-4</v>
      </c>
      <c r="J106">
        <f t="shared" si="16"/>
        <v>1.3583626193464772E-3</v>
      </c>
      <c r="K106">
        <f t="shared" si="17"/>
        <v>6.5099936342564784E-4</v>
      </c>
      <c r="O106">
        <f t="shared" si="18"/>
        <v>-3.6855971284806444E-2</v>
      </c>
      <c r="P106">
        <f t="shared" si="19"/>
        <v>-2.5514689169685134E-2</v>
      </c>
      <c r="Q106">
        <f t="shared" si="20"/>
        <v>3.4470941587067708E-3</v>
      </c>
      <c r="R106">
        <f t="shared" si="21"/>
        <v>44.667313531393873</v>
      </c>
    </row>
    <row r="107" spans="1:18" x14ac:dyDescent="0.25">
      <c r="A107" s="2">
        <v>42899</v>
      </c>
      <c r="B107">
        <f>LN(Исходный!B107)</f>
        <v>4.9876395743019399</v>
      </c>
      <c r="C107">
        <f>LN(Исходный!C107)</f>
        <v>6.6982680541154132</v>
      </c>
      <c r="E107">
        <f t="shared" si="12"/>
        <v>33.408546825988481</v>
      </c>
      <c r="F107">
        <f t="shared" si="13"/>
        <v>24.876548523142837</v>
      </c>
      <c r="G107">
        <f t="shared" si="22"/>
        <v>6.6708794534474096</v>
      </c>
      <c r="H107">
        <f t="shared" si="14"/>
        <v>2.7388600668003527E-2</v>
      </c>
      <c r="I107">
        <f t="shared" si="15"/>
        <v>7.5013544655136324E-4</v>
      </c>
      <c r="J107">
        <f t="shared" si="16"/>
        <v>8.3189004880260893E-4</v>
      </c>
      <c r="K107">
        <f t="shared" si="17"/>
        <v>1.1252077086442767E-4</v>
      </c>
      <c r="O107">
        <f t="shared" si="18"/>
        <v>-2.8842504204777519E-2</v>
      </c>
      <c r="P107">
        <f t="shared" si="19"/>
        <v>-1.060758082054658E-2</v>
      </c>
      <c r="Q107">
        <f t="shared" si="20"/>
        <v>4.0889078261321567E-3</v>
      </c>
      <c r="R107">
        <f t="shared" si="21"/>
        <v>44.866794924783086</v>
      </c>
    </row>
    <row r="108" spans="1:18" x14ac:dyDescent="0.25">
      <c r="A108" s="2">
        <v>42900</v>
      </c>
      <c r="B108">
        <f>LN(Исходный!B108)</f>
        <v>4.9778365823448691</v>
      </c>
      <c r="C108">
        <f>LN(Исходный!C108)</f>
        <v>6.7105231094524278</v>
      </c>
      <c r="E108">
        <f t="shared" si="12"/>
        <v>33.40388742090294</v>
      </c>
      <c r="F108">
        <f t="shared" si="13"/>
        <v>24.778857040530848</v>
      </c>
      <c r="G108">
        <f t="shared" si="22"/>
        <v>6.6579653091384721</v>
      </c>
      <c r="H108">
        <f t="shared" si="14"/>
        <v>5.2557800313955738E-2</v>
      </c>
      <c r="I108">
        <f t="shared" si="15"/>
        <v>2.7623223738416458E-3</v>
      </c>
      <c r="J108">
        <f t="shared" si="16"/>
        <v>1.4934743735954329E-3</v>
      </c>
      <c r="K108">
        <f t="shared" si="17"/>
        <v>2.7141722824117099E-6</v>
      </c>
      <c r="O108">
        <f t="shared" si="18"/>
        <v>-3.8645496161848314E-2</v>
      </c>
      <c r="P108">
        <f t="shared" si="19"/>
        <v>1.6474745164680726E-3</v>
      </c>
      <c r="Q108">
        <f t="shared" si="20"/>
        <v>7.8321465341387383E-3</v>
      </c>
      <c r="R108">
        <f t="shared" si="21"/>
        <v>45.031120402495077</v>
      </c>
    </row>
    <row r="109" spans="1:18" x14ac:dyDescent="0.25">
      <c r="A109" s="2">
        <v>42901</v>
      </c>
      <c r="B109">
        <f>LN(Исходный!B109)</f>
        <v>4.9718251633091644</v>
      </c>
      <c r="C109">
        <f>LN(Исходный!C109)</f>
        <v>6.6908422774185636</v>
      </c>
      <c r="E109">
        <f t="shared" si="12"/>
        <v>33.265697998602413</v>
      </c>
      <c r="F109">
        <f t="shared" si="13"/>
        <v>24.719045454514198</v>
      </c>
      <c r="G109">
        <f t="shared" si="22"/>
        <v>6.6500460602735787</v>
      </c>
      <c r="H109">
        <f t="shared" si="14"/>
        <v>4.0796217144984936E-2</v>
      </c>
      <c r="I109">
        <f t="shared" si="15"/>
        <v>1.6643313333407628E-3</v>
      </c>
      <c r="J109">
        <f t="shared" si="16"/>
        <v>1.9942400749614494E-3</v>
      </c>
      <c r="K109">
        <f t="shared" si="17"/>
        <v>3.2520198335022634E-4</v>
      </c>
      <c r="O109">
        <f t="shared" si="18"/>
        <v>-4.4656915197553104E-2</v>
      </c>
      <c r="P109">
        <f t="shared" si="19"/>
        <v>-1.8033357517396098E-2</v>
      </c>
      <c r="Q109">
        <f t="shared" si="20"/>
        <v>6.0973216007005901E-3</v>
      </c>
      <c r="R109">
        <f t="shared" si="21"/>
        <v>44.767370381291634</v>
      </c>
    </row>
    <row r="110" spans="1:18" x14ac:dyDescent="0.25">
      <c r="A110" s="2">
        <v>42902</v>
      </c>
      <c r="B110">
        <f>LN(Исходный!B110)</f>
        <v>4.9577266606630754</v>
      </c>
      <c r="C110">
        <f>LN(Исходный!C110)</f>
        <v>6.70196036600254</v>
      </c>
      <c r="E110">
        <f t="shared" si="12"/>
        <v>33.226487585238054</v>
      </c>
      <c r="F110">
        <f t="shared" si="13"/>
        <v>24.579053641849448</v>
      </c>
      <c r="G110">
        <f t="shared" si="22"/>
        <v>6.6314731492165402</v>
      </c>
      <c r="H110">
        <f t="shared" si="14"/>
        <v>7.0487216785999784E-2</v>
      </c>
      <c r="I110">
        <f t="shared" si="15"/>
        <v>4.9684477302365301E-3</v>
      </c>
      <c r="J110">
        <f t="shared" si="16"/>
        <v>3.4521991259809674E-3</v>
      </c>
      <c r="K110">
        <f t="shared" si="17"/>
        <v>4.7820944421520473E-5</v>
      </c>
      <c r="O110">
        <f t="shared" si="18"/>
        <v>-5.8755417843642022E-2</v>
      </c>
      <c r="P110">
        <f t="shared" si="19"/>
        <v>-6.9152689334197603E-3</v>
      </c>
      <c r="Q110">
        <f t="shared" si="20"/>
        <v>1.051740281001433E-2</v>
      </c>
      <c r="R110">
        <f t="shared" si="21"/>
        <v>44.916272747468902</v>
      </c>
    </row>
    <row r="111" spans="1:18" x14ac:dyDescent="0.25">
      <c r="A111" s="2">
        <v>42905</v>
      </c>
      <c r="B111">
        <f>LN(Исходный!B111)</f>
        <v>4.9859326814558838</v>
      </c>
      <c r="C111">
        <f>LN(Исходный!C111)</f>
        <v>6.7178046950236912</v>
      </c>
      <c r="E111">
        <f t="shared" si="12"/>
        <v>33.494521976556399</v>
      </c>
      <c r="F111">
        <f t="shared" si="13"/>
        <v>24.859524704009861</v>
      </c>
      <c r="G111">
        <f t="shared" si="22"/>
        <v>6.6686308480593413</v>
      </c>
      <c r="H111">
        <f t="shared" si="14"/>
        <v>4.9173846964349899E-2</v>
      </c>
      <c r="I111">
        <f t="shared" si="15"/>
        <v>2.4180672252733038E-3</v>
      </c>
      <c r="J111">
        <f t="shared" si="16"/>
        <v>9.3326566016948707E-4</v>
      </c>
      <c r="K111">
        <f t="shared" si="17"/>
        <v>7.9728114050318268E-5</v>
      </c>
      <c r="O111">
        <f t="shared" si="18"/>
        <v>-3.0549397050833704E-2</v>
      </c>
      <c r="P111">
        <f t="shared" si="19"/>
        <v>8.9290600877314219E-3</v>
      </c>
      <c r="Q111">
        <f t="shared" si="20"/>
        <v>7.3199280414889285E-3</v>
      </c>
      <c r="R111">
        <f t="shared" si="21"/>
        <v>45.128899920482347</v>
      </c>
    </row>
    <row r="112" spans="1:18" x14ac:dyDescent="0.25">
      <c r="A112" s="2">
        <v>42906</v>
      </c>
      <c r="B112">
        <f>LN(Исходный!B112)</f>
        <v>4.9768027055598036</v>
      </c>
      <c r="C112">
        <f>LN(Исходный!C112)</f>
        <v>6.7238324408212087</v>
      </c>
      <c r="E112">
        <f t="shared" si="12"/>
        <v>33.463187483209772</v>
      </c>
      <c r="F112">
        <f t="shared" si="13"/>
        <v>24.768565170067383</v>
      </c>
      <c r="G112">
        <f t="shared" si="22"/>
        <v>6.6566033133255136</v>
      </c>
      <c r="H112">
        <f t="shared" si="14"/>
        <v>6.7229127495695096E-2</v>
      </c>
      <c r="I112">
        <f t="shared" si="15"/>
        <v>4.5197555838324263E-3</v>
      </c>
      <c r="J112">
        <f t="shared" si="16"/>
        <v>1.574452637460276E-3</v>
      </c>
      <c r="K112">
        <f t="shared" si="17"/>
        <v>2.2370604228901753E-4</v>
      </c>
      <c r="O112">
        <f t="shared" si="18"/>
        <v>-3.9679372946913816E-2</v>
      </c>
      <c r="P112">
        <f t="shared" si="19"/>
        <v>1.4956805885248947E-2</v>
      </c>
      <c r="Q112">
        <f t="shared" si="20"/>
        <v>9.9986321918938432E-3</v>
      </c>
      <c r="R112">
        <f t="shared" si="21"/>
        <v>45.209922692239694</v>
      </c>
    </row>
    <row r="113" spans="1:18" x14ac:dyDescent="0.25">
      <c r="A113" s="2">
        <v>42907</v>
      </c>
      <c r="B113">
        <f>LN(Исходный!B113)</f>
        <v>4.982715814098122</v>
      </c>
      <c r="C113">
        <f>LN(Исходный!C113)</f>
        <v>6.7286286130847017</v>
      </c>
      <c r="E113">
        <f t="shared" si="12"/>
        <v>33.526844197610259</v>
      </c>
      <c r="F113">
        <f t="shared" si="13"/>
        <v>24.827456884063512</v>
      </c>
      <c r="G113">
        <f t="shared" si="22"/>
        <v>6.6643930511231844</v>
      </c>
      <c r="H113">
        <f t="shared" si="14"/>
        <v>6.4235561961517362E-2</v>
      </c>
      <c r="I113">
        <f t="shared" si="15"/>
        <v>4.1262074205119367E-3</v>
      </c>
      <c r="J113">
        <f t="shared" si="16"/>
        <v>1.1401606121111782E-3</v>
      </c>
      <c r="K113">
        <f t="shared" si="17"/>
        <v>3.9018014574467876E-4</v>
      </c>
      <c r="O113">
        <f t="shared" si="18"/>
        <v>-3.3766264408595426E-2</v>
      </c>
      <c r="P113">
        <f t="shared" si="19"/>
        <v>1.9752978148741995E-2</v>
      </c>
      <c r="Q113">
        <f t="shared" si="20"/>
        <v>9.5466053567888828E-3</v>
      </c>
      <c r="R113">
        <f t="shared" si="21"/>
        <v>45.274443012822154</v>
      </c>
    </row>
    <row r="114" spans="1:18" x14ac:dyDescent="0.25">
      <c r="A114" s="2">
        <v>42908</v>
      </c>
      <c r="B114">
        <f>LN(Исходный!B114)</f>
        <v>4.9810691584944893</v>
      </c>
      <c r="C114">
        <f>LN(Исходный!C114)</f>
        <v>6.7202201551352951</v>
      </c>
      <c r="E114">
        <f t="shared" si="12"/>
        <v>33.47388135303747</v>
      </c>
      <c r="F114">
        <f t="shared" si="13"/>
        <v>24.811049961704999</v>
      </c>
      <c r="G114">
        <f t="shared" si="22"/>
        <v>6.6622238003285741</v>
      </c>
      <c r="H114">
        <f t="shared" si="14"/>
        <v>5.7996354806721051E-2</v>
      </c>
      <c r="I114">
        <f t="shared" si="15"/>
        <v>3.3635771708670761E-3</v>
      </c>
      <c r="J114">
        <f t="shared" si="16"/>
        <v>1.254074903792471E-3</v>
      </c>
      <c r="K114">
        <f t="shared" si="17"/>
        <v>1.2869813855312905E-4</v>
      </c>
      <c r="O114">
        <f t="shared" si="18"/>
        <v>-3.5412920012228177E-2</v>
      </c>
      <c r="P114">
        <f t="shared" si="19"/>
        <v>1.1344520199335406E-2</v>
      </c>
      <c r="Q114">
        <f t="shared" si="20"/>
        <v>8.6301272083181384E-3</v>
      </c>
      <c r="R114">
        <f t="shared" si="21"/>
        <v>45.161358933486653</v>
      </c>
    </row>
    <row r="115" spans="1:18" x14ac:dyDescent="0.25">
      <c r="A115" s="2">
        <v>42909</v>
      </c>
      <c r="B115">
        <f>LN(Исходный!B115)</f>
        <v>4.9855225932811802</v>
      </c>
      <c r="C115">
        <f>LN(Исходный!C115)</f>
        <v>6.7238324408212087</v>
      </c>
      <c r="E115">
        <f t="shared" si="12"/>
        <v>33.521818547151078</v>
      </c>
      <c r="F115">
        <f t="shared" si="13"/>
        <v>24.855435528117106</v>
      </c>
      <c r="G115">
        <f t="shared" si="22"/>
        <v>6.6680906111713885</v>
      </c>
      <c r="H115">
        <f t="shared" si="14"/>
        <v>5.5741829649820218E-2</v>
      </c>
      <c r="I115">
        <f t="shared" si="15"/>
        <v>3.1071515727095762E-3</v>
      </c>
      <c r="J115">
        <f t="shared" si="16"/>
        <v>9.5848972543026011E-4</v>
      </c>
      <c r="K115">
        <f t="shared" si="17"/>
        <v>2.2370604228901753E-4</v>
      </c>
      <c r="O115">
        <f t="shared" si="18"/>
        <v>-3.0959485225537264E-2</v>
      </c>
      <c r="P115">
        <f t="shared" si="19"/>
        <v>1.4956805885248947E-2</v>
      </c>
      <c r="Q115">
        <f t="shared" si="20"/>
        <v>8.290187202079094E-3</v>
      </c>
      <c r="R115">
        <f t="shared" si="21"/>
        <v>45.209922692239694</v>
      </c>
    </row>
    <row r="116" spans="1:18" x14ac:dyDescent="0.25">
      <c r="A116" s="2">
        <v>42912</v>
      </c>
      <c r="B116">
        <f>LN(Исходный!B116)</f>
        <v>4.9823729843782845</v>
      </c>
      <c r="C116">
        <f>LN(Исходный!C116)</f>
        <v>6.7310181004820828</v>
      </c>
      <c r="E116">
        <f t="shared" si="12"/>
        <v>33.536442741203167</v>
      </c>
      <c r="F116">
        <f t="shared" si="13"/>
        <v>24.824040555462574</v>
      </c>
      <c r="G116">
        <f t="shared" si="22"/>
        <v>6.6639414183467052</v>
      </c>
      <c r="H116">
        <f t="shared" si="14"/>
        <v>6.7076682135377652E-2</v>
      </c>
      <c r="I116">
        <f t="shared" si="15"/>
        <v>4.4992812862904913E-3</v>
      </c>
      <c r="J116">
        <f t="shared" si="16"/>
        <v>1.163430302262302E-3</v>
      </c>
      <c r="K116">
        <f t="shared" si="17"/>
        <v>4.9028878046124822E-4</v>
      </c>
      <c r="O116">
        <f t="shared" si="18"/>
        <v>-3.4109094128432993E-2</v>
      </c>
      <c r="P116">
        <f t="shared" si="19"/>
        <v>2.2142465546123091E-2</v>
      </c>
      <c r="Q116">
        <f t="shared" si="20"/>
        <v>9.965310022056478E-3</v>
      </c>
      <c r="R116">
        <f t="shared" si="21"/>
        <v>45.306604669017425</v>
      </c>
    </row>
    <row r="117" spans="1:18" x14ac:dyDescent="0.25">
      <c r="A117" s="2">
        <v>42913</v>
      </c>
      <c r="B117">
        <f>LN(Исходный!B117)</f>
        <v>4.9679365395631407</v>
      </c>
      <c r="C117">
        <f>LN(Исходный!C117)</f>
        <v>6.7345916599729483</v>
      </c>
      <c r="E117">
        <f t="shared" si="12"/>
        <v>33.457023986616797</v>
      </c>
      <c r="F117">
        <f t="shared" si="13"/>
        <v>24.680393461126595</v>
      </c>
      <c r="G117">
        <f t="shared" si="22"/>
        <v>6.6449233132143917</v>
      </c>
      <c r="H117">
        <f t="shared" si="14"/>
        <v>8.9668346758556616E-2</v>
      </c>
      <c r="I117">
        <f t="shared" si="15"/>
        <v>8.0404124104127509E-3</v>
      </c>
      <c r="J117">
        <f t="shared" si="16"/>
        <v>2.3566693513223237E-3</v>
      </c>
      <c r="K117">
        <f t="shared" si="17"/>
        <v>6.6131394370302216E-4</v>
      </c>
      <c r="O117">
        <f t="shared" si="18"/>
        <v>-4.8545538943576716E-2</v>
      </c>
      <c r="P117">
        <f t="shared" si="19"/>
        <v>2.5716025036988555E-2</v>
      </c>
      <c r="Q117">
        <f t="shared" si="20"/>
        <v>1.3314592968048905E-2</v>
      </c>
      <c r="R117">
        <f t="shared" si="21"/>
        <v>45.35472482657719</v>
      </c>
    </row>
    <row r="118" spans="1:18" x14ac:dyDescent="0.25">
      <c r="A118" s="2">
        <v>42914</v>
      </c>
      <c r="B118">
        <f>LN(Исходный!B118)</f>
        <v>4.9824415597254736</v>
      </c>
      <c r="C118">
        <f>LN(Исходный!C118)</f>
        <v>6.7153833863346808</v>
      </c>
      <c r="E118">
        <f t="shared" si="12"/>
        <v>33.459005273563903</v>
      </c>
      <c r="F118">
        <f t="shared" si="13"/>
        <v>24.824723896079611</v>
      </c>
      <c r="G118">
        <f t="shared" si="22"/>
        <v>6.6640317572895009</v>
      </c>
      <c r="H118">
        <f t="shared" si="14"/>
        <v>5.135162904517987E-2</v>
      </c>
      <c r="I118">
        <f t="shared" si="15"/>
        <v>2.6369898055937607E-3</v>
      </c>
      <c r="J118">
        <f t="shared" si="16"/>
        <v>1.1587569188962127E-3</v>
      </c>
      <c r="K118">
        <f t="shared" si="17"/>
        <v>4.235082826755594E-5</v>
      </c>
      <c r="O118">
        <f t="shared" si="18"/>
        <v>-3.4040518781243811E-2</v>
      </c>
      <c r="P118">
        <f t="shared" si="19"/>
        <v>6.5077513987210622E-3</v>
      </c>
      <c r="Q118">
        <f t="shared" si="20"/>
        <v>7.646864831228656E-3</v>
      </c>
      <c r="R118">
        <f t="shared" si="21"/>
        <v>45.096374025459845</v>
      </c>
    </row>
    <row r="119" spans="1:18" x14ac:dyDescent="0.25">
      <c r="A119" s="2">
        <v>42915</v>
      </c>
      <c r="B119">
        <f>LN(Исходный!B119)</f>
        <v>4.9675886045538897</v>
      </c>
      <c r="C119">
        <f>LN(Исходный!C119)</f>
        <v>6.7190131543852596</v>
      </c>
      <c r="E119">
        <f t="shared" si="12"/>
        <v>33.3772931795719</v>
      </c>
      <c r="F119">
        <f t="shared" si="13"/>
        <v>24.67693654409366</v>
      </c>
      <c r="G119">
        <f t="shared" si="22"/>
        <v>6.6444649548948833</v>
      </c>
      <c r="H119">
        <f t="shared" si="14"/>
        <v>7.4548199490376277E-2</v>
      </c>
      <c r="I119">
        <f t="shared" si="15"/>
        <v>5.5574340472569379E-3</v>
      </c>
      <c r="J119">
        <f t="shared" si="16"/>
        <v>2.3905717951758433E-3</v>
      </c>
      <c r="K119">
        <f t="shared" si="17"/>
        <v>1.0276930058493291E-4</v>
      </c>
      <c r="O119">
        <f t="shared" si="18"/>
        <v>-4.8893473952827726E-2</v>
      </c>
      <c r="P119">
        <f t="shared" si="19"/>
        <v>1.0137519449299859E-2</v>
      </c>
      <c r="Q119">
        <f t="shared" si="20"/>
        <v>1.1095111406609069E-2</v>
      </c>
      <c r="R119">
        <f t="shared" si="21"/>
        <v>45.145137768802158</v>
      </c>
    </row>
    <row r="120" spans="1:18" x14ac:dyDescent="0.25">
      <c r="A120" s="2">
        <v>42916</v>
      </c>
      <c r="B120">
        <f>LN(Исходный!B120)</f>
        <v>4.969952178820721</v>
      </c>
      <c r="C120">
        <f>LN(Исходный!C120)</f>
        <v>6.7129562006770698</v>
      </c>
      <c r="E120">
        <f t="shared" si="12"/>
        <v>33.363071295883074</v>
      </c>
      <c r="F120">
        <f t="shared" si="13"/>
        <v>24.700424659764831</v>
      </c>
      <c r="G120">
        <f t="shared" si="22"/>
        <v>6.6475786511317487</v>
      </c>
      <c r="H120">
        <f t="shared" si="14"/>
        <v>6.5377549545321045E-2</v>
      </c>
      <c r="I120">
        <f t="shared" si="15"/>
        <v>4.2742239845509084E-3</v>
      </c>
      <c r="J120">
        <f t="shared" si="16"/>
        <v>2.1650315647888888E-3</v>
      </c>
      <c r="K120">
        <f t="shared" si="17"/>
        <v>1.6651016767520952E-5</v>
      </c>
      <c r="O120">
        <f t="shared" si="18"/>
        <v>-4.6529899685996412E-2</v>
      </c>
      <c r="P120">
        <f t="shared" si="19"/>
        <v>4.0805657411100427E-3</v>
      </c>
      <c r="Q120">
        <f t="shared" si="20"/>
        <v>9.7390102945595046E-3</v>
      </c>
      <c r="R120">
        <f t="shared" si="21"/>
        <v>45.063780952208717</v>
      </c>
    </row>
    <row r="121" spans="1:18" x14ac:dyDescent="0.25">
      <c r="A121" s="2">
        <v>42919</v>
      </c>
      <c r="B121">
        <f>LN(Исходный!B121)</f>
        <v>4.966335035199676</v>
      </c>
      <c r="C121">
        <f>LN(Исходный!C121)</f>
        <v>6.7093043402582984</v>
      </c>
      <c r="E121">
        <f t="shared" si="12"/>
        <v>33.320653206842039</v>
      </c>
      <c r="F121">
        <f t="shared" si="13"/>
        <v>24.664483681851767</v>
      </c>
      <c r="G121">
        <f t="shared" si="22"/>
        <v>6.64281354320216</v>
      </c>
      <c r="H121">
        <f t="shared" si="14"/>
        <v>6.6490797056138362E-2</v>
      </c>
      <c r="I121">
        <f t="shared" si="15"/>
        <v>4.421026093160578E-3</v>
      </c>
      <c r="J121">
        <f t="shared" si="16"/>
        <v>2.5147259524382908E-3</v>
      </c>
      <c r="K121">
        <f t="shared" si="17"/>
        <v>1.8378825340146818E-7</v>
      </c>
      <c r="O121">
        <f t="shared" si="18"/>
        <v>-5.014704330704145E-2</v>
      </c>
      <c r="P121">
        <f t="shared" si="19"/>
        <v>4.2870532233862946E-4</v>
      </c>
      <c r="Q121">
        <f t="shared" si="20"/>
        <v>9.9102371399623478E-3</v>
      </c>
      <c r="R121">
        <f t="shared" si="21"/>
        <v>45.014764730208839</v>
      </c>
    </row>
    <row r="122" spans="1:18" x14ac:dyDescent="0.25">
      <c r="A122" s="2">
        <v>42921</v>
      </c>
      <c r="B122">
        <f>LN(Исходный!B122)</f>
        <v>4.9704381043448427</v>
      </c>
      <c r="C122">
        <f>LN(Исходный!C122)</f>
        <v>6.6982680541154132</v>
      </c>
      <c r="E122">
        <f t="shared" si="12"/>
        <v>33.293326769291035</v>
      </c>
      <c r="F122">
        <f t="shared" si="13"/>
        <v>24.705254949123152</v>
      </c>
      <c r="G122">
        <f t="shared" si="22"/>
        <v>6.6482187936891828</v>
      </c>
      <c r="H122">
        <f t="shared" si="14"/>
        <v>5.0049260426230369E-2</v>
      </c>
      <c r="I122">
        <f t="shared" si="15"/>
        <v>2.5049284692126293E-3</v>
      </c>
      <c r="J122">
        <f t="shared" si="16"/>
        <v>2.1200475566193924E-3</v>
      </c>
      <c r="K122">
        <f t="shared" si="17"/>
        <v>1.1252077086442767E-4</v>
      </c>
      <c r="O122">
        <f t="shared" si="18"/>
        <v>-4.6043974161874779E-2</v>
      </c>
      <c r="P122">
        <f t="shared" si="19"/>
        <v>-1.060758082054658E-2</v>
      </c>
      <c r="Q122">
        <f t="shared" si="20"/>
        <v>7.4719703693375073E-3</v>
      </c>
      <c r="R122">
        <f t="shared" si="21"/>
        <v>44.866794924783086</v>
      </c>
    </row>
    <row r="123" spans="1:18" x14ac:dyDescent="0.25">
      <c r="A123" s="2">
        <v>42922</v>
      </c>
      <c r="B123">
        <f>LN(Исходный!B123)</f>
        <v>4.9609547336416773</v>
      </c>
      <c r="C123">
        <f>LN(Исходный!C123)</f>
        <v>6.7044143549641069</v>
      </c>
      <c r="E123">
        <f t="shared" si="12"/>
        <v>33.260296130554401</v>
      </c>
      <c r="F123">
        <f t="shared" si="13"/>
        <v>24.611071869241766</v>
      </c>
      <c r="G123">
        <f t="shared" si="22"/>
        <v>6.6357257080748973</v>
      </c>
      <c r="H123">
        <f t="shared" si="14"/>
        <v>6.8688646889209615E-2</v>
      </c>
      <c r="I123">
        <f t="shared" si="15"/>
        <v>4.7181302114705261E-3</v>
      </c>
      <c r="J123">
        <f t="shared" si="16"/>
        <v>3.0832860277611044E-3</v>
      </c>
      <c r="K123">
        <f t="shared" si="17"/>
        <v>1.9903018987255462E-5</v>
      </c>
      <c r="O123">
        <f t="shared" si="18"/>
        <v>-5.5527344865040185E-2</v>
      </c>
      <c r="P123">
        <f t="shared" si="19"/>
        <v>-4.4612799718528606E-3</v>
      </c>
      <c r="Q123">
        <f t="shared" si="20"/>
        <v>1.0245286650332242E-2</v>
      </c>
      <c r="R123">
        <f t="shared" si="21"/>
        <v>44.949171843048781</v>
      </c>
    </row>
    <row r="124" spans="1:18" x14ac:dyDescent="0.25">
      <c r="A124" s="2">
        <v>42923</v>
      </c>
      <c r="B124">
        <f>LN(Исходный!B124)</f>
        <v>4.9710625189764324</v>
      </c>
      <c r="C124">
        <f>LN(Исходный!C124)</f>
        <v>6.7129562006770698</v>
      </c>
      <c r="E124">
        <f t="shared" si="12"/>
        <v>33.370524960716217</v>
      </c>
      <c r="F124">
        <f t="shared" si="13"/>
        <v>24.711462567572312</v>
      </c>
      <c r="G124">
        <f t="shared" si="22"/>
        <v>6.6490413773142913</v>
      </c>
      <c r="H124">
        <f t="shared" si="14"/>
        <v>6.3914823362778428E-2</v>
      </c>
      <c r="I124">
        <f t="shared" si="15"/>
        <v>4.0851046454951669E-3</v>
      </c>
      <c r="J124">
        <f t="shared" si="16"/>
        <v>2.0629363879251113E-3</v>
      </c>
      <c r="K124">
        <f t="shared" si="17"/>
        <v>1.6651016767520952E-5</v>
      </c>
      <c r="O124">
        <f t="shared" si="18"/>
        <v>-4.5419559530285092E-2</v>
      </c>
      <c r="P124">
        <f t="shared" si="19"/>
        <v>4.0805657411100427E-3</v>
      </c>
      <c r="Q124">
        <f t="shared" si="20"/>
        <v>9.521114312697582E-3</v>
      </c>
      <c r="R124">
        <f t="shared" si="21"/>
        <v>45.063780952208717</v>
      </c>
    </row>
    <row r="125" spans="1:18" x14ac:dyDescent="0.25">
      <c r="A125" s="2">
        <v>42926</v>
      </c>
      <c r="B125">
        <f>LN(Исходный!B125)</f>
        <v>4.9771474499352664</v>
      </c>
      <c r="C125">
        <f>LN(Исходный!C125)</f>
        <v>6.7369669580018554</v>
      </c>
      <c r="E125">
        <f t="shared" si="12"/>
        <v>33.530877915317085</v>
      </c>
      <c r="F125">
        <f t="shared" si="13"/>
        <v>24.771996738397124</v>
      </c>
      <c r="G125">
        <f t="shared" si="22"/>
        <v>6.6570574684073414</v>
      </c>
      <c r="H125">
        <f t="shared" si="14"/>
        <v>7.9909489594514049E-2</v>
      </c>
      <c r="I125">
        <f t="shared" si="15"/>
        <v>6.3855265272557494E-3</v>
      </c>
      <c r="J125">
        <f t="shared" si="16"/>
        <v>1.5472130048540165E-3</v>
      </c>
      <c r="K125">
        <f t="shared" si="17"/>
        <v>7.8912243159252264E-4</v>
      </c>
      <c r="O125">
        <f t="shared" si="18"/>
        <v>-3.9334628571451091E-2</v>
      </c>
      <c r="P125">
        <f t="shared" si="19"/>
        <v>2.8091323065895679E-2</v>
      </c>
      <c r="Q125">
        <f t="shared" si="20"/>
        <v>1.1861345037413503E-2</v>
      </c>
      <c r="R125">
        <f t="shared" si="21"/>
        <v>45.386723793208773</v>
      </c>
    </row>
    <row r="126" spans="1:18" x14ac:dyDescent="0.25">
      <c r="A126" s="2">
        <v>42927</v>
      </c>
      <c r="B126">
        <f>LN(Исходный!B126)</f>
        <v>4.9803822509252349</v>
      </c>
      <c r="C126">
        <f>LN(Исходный!C126)</f>
        <v>6.739336627357174</v>
      </c>
      <c r="E126">
        <f t="shared" si="12"/>
        <v>33.564472521900001</v>
      </c>
      <c r="F126">
        <f t="shared" si="13"/>
        <v>24.804207365331109</v>
      </c>
      <c r="G126">
        <f t="shared" si="22"/>
        <v>6.6613188905301062</v>
      </c>
      <c r="H126">
        <f t="shared" si="14"/>
        <v>7.8017736827067807E-2</v>
      </c>
      <c r="I126">
        <f t="shared" si="15"/>
        <v>6.086767259617612E-3</v>
      </c>
      <c r="J126">
        <f t="shared" si="16"/>
        <v>1.3031975514127688E-3</v>
      </c>
      <c r="K126">
        <f t="shared" si="17"/>
        <v>9.2787205928527195E-4</v>
      </c>
      <c r="O126">
        <f t="shared" si="18"/>
        <v>-3.6099827581482558E-2</v>
      </c>
      <c r="P126">
        <f t="shared" si="19"/>
        <v>3.046099242121425E-2</v>
      </c>
      <c r="Q126">
        <f t="shared" si="20"/>
        <v>1.1576471267271064E-2</v>
      </c>
      <c r="R126">
        <f t="shared" si="21"/>
        <v>45.418658176837965</v>
      </c>
    </row>
    <row r="127" spans="1:18" x14ac:dyDescent="0.25">
      <c r="A127" s="2">
        <v>42928</v>
      </c>
      <c r="B127">
        <f>LN(Исходный!B127)</f>
        <v>4.9818242122421363</v>
      </c>
      <c r="C127">
        <f>LN(Исходный!C127)</f>
        <v>6.7580945044277305</v>
      </c>
      <c r="E127">
        <f t="shared" si="12"/>
        <v>33.667638830778593</v>
      </c>
      <c r="F127">
        <f t="shared" si="13"/>
        <v>24.818572481681983</v>
      </c>
      <c r="G127">
        <f t="shared" si="22"/>
        <v>6.6632184836967552</v>
      </c>
      <c r="H127">
        <f t="shared" si="14"/>
        <v>9.4876020730975341E-2</v>
      </c>
      <c r="I127">
        <f t="shared" si="15"/>
        <v>9.0014593097444626E-3</v>
      </c>
      <c r="J127">
        <f t="shared" si="16"/>
        <v>1.2011676940135898E-3</v>
      </c>
      <c r="K127">
        <f t="shared" si="17"/>
        <v>2.4224971140479655E-3</v>
      </c>
      <c r="O127">
        <f t="shared" si="18"/>
        <v>-3.4657866264581116E-2</v>
      </c>
      <c r="P127">
        <f t="shared" si="19"/>
        <v>4.9218869491770789E-2</v>
      </c>
      <c r="Q127">
        <f t="shared" si="20"/>
        <v>1.4038871558960149E-2</v>
      </c>
      <c r="R127">
        <f t="shared" si="21"/>
        <v>45.671841330776296</v>
      </c>
    </row>
    <row r="128" spans="1:18" x14ac:dyDescent="0.25">
      <c r="A128" s="2">
        <v>42929</v>
      </c>
      <c r="B128">
        <f>LN(Исходный!B128)</f>
        <v>4.9956570109155427</v>
      </c>
      <c r="C128">
        <f>LN(Исходный!C128)</f>
        <v>6.7707894239089796</v>
      </c>
      <c r="E128">
        <f t="shared" si="12"/>
        <v>33.824541654983705</v>
      </c>
      <c r="F128">
        <f t="shared" si="13"/>
        <v>24.956588970709614</v>
      </c>
      <c r="G128">
        <f t="shared" si="22"/>
        <v>6.6814413649402731</v>
      </c>
      <c r="H128">
        <f t="shared" si="14"/>
        <v>8.9348058968706567E-2</v>
      </c>
      <c r="I128">
        <f t="shared" si="15"/>
        <v>7.9830756414754657E-3</v>
      </c>
      <c r="J128">
        <f t="shared" si="16"/>
        <v>4.3368344017699693E-4</v>
      </c>
      <c r="K128">
        <f t="shared" si="17"/>
        <v>3.8333172649956419E-3</v>
      </c>
      <c r="O128">
        <f t="shared" si="18"/>
        <v>-2.0825067591174751E-2</v>
      </c>
      <c r="P128">
        <f t="shared" si="19"/>
        <v>6.1913788973019912E-2</v>
      </c>
      <c r="Q128">
        <f t="shared" si="20"/>
        <v>1.3196106594779202E-2</v>
      </c>
      <c r="R128">
        <f t="shared" si="21"/>
        <v>45.843589422917695</v>
      </c>
    </row>
    <row r="129" spans="1:18" x14ac:dyDescent="0.25">
      <c r="A129" s="2">
        <v>42930</v>
      </c>
      <c r="B129">
        <f>LN(Исходный!B129)</f>
        <v>5.0042147262933332</v>
      </c>
      <c r="C129">
        <f>LN(Исходный!C129)</f>
        <v>6.7867169506050811</v>
      </c>
      <c r="E129">
        <f t="shared" si="12"/>
        <v>33.962188907402528</v>
      </c>
      <c r="F129">
        <f t="shared" si="13"/>
        <v>25.042165026851059</v>
      </c>
      <c r="G129">
        <f t="shared" si="22"/>
        <v>6.6927150221897715</v>
      </c>
      <c r="H129">
        <f t="shared" si="14"/>
        <v>9.4001928415309521E-2</v>
      </c>
      <c r="I129">
        <f t="shared" si="15"/>
        <v>8.8363625457969757E-3</v>
      </c>
      <c r="J129">
        <f t="shared" si="16"/>
        <v>1.504879303272238E-4</v>
      </c>
      <c r="K129">
        <f t="shared" si="17"/>
        <v>6.0592704250997951E-3</v>
      </c>
      <c r="O129">
        <f t="shared" si="18"/>
        <v>-1.2267352213384264E-2</v>
      </c>
      <c r="P129">
        <f t="shared" si="19"/>
        <v>7.7841315669121336E-2</v>
      </c>
      <c r="Q129">
        <f t="shared" si="20"/>
        <v>1.3850869146226678E-2</v>
      </c>
      <c r="R129">
        <f t="shared" si="21"/>
        <v>46.059526967630333</v>
      </c>
    </row>
    <row r="130" spans="1:18" x14ac:dyDescent="0.25">
      <c r="A130" s="2">
        <v>42933</v>
      </c>
      <c r="B130">
        <f>LN(Исходный!B130)</f>
        <v>5.0076976501089128</v>
      </c>
      <c r="C130">
        <f>LN(Исходный!C130)</f>
        <v>6.7934661325800096</v>
      </c>
      <c r="E130">
        <f t="shared" si="12"/>
        <v>34.019624388215398</v>
      </c>
      <c r="F130">
        <f t="shared" si="13"/>
        <v>25.077035754906326</v>
      </c>
      <c r="G130">
        <f t="shared" si="22"/>
        <v>6.6973033132919584</v>
      </c>
      <c r="H130">
        <f t="shared" si="14"/>
        <v>9.616281928805126E-2</v>
      </c>
      <c r="I130">
        <f t="shared" si="15"/>
        <v>9.2472878134264042E-3</v>
      </c>
      <c r="J130">
        <f t="shared" si="16"/>
        <v>7.7166182276157451E-5</v>
      </c>
      <c r="K130">
        <f t="shared" si="17"/>
        <v>7.1555522916680134E-3</v>
      </c>
      <c r="O130">
        <f t="shared" si="18"/>
        <v>-8.7844283978046889E-3</v>
      </c>
      <c r="P130">
        <f t="shared" si="19"/>
        <v>8.4590497644049911E-2</v>
      </c>
      <c r="Q130">
        <f t="shared" si="20"/>
        <v>1.4155192270242574E-2</v>
      </c>
      <c r="R130">
        <f t="shared" si="21"/>
        <v>46.15118209451159</v>
      </c>
    </row>
    <row r="131" spans="1:18" x14ac:dyDescent="0.25">
      <c r="A131" s="2">
        <v>42934</v>
      </c>
      <c r="B131">
        <f>LN(Исходный!B131)</f>
        <v>5.0111684852579144</v>
      </c>
      <c r="C131">
        <f>LN(Исходный!C131)</f>
        <v>6.7934661325800096</v>
      </c>
      <c r="E131">
        <f t="shared" ref="E131:E194" si="23">B131*C131</f>
        <v>34.043203389251907</v>
      </c>
      <c r="F131">
        <f t="shared" ref="F131:F194" si="24">B131^2</f>
        <v>25.111809587642099</v>
      </c>
      <c r="G131">
        <f t="shared" si="22"/>
        <v>6.7018756791760712</v>
      </c>
      <c r="H131">
        <f t="shared" ref="H131:H194" si="25">C131-G131</f>
        <v>9.1590453403938454E-2</v>
      </c>
      <c r="I131">
        <f t="shared" ref="I131:I194" si="26">H131^2</f>
        <v>8.3888111547390214E-3</v>
      </c>
      <c r="J131">
        <f t="shared" ref="J131:J194" si="27">(B131-$M$3)^2</f>
        <v>2.8234273213725824E-5</v>
      </c>
      <c r="K131">
        <f t="shared" ref="K131:K194" si="28">(C131-$M$4)^2</f>
        <v>7.1555522916680134E-3</v>
      </c>
      <c r="O131">
        <f t="shared" ref="O131:O194" si="29">B131-$M$3</f>
        <v>-5.3135932488030946E-3</v>
      </c>
      <c r="P131">
        <f t="shared" ref="P131:P194" si="30">C131-$M$4</f>
        <v>8.4590497644049911E-2</v>
      </c>
      <c r="Q131">
        <f t="shared" ref="Q131:Q194" si="31">(C131-G131)/C131</f>
        <v>1.3482138810509445E-2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f>LN(Исходный!B132)</f>
        <v>5.0174122783752795</v>
      </c>
      <c r="C132">
        <f>LN(Исходный!C132)</f>
        <v>6.7889717429921701</v>
      </c>
      <c r="E132">
        <f t="shared" si="23"/>
        <v>34.063070180831737</v>
      </c>
      <c r="F132">
        <f t="shared" si="24"/>
        <v>25.174425971191013</v>
      </c>
      <c r="G132">
        <f t="shared" si="22"/>
        <v>6.7101010501348473</v>
      </c>
      <c r="H132">
        <f t="shared" si="25"/>
        <v>7.8870692857322844E-2</v>
      </c>
      <c r="I132">
        <f t="shared" si="26"/>
        <v>6.2205861917941562E-3</v>
      </c>
      <c r="J132">
        <f t="shared" si="27"/>
        <v>8.6527179547280031E-7</v>
      </c>
      <c r="K132">
        <f t="shared" si="28"/>
        <v>6.4153865257521279E-3</v>
      </c>
      <c r="O132">
        <f t="shared" si="29"/>
        <v>9.3019986856202053E-4</v>
      </c>
      <c r="P132">
        <f t="shared" si="30"/>
        <v>8.0096108056210369E-2</v>
      </c>
      <c r="Q132">
        <f t="shared" si="31"/>
        <v>1.1617472548583828E-2</v>
      </c>
      <c r="R132">
        <f t="shared" si="32"/>
        <v>46.090137327146145</v>
      </c>
    </row>
    <row r="133" spans="1:18" x14ac:dyDescent="0.25">
      <c r="A133" s="2">
        <v>42936</v>
      </c>
      <c r="B133">
        <f>LN(Исходный!B133)</f>
        <v>5.0128993957493231</v>
      </c>
      <c r="C133">
        <f>LN(Исходный!C133)</f>
        <v>6.7968237182748554</v>
      </c>
      <c r="E133">
        <f t="shared" si="23"/>
        <v>34.071793510354688</v>
      </c>
      <c r="F133">
        <f t="shared" si="24"/>
        <v>25.129160351903927</v>
      </c>
      <c r="G133">
        <f t="shared" si="22"/>
        <v>6.7041559246327429</v>
      </c>
      <c r="H133">
        <f t="shared" si="25"/>
        <v>9.2667793642112528E-2</v>
      </c>
      <c r="I133">
        <f t="shared" si="26"/>
        <v>8.5873199784971509E-3</v>
      </c>
      <c r="J133">
        <f t="shared" si="27"/>
        <v>1.2835615740130949E-5</v>
      </c>
      <c r="K133">
        <f t="shared" si="28"/>
        <v>7.7348653629853437E-3</v>
      </c>
      <c r="O133">
        <f t="shared" si="29"/>
        <v>-3.5826827573943731E-3</v>
      </c>
      <c r="P133">
        <f t="shared" si="30"/>
        <v>8.79480833388957E-2</v>
      </c>
      <c r="Q133">
        <f t="shared" si="31"/>
        <v>1.3633985149997847E-2</v>
      </c>
      <c r="R133">
        <f t="shared" si="32"/>
        <v>46.196812657303632</v>
      </c>
    </row>
    <row r="134" spans="1:18" x14ac:dyDescent="0.25">
      <c r="A134" s="2">
        <v>42937</v>
      </c>
      <c r="B134">
        <f>LN(Исходный!B134)</f>
        <v>5.0124336760376353</v>
      </c>
      <c r="C134">
        <f>LN(Исходный!C134)</f>
        <v>6.8145428972599582</v>
      </c>
      <c r="E134">
        <f t="shared" si="23"/>
        <v>34.157444305028889</v>
      </c>
      <c r="F134">
        <f t="shared" si="24"/>
        <v>25.124491356676163</v>
      </c>
      <c r="G134">
        <f t="shared" si="22"/>
        <v>6.7035424005586046</v>
      </c>
      <c r="H134">
        <f t="shared" si="25"/>
        <v>0.11100049670135359</v>
      </c>
      <c r="I134">
        <f t="shared" si="26"/>
        <v>1.2321110267947209E-2</v>
      </c>
      <c r="J134">
        <f t="shared" si="27"/>
        <v>1.6389562551670149E-5</v>
      </c>
      <c r="K134">
        <f t="shared" si="28"/>
        <v>1.1165570327048709E-2</v>
      </c>
      <c r="O134">
        <f t="shared" si="29"/>
        <v>-4.048402469082113E-3</v>
      </c>
      <c r="P134">
        <f t="shared" si="30"/>
        <v>0.10566726232399848</v>
      </c>
      <c r="Q134">
        <f t="shared" si="31"/>
        <v>1.6288766300962827E-2</v>
      </c>
      <c r="R134">
        <f t="shared" si="32"/>
        <v>46.437994898596145</v>
      </c>
    </row>
    <row r="135" spans="1:18" x14ac:dyDescent="0.25">
      <c r="A135" s="2">
        <v>42940</v>
      </c>
      <c r="B135">
        <f>LN(Исходный!B135)</f>
        <v>5.0244724508842777</v>
      </c>
      <c r="C135">
        <f>LN(Исходный!C135)</f>
        <v>6.8090393060429797</v>
      </c>
      <c r="E135">
        <f t="shared" si="23"/>
        <v>34.211830410201152</v>
      </c>
      <c r="F135">
        <f t="shared" si="24"/>
        <v>25.245323409695061</v>
      </c>
      <c r="G135">
        <f t="shared" si="22"/>
        <v>6.7194018928802537</v>
      </c>
      <c r="H135">
        <f t="shared" si="25"/>
        <v>8.9637413162725998E-2</v>
      </c>
      <c r="I135">
        <f t="shared" si="26"/>
        <v>8.0348658385052448E-3</v>
      </c>
      <c r="J135">
        <f t="shared" si="27"/>
        <v>6.3846050732078394E-5</v>
      </c>
      <c r="K135">
        <f t="shared" si="28"/>
        <v>1.0032761009635264E-2</v>
      </c>
      <c r="O135">
        <f t="shared" si="29"/>
        <v>7.9903723775602842E-3</v>
      </c>
      <c r="P135">
        <f t="shared" si="30"/>
        <v>0.10016367110701996</v>
      </c>
      <c r="Q135">
        <f t="shared" si="31"/>
        <v>1.316447286229841E-2</v>
      </c>
      <c r="R135">
        <f t="shared" si="32"/>
        <v>46.363016271238266</v>
      </c>
    </row>
    <row r="136" spans="1:18" x14ac:dyDescent="0.25">
      <c r="A136" s="2">
        <v>42941</v>
      </c>
      <c r="B136">
        <f>LN(Исходный!B136)</f>
        <v>5.0287371294602385</v>
      </c>
      <c r="C136">
        <f>LN(Исходный!C136)</f>
        <v>6.7912214627261855</v>
      </c>
      <c r="E136">
        <f t="shared" si="23"/>
        <v>34.151267523998442</v>
      </c>
      <c r="F136">
        <f t="shared" si="24"/>
        <v>25.288197117212</v>
      </c>
      <c r="G136">
        <f t="shared" si="22"/>
        <v>6.7250200424005611</v>
      </c>
      <c r="H136">
        <f t="shared" si="25"/>
        <v>6.6201420325624483E-2</v>
      </c>
      <c r="I136">
        <f t="shared" si="26"/>
        <v>4.382628053130006E-3</v>
      </c>
      <c r="J136">
        <f t="shared" si="27"/>
        <v>1.5018627387339804E-4</v>
      </c>
      <c r="K136">
        <f t="shared" si="28"/>
        <v>6.7808353544575256E-3</v>
      </c>
      <c r="O136">
        <f t="shared" si="29"/>
        <v>1.2255050953521085E-2</v>
      </c>
      <c r="P136">
        <f t="shared" si="30"/>
        <v>8.2345827790225812E-2</v>
      </c>
      <c r="Q136">
        <f t="shared" si="31"/>
        <v>9.7480873932580293E-3</v>
      </c>
      <c r="R136">
        <f t="shared" si="32"/>
        <v>46.120688955792794</v>
      </c>
    </row>
    <row r="137" spans="1:18" x14ac:dyDescent="0.25">
      <c r="A137" s="2">
        <v>42942</v>
      </c>
      <c r="B137">
        <f>LN(Исходный!B137)</f>
        <v>5.0334399467495192</v>
      </c>
      <c r="C137">
        <f>LN(Исходный!C137)</f>
        <v>6.7810576259361799</v>
      </c>
      <c r="E137">
        <f t="shared" si="23"/>
        <v>34.132046335597629</v>
      </c>
      <c r="F137">
        <f t="shared" si="24"/>
        <v>25.335517697533803</v>
      </c>
      <c r="G137">
        <f t="shared" ref="G137:G200" si="33">$M$2+$M$1*B137</f>
        <v>6.7312153816804772</v>
      </c>
      <c r="H137">
        <f t="shared" si="25"/>
        <v>4.9842244255702717E-2</v>
      </c>
      <c r="I137">
        <f t="shared" si="26"/>
        <v>2.4842493124451305E-3</v>
      </c>
      <c r="J137">
        <f t="shared" si="27"/>
        <v>2.8756929534022466E-4</v>
      </c>
      <c r="K137">
        <f t="shared" si="28"/>
        <v>5.2102398247558636E-3</v>
      </c>
      <c r="O137">
        <f t="shared" si="29"/>
        <v>1.6957868242801766E-2</v>
      </c>
      <c r="P137">
        <f t="shared" si="30"/>
        <v>7.2181991000220158E-2</v>
      </c>
      <c r="Q137">
        <f t="shared" si="31"/>
        <v>7.3502168843199572E-3</v>
      </c>
      <c r="R137">
        <f t="shared" si="32"/>
        <v>45.982742526267224</v>
      </c>
    </row>
    <row r="138" spans="1:18" x14ac:dyDescent="0.25">
      <c r="A138" s="2">
        <v>42943</v>
      </c>
      <c r="B138">
        <f>LN(Исходный!B138)</f>
        <v>5.0143616758370699</v>
      </c>
      <c r="C138">
        <f>LN(Исходный!C138)</f>
        <v>6.7878449823095792</v>
      </c>
      <c r="E138">
        <f t="shared" si="23"/>
        <v>34.036709740816107</v>
      </c>
      <c r="F138">
        <f t="shared" si="24"/>
        <v>25.14382301610355</v>
      </c>
      <c r="G138">
        <f t="shared" si="33"/>
        <v>6.7060822850904431</v>
      </c>
      <c r="H138">
        <f t="shared" si="25"/>
        <v>8.1762697219136093E-2</v>
      </c>
      <c r="I138">
        <f t="shared" si="26"/>
        <v>6.6851386565481251E-3</v>
      </c>
      <c r="J138">
        <f t="shared" si="27"/>
        <v>4.4961074814483527E-6</v>
      </c>
      <c r="K138">
        <f t="shared" si="28"/>
        <v>6.2361578246153838E-3</v>
      </c>
      <c r="O138">
        <f t="shared" si="29"/>
        <v>-2.1204026696475253E-3</v>
      </c>
      <c r="P138">
        <f t="shared" si="30"/>
        <v>7.8969347373619492E-2</v>
      </c>
      <c r="Q138">
        <f t="shared" si="31"/>
        <v>1.204545734798383E-2</v>
      </c>
      <c r="R138">
        <f t="shared" si="32"/>
        <v>46.074839503865334</v>
      </c>
    </row>
    <row r="139" spans="1:18" x14ac:dyDescent="0.25">
      <c r="A139" s="2">
        <v>42944</v>
      </c>
      <c r="B139">
        <f>LN(Исходный!B139)</f>
        <v>5.0072963928307415</v>
      </c>
      <c r="C139">
        <f>LN(Исходный!C139)</f>
        <v>6.7464121285733745</v>
      </c>
      <c r="E139">
        <f t="shared" si="23"/>
        <v>33.781285115955022</v>
      </c>
      <c r="F139">
        <f t="shared" si="24"/>
        <v>25.073017165655756</v>
      </c>
      <c r="G139">
        <f t="shared" si="33"/>
        <v>6.6967747099412662</v>
      </c>
      <c r="H139">
        <f t="shared" si="25"/>
        <v>4.9637418632108243E-2</v>
      </c>
      <c r="I139">
        <f t="shared" si="26"/>
        <v>2.4638733284591667E-3</v>
      </c>
      <c r="J139">
        <f t="shared" si="27"/>
        <v>8.4376821337830599E-5</v>
      </c>
      <c r="K139">
        <f t="shared" si="28"/>
        <v>1.4089883545916769E-3</v>
      </c>
      <c r="O139">
        <f t="shared" si="29"/>
        <v>-9.1856856759759964E-3</v>
      </c>
      <c r="P139">
        <f t="shared" si="30"/>
        <v>3.7536493637414736E-2</v>
      </c>
      <c r="Q139">
        <f t="shared" si="31"/>
        <v>7.3576024835299804E-3</v>
      </c>
      <c r="R139">
        <f t="shared" si="32"/>
        <v>45.514076608561929</v>
      </c>
    </row>
    <row r="140" spans="1:18" x14ac:dyDescent="0.25">
      <c r="A140" s="2">
        <v>42947</v>
      </c>
      <c r="B140">
        <f>LN(Исходный!B140)</f>
        <v>5.0021325816045064</v>
      </c>
      <c r="C140">
        <f>LN(Исходный!C140)</f>
        <v>6.7592552706636928</v>
      </c>
      <c r="E140">
        <f t="shared" si="23"/>
        <v>33.810691016768843</v>
      </c>
      <c r="F140">
        <f t="shared" si="24"/>
        <v>25.021330363949364</v>
      </c>
      <c r="G140">
        <f t="shared" si="33"/>
        <v>6.6899720721698843</v>
      </c>
      <c r="H140">
        <f t="shared" si="25"/>
        <v>6.9283198493808484E-2</v>
      </c>
      <c r="I140">
        <f t="shared" si="26"/>
        <v>4.8001615935324661E-3</v>
      </c>
      <c r="J140">
        <f t="shared" si="27"/>
        <v>2.0590806134656596E-4</v>
      </c>
      <c r="K140">
        <f t="shared" si="28"/>
        <v>2.5381076960590788E-3</v>
      </c>
      <c r="O140">
        <f t="shared" si="29"/>
        <v>-1.4349496902211101E-2</v>
      </c>
      <c r="P140">
        <f t="shared" si="30"/>
        <v>5.0379635727733074E-2</v>
      </c>
      <c r="Q140">
        <f t="shared" si="31"/>
        <v>1.0250123085972096E-2</v>
      </c>
      <c r="R140">
        <f t="shared" si="32"/>
        <v>45.687531813994909</v>
      </c>
    </row>
    <row r="141" spans="1:18" x14ac:dyDescent="0.25">
      <c r="A141" s="2">
        <v>42948</v>
      </c>
      <c r="B141">
        <f>LN(Исходный!B141)</f>
        <v>5.0109685718863766</v>
      </c>
      <c r="C141">
        <f>LN(Исходный!C141)</f>
        <v>6.7546040994879624</v>
      </c>
      <c r="E141">
        <f t="shared" si="23"/>
        <v>33.847108858069056</v>
      </c>
      <c r="F141">
        <f t="shared" si="24"/>
        <v>25.109806028432992</v>
      </c>
      <c r="G141">
        <f t="shared" si="33"/>
        <v>6.7016123197710407</v>
      </c>
      <c r="H141">
        <f t="shared" si="25"/>
        <v>5.2991779716921705E-2</v>
      </c>
      <c r="I141">
        <f t="shared" si="26"/>
        <v>2.8081287175667547E-3</v>
      </c>
      <c r="J141">
        <f t="shared" si="27"/>
        <v>3.0398755252542834E-5</v>
      </c>
      <c r="K141">
        <f t="shared" si="28"/>
        <v>2.0910924702837617E-3</v>
      </c>
      <c r="O141">
        <f t="shared" si="29"/>
        <v>-5.5135066203408911E-3</v>
      </c>
      <c r="P141">
        <f t="shared" si="30"/>
        <v>4.5728464552002634E-2</v>
      </c>
      <c r="Q141">
        <f t="shared" si="31"/>
        <v>7.8452828524678137E-3</v>
      </c>
      <c r="R141">
        <f t="shared" si="32"/>
        <v>45.624676540819586</v>
      </c>
    </row>
    <row r="142" spans="1:18" x14ac:dyDescent="0.25">
      <c r="A142" s="2">
        <v>42949</v>
      </c>
      <c r="B142">
        <f>LN(Исходный!B142)</f>
        <v>5.0571371277476755</v>
      </c>
      <c r="C142">
        <f>LN(Исходный!C142)</f>
        <v>6.7696419768525029</v>
      </c>
      <c r="E142">
        <f t="shared" si="23"/>
        <v>34.235007782699959</v>
      </c>
      <c r="F142">
        <f t="shared" si="24"/>
        <v>25.57463592884401</v>
      </c>
      <c r="G142">
        <f t="shared" si="33"/>
        <v>6.7624332809162802</v>
      </c>
      <c r="H142">
        <f t="shared" si="25"/>
        <v>7.2086959362227532E-3</v>
      </c>
      <c r="I142">
        <f t="shared" si="26"/>
        <v>5.1965297100914435E-5</v>
      </c>
      <c r="J142">
        <f t="shared" si="27"/>
        <v>1.6528330287847266E-3</v>
      </c>
      <c r="K142">
        <f t="shared" si="28"/>
        <v>3.6925483099182321E-3</v>
      </c>
      <c r="O142">
        <f t="shared" si="29"/>
        <v>4.0655049240958085E-2</v>
      </c>
      <c r="P142">
        <f t="shared" si="30"/>
        <v>6.0766341916543176E-2</v>
      </c>
      <c r="Q142">
        <f t="shared" si="31"/>
        <v>1.0648563041991751E-3</v>
      </c>
      <c r="R142">
        <f t="shared" si="32"/>
        <v>45.828052494763462</v>
      </c>
    </row>
    <row r="143" spans="1:18" x14ac:dyDescent="0.25">
      <c r="A143" s="2">
        <v>42950</v>
      </c>
      <c r="B143">
        <f>LN(Исходный!B143)</f>
        <v>5.0470957910990304</v>
      </c>
      <c r="C143">
        <f>LN(Исходный!C143)</f>
        <v>6.7310181004820828</v>
      </c>
      <c r="E143">
        <f t="shared" si="23"/>
        <v>33.972093124754508</v>
      </c>
      <c r="F143">
        <f t="shared" si="24"/>
        <v>25.473175924529546</v>
      </c>
      <c r="G143">
        <f t="shared" si="33"/>
        <v>6.7492051490252098</v>
      </c>
      <c r="H143">
        <f t="shared" si="25"/>
        <v>-1.8187048543127027E-2</v>
      </c>
      <c r="I143">
        <f t="shared" si="26"/>
        <v>3.3076873471005891E-4</v>
      </c>
      <c r="J143">
        <f t="shared" si="27"/>
        <v>9.3719939868473962E-4</v>
      </c>
      <c r="K143">
        <f t="shared" si="28"/>
        <v>4.9028878046124822E-4</v>
      </c>
      <c r="O143">
        <f t="shared" si="29"/>
        <v>3.0613712592312936E-2</v>
      </c>
      <c r="P143">
        <f t="shared" si="30"/>
        <v>2.2142465546123091E-2</v>
      </c>
      <c r="Q143">
        <f t="shared" si="31"/>
        <v>-2.7019758781846761E-3</v>
      </c>
      <c r="R143">
        <f t="shared" si="32"/>
        <v>45.306604669017425</v>
      </c>
    </row>
    <row r="144" spans="1:18" x14ac:dyDescent="0.25">
      <c r="A144" s="2">
        <v>42951</v>
      </c>
      <c r="B144">
        <f>LN(Исходный!B144)</f>
        <v>5.0523528874481238</v>
      </c>
      <c r="C144">
        <f>LN(Исходный!C144)</f>
        <v>6.7250336421668431</v>
      </c>
      <c r="E144">
        <f t="shared" si="23"/>
        <v>33.977243140187426</v>
      </c>
      <c r="F144">
        <f t="shared" si="24"/>
        <v>25.526269699305395</v>
      </c>
      <c r="G144">
        <f t="shared" si="33"/>
        <v>6.7561306775980672</v>
      </c>
      <c r="H144">
        <f t="shared" si="25"/>
        <v>-3.1097035431224107E-2</v>
      </c>
      <c r="I144">
        <f t="shared" si="26"/>
        <v>9.6702561261080751E-4</v>
      </c>
      <c r="J144">
        <f t="shared" si="27"/>
        <v>1.2867149341108794E-3</v>
      </c>
      <c r="K144">
        <f t="shared" si="28"/>
        <v>2.6108119767327838E-4</v>
      </c>
      <c r="O144">
        <f t="shared" si="29"/>
        <v>3.5870808941406374E-2</v>
      </c>
      <c r="P144">
        <f t="shared" si="30"/>
        <v>1.6158007230883342E-2</v>
      </c>
      <c r="Q144">
        <f t="shared" si="31"/>
        <v>-4.6240713557537637E-3</v>
      </c>
      <c r="R144">
        <f t="shared" si="32"/>
        <v>45.226077488275834</v>
      </c>
    </row>
    <row r="145" spans="1:18" x14ac:dyDescent="0.25">
      <c r="A145" s="2">
        <v>42954</v>
      </c>
      <c r="B145">
        <f>LN(Исходный!B145)</f>
        <v>5.0677085191225553</v>
      </c>
      <c r="C145">
        <f>LN(Исходный!C145)</f>
        <v>6.7298240704894754</v>
      </c>
      <c r="E145">
        <f t="shared" si="23"/>
        <v>34.104786774215547</v>
      </c>
      <c r="F145">
        <f t="shared" si="24"/>
        <v>25.681669634787323</v>
      </c>
      <c r="G145">
        <f t="shared" si="33"/>
        <v>6.7763596897473093</v>
      </c>
      <c r="H145">
        <f t="shared" si="25"/>
        <v>-4.6535619257833893E-2</v>
      </c>
      <c r="I145">
        <f t="shared" si="26"/>
        <v>2.1655638597100806E-3</v>
      </c>
      <c r="J145">
        <f t="shared" si="27"/>
        <v>2.6241482181679574E-3</v>
      </c>
      <c r="K145">
        <f t="shared" si="28"/>
        <v>4.388369521397992E-4</v>
      </c>
      <c r="O145">
        <f t="shared" si="29"/>
        <v>5.1226440615837809E-2</v>
      </c>
      <c r="P145">
        <f t="shared" si="30"/>
        <v>2.0948435553515665E-2</v>
      </c>
      <c r="Q145">
        <f t="shared" si="31"/>
        <v>-6.9148344400107404E-3</v>
      </c>
      <c r="R145">
        <f t="shared" si="32"/>
        <v>45.29053201973953</v>
      </c>
    </row>
    <row r="146" spans="1:18" x14ac:dyDescent="0.25">
      <c r="A146" s="2">
        <v>42955</v>
      </c>
      <c r="B146">
        <f>LN(Исходный!B146)</f>
        <v>5.0756736902754778</v>
      </c>
      <c r="C146">
        <f>LN(Исходный!C146)</f>
        <v>6.7511014689367599</v>
      </c>
      <c r="E146">
        <f t="shared" si="23"/>
        <v>34.26638810626244</v>
      </c>
      <c r="F146">
        <f t="shared" si="24"/>
        <v>25.762463410154687</v>
      </c>
      <c r="G146">
        <f t="shared" si="33"/>
        <v>6.7868527484139589</v>
      </c>
      <c r="H146">
        <f t="shared" si="25"/>
        <v>-3.5751279477199027E-2</v>
      </c>
      <c r="I146">
        <f t="shared" si="26"/>
        <v>1.2781539842567924E-3</v>
      </c>
      <c r="J146">
        <f t="shared" si="27"/>
        <v>3.5036469037836443E-3</v>
      </c>
      <c r="K146">
        <f t="shared" si="28"/>
        <v>1.7830210570631303E-3</v>
      </c>
      <c r="O146">
        <f t="shared" si="29"/>
        <v>5.919161176876031E-2</v>
      </c>
      <c r="P146">
        <f t="shared" si="30"/>
        <v>4.2225834000800155E-2</v>
      </c>
      <c r="Q146">
        <f t="shared" si="31"/>
        <v>-5.2956217058354399E-3</v>
      </c>
      <c r="R146">
        <f t="shared" si="32"/>
        <v>45.577371043880078</v>
      </c>
    </row>
    <row r="147" spans="1:18" x14ac:dyDescent="0.25">
      <c r="A147" s="2">
        <v>42956</v>
      </c>
      <c r="B147">
        <f>LN(Исходный!B147)</f>
        <v>5.0817769663673991</v>
      </c>
      <c r="C147">
        <f>LN(Исходный!C147)</f>
        <v>6.7031881132408628</v>
      </c>
      <c r="E147">
        <f t="shared" si="23"/>
        <v>34.064106955095163</v>
      </c>
      <c r="F147">
        <f t="shared" si="24"/>
        <v>25.824457135902247</v>
      </c>
      <c r="G147">
        <f t="shared" si="33"/>
        <v>6.7948930067915567</v>
      </c>
      <c r="H147">
        <f t="shared" si="25"/>
        <v>-9.1704893550693889E-2</v>
      </c>
      <c r="I147">
        <f t="shared" si="26"/>
        <v>8.4097875011440969E-3</v>
      </c>
      <c r="J147">
        <f t="shared" si="27"/>
        <v>4.2634223807389857E-3</v>
      </c>
      <c r="K147">
        <f t="shared" si="28"/>
        <v>3.2347903032197888E-5</v>
      </c>
      <c r="O147">
        <f t="shared" si="29"/>
        <v>6.5294887860681605E-2</v>
      </c>
      <c r="P147">
        <f t="shared" si="30"/>
        <v>-5.6875216950968976E-3</v>
      </c>
      <c r="Q147">
        <f t="shared" si="31"/>
        <v>-1.3680787708993046E-2</v>
      </c>
      <c r="R147">
        <f t="shared" si="32"/>
        <v>44.932730881493598</v>
      </c>
    </row>
    <row r="148" spans="1:18" x14ac:dyDescent="0.25">
      <c r="A148" s="2">
        <v>42957</v>
      </c>
      <c r="B148">
        <f>LN(Исходный!B148)</f>
        <v>5.0454875048634662</v>
      </c>
      <c r="C148">
        <f>LN(Исходный!C148)</f>
        <v>6.6770834612471361</v>
      </c>
      <c r="E148">
        <f t="shared" si="23"/>
        <v>33.689141172652931</v>
      </c>
      <c r="F148">
        <f t="shared" si="24"/>
        <v>25.456944161733364</v>
      </c>
      <c r="G148">
        <f t="shared" si="33"/>
        <v>6.7470864447941841</v>
      </c>
      <c r="H148">
        <f t="shared" si="25"/>
        <v>-7.0002983547047926E-2</v>
      </c>
      <c r="I148">
        <f t="shared" si="26"/>
        <v>4.9004177054882622E-3</v>
      </c>
      <c r="J148">
        <f t="shared" si="27"/>
        <v>8.4131475813677462E-4</v>
      </c>
      <c r="K148">
        <f t="shared" si="28"/>
        <v>1.0107423078603269E-3</v>
      </c>
      <c r="O148">
        <f t="shared" si="29"/>
        <v>2.9005426356748742E-2</v>
      </c>
      <c r="P148">
        <f t="shared" si="30"/>
        <v>-3.1792173688823588E-2</v>
      </c>
      <c r="Q148">
        <f t="shared" si="31"/>
        <v>-1.0484065977808351E-2</v>
      </c>
      <c r="R148">
        <f t="shared" si="32"/>
        <v>44.583443548460039</v>
      </c>
    </row>
    <row r="149" spans="1:18" x14ac:dyDescent="0.25">
      <c r="A149" s="2">
        <v>42958</v>
      </c>
      <c r="B149">
        <f>LN(Исходный!B149)</f>
        <v>5.0592984660755365</v>
      </c>
      <c r="C149">
        <f>LN(Исходный!C149)</f>
        <v>6.6770834612471361</v>
      </c>
      <c r="E149">
        <f t="shared" si="23"/>
        <v>33.781358113345966</v>
      </c>
      <c r="F149">
        <f t="shared" si="24"/>
        <v>25.596500968834278</v>
      </c>
      <c r="G149">
        <f t="shared" si="33"/>
        <v>6.7652805580729547</v>
      </c>
      <c r="H149">
        <f t="shared" si="25"/>
        <v>-8.8197096825818555E-2</v>
      </c>
      <c r="I149">
        <f t="shared" si="26"/>
        <v>7.778727888502813E-3</v>
      </c>
      <c r="J149">
        <f t="shared" si="27"/>
        <v>1.8332430444433184E-3</v>
      </c>
      <c r="K149">
        <f t="shared" si="28"/>
        <v>1.0107423078603269E-3</v>
      </c>
      <c r="O149">
        <f t="shared" si="29"/>
        <v>4.2816387568819003E-2</v>
      </c>
      <c r="P149">
        <f t="shared" si="30"/>
        <v>-3.1792173688823588E-2</v>
      </c>
      <c r="Q149">
        <f t="shared" si="31"/>
        <v>-1.3208925324612496E-2</v>
      </c>
      <c r="R149">
        <f t="shared" si="32"/>
        <v>44.583443548460039</v>
      </c>
    </row>
    <row r="150" spans="1:18" x14ac:dyDescent="0.25">
      <c r="A150" s="2">
        <v>42961</v>
      </c>
      <c r="B150">
        <f>LN(Исходный!B150)</f>
        <v>5.0742358755058508</v>
      </c>
      <c r="C150">
        <f>LN(Исходный!C150)</f>
        <v>6.6995003401616779</v>
      </c>
      <c r="E150">
        <f t="shared" si="23"/>
        <v>33.99484497401204</v>
      </c>
      <c r="F150">
        <f t="shared" si="24"/>
        <v>25.747869720270629</v>
      </c>
      <c r="G150">
        <f t="shared" si="33"/>
        <v>6.7849586177744765</v>
      </c>
      <c r="H150">
        <f t="shared" si="25"/>
        <v>-8.5458277612798561E-2</v>
      </c>
      <c r="I150">
        <f t="shared" si="26"/>
        <v>7.3031172125461478E-3</v>
      </c>
      <c r="J150">
        <f t="shared" si="27"/>
        <v>3.3355010678170986E-3</v>
      </c>
      <c r="K150">
        <f t="shared" si="28"/>
        <v>8.7896152104675318E-5</v>
      </c>
      <c r="O150">
        <f t="shared" si="29"/>
        <v>5.77537969991333E-2</v>
      </c>
      <c r="P150">
        <f t="shared" si="30"/>
        <v>-9.3752947742817838E-3</v>
      </c>
      <c r="Q150">
        <f t="shared" si="31"/>
        <v>-1.2755918094443475E-2</v>
      </c>
      <c r="R150">
        <f t="shared" si="32"/>
        <v>44.883304807826441</v>
      </c>
    </row>
    <row r="151" spans="1:18" x14ac:dyDescent="0.25">
      <c r="A151" s="2">
        <v>42962</v>
      </c>
      <c r="B151">
        <f>LN(Исходный!B151)</f>
        <v>5.0851241460869954</v>
      </c>
      <c r="C151">
        <f>LN(Исходный!C151)</f>
        <v>6.7141705299094721</v>
      </c>
      <c r="E151">
        <f t="shared" si="23"/>
        <v>34.142390682588371</v>
      </c>
      <c r="F151">
        <f t="shared" si="24"/>
        <v>25.858487581116993</v>
      </c>
      <c r="G151">
        <f t="shared" si="33"/>
        <v>6.7993024730153495</v>
      </c>
      <c r="H151">
        <f t="shared" si="25"/>
        <v>-8.5131943105877461E-2</v>
      </c>
      <c r="I151">
        <f t="shared" si="26"/>
        <v>7.2474477369823568E-3</v>
      </c>
      <c r="J151">
        <f t="shared" si="27"/>
        <v>4.7117334416954398E-3</v>
      </c>
      <c r="K151">
        <f t="shared" si="28"/>
        <v>2.8035912780526041E-5</v>
      </c>
      <c r="O151">
        <f t="shared" si="29"/>
        <v>6.864206758027791E-2</v>
      </c>
      <c r="P151">
        <f t="shared" si="30"/>
        <v>5.2948949735123207E-3</v>
      </c>
      <c r="Q151">
        <f t="shared" si="31"/>
        <v>-1.2679443086326452E-2</v>
      </c>
      <c r="R151">
        <f t="shared" si="32"/>
        <v>45.080085904704838</v>
      </c>
    </row>
    <row r="152" spans="1:18" x14ac:dyDescent="0.25">
      <c r="A152" s="2">
        <v>42963</v>
      </c>
      <c r="B152">
        <f>LN(Исходный!B152)</f>
        <v>5.0810937577448172</v>
      </c>
      <c r="C152">
        <f>LN(Исходный!C152)</f>
        <v>6.7357800142423265</v>
      </c>
      <c r="E152">
        <f t="shared" si="23"/>
        <v>34.225129783908983</v>
      </c>
      <c r="F152">
        <f t="shared" si="24"/>
        <v>25.817513774993348</v>
      </c>
      <c r="G152">
        <f t="shared" si="33"/>
        <v>6.7939929698657107</v>
      </c>
      <c r="H152">
        <f t="shared" si="25"/>
        <v>-5.8212955623384133E-2</v>
      </c>
      <c r="I152">
        <f t="shared" si="26"/>
        <v>3.3887482024100904E-3</v>
      </c>
      <c r="J152">
        <f t="shared" si="27"/>
        <v>4.1746690939670891E-3</v>
      </c>
      <c r="K152">
        <f t="shared" si="28"/>
        <v>7.2384562586085802E-4</v>
      </c>
      <c r="O152">
        <f t="shared" si="29"/>
        <v>6.461167923809974E-2</v>
      </c>
      <c r="P152">
        <f t="shared" si="30"/>
        <v>2.6904379306366799E-2</v>
      </c>
      <c r="Q152">
        <f t="shared" si="31"/>
        <v>-8.642348102268332E-3</v>
      </c>
      <c r="R152">
        <f t="shared" si="32"/>
        <v>45.370732400266355</v>
      </c>
    </row>
    <row r="153" spans="1:18" x14ac:dyDescent="0.25">
      <c r="A153" s="2">
        <v>42964</v>
      </c>
      <c r="B153">
        <f>LN(Исходный!B153)</f>
        <v>5.0617085642802566</v>
      </c>
      <c r="C153">
        <f>LN(Исходный!C153)</f>
        <v>6.7428806357919031</v>
      </c>
      <c r="E153">
        <f t="shared" si="23"/>
        <v>34.130496662107376</v>
      </c>
      <c r="F153">
        <f t="shared" si="24"/>
        <v>25.620893589708096</v>
      </c>
      <c r="G153">
        <f t="shared" si="33"/>
        <v>6.768455543439746</v>
      </c>
      <c r="H153">
        <f t="shared" si="25"/>
        <v>-2.5574907647842871E-2</v>
      </c>
      <c r="I153">
        <f t="shared" si="26"/>
        <v>6.5407590119569169E-4</v>
      </c>
      <c r="J153">
        <f t="shared" si="27"/>
        <v>2.0454350154241402E-3</v>
      </c>
      <c r="K153">
        <f t="shared" si="28"/>
        <v>1.15634008321271E-3</v>
      </c>
      <c r="O153">
        <f t="shared" si="29"/>
        <v>4.522648577353916E-2</v>
      </c>
      <c r="P153">
        <f t="shared" si="30"/>
        <v>3.4005000855943379E-2</v>
      </c>
      <c r="Q153">
        <f t="shared" si="31"/>
        <v>-3.7928756312381735E-3</v>
      </c>
      <c r="R153">
        <f t="shared" si="32"/>
        <v>45.466439268537421</v>
      </c>
    </row>
    <row r="154" spans="1:18" x14ac:dyDescent="0.25">
      <c r="A154" s="2">
        <v>42965</v>
      </c>
      <c r="B154">
        <f>LN(Исходный!B154)</f>
        <v>5.0594254582656877</v>
      </c>
      <c r="C154">
        <f>LN(Исходный!C154)</f>
        <v>6.7417006946520548</v>
      </c>
      <c r="E154">
        <f t="shared" si="23"/>
        <v>34.109132126530078</v>
      </c>
      <c r="F154">
        <f t="shared" si="24"/>
        <v>25.597785967746965</v>
      </c>
      <c r="G154">
        <f t="shared" si="33"/>
        <v>6.76544785347388</v>
      </c>
      <c r="H154">
        <f t="shared" si="25"/>
        <v>-2.3747158821825209E-2</v>
      </c>
      <c r="I154">
        <f t="shared" si="26"/>
        <v>5.6392755210899089E-4</v>
      </c>
      <c r="J154">
        <f t="shared" si="27"/>
        <v>1.8441338651231335E-3</v>
      </c>
      <c r="K154">
        <f t="shared" si="28"/>
        <v>1.0774845453652069E-3</v>
      </c>
      <c r="O154">
        <f t="shared" si="29"/>
        <v>4.2943379758970224E-2</v>
      </c>
      <c r="P154">
        <f t="shared" si="30"/>
        <v>3.2825059716095062E-2</v>
      </c>
      <c r="Q154">
        <f t="shared" si="31"/>
        <v>-3.5224285232156576E-3</v>
      </c>
      <c r="R154">
        <f t="shared" si="32"/>
        <v>45.450528256272001</v>
      </c>
    </row>
    <row r="155" spans="1:18" x14ac:dyDescent="0.25">
      <c r="A155" s="2">
        <v>42968</v>
      </c>
      <c r="B155">
        <f>LN(Исходный!B155)</f>
        <v>5.0575824912034228</v>
      </c>
      <c r="C155">
        <f>LN(Исходный!C155)</f>
        <v>6.7357800142423265</v>
      </c>
      <c r="E155">
        <f t="shared" si="23"/>
        <v>34.066763064629932</v>
      </c>
      <c r="F155">
        <f t="shared" si="24"/>
        <v>25.579140655327421</v>
      </c>
      <c r="G155">
        <f t="shared" si="33"/>
        <v>6.7630199883177182</v>
      </c>
      <c r="H155">
        <f t="shared" si="25"/>
        <v>-2.7239974075391693E-2</v>
      </c>
      <c r="I155">
        <f t="shared" si="26"/>
        <v>7.4201618762801151E-4</v>
      </c>
      <c r="J155">
        <f t="shared" si="27"/>
        <v>1.6892439238395016E-3</v>
      </c>
      <c r="K155">
        <f t="shared" si="28"/>
        <v>7.2384562586085802E-4</v>
      </c>
      <c r="O155">
        <f t="shared" si="29"/>
        <v>4.1100412696705391E-2</v>
      </c>
      <c r="P155">
        <f t="shared" si="30"/>
        <v>2.6904379306366799E-2</v>
      </c>
      <c r="Q155">
        <f t="shared" si="31"/>
        <v>-4.0440712163691082E-3</v>
      </c>
      <c r="R155">
        <f t="shared" si="32"/>
        <v>45.370732400266355</v>
      </c>
    </row>
    <row r="156" spans="1:18" x14ac:dyDescent="0.25">
      <c r="A156" s="2">
        <v>42969</v>
      </c>
      <c r="B156">
        <f>LN(Исходный!B156)</f>
        <v>5.0737978690538963</v>
      </c>
      <c r="C156">
        <f>LN(Исходный!C156)</f>
        <v>6.7499311937885702</v>
      </c>
      <c r="E156">
        <f t="shared" si="23"/>
        <v>34.247786507304873</v>
      </c>
      <c r="F156">
        <f t="shared" si="24"/>
        <v>25.74342481601586</v>
      </c>
      <c r="G156">
        <f t="shared" si="33"/>
        <v>6.7843816022517096</v>
      </c>
      <c r="H156">
        <f t="shared" si="25"/>
        <v>-3.4450408463139404E-2</v>
      </c>
      <c r="I156">
        <f t="shared" si="26"/>
        <v>1.1868306432771471E-3</v>
      </c>
      <c r="J156">
        <f t="shared" si="27"/>
        <v>3.2850998460480746E-3</v>
      </c>
      <c r="K156">
        <f t="shared" si="28"/>
        <v>1.6855589127001622E-3</v>
      </c>
      <c r="O156">
        <f t="shared" si="29"/>
        <v>5.7315790547178835E-2</v>
      </c>
      <c r="P156">
        <f t="shared" si="30"/>
        <v>4.1055558852610474E-2</v>
      </c>
      <c r="Q156">
        <f t="shared" si="31"/>
        <v>-5.1038162425776131E-3</v>
      </c>
      <c r="R156">
        <f t="shared" si="32"/>
        <v>45.561571120879989</v>
      </c>
    </row>
    <row r="157" spans="1:18" x14ac:dyDescent="0.25">
      <c r="A157" s="2">
        <v>42970</v>
      </c>
      <c r="B157">
        <f>LN(Исходный!B157)</f>
        <v>5.0750488074206759</v>
      </c>
      <c r="C157">
        <f>LN(Исходный!C157)</f>
        <v>6.7546040994879624</v>
      </c>
      <c r="E157">
        <f t="shared" si="23"/>
        <v>34.279945479705191</v>
      </c>
      <c r="F157">
        <f t="shared" si="24"/>
        <v>25.756120397702023</v>
      </c>
      <c r="G157">
        <f t="shared" si="33"/>
        <v>6.786029547966745</v>
      </c>
      <c r="H157">
        <f t="shared" si="25"/>
        <v>-3.1425448478782592E-2</v>
      </c>
      <c r="I157">
        <f t="shared" si="26"/>
        <v>9.8755881209261921E-4</v>
      </c>
      <c r="J157">
        <f t="shared" si="27"/>
        <v>3.4300617356810932E-3</v>
      </c>
      <c r="K157">
        <f t="shared" si="28"/>
        <v>2.0910924702837617E-3</v>
      </c>
      <c r="O157">
        <f t="shared" si="29"/>
        <v>5.8566728913958421E-2</v>
      </c>
      <c r="P157">
        <f t="shared" si="30"/>
        <v>4.5728464552002634E-2</v>
      </c>
      <c r="Q157">
        <f t="shared" si="31"/>
        <v>-4.6524486137040693E-3</v>
      </c>
      <c r="R157">
        <f t="shared" si="32"/>
        <v>45.624676540819586</v>
      </c>
    </row>
    <row r="158" spans="1:18" x14ac:dyDescent="0.25">
      <c r="A158" s="2">
        <v>42971</v>
      </c>
      <c r="B158">
        <f>LN(Исходный!B158)</f>
        <v>5.0706008752636897</v>
      </c>
      <c r="C158">
        <f>LN(Исходный!C158)</f>
        <v>6.7696419768525029</v>
      </c>
      <c r="E158">
        <f t="shared" si="23"/>
        <v>34.326152533050113</v>
      </c>
      <c r="F158">
        <f t="shared" si="24"/>
        <v>25.710993236224898</v>
      </c>
      <c r="G158">
        <f t="shared" si="33"/>
        <v>6.7801699861101987</v>
      </c>
      <c r="H158">
        <f t="shared" si="25"/>
        <v>-1.0528009257695814E-2</v>
      </c>
      <c r="I158">
        <f t="shared" si="26"/>
        <v>1.1083897893012877E-4</v>
      </c>
      <c r="J158">
        <f t="shared" si="27"/>
        <v>2.9288441624224742E-3</v>
      </c>
      <c r="K158">
        <f t="shared" si="28"/>
        <v>3.6925483099182321E-3</v>
      </c>
      <c r="O158">
        <f t="shared" si="29"/>
        <v>5.4118796756972287E-2</v>
      </c>
      <c r="P158">
        <f t="shared" si="30"/>
        <v>6.0766341916543176E-2</v>
      </c>
      <c r="Q158">
        <f t="shared" si="31"/>
        <v>-1.5551796230427444E-3</v>
      </c>
      <c r="R158">
        <f t="shared" si="32"/>
        <v>45.828052494763462</v>
      </c>
    </row>
    <row r="159" spans="1:18" x14ac:dyDescent="0.25">
      <c r="A159" s="2">
        <v>42972</v>
      </c>
      <c r="B159">
        <f>LN(Исходный!B159)</f>
        <v>5.0742984321978728</v>
      </c>
      <c r="C159">
        <f>LN(Исходный!C159)</f>
        <v>6.7452363494843626</v>
      </c>
      <c r="E159">
        <f t="shared" si="23"/>
        <v>34.227342232992605</v>
      </c>
      <c r="F159">
        <f t="shared" si="24"/>
        <v>25.74850457900579</v>
      </c>
      <c r="G159">
        <f t="shared" si="33"/>
        <v>6.7850410279357618</v>
      </c>
      <c r="H159">
        <f t="shared" si="25"/>
        <v>-3.9804678451399234E-2</v>
      </c>
      <c r="I159">
        <f t="shared" si="26"/>
        <v>1.5844124266192864E-3</v>
      </c>
      <c r="J159">
        <f t="shared" si="27"/>
        <v>3.3427307541407719E-3</v>
      </c>
      <c r="K159">
        <f t="shared" si="28"/>
        <v>1.3221015624704339E-3</v>
      </c>
      <c r="O159">
        <f t="shared" si="29"/>
        <v>5.7816353691155342E-2</v>
      </c>
      <c r="P159">
        <f t="shared" si="30"/>
        <v>3.6360714548402839E-2</v>
      </c>
      <c r="Q159">
        <f t="shared" si="31"/>
        <v>-5.901153998027377E-3</v>
      </c>
      <c r="R159">
        <f t="shared" si="32"/>
        <v>45.498213410405128</v>
      </c>
    </row>
    <row r="160" spans="1:18" x14ac:dyDescent="0.25">
      <c r="A160" s="2">
        <v>42976</v>
      </c>
      <c r="B160">
        <f>LN(Исходный!B160)</f>
        <v>5.0931979010780779</v>
      </c>
      <c r="C160">
        <f>LN(Исходный!C160)</f>
        <v>6.7250336421668431</v>
      </c>
      <c r="E160">
        <f t="shared" si="23"/>
        <v>34.251927230963624</v>
      </c>
      <c r="F160">
        <f t="shared" si="24"/>
        <v>25.940664859546139</v>
      </c>
      <c r="G160">
        <f t="shared" si="33"/>
        <v>6.8099385765158376</v>
      </c>
      <c r="H160">
        <f t="shared" si="25"/>
        <v>-8.4904934348994487E-2</v>
      </c>
      <c r="I160">
        <f t="shared" si="26"/>
        <v>7.2088478768070636E-3</v>
      </c>
      <c r="J160">
        <f t="shared" si="27"/>
        <v>5.8853174328004571E-3</v>
      </c>
      <c r="K160">
        <f t="shared" si="28"/>
        <v>2.6108119767327838E-4</v>
      </c>
      <c r="O160">
        <f t="shared" si="29"/>
        <v>7.6715822571360448E-2</v>
      </c>
      <c r="P160">
        <f t="shared" si="30"/>
        <v>1.6158007230883342E-2</v>
      </c>
      <c r="Q160">
        <f t="shared" si="31"/>
        <v>-1.2625205889919926E-2</v>
      </c>
      <c r="R160">
        <f t="shared" si="32"/>
        <v>45.226077488275834</v>
      </c>
    </row>
    <row r="161" spans="1:18" x14ac:dyDescent="0.25">
      <c r="A161" s="2">
        <v>42977</v>
      </c>
      <c r="B161">
        <f>LN(Исходный!B161)</f>
        <v>5.0958951380470792</v>
      </c>
      <c r="C161">
        <f>LN(Исходный!C161)</f>
        <v>6.739336627357174</v>
      </c>
      <c r="E161">
        <f t="shared" si="23"/>
        <v>34.342952753012021</v>
      </c>
      <c r="F161">
        <f t="shared" si="24"/>
        <v>25.968147257971861</v>
      </c>
      <c r="G161">
        <f t="shared" si="33"/>
        <v>6.813491829196817</v>
      </c>
      <c r="H161">
        <f t="shared" si="25"/>
        <v>-7.415520183964297E-2</v>
      </c>
      <c r="I161">
        <f t="shared" si="26"/>
        <v>5.498993959878188E-3</v>
      </c>
      <c r="J161">
        <f t="shared" si="27"/>
        <v>6.3064340255610338E-3</v>
      </c>
      <c r="K161">
        <f t="shared" si="28"/>
        <v>9.2787205928527195E-4</v>
      </c>
      <c r="O161">
        <f t="shared" si="29"/>
        <v>7.9413059540361708E-2</v>
      </c>
      <c r="P161">
        <f t="shared" si="30"/>
        <v>3.046099242121425E-2</v>
      </c>
      <c r="Q161">
        <f t="shared" si="31"/>
        <v>-1.1003338450052002E-2</v>
      </c>
      <c r="R161">
        <f t="shared" si="32"/>
        <v>45.418658176837965</v>
      </c>
    </row>
    <row r="162" spans="1:18" x14ac:dyDescent="0.25">
      <c r="A162" s="2">
        <v>42978</v>
      </c>
      <c r="B162">
        <f>LN(Исходный!B162)</f>
        <v>5.0998664278241987</v>
      </c>
      <c r="C162">
        <f>LN(Исходный!C162)</f>
        <v>6.739336627357174</v>
      </c>
      <c r="E162">
        <f t="shared" si="23"/>
        <v>34.369716611664813</v>
      </c>
      <c r="F162">
        <f t="shared" si="24"/>
        <v>26.008637581648355</v>
      </c>
      <c r="G162">
        <f t="shared" si="33"/>
        <v>6.8187234778097023</v>
      </c>
      <c r="H162">
        <f t="shared" si="25"/>
        <v>-7.9386850452528357E-2</v>
      </c>
      <c r="I162">
        <f t="shared" si="26"/>
        <v>6.3022720247721022E-3</v>
      </c>
      <c r="J162">
        <f t="shared" si="27"/>
        <v>6.9529497110997424E-3</v>
      </c>
      <c r="K162">
        <f t="shared" si="28"/>
        <v>9.2787205928527195E-4</v>
      </c>
      <c r="O162">
        <f t="shared" si="29"/>
        <v>8.3384349317481288E-2</v>
      </c>
      <c r="P162">
        <f t="shared" si="30"/>
        <v>3.046099242121425E-2</v>
      </c>
      <c r="Q162">
        <f t="shared" si="31"/>
        <v>-1.1779623847586294E-2</v>
      </c>
      <c r="R162">
        <f t="shared" si="32"/>
        <v>45.418658176837965</v>
      </c>
    </row>
    <row r="163" spans="1:18" x14ac:dyDescent="0.25">
      <c r="A163" s="2">
        <v>42979</v>
      </c>
      <c r="B163">
        <f>LN(Исходный!B163)</f>
        <v>5.1001712594071105</v>
      </c>
      <c r="C163">
        <f>LN(Исходный!C163)</f>
        <v>6.7475865268293154</v>
      </c>
      <c r="E163">
        <f t="shared" si="23"/>
        <v>34.413846874497523</v>
      </c>
      <c r="F163">
        <f t="shared" si="24"/>
        <v>26.011746875282313</v>
      </c>
      <c r="G163">
        <f t="shared" si="33"/>
        <v>6.8191250530704881</v>
      </c>
      <c r="H163">
        <f t="shared" si="25"/>
        <v>-7.153852624117274E-2</v>
      </c>
      <c r="I163">
        <f t="shared" si="26"/>
        <v>5.117760736758961E-3</v>
      </c>
      <c r="J163">
        <f t="shared" si="27"/>
        <v>7.0038789997787067E-3</v>
      </c>
      <c r="K163">
        <f t="shared" si="28"/>
        <v>1.4985331511790671E-3</v>
      </c>
      <c r="O163">
        <f t="shared" si="29"/>
        <v>8.3689180900393012E-2</v>
      </c>
      <c r="P163">
        <f t="shared" si="30"/>
        <v>3.8710891893355637E-2</v>
      </c>
      <c r="Q163">
        <f t="shared" si="31"/>
        <v>-1.0602090978266955E-2</v>
      </c>
      <c r="R163">
        <f t="shared" si="32"/>
        <v>45.529923937048501</v>
      </c>
    </row>
    <row r="164" spans="1:18" x14ac:dyDescent="0.25">
      <c r="A164" s="2">
        <v>42983</v>
      </c>
      <c r="B164">
        <f>LN(Исходный!B164)</f>
        <v>5.0880900405003731</v>
      </c>
      <c r="C164">
        <f>LN(Исходный!C164)</f>
        <v>6.7226297948554485</v>
      </c>
      <c r="E164">
        <f t="shared" si="23"/>
        <v>34.205345705175077</v>
      </c>
      <c r="F164">
        <f t="shared" si="24"/>
        <v>25.888660260239089</v>
      </c>
      <c r="G164">
        <f t="shared" si="33"/>
        <v>6.8032096463178648</v>
      </c>
      <c r="H164">
        <f t="shared" si="25"/>
        <v>-8.0579851462416308E-2</v>
      </c>
      <c r="I164">
        <f t="shared" si="26"/>
        <v>6.4931124617050757E-3</v>
      </c>
      <c r="J164">
        <f t="shared" si="27"/>
        <v>5.127700220884825E-3</v>
      </c>
      <c r="K164">
        <f t="shared" si="28"/>
        <v>1.8917691509087232E-4</v>
      </c>
      <c r="O164">
        <f t="shared" si="29"/>
        <v>7.16079619936556E-2</v>
      </c>
      <c r="P164">
        <f t="shared" si="30"/>
        <v>1.3754159919488806E-2</v>
      </c>
      <c r="Q164">
        <f t="shared" si="31"/>
        <v>-1.1986358600927385E-2</v>
      </c>
      <c r="R164">
        <f t="shared" si="32"/>
        <v>45.193751358678213</v>
      </c>
    </row>
    <row r="165" spans="1:18" x14ac:dyDescent="0.25">
      <c r="A165" s="2">
        <v>42984</v>
      </c>
      <c r="B165">
        <f>LN(Исходный!B165)</f>
        <v>5.0870406252986609</v>
      </c>
      <c r="C165">
        <f>LN(Исходный!C165)</f>
        <v>6.7262334023587469</v>
      </c>
      <c r="E165">
        <f t="shared" si="23"/>
        <v>34.216622573039778</v>
      </c>
      <c r="F165">
        <f t="shared" si="24"/>
        <v>25.877982323438989</v>
      </c>
      <c r="G165">
        <f t="shared" si="33"/>
        <v>6.8018271806977504</v>
      </c>
      <c r="H165">
        <f t="shared" si="25"/>
        <v>-7.5593778339003492E-2</v>
      </c>
      <c r="I165">
        <f t="shared" si="26"/>
        <v>5.7144193235663934E-3</v>
      </c>
      <c r="J165">
        <f t="shared" si="27"/>
        <v>4.9785085253908658E-3</v>
      </c>
      <c r="K165">
        <f t="shared" si="28"/>
        <v>3.0129208990357128E-4</v>
      </c>
      <c r="O165">
        <f t="shared" si="29"/>
        <v>7.05585467919434E-2</v>
      </c>
      <c r="P165">
        <f t="shared" si="30"/>
        <v>1.7357767422787163E-2</v>
      </c>
      <c r="Q165">
        <f t="shared" si="31"/>
        <v>-1.1238649302965663E-2</v>
      </c>
      <c r="R165">
        <f t="shared" si="32"/>
        <v>45.242215783006522</v>
      </c>
    </row>
    <row r="166" spans="1:18" x14ac:dyDescent="0.25">
      <c r="A166" s="2">
        <v>42985</v>
      </c>
      <c r="B166">
        <f>LN(Исходный!B166)</f>
        <v>5.0830179692568755</v>
      </c>
      <c r="C166">
        <f>LN(Исходный!C166)</f>
        <v>6.7580945044277305</v>
      </c>
      <c r="E166">
        <f t="shared" si="23"/>
        <v>34.351515803942291</v>
      </c>
      <c r="F166">
        <f t="shared" si="24"/>
        <v>25.837071675788291</v>
      </c>
      <c r="G166">
        <f t="shared" si="33"/>
        <v>6.7965278638303763</v>
      </c>
      <c r="H166">
        <f t="shared" si="25"/>
        <v>-3.8433359402645806E-2</v>
      </c>
      <c r="I166">
        <f t="shared" si="26"/>
        <v>1.4771231149729427E-3</v>
      </c>
      <c r="J166">
        <f t="shared" si="27"/>
        <v>4.427024757916973E-3</v>
      </c>
      <c r="K166">
        <f t="shared" si="28"/>
        <v>2.4224971140479655E-3</v>
      </c>
      <c r="O166">
        <f t="shared" si="29"/>
        <v>6.6535890750158089E-2</v>
      </c>
      <c r="P166">
        <f t="shared" si="30"/>
        <v>4.9218869491770789E-2</v>
      </c>
      <c r="Q166">
        <f t="shared" si="31"/>
        <v>-5.687011239257642E-3</v>
      </c>
      <c r="R166">
        <f t="shared" si="32"/>
        <v>45.671841330776296</v>
      </c>
    </row>
    <row r="167" spans="1:18" x14ac:dyDescent="0.25">
      <c r="A167" s="2">
        <v>42986</v>
      </c>
      <c r="B167">
        <f>LN(Исходный!B167)</f>
        <v>5.0665744464203639</v>
      </c>
      <c r="C167">
        <f>LN(Исходный!C167)</f>
        <v>6.776506992372183</v>
      </c>
      <c r="E167">
        <f t="shared" si="23"/>
        <v>34.333677163541822</v>
      </c>
      <c r="F167">
        <f t="shared" si="24"/>
        <v>25.670176621119818</v>
      </c>
      <c r="G167">
        <f t="shared" si="33"/>
        <v>6.77486569907619</v>
      </c>
      <c r="H167">
        <f t="shared" si="25"/>
        <v>1.6412932959930515E-3</v>
      </c>
      <c r="I167">
        <f t="shared" si="26"/>
        <v>2.6938436834717348E-6</v>
      </c>
      <c r="J167">
        <f t="shared" si="27"/>
        <v>2.5092453231961177E-3</v>
      </c>
      <c r="K167">
        <f t="shared" si="28"/>
        <v>4.5740005086661942E-3</v>
      </c>
      <c r="O167">
        <f t="shared" si="29"/>
        <v>5.0092367913646463E-2</v>
      </c>
      <c r="P167">
        <f t="shared" si="30"/>
        <v>6.7631357436223283E-2</v>
      </c>
      <c r="Q167">
        <f t="shared" si="31"/>
        <v>2.4220343870972686E-4</v>
      </c>
      <c r="R167">
        <f t="shared" si="32"/>
        <v>45.921047017669089</v>
      </c>
    </row>
    <row r="168" spans="1:18" x14ac:dyDescent="0.25">
      <c r="A168" s="2">
        <v>42989</v>
      </c>
      <c r="B168">
        <f>LN(Исходный!B168)</f>
        <v>5.084505142662711</v>
      </c>
      <c r="C168">
        <f>LN(Исходный!C168)</f>
        <v>6.8079349436999257</v>
      </c>
      <c r="E168">
        <f t="shared" si="23"/>
        <v>34.614980232155446</v>
      </c>
      <c r="F168">
        <f t="shared" si="24"/>
        <v>25.852192545763554</v>
      </c>
      <c r="G168">
        <f t="shared" si="33"/>
        <v>6.7984870179395989</v>
      </c>
      <c r="H168">
        <f t="shared" si="25"/>
        <v>9.4479257603268252E-3</v>
      </c>
      <c r="I168">
        <f t="shared" si="26"/>
        <v>8.9263301172647221E-5</v>
      </c>
      <c r="J168">
        <f t="shared" si="27"/>
        <v>4.6271372571704177E-3</v>
      </c>
      <c r="K168">
        <f t="shared" si="28"/>
        <v>9.8127466527947425E-3</v>
      </c>
      <c r="O168">
        <f t="shared" si="29"/>
        <v>6.8023064155993573E-2</v>
      </c>
      <c r="P168">
        <f t="shared" si="30"/>
        <v>9.9059308763965959E-2</v>
      </c>
      <c r="Q168">
        <f t="shared" si="31"/>
        <v>1.3877814401076132E-3</v>
      </c>
      <c r="R168">
        <f t="shared" si="32"/>
        <v>46.347978197650512</v>
      </c>
    </row>
    <row r="169" spans="1:18" x14ac:dyDescent="0.25">
      <c r="A169" s="2">
        <v>42990</v>
      </c>
      <c r="B169">
        <f>LN(Исходный!B169)</f>
        <v>5.0805344214759227</v>
      </c>
      <c r="C169">
        <f>LN(Исходный!C169)</f>
        <v>6.7968237182748554</v>
      </c>
      <c r="E169">
        <f t="shared" si="23"/>
        <v>34.531496857399375</v>
      </c>
      <c r="F169">
        <f t="shared" si="24"/>
        <v>25.811830007801689</v>
      </c>
      <c r="G169">
        <f t="shared" si="33"/>
        <v>6.7932561183692126</v>
      </c>
      <c r="H169">
        <f t="shared" si="25"/>
        <v>3.5675999056428154E-3</v>
      </c>
      <c r="I169">
        <f t="shared" si="26"/>
        <v>1.2727769086742625E-5</v>
      </c>
      <c r="J169">
        <f t="shared" si="27"/>
        <v>4.1027026398446978E-3</v>
      </c>
      <c r="K169">
        <f t="shared" si="28"/>
        <v>7.7348653629853437E-3</v>
      </c>
      <c r="O169">
        <f t="shared" si="29"/>
        <v>6.4052342969205256E-2</v>
      </c>
      <c r="P169">
        <f t="shared" si="30"/>
        <v>8.79480833388957E-2</v>
      </c>
      <c r="Q169">
        <f t="shared" si="31"/>
        <v>5.2489222223764398E-4</v>
      </c>
      <c r="R169">
        <f t="shared" si="32"/>
        <v>46.196812657303632</v>
      </c>
    </row>
    <row r="170" spans="1:18" x14ac:dyDescent="0.25">
      <c r="A170" s="2">
        <v>42991</v>
      </c>
      <c r="B170">
        <f>LN(Исходный!B170)</f>
        <v>5.0729839191607908</v>
      </c>
      <c r="C170">
        <f>LN(Исходный!C170)</f>
        <v>6.7979404129749303</v>
      </c>
      <c r="E170">
        <f t="shared" si="23"/>
        <v>34.485842398435089</v>
      </c>
      <c r="F170">
        <f t="shared" si="24"/>
        <v>25.735165844063978</v>
      </c>
      <c r="G170">
        <f t="shared" si="33"/>
        <v>6.7833093310078034</v>
      </c>
      <c r="H170">
        <f t="shared" si="25"/>
        <v>1.4631081967126924E-2</v>
      </c>
      <c r="I170">
        <f t="shared" si="26"/>
        <v>2.1406855952878668E-4</v>
      </c>
      <c r="J170">
        <f t="shared" si="27"/>
        <v>3.1924579972982987E-3</v>
      </c>
      <c r="K170">
        <f t="shared" si="28"/>
        <v>7.9325346871311018E-3</v>
      </c>
      <c r="O170">
        <f t="shared" si="29"/>
        <v>5.6501840654073376E-2</v>
      </c>
      <c r="P170">
        <f t="shared" si="30"/>
        <v>8.9064778038970616E-2</v>
      </c>
      <c r="Q170">
        <f t="shared" si="31"/>
        <v>2.1522815850520283E-3</v>
      </c>
      <c r="R170">
        <f t="shared" si="32"/>
        <v>46.211993858357765</v>
      </c>
    </row>
    <row r="171" spans="1:18" x14ac:dyDescent="0.25">
      <c r="A171" s="2">
        <v>42992</v>
      </c>
      <c r="B171">
        <f>LN(Исходный!B171)</f>
        <v>5.0643656165172235</v>
      </c>
      <c r="C171">
        <f>LN(Исходный!C171)</f>
        <v>6.7957057751735137</v>
      </c>
      <c r="E171">
        <f t="shared" si="23"/>
        <v>34.415938667756265</v>
      </c>
      <c r="F171">
        <f t="shared" si="24"/>
        <v>25.647799097761876</v>
      </c>
      <c r="G171">
        <f t="shared" si="33"/>
        <v>6.7719558580554109</v>
      </c>
      <c r="H171">
        <f t="shared" si="25"/>
        <v>2.3749917118102815E-2</v>
      </c>
      <c r="I171">
        <f t="shared" si="26"/>
        <v>5.6405856311675308E-4</v>
      </c>
      <c r="J171">
        <f t="shared" si="27"/>
        <v>2.2928332124035771E-3</v>
      </c>
      <c r="K171">
        <f t="shared" si="28"/>
        <v>7.5394732536732904E-3</v>
      </c>
      <c r="O171">
        <f t="shared" si="29"/>
        <v>4.7883538010506044E-2</v>
      </c>
      <c r="P171">
        <f t="shared" si="30"/>
        <v>8.6830140237553977E-2</v>
      </c>
      <c r="Q171">
        <f t="shared" si="31"/>
        <v>3.494841875713257E-3</v>
      </c>
      <c r="R171">
        <f t="shared" si="32"/>
        <v>46.181616982726645</v>
      </c>
    </row>
    <row r="172" spans="1:18" x14ac:dyDescent="0.25">
      <c r="A172" s="2">
        <v>42993</v>
      </c>
      <c r="B172">
        <f>LN(Исходный!B172)</f>
        <v>5.0744235338431229</v>
      </c>
      <c r="C172">
        <f>LN(Исходный!C172)</f>
        <v>6.7968237182748554</v>
      </c>
      <c r="E172">
        <f t="shared" si="23"/>
        <v>34.489962231397044</v>
      </c>
      <c r="F172">
        <f t="shared" si="24"/>
        <v>25.749774200820926</v>
      </c>
      <c r="G172">
        <f t="shared" si="33"/>
        <v>6.7852058327940261</v>
      </c>
      <c r="H172">
        <f t="shared" si="25"/>
        <v>1.1617885480829315E-2</v>
      </c>
      <c r="I172">
        <f t="shared" si="26"/>
        <v>1.3497526304566461E-4</v>
      </c>
      <c r="J172">
        <f t="shared" si="27"/>
        <v>3.3572122465006723E-3</v>
      </c>
      <c r="K172">
        <f t="shared" si="28"/>
        <v>7.7348653629853437E-3</v>
      </c>
      <c r="O172">
        <f t="shared" si="29"/>
        <v>5.794145533640549E-2</v>
      </c>
      <c r="P172">
        <f t="shared" si="30"/>
        <v>8.79480833388957E-2</v>
      </c>
      <c r="Q172">
        <f t="shared" si="31"/>
        <v>1.7093109903074143E-3</v>
      </c>
      <c r="R172">
        <f t="shared" si="32"/>
        <v>46.196812657303632</v>
      </c>
    </row>
    <row r="173" spans="1:18" x14ac:dyDescent="0.25">
      <c r="A173" s="2">
        <v>42996</v>
      </c>
      <c r="B173">
        <f>LN(Исходный!B173)</f>
        <v>5.0668265737459981</v>
      </c>
      <c r="C173">
        <f>LN(Исходный!C173)</f>
        <v>6.8362592772770672</v>
      </c>
      <c r="E173">
        <f t="shared" si="23"/>
        <v>34.638140171125059</v>
      </c>
      <c r="F173">
        <f t="shared" si="24"/>
        <v>25.672731528418609</v>
      </c>
      <c r="G173">
        <f t="shared" si="33"/>
        <v>6.7751978434543272</v>
      </c>
      <c r="H173">
        <f t="shared" si="25"/>
        <v>6.1061433822739986E-2</v>
      </c>
      <c r="I173">
        <f t="shared" si="26"/>
        <v>3.7284987004888547E-3</v>
      </c>
      <c r="J173">
        <f t="shared" si="27"/>
        <v>2.5345682008979511E-3</v>
      </c>
      <c r="K173">
        <f t="shared" si="28"/>
        <v>1.622659233608718E-2</v>
      </c>
      <c r="O173">
        <f t="shared" si="29"/>
        <v>5.034449523928064E-2</v>
      </c>
      <c r="P173">
        <f t="shared" si="30"/>
        <v>0.12738364234110744</v>
      </c>
      <c r="Q173">
        <f t="shared" si="31"/>
        <v>8.931995020390918E-3</v>
      </c>
      <c r="R173">
        <f t="shared" si="32"/>
        <v>46.73444090615677</v>
      </c>
    </row>
    <row r="174" spans="1:18" x14ac:dyDescent="0.25">
      <c r="A174" s="2">
        <v>42997</v>
      </c>
      <c r="B174">
        <f>LN(Исходный!B174)</f>
        <v>5.06720464558415</v>
      </c>
      <c r="C174">
        <f>LN(Исходный!C174)</f>
        <v>6.8416154764775916</v>
      </c>
      <c r="E174">
        <f t="shared" si="23"/>
        <v>34.667865725707671</v>
      </c>
      <c r="F174">
        <f t="shared" si="24"/>
        <v>25.676562920229589</v>
      </c>
      <c r="G174">
        <f t="shared" si="33"/>
        <v>6.7756959030567847</v>
      </c>
      <c r="H174">
        <f t="shared" si="25"/>
        <v>6.5919573420806898E-2</v>
      </c>
      <c r="I174">
        <f t="shared" si="26"/>
        <v>4.3453901599811509E-3</v>
      </c>
      <c r="J174">
        <f t="shared" si="27"/>
        <v>2.5727788109246395E-3</v>
      </c>
      <c r="K174">
        <f t="shared" si="28"/>
        <v>1.7619865532497541E-2</v>
      </c>
      <c r="O174">
        <f t="shared" si="29"/>
        <v>5.0722567077432501E-2</v>
      </c>
      <c r="P174">
        <f t="shared" si="30"/>
        <v>0.13273984154163188</v>
      </c>
      <c r="Q174">
        <f t="shared" si="31"/>
        <v>9.6350889124721187E-3</v>
      </c>
      <c r="R174">
        <f t="shared" si="32"/>
        <v>46.807702327977701</v>
      </c>
    </row>
    <row r="175" spans="1:18" x14ac:dyDescent="0.25">
      <c r="A175" s="2">
        <v>42998</v>
      </c>
      <c r="B175">
        <f>LN(Исходный!B175)</f>
        <v>5.0503046245544621</v>
      </c>
      <c r="C175">
        <f>LN(Исходный!C175)</f>
        <v>6.8405465292886873</v>
      </c>
      <c r="E175">
        <f t="shared" si="23"/>
        <v>34.54684377134663</v>
      </c>
      <c r="F175">
        <f t="shared" si="24"/>
        <v>25.505576800796185</v>
      </c>
      <c r="G175">
        <f t="shared" si="33"/>
        <v>6.7534323623584722</v>
      </c>
      <c r="H175">
        <f t="shared" si="25"/>
        <v>8.711416693021512E-2</v>
      </c>
      <c r="I175">
        <f t="shared" si="26"/>
        <v>7.5888780799453857E-3</v>
      </c>
      <c r="J175">
        <f t="shared" si="27"/>
        <v>1.1439646211518035E-3</v>
      </c>
      <c r="K175">
        <f t="shared" si="28"/>
        <v>1.7337224419647156E-2</v>
      </c>
      <c r="O175">
        <f t="shared" si="29"/>
        <v>3.3822546047744595E-2</v>
      </c>
      <c r="P175">
        <f t="shared" si="30"/>
        <v>0.13167089435272761</v>
      </c>
      <c r="Q175">
        <f t="shared" si="31"/>
        <v>1.2734971768297243E-2</v>
      </c>
      <c r="R175">
        <f t="shared" si="32"/>
        <v>46.793076819363506</v>
      </c>
    </row>
    <row r="176" spans="1:18" x14ac:dyDescent="0.25">
      <c r="A176" s="2">
        <v>42999</v>
      </c>
      <c r="B176">
        <f>LN(Исходный!B176)</f>
        <v>5.0329836977600175</v>
      </c>
      <c r="C176">
        <f>LN(Исходный!C176)</f>
        <v>6.8351845861473013</v>
      </c>
      <c r="E176">
        <f t="shared" si="23"/>
        <v>34.401372593259921</v>
      </c>
      <c r="F176">
        <f t="shared" si="24"/>
        <v>25.330924901918099</v>
      </c>
      <c r="G176">
        <f t="shared" si="33"/>
        <v>6.7306143340292053</v>
      </c>
      <c r="H176">
        <f t="shared" si="25"/>
        <v>0.10457025211809601</v>
      </c>
      <c r="I176">
        <f t="shared" si="26"/>
        <v>1.0934937628042162E-2</v>
      </c>
      <c r="J176">
        <f t="shared" si="27"/>
        <v>2.723034379808836E-4</v>
      </c>
      <c r="K176">
        <f t="shared" si="28"/>
        <v>1.5953951156109061E-2</v>
      </c>
      <c r="O176">
        <f t="shared" si="29"/>
        <v>1.6501619253300071E-2</v>
      </c>
      <c r="P176">
        <f t="shared" si="30"/>
        <v>0.12630895121134156</v>
      </c>
      <c r="Q176">
        <f t="shared" si="31"/>
        <v>1.5298819044335093E-2</v>
      </c>
      <c r="R176">
        <f t="shared" si="32"/>
        <v>46.719748326705655</v>
      </c>
    </row>
    <row r="177" spans="1:18" x14ac:dyDescent="0.25">
      <c r="A177" s="2">
        <v>43000</v>
      </c>
      <c r="B177">
        <f>LN(Исходный!B177)</f>
        <v>5.0231565746499278</v>
      </c>
      <c r="C177">
        <f>LN(Исходный!C177)</f>
        <v>6.8341087388138382</v>
      </c>
      <c r="E177">
        <f t="shared" si="23"/>
        <v>34.328798243245259</v>
      </c>
      <c r="F177">
        <f t="shared" si="24"/>
        <v>25.232101973448795</v>
      </c>
      <c r="G177">
        <f t="shared" si="33"/>
        <v>6.7176684001203375</v>
      </c>
      <c r="H177">
        <f t="shared" si="25"/>
        <v>0.11644033869350068</v>
      </c>
      <c r="I177">
        <f t="shared" si="26"/>
        <v>1.3558352475057151E-2</v>
      </c>
      <c r="J177">
        <f t="shared" si="27"/>
        <v>4.4548898765729999E-5</v>
      </c>
      <c r="K177">
        <f t="shared" si="28"/>
        <v>1.5683330306887493E-2</v>
      </c>
      <c r="O177">
        <f t="shared" si="29"/>
        <v>6.6744961432103622E-3</v>
      </c>
      <c r="P177">
        <f t="shared" si="30"/>
        <v>0.12523310387787845</v>
      </c>
      <c r="Q177">
        <f t="shared" si="31"/>
        <v>1.7038116182171055E-2</v>
      </c>
      <c r="R177">
        <f t="shared" si="32"/>
        <v>46.705042253931673</v>
      </c>
    </row>
    <row r="178" spans="1:18" x14ac:dyDescent="0.25">
      <c r="A178" s="2">
        <v>43003</v>
      </c>
      <c r="B178">
        <f>LN(Исходный!B178)</f>
        <v>5.0142952549277426</v>
      </c>
      <c r="C178">
        <f>LN(Исходный!C178)</f>
        <v>6.8511849274937431</v>
      </c>
      <c r="E178">
        <f t="shared" si="23"/>
        <v>34.353864072564349</v>
      </c>
      <c r="F178">
        <f t="shared" si="24"/>
        <v>25.143156903590874</v>
      </c>
      <c r="G178">
        <f t="shared" si="33"/>
        <v>6.7059947843343535</v>
      </c>
      <c r="H178">
        <f t="shared" si="25"/>
        <v>0.14519014315938961</v>
      </c>
      <c r="I178">
        <f t="shared" si="26"/>
        <v>2.1080177670644049E-2</v>
      </c>
      <c r="J178">
        <f t="shared" si="27"/>
        <v>4.7821973655602278E-6</v>
      </c>
      <c r="K178">
        <f t="shared" si="28"/>
        <v>2.0251934748296771E-2</v>
      </c>
      <c r="O178">
        <f t="shared" si="29"/>
        <v>-2.1868235789748169E-3</v>
      </c>
      <c r="P178">
        <f t="shared" si="30"/>
        <v>0.14230929255778335</v>
      </c>
      <c r="Q178">
        <f t="shared" si="31"/>
        <v>2.1191975504374853E-2</v>
      </c>
      <c r="R178">
        <f t="shared" si="32"/>
        <v>46.938734910717443</v>
      </c>
    </row>
    <row r="179" spans="1:18" x14ac:dyDescent="0.25">
      <c r="A179" s="2">
        <v>43004</v>
      </c>
      <c r="B179">
        <f>LN(Исходный!B179)</f>
        <v>5.0313525356849773</v>
      </c>
      <c r="C179">
        <f>LN(Исходный!C179)</f>
        <v>6.8134445995108956</v>
      </c>
      <c r="E179">
        <f t="shared" si="23"/>
        <v>34.280841762498262</v>
      </c>
      <c r="F179">
        <f t="shared" si="24"/>
        <v>25.31450833834365</v>
      </c>
      <c r="G179">
        <f t="shared" si="33"/>
        <v>6.7284654939076809</v>
      </c>
      <c r="H179">
        <f t="shared" si="25"/>
        <v>8.4979105603214755E-2</v>
      </c>
      <c r="I179">
        <f t="shared" si="26"/>
        <v>7.2214483891223256E-3</v>
      </c>
      <c r="J179">
        <f t="shared" si="27"/>
        <v>2.2113049669046005E-4</v>
      </c>
      <c r="K179">
        <f t="shared" si="28"/>
        <v>1.0934668352274203E-2</v>
      </c>
      <c r="O179">
        <f t="shared" si="29"/>
        <v>1.4870457178259855E-2</v>
      </c>
      <c r="P179">
        <f t="shared" si="30"/>
        <v>0.10456896457493592</v>
      </c>
      <c r="Q179">
        <f t="shared" si="31"/>
        <v>1.2472267787913766E-2</v>
      </c>
      <c r="R179">
        <f t="shared" si="32"/>
        <v>46.423027310604191</v>
      </c>
    </row>
    <row r="180" spans="1:18" x14ac:dyDescent="0.25">
      <c r="A180" s="2">
        <v>43005</v>
      </c>
      <c r="B180">
        <f>LN(Исходный!B180)</f>
        <v>5.0384449947355225</v>
      </c>
      <c r="C180">
        <f>LN(Исходный!C180)</f>
        <v>6.8079349436999257</v>
      </c>
      <c r="E180">
        <f t="shared" si="23"/>
        <v>34.301405741569951</v>
      </c>
      <c r="F180">
        <f t="shared" si="24"/>
        <v>25.385927964975441</v>
      </c>
      <c r="G180">
        <f t="shared" si="33"/>
        <v>6.7378088698978971</v>
      </c>
      <c r="H180">
        <f t="shared" si="25"/>
        <v>7.0126073802028621E-2</v>
      </c>
      <c r="I180">
        <f t="shared" si="26"/>
        <v>4.9176662268875645E-3</v>
      </c>
      <c r="J180">
        <f t="shared" si="27"/>
        <v>4.8236968927350976E-4</v>
      </c>
      <c r="K180">
        <f t="shared" si="28"/>
        <v>9.8127466527947425E-3</v>
      </c>
      <c r="O180">
        <f t="shared" si="29"/>
        <v>2.1962916228805085E-2</v>
      </c>
      <c r="P180">
        <f t="shared" si="30"/>
        <v>9.9059308763965959E-2</v>
      </c>
      <c r="Q180">
        <f t="shared" si="31"/>
        <v>1.0300638061608301E-2</v>
      </c>
      <c r="R180">
        <f t="shared" si="32"/>
        <v>46.347978197650512</v>
      </c>
    </row>
    <row r="181" spans="1:18" x14ac:dyDescent="0.25">
      <c r="A181" s="2">
        <v>43006</v>
      </c>
      <c r="B181">
        <f>LN(Исходный!B181)</f>
        <v>5.0322663142225501</v>
      </c>
      <c r="C181">
        <f>LN(Исходный!C181)</f>
        <v>6.7957057751735137</v>
      </c>
      <c r="E181">
        <f t="shared" si="23"/>
        <v>34.197801253773314</v>
      </c>
      <c r="F181">
        <f t="shared" si="24"/>
        <v>25.32370425725901</v>
      </c>
      <c r="G181">
        <f t="shared" si="33"/>
        <v>6.7296692761766357</v>
      </c>
      <c r="H181">
        <f t="shared" si="25"/>
        <v>6.6036498996878024E-2</v>
      </c>
      <c r="I181">
        <f t="shared" si="26"/>
        <v>4.360819199764672E-3</v>
      </c>
      <c r="J181">
        <f t="shared" si="27"/>
        <v>2.4914209713296708E-4</v>
      </c>
      <c r="K181">
        <f t="shared" si="28"/>
        <v>7.5394732536732904E-3</v>
      </c>
      <c r="O181">
        <f t="shared" si="29"/>
        <v>1.5784235715832651E-2</v>
      </c>
      <c r="P181">
        <f t="shared" si="30"/>
        <v>8.6830140237553977E-2</v>
      </c>
      <c r="Q181">
        <f t="shared" si="31"/>
        <v>9.717386417482432E-3</v>
      </c>
      <c r="R181">
        <f t="shared" si="32"/>
        <v>46.181616982726645</v>
      </c>
    </row>
    <row r="182" spans="1:18" x14ac:dyDescent="0.25">
      <c r="A182" s="2">
        <v>43007</v>
      </c>
      <c r="B182">
        <f>LN(Исходный!B182)</f>
        <v>5.0377315197579566</v>
      </c>
      <c r="C182">
        <f>LN(Исходный!C182)</f>
        <v>6.8178305714541496</v>
      </c>
      <c r="E182">
        <f t="shared" si="23"/>
        <v>34.346399966183974</v>
      </c>
      <c r="F182">
        <f t="shared" si="24"/>
        <v>25.378738865162813</v>
      </c>
      <c r="G182">
        <f t="shared" si="33"/>
        <v>6.7368689610556318</v>
      </c>
      <c r="H182">
        <f t="shared" si="25"/>
        <v>8.0961610398517792E-2</v>
      </c>
      <c r="I182">
        <f t="shared" si="26"/>
        <v>6.5547823583213842E-3</v>
      </c>
      <c r="J182">
        <f t="shared" si="27"/>
        <v>4.5153875348986515E-4</v>
      </c>
      <c r="K182">
        <f t="shared" si="28"/>
        <v>1.1871178191682787E-2</v>
      </c>
      <c r="O182">
        <f t="shared" si="29"/>
        <v>2.1249441251239176E-2</v>
      </c>
      <c r="P182">
        <f t="shared" si="30"/>
        <v>0.10895493651818988</v>
      </c>
      <c r="Q182">
        <f t="shared" si="31"/>
        <v>1.1874981278868858E-2</v>
      </c>
      <c r="R182">
        <f t="shared" si="32"/>
        <v>46.482813701054816</v>
      </c>
    </row>
    <row r="183" spans="1:18" x14ac:dyDescent="0.25">
      <c r="A183" s="2">
        <v>43010</v>
      </c>
      <c r="B183">
        <f>LN(Исходный!B183)</f>
        <v>5.0357180744637189</v>
      </c>
      <c r="C183">
        <f>LN(Исходный!C183)</f>
        <v>6.8221973906204907</v>
      </c>
      <c r="E183">
        <f t="shared" si="23"/>
        <v>34.354662707506826</v>
      </c>
      <c r="F183">
        <f t="shared" si="24"/>
        <v>25.358456525480584</v>
      </c>
      <c r="G183">
        <f t="shared" si="33"/>
        <v>6.7342165133945704</v>
      </c>
      <c r="H183">
        <f t="shared" si="25"/>
        <v>8.7980877225920295E-2</v>
      </c>
      <c r="I183">
        <f t="shared" si="26"/>
        <v>7.7406347574424609E-3</v>
      </c>
      <c r="J183">
        <f t="shared" si="27"/>
        <v>3.700235404577753E-4</v>
      </c>
      <c r="K183">
        <f t="shared" si="28"/>
        <v>1.2841820311424524E-2</v>
      </c>
      <c r="O183">
        <f t="shared" si="29"/>
        <v>1.9235995957001428E-2</v>
      </c>
      <c r="P183">
        <f t="shared" si="30"/>
        <v>0.11332175568453096</v>
      </c>
      <c r="Q183">
        <f t="shared" si="31"/>
        <v>1.2896266728793416E-2</v>
      </c>
      <c r="R183">
        <f t="shared" si="32"/>
        <v>46.542377236589033</v>
      </c>
    </row>
    <row r="184" spans="1:18" x14ac:dyDescent="0.25">
      <c r="A184" s="2">
        <v>43011</v>
      </c>
      <c r="B184">
        <f>LN(Исходный!B184)</f>
        <v>5.040064638120259</v>
      </c>
      <c r="C184">
        <f>LN(Исходный!C184)</f>
        <v>6.8384052008473439</v>
      </c>
      <c r="E184">
        <f t="shared" si="23"/>
        <v>34.466004233928366</v>
      </c>
      <c r="F184">
        <f t="shared" si="24"/>
        <v>25.402251556430297</v>
      </c>
      <c r="G184">
        <f t="shared" si="33"/>
        <v>6.739942535669643</v>
      </c>
      <c r="H184">
        <f t="shared" si="25"/>
        <v>9.846266517770097E-2</v>
      </c>
      <c r="I184">
        <f t="shared" si="26"/>
        <v>9.6948964338960473E-3</v>
      </c>
      <c r="J184">
        <f t="shared" si="27"/>
        <v>5.561371179262385E-4</v>
      </c>
      <c r="K184">
        <f t="shared" si="28"/>
        <v>1.6777908445191624E-2</v>
      </c>
      <c r="O184">
        <f t="shared" si="29"/>
        <v>2.3582559613541498E-2</v>
      </c>
      <c r="P184">
        <f t="shared" si="30"/>
        <v>0.1295295659113842</v>
      </c>
      <c r="Q184">
        <f t="shared" si="31"/>
        <v>1.4398483606309334E-2</v>
      </c>
      <c r="R184">
        <f t="shared" si="32"/>
        <v>46.763785690976</v>
      </c>
    </row>
    <row r="185" spans="1:18" x14ac:dyDescent="0.25">
      <c r="A185" s="2">
        <v>43012</v>
      </c>
      <c r="B185">
        <f>LN(Исходный!B185)</f>
        <v>5.033570265378752</v>
      </c>
      <c r="C185">
        <f>LN(Исходный!C185)</f>
        <v>6.831953565565855</v>
      </c>
      <c r="E185">
        <f t="shared" si="23"/>
        <v>34.389118322080634</v>
      </c>
      <c r="F185">
        <f t="shared" si="24"/>
        <v>25.336829616505121</v>
      </c>
      <c r="G185">
        <f t="shared" si="33"/>
        <v>6.7313870592245806</v>
      </c>
      <c r="H185">
        <f t="shared" si="25"/>
        <v>0.1005665063412744</v>
      </c>
      <c r="I185">
        <f t="shared" si="26"/>
        <v>1.0113622197689584E-2</v>
      </c>
      <c r="J185">
        <f t="shared" si="27"/>
        <v>2.9200613057357239E-4</v>
      </c>
      <c r="K185">
        <f t="shared" si="28"/>
        <v>1.5148177008137307E-2</v>
      </c>
      <c r="O185">
        <f t="shared" si="29"/>
        <v>1.7088186872034505E-2</v>
      </c>
      <c r="P185">
        <f t="shared" si="30"/>
        <v>0.12307793062989525</v>
      </c>
      <c r="Q185">
        <f t="shared" si="31"/>
        <v>1.4720021934596535E-2</v>
      </c>
      <c r="R185">
        <f t="shared" si="32"/>
        <v>46.675589522048</v>
      </c>
    </row>
    <row r="186" spans="1:18" x14ac:dyDescent="0.25">
      <c r="A186" s="2">
        <v>43013</v>
      </c>
      <c r="B186">
        <f>LN(Исходный!B186)</f>
        <v>5.0459380857986424</v>
      </c>
      <c r="C186">
        <f>LN(Исходный!C186)</f>
        <v>6.8308742346461795</v>
      </c>
      <c r="E186">
        <f t="shared" si="23"/>
        <v>34.468168459901811</v>
      </c>
      <c r="F186">
        <f t="shared" si="24"/>
        <v>25.461491165713269</v>
      </c>
      <c r="G186">
        <f t="shared" si="33"/>
        <v>6.7476800255341463</v>
      </c>
      <c r="H186">
        <f t="shared" si="25"/>
        <v>8.3194209112033235E-2</v>
      </c>
      <c r="I186">
        <f t="shared" si="26"/>
        <v>6.9212764297767139E-3</v>
      </c>
      <c r="J186">
        <f t="shared" si="27"/>
        <v>8.6765636558193816E-4</v>
      </c>
      <c r="K186">
        <f t="shared" si="28"/>
        <v>1.4883658331254433E-2</v>
      </c>
      <c r="O186">
        <f t="shared" si="29"/>
        <v>2.945600729192499E-2</v>
      </c>
      <c r="P186">
        <f t="shared" si="30"/>
        <v>0.12199859971021976</v>
      </c>
      <c r="Q186">
        <f t="shared" si="31"/>
        <v>1.2179145194925765E-2</v>
      </c>
      <c r="R186">
        <f t="shared" si="32"/>
        <v>46.660842809553031</v>
      </c>
    </row>
    <row r="187" spans="1:18" x14ac:dyDescent="0.25">
      <c r="A187" s="2">
        <v>43014</v>
      </c>
      <c r="B187">
        <f>LN(Исходный!B187)</f>
        <v>5.0453587301546419</v>
      </c>
      <c r="C187">
        <f>LN(Исходный!C187)</f>
        <v>6.8458798752640497</v>
      </c>
      <c r="E187">
        <f t="shared" si="23"/>
        <v>34.539919794253443</v>
      </c>
      <c r="F187">
        <f t="shared" si="24"/>
        <v>25.45564471594766</v>
      </c>
      <c r="G187">
        <f t="shared" si="33"/>
        <v>6.7469168011608547</v>
      </c>
      <c r="H187">
        <f t="shared" si="25"/>
        <v>9.8963074103195048E-2</v>
      </c>
      <c r="I187">
        <f t="shared" si="26"/>
        <v>9.7936900359544745E-3</v>
      </c>
      <c r="J187">
        <f t="shared" si="27"/>
        <v>8.3386101039557565E-4</v>
      </c>
      <c r="K187">
        <f t="shared" si="28"/>
        <v>1.8770161867877042E-2</v>
      </c>
      <c r="O187">
        <f t="shared" si="29"/>
        <v>2.8876651647924412E-2</v>
      </c>
      <c r="P187">
        <f t="shared" si="30"/>
        <v>0.13700424032809</v>
      </c>
      <c r="Q187">
        <f t="shared" si="31"/>
        <v>1.4455858984726632E-2</v>
      </c>
      <c r="R187">
        <f t="shared" si="32"/>
        <v>46.866071266545319</v>
      </c>
    </row>
    <row r="188" spans="1:18" x14ac:dyDescent="0.25">
      <c r="A188" s="2">
        <v>43017</v>
      </c>
      <c r="B188">
        <f>LN(Исходный!B188)</f>
        <v>5.0488298398942248</v>
      </c>
      <c r="C188">
        <f>LN(Исходный!C188)</f>
        <v>6.8297937375124249</v>
      </c>
      <c r="E188">
        <f t="shared" si="23"/>
        <v>34.482466422275436</v>
      </c>
      <c r="F188">
        <f t="shared" si="24"/>
        <v>25.490682752206343</v>
      </c>
      <c r="G188">
        <f t="shared" si="33"/>
        <v>6.7514895287817112</v>
      </c>
      <c r="H188">
        <f t="shared" si="25"/>
        <v>7.8304208730713754E-2</v>
      </c>
      <c r="I188">
        <f t="shared" si="26"/>
        <v>6.1315491049431878E-3</v>
      </c>
      <c r="J188">
        <f t="shared" si="27"/>
        <v>1.046377666783114E-3</v>
      </c>
      <c r="K188">
        <f t="shared" si="28"/>
        <v>1.4621187530692555E-2</v>
      </c>
      <c r="O188">
        <f t="shared" si="29"/>
        <v>3.234776138750739E-2</v>
      </c>
      <c r="P188">
        <f t="shared" si="30"/>
        <v>0.12091810257646518</v>
      </c>
      <c r="Q188">
        <f t="shared" si="31"/>
        <v>1.1465091295602439E-2</v>
      </c>
      <c r="R188">
        <f t="shared" si="32"/>
        <v>46.646082496963935</v>
      </c>
    </row>
    <row r="189" spans="1:18" x14ac:dyDescent="0.25">
      <c r="A189" s="2">
        <v>43018</v>
      </c>
      <c r="B189">
        <f>LN(Исходный!B189)</f>
        <v>5.0492147760637307</v>
      </c>
      <c r="C189">
        <f>LN(Исходный!C189)</f>
        <v>6.8394764382288429</v>
      </c>
      <c r="E189">
        <f t="shared" si="23"/>
        <v>34.533985492444806</v>
      </c>
      <c r="F189">
        <f t="shared" si="24"/>
        <v>25.494569854820309</v>
      </c>
      <c r="G189">
        <f t="shared" si="33"/>
        <v>6.7519966312321165</v>
      </c>
      <c r="H189">
        <f t="shared" si="25"/>
        <v>8.7479806996726417E-2</v>
      </c>
      <c r="I189">
        <f t="shared" si="26"/>
        <v>7.6527166321845039E-3</v>
      </c>
      <c r="J189">
        <f t="shared" si="27"/>
        <v>1.0714294893589009E-3</v>
      </c>
      <c r="K189">
        <f t="shared" si="28"/>
        <v>1.7056569820746357E-2</v>
      </c>
      <c r="O189">
        <f t="shared" si="29"/>
        <v>3.2732697557013246E-2</v>
      </c>
      <c r="P189">
        <f t="shared" si="30"/>
        <v>0.13060080329288315</v>
      </c>
      <c r="Q189">
        <f t="shared" si="31"/>
        <v>1.2790424499127344E-2</v>
      </c>
      <c r="R189">
        <f t="shared" si="32"/>
        <v>46.778437949087497</v>
      </c>
    </row>
    <row r="190" spans="1:18" x14ac:dyDescent="0.25">
      <c r="A190" s="2">
        <v>43019</v>
      </c>
      <c r="B190">
        <f>LN(Исходный!B190)</f>
        <v>5.0533754477724147</v>
      </c>
      <c r="C190">
        <f>LN(Исходный!C190)</f>
        <v>6.879355804460439</v>
      </c>
      <c r="E190">
        <f t="shared" si="23"/>
        <v>34.763967718751033</v>
      </c>
      <c r="F190">
        <f t="shared" si="24"/>
        <v>25.536603416149052</v>
      </c>
      <c r="G190">
        <f t="shared" si="33"/>
        <v>6.7574777654718829</v>
      </c>
      <c r="H190">
        <f t="shared" si="25"/>
        <v>0.12187803898855609</v>
      </c>
      <c r="I190">
        <f t="shared" si="26"/>
        <v>1.4854256387695998E-2</v>
      </c>
      <c r="J190">
        <f t="shared" si="27"/>
        <v>1.3611206957750905E-3</v>
      </c>
      <c r="K190">
        <f t="shared" si="28"/>
        <v>2.9063488201095205E-2</v>
      </c>
      <c r="O190">
        <f t="shared" si="29"/>
        <v>3.6893369265697196E-2</v>
      </c>
      <c r="P190">
        <f t="shared" si="30"/>
        <v>0.17048016952447931</v>
      </c>
      <c r="Q190">
        <f t="shared" si="31"/>
        <v>1.7716490097740369E-2</v>
      </c>
      <c r="R190">
        <f t="shared" si="32"/>
        <v>47.325536284363537</v>
      </c>
    </row>
    <row r="191" spans="1:18" x14ac:dyDescent="0.25">
      <c r="A191" s="2">
        <v>43020</v>
      </c>
      <c r="B191">
        <f>LN(Исходный!B191)</f>
        <v>5.0498560072495371</v>
      </c>
      <c r="C191">
        <f>LN(Исходный!C191)</f>
        <v>6.8783264682913252</v>
      </c>
      <c r="E191">
        <f t="shared" si="23"/>
        <v>34.734558235724442</v>
      </c>
      <c r="F191">
        <f t="shared" si="24"/>
        <v>25.501045693954236</v>
      </c>
      <c r="G191">
        <f t="shared" si="33"/>
        <v>6.7528413684414454</v>
      </c>
      <c r="H191">
        <f t="shared" si="25"/>
        <v>0.12548509984987977</v>
      </c>
      <c r="I191">
        <f t="shared" si="26"/>
        <v>1.5746510284334294E-2</v>
      </c>
      <c r="J191">
        <f t="shared" si="27"/>
        <v>1.1138191197308026E-3</v>
      </c>
      <c r="K191">
        <f t="shared" si="28"/>
        <v>2.8713584924827843E-2</v>
      </c>
      <c r="O191">
        <f t="shared" si="29"/>
        <v>3.3373928742819636E-2</v>
      </c>
      <c r="P191">
        <f t="shared" si="30"/>
        <v>0.16945083335536548</v>
      </c>
      <c r="Q191">
        <f t="shared" si="31"/>
        <v>1.8243551019039093E-2</v>
      </c>
      <c r="R191">
        <f t="shared" si="32"/>
        <v>47.311375004397014</v>
      </c>
    </row>
    <row r="192" spans="1:18" x14ac:dyDescent="0.25">
      <c r="A192" s="2">
        <v>43021</v>
      </c>
      <c r="B192">
        <f>LN(Исходный!B192)</f>
        <v>5.0561821090522265</v>
      </c>
      <c r="C192">
        <f>LN(Исходный!C192)</f>
        <v>6.8752320872765766</v>
      </c>
      <c r="E192">
        <f t="shared" si="23"/>
        <v>34.762425475269623</v>
      </c>
      <c r="F192">
        <f t="shared" si="24"/>
        <v>25.56497751989982</v>
      </c>
      <c r="G192">
        <f t="shared" si="33"/>
        <v>6.7611751701981673</v>
      </c>
      <c r="H192">
        <f t="shared" si="25"/>
        <v>0.11405691707840937</v>
      </c>
      <c r="I192">
        <f t="shared" si="26"/>
        <v>1.3008980333431151E-2</v>
      </c>
      <c r="J192">
        <f t="shared" si="27"/>
        <v>1.5760924253143539E-3</v>
      </c>
      <c r="K192">
        <f t="shared" si="28"/>
        <v>2.7674469235355947E-2</v>
      </c>
      <c r="O192">
        <f t="shared" si="29"/>
        <v>3.970003054550908E-2</v>
      </c>
      <c r="P192">
        <f t="shared" si="30"/>
        <v>0.16635645234061691</v>
      </c>
      <c r="Q192">
        <f t="shared" si="31"/>
        <v>1.6589536997519701E-2</v>
      </c>
      <c r="R192">
        <f t="shared" si="32"/>
        <v>47.268816253917436</v>
      </c>
    </row>
    <row r="193" spans="1:18" x14ac:dyDescent="0.25">
      <c r="A193" s="2">
        <v>43024</v>
      </c>
      <c r="B193">
        <f>LN(Исходный!B193)</f>
        <v>5.0744235338431229</v>
      </c>
      <c r="C193">
        <f>LN(Исходный!C193)</f>
        <v>6.8679744089702925</v>
      </c>
      <c r="E193">
        <f t="shared" si="23"/>
        <v>34.851010970711165</v>
      </c>
      <c r="F193">
        <f t="shared" si="24"/>
        <v>25.749774200820926</v>
      </c>
      <c r="G193">
        <f t="shared" si="33"/>
        <v>6.7852058327940261</v>
      </c>
      <c r="H193">
        <f t="shared" si="25"/>
        <v>8.2768576176266428E-2</v>
      </c>
      <c r="I193">
        <f t="shared" si="26"/>
        <v>6.850637202246419E-3</v>
      </c>
      <c r="J193">
        <f t="shared" si="27"/>
        <v>3.3572122465006723E-3</v>
      </c>
      <c r="K193">
        <f t="shared" si="28"/>
        <v>2.5312419899227692E-2</v>
      </c>
      <c r="O193">
        <f t="shared" si="29"/>
        <v>5.794145533640549E-2</v>
      </c>
      <c r="P193">
        <f t="shared" si="30"/>
        <v>0.15909877403433281</v>
      </c>
      <c r="Q193">
        <f t="shared" si="31"/>
        <v>1.2051380981874658E-2</v>
      </c>
      <c r="R193">
        <f t="shared" si="32"/>
        <v>47.169072482270842</v>
      </c>
    </row>
    <row r="194" spans="1:18" x14ac:dyDescent="0.25">
      <c r="A194" s="2">
        <v>43025</v>
      </c>
      <c r="B194">
        <f>LN(Исходный!B194)</f>
        <v>5.0781070092112683</v>
      </c>
      <c r="C194">
        <f>LN(Исходный!C194)</f>
        <v>6.8741984954532942</v>
      </c>
      <c r="E194">
        <f t="shared" si="23"/>
        <v>34.907915562470926</v>
      </c>
      <c r="F194">
        <f t="shared" si="24"/>
        <v>25.787170797000613</v>
      </c>
      <c r="G194">
        <f t="shared" si="33"/>
        <v>6.7900583240202721</v>
      </c>
      <c r="H194">
        <f t="shared" si="25"/>
        <v>8.4140171433022104E-2</v>
      </c>
      <c r="I194">
        <f t="shared" si="26"/>
        <v>7.0795684487783492E-3</v>
      </c>
      <c r="J194">
        <f t="shared" si="27"/>
        <v>3.7976320843406985E-3</v>
      </c>
      <c r="K194">
        <f t="shared" si="28"/>
        <v>2.7331648209634029E-2</v>
      </c>
      <c r="O194">
        <f t="shared" si="29"/>
        <v>6.1624930704550884E-2</v>
      </c>
      <c r="P194">
        <f t="shared" si="30"/>
        <v>0.16532286051733447</v>
      </c>
      <c r="Q194">
        <f t="shared" si="31"/>
        <v>1.2239997359499259E-2</v>
      </c>
      <c r="R194">
        <f t="shared" si="32"/>
        <v>47.254604954892336</v>
      </c>
    </row>
    <row r="195" spans="1:18" x14ac:dyDescent="0.25">
      <c r="A195" s="2">
        <v>43026</v>
      </c>
      <c r="B195">
        <f>LN(Исходный!B195)</f>
        <v>5.0736726891075596</v>
      </c>
      <c r="C195">
        <f>LN(Исходный!C195)</f>
        <v>6.8741984954532942</v>
      </c>
      <c r="E195">
        <f t="shared" ref="E195:E250" si="34">B195*C195</f>
        <v>34.877433165885655</v>
      </c>
      <c r="F195">
        <f t="shared" ref="F195:F250" si="35">B195^2</f>
        <v>25.742154556195935</v>
      </c>
      <c r="G195">
        <f t="shared" si="33"/>
        <v>6.7842166942421294</v>
      </c>
      <c r="H195">
        <f t="shared" ref="H195:H250" si="36">C195-G195</f>
        <v>8.9981801211164836E-2</v>
      </c>
      <c r="I195">
        <f t="shared" ref="I195:I250" si="37">H195^2</f>
        <v>8.0967245492055851E-3</v>
      </c>
      <c r="J195">
        <f t="shared" ref="J195:J250" si="38">(B195-$M$3)^2</f>
        <v>3.2707659408971624E-3</v>
      </c>
      <c r="K195">
        <f t="shared" ref="K195:K250" si="39">(C195-$M$4)^2</f>
        <v>2.7331648209634029E-2</v>
      </c>
      <c r="O195">
        <f t="shared" ref="O195:O250" si="40">B195-$M$3</f>
        <v>5.7190610600842184E-2</v>
      </c>
      <c r="P195">
        <f t="shared" ref="P195:P250" si="41">C195-$M$4</f>
        <v>0.16532286051733447</v>
      </c>
      <c r="Q195">
        <f t="shared" ref="Q195:Q250" si="42">(C195-G195)/C195</f>
        <v>1.308978803429669E-2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f>LN(Исходный!B196)</f>
        <v>5.0497277939023517</v>
      </c>
      <c r="C196">
        <f>LN(Исходный!C196)</f>
        <v>6.8308742346461795</v>
      </c>
      <c r="E196">
        <f t="shared" si="34"/>
        <v>34.494055479344269</v>
      </c>
      <c r="F196">
        <f t="shared" si="35"/>
        <v>25.499750792509911</v>
      </c>
      <c r="G196">
        <f t="shared" si="33"/>
        <v>6.7526724643277696</v>
      </c>
      <c r="H196">
        <f t="shared" si="36"/>
        <v>7.8201770318409913E-2</v>
      </c>
      <c r="I196">
        <f t="shared" si="37"/>
        <v>6.1155168809333381E-3</v>
      </c>
      <c r="J196">
        <f t="shared" si="38"/>
        <v>1.1052775921675127E-3</v>
      </c>
      <c r="K196">
        <f t="shared" si="39"/>
        <v>1.4883658331254433E-2</v>
      </c>
      <c r="O196">
        <f t="shared" si="40"/>
        <v>3.3245715395634257E-2</v>
      </c>
      <c r="P196">
        <f t="shared" si="41"/>
        <v>0.12199859971021976</v>
      </c>
      <c r="Q196">
        <f t="shared" si="42"/>
        <v>1.1448281381286557E-2</v>
      </c>
      <c r="R196">
        <f t="shared" si="43"/>
        <v>46.660842809553031</v>
      </c>
    </row>
    <row r="197" spans="1:18" x14ac:dyDescent="0.25">
      <c r="A197" s="2">
        <v>43028</v>
      </c>
      <c r="B197">
        <f>LN(Исходный!B197)</f>
        <v>5.0514572886165112</v>
      </c>
      <c r="C197">
        <f>LN(Исходный!C197)</f>
        <v>6.8564619845945867</v>
      </c>
      <c r="E197">
        <f t="shared" si="34"/>
        <v>34.635124866202354</v>
      </c>
      <c r="F197">
        <f t="shared" si="35"/>
        <v>25.517220738716876</v>
      </c>
      <c r="G197">
        <f t="shared" si="33"/>
        <v>6.7549508446853181</v>
      </c>
      <c r="H197">
        <f t="shared" si="36"/>
        <v>0.10151113990926852</v>
      </c>
      <c r="I197">
        <f t="shared" si="37"/>
        <v>1.0304511525679088E-2</v>
      </c>
      <c r="J197">
        <f t="shared" si="38"/>
        <v>1.2232653222242198E-3</v>
      </c>
      <c r="K197">
        <f t="shared" si="39"/>
        <v>2.1781730605558491E-2</v>
      </c>
      <c r="O197">
        <f t="shared" si="40"/>
        <v>3.4975210109793764E-2</v>
      </c>
      <c r="P197">
        <f t="shared" si="41"/>
        <v>0.14758634965862694</v>
      </c>
      <c r="Q197">
        <f t="shared" si="42"/>
        <v>1.4805177967492332E-2</v>
      </c>
      <c r="R197">
        <f t="shared" si="43"/>
        <v>47.011070946190735</v>
      </c>
    </row>
    <row r="198" spans="1:18" x14ac:dyDescent="0.25">
      <c r="A198" s="2">
        <v>43031</v>
      </c>
      <c r="B198">
        <f>LN(Исходный!B198)</f>
        <v>5.0509451574997541</v>
      </c>
      <c r="C198">
        <f>LN(Исходный!C198)</f>
        <v>6.8690144506657065</v>
      </c>
      <c r="E198">
        <f t="shared" si="34"/>
        <v>34.695015276385782</v>
      </c>
      <c r="F198">
        <f t="shared" si="35"/>
        <v>25.512046984070217</v>
      </c>
      <c r="G198">
        <f t="shared" si="33"/>
        <v>6.7542761797283477</v>
      </c>
      <c r="H198">
        <f t="shared" si="36"/>
        <v>0.11473827093735878</v>
      </c>
      <c r="I198">
        <f t="shared" si="37"/>
        <v>1.3164870817694749E-2</v>
      </c>
      <c r="J198">
        <f t="shared" si="38"/>
        <v>1.1877038136802868E-3</v>
      </c>
      <c r="K198">
        <f t="shared" si="39"/>
        <v>2.5644440303325786E-2</v>
      </c>
      <c r="O198">
        <f t="shared" si="40"/>
        <v>3.4463078993036689E-2</v>
      </c>
      <c r="P198">
        <f t="shared" si="41"/>
        <v>0.16013881572974675</v>
      </c>
      <c r="Q198">
        <f t="shared" si="42"/>
        <v>1.6703745750052831E-2</v>
      </c>
      <c r="R198">
        <f t="shared" si="43"/>
        <v>47.1833595234543</v>
      </c>
    </row>
    <row r="199" spans="1:18" x14ac:dyDescent="0.25">
      <c r="A199" s="2">
        <v>43032</v>
      </c>
      <c r="B199">
        <f>LN(Исходный!B199)</f>
        <v>5.0568825452615753</v>
      </c>
      <c r="C199">
        <f>LN(Исходный!C199)</f>
        <v>6.8721281013389861</v>
      </c>
      <c r="E199">
        <f t="shared" si="34"/>
        <v>34.75154464446269</v>
      </c>
      <c r="F199">
        <f t="shared" si="35"/>
        <v>25.572061076571188</v>
      </c>
      <c r="G199">
        <f t="shared" si="33"/>
        <v>6.7620979021892111</v>
      </c>
      <c r="H199">
        <f t="shared" si="36"/>
        <v>0.11003019914977497</v>
      </c>
      <c r="I199">
        <f t="shared" si="37"/>
        <v>1.210664472493914E-2</v>
      </c>
      <c r="J199">
        <f t="shared" si="38"/>
        <v>1.6321977140103757E-3</v>
      </c>
      <c r="K199">
        <f t="shared" si="39"/>
        <v>2.6651367786671255E-2</v>
      </c>
      <c r="O199">
        <f t="shared" si="40"/>
        <v>4.0400466754857867E-2</v>
      </c>
      <c r="P199">
        <f t="shared" si="41"/>
        <v>0.16325246640302638</v>
      </c>
      <c r="Q199">
        <f t="shared" si="42"/>
        <v>1.6011080923875147E-2</v>
      </c>
      <c r="R199">
        <f t="shared" si="43"/>
        <v>47.226144641212976</v>
      </c>
    </row>
    <row r="200" spans="1:18" x14ac:dyDescent="0.25">
      <c r="A200" s="2">
        <v>43033</v>
      </c>
      <c r="B200">
        <f>LN(Исходный!B200)</f>
        <v>5.05248076468615</v>
      </c>
      <c r="C200">
        <f>LN(Исходный!C200)</f>
        <v>6.8596149036542018</v>
      </c>
      <c r="E200">
        <f t="shared" si="34"/>
        <v>34.65807235386729</v>
      </c>
      <c r="F200">
        <f t="shared" si="35"/>
        <v>25.527561877523542</v>
      </c>
      <c r="G200">
        <f t="shared" si="33"/>
        <v>6.7562991389324161</v>
      </c>
      <c r="H200">
        <f t="shared" si="36"/>
        <v>0.10331576472178572</v>
      </c>
      <c r="I200">
        <f t="shared" si="37"/>
        <v>1.0674147240047383E-2</v>
      </c>
      <c r="J200">
        <f t="shared" si="38"/>
        <v>1.2959054066452704E-3</v>
      </c>
      <c r="K200">
        <f t="shared" si="39"/>
        <v>2.272232713371039E-2</v>
      </c>
      <c r="O200">
        <f t="shared" si="40"/>
        <v>3.5998686179432582E-2</v>
      </c>
      <c r="P200">
        <f t="shared" si="41"/>
        <v>0.15073926871824206</v>
      </c>
      <c r="Q200">
        <f t="shared" si="42"/>
        <v>1.5061452599437926E-2</v>
      </c>
      <c r="R200">
        <f t="shared" si="43"/>
        <v>47.054316626434847</v>
      </c>
    </row>
    <row r="201" spans="1:18" x14ac:dyDescent="0.25">
      <c r="A201" s="2">
        <v>43034</v>
      </c>
      <c r="B201">
        <f>LN(Исходный!B201)</f>
        <v>5.0588538663667304</v>
      </c>
      <c r="C201">
        <f>LN(Исходный!C201)</f>
        <v>6.8341087388138382</v>
      </c>
      <c r="E201">
        <f t="shared" si="34"/>
        <v>34.572757416519046</v>
      </c>
      <c r="F201">
        <f t="shared" si="35"/>
        <v>25.592002441253616</v>
      </c>
      <c r="G201">
        <f t="shared" ref="G201:G250" si="44">$M$2+$M$1*B201</f>
        <v>6.7646948568070169</v>
      </c>
      <c r="H201">
        <f t="shared" si="36"/>
        <v>6.9413882006821304E-2</v>
      </c>
      <c r="I201">
        <f t="shared" si="37"/>
        <v>4.8182870152569104E-3</v>
      </c>
      <c r="J201">
        <f t="shared" si="38"/>
        <v>1.7953684064539403E-3</v>
      </c>
      <c r="K201">
        <f t="shared" si="39"/>
        <v>1.5683330306887493E-2</v>
      </c>
      <c r="O201">
        <f t="shared" si="40"/>
        <v>4.2371787860012944E-2</v>
      </c>
      <c r="P201">
        <f t="shared" si="41"/>
        <v>0.12523310387787845</v>
      </c>
      <c r="Q201">
        <f t="shared" si="42"/>
        <v>1.0156976521691858E-2</v>
      </c>
      <c r="R201">
        <f t="shared" si="43"/>
        <v>46.705042253931673</v>
      </c>
    </row>
    <row r="202" spans="1:18" x14ac:dyDescent="0.25">
      <c r="A202" s="2">
        <v>43035</v>
      </c>
      <c r="B202">
        <f>LN(Исходный!B202)</f>
        <v>5.0940569022353284</v>
      </c>
      <c r="C202">
        <f>LN(Исходный!C202)</f>
        <v>6.8448154792082629</v>
      </c>
      <c r="E202">
        <f t="shared" si="34"/>
        <v>34.867879536388067</v>
      </c>
      <c r="F202">
        <f t="shared" si="35"/>
        <v>25.949415723211391</v>
      </c>
      <c r="G202">
        <f t="shared" si="44"/>
        <v>6.8110701968369449</v>
      </c>
      <c r="H202">
        <f t="shared" si="36"/>
        <v>3.3745282371318019E-2</v>
      </c>
      <c r="I202">
        <f t="shared" si="37"/>
        <v>1.1387440823199867E-3</v>
      </c>
      <c r="J202">
        <f t="shared" si="38"/>
        <v>6.0178532765250538E-3</v>
      </c>
      <c r="K202">
        <f t="shared" si="39"/>
        <v>1.847964126077805E-2</v>
      </c>
      <c r="O202">
        <f t="shared" si="40"/>
        <v>7.7574823728610909E-2</v>
      </c>
      <c r="P202">
        <f t="shared" si="41"/>
        <v>0.13593984427230321</v>
      </c>
      <c r="Q202">
        <f t="shared" si="42"/>
        <v>4.9300499734174462E-3</v>
      </c>
      <c r="R202">
        <f t="shared" si="43"/>
        <v>46.851498944409045</v>
      </c>
    </row>
    <row r="203" spans="1:18" x14ac:dyDescent="0.25">
      <c r="A203" s="2">
        <v>43038</v>
      </c>
      <c r="B203">
        <f>LN(Исходный!B203)</f>
        <v>5.1163157585650021</v>
      </c>
      <c r="C203">
        <f>LN(Исходный!C203)</f>
        <v>6.8606636714482869</v>
      </c>
      <c r="E203">
        <f t="shared" si="34"/>
        <v>35.101321656445293</v>
      </c>
      <c r="F203">
        <f t="shared" si="35"/>
        <v>26.176686941340574</v>
      </c>
      <c r="G203">
        <f t="shared" si="44"/>
        <v>6.8403932937090168</v>
      </c>
      <c r="H203">
        <f t="shared" si="36"/>
        <v>2.0270377739270096E-2</v>
      </c>
      <c r="I203">
        <f t="shared" si="37"/>
        <v>4.1088821369269661E-4</v>
      </c>
      <c r="J203">
        <f t="shared" si="38"/>
        <v>9.9667636739799396E-3</v>
      </c>
      <c r="K203">
        <f t="shared" si="39"/>
        <v>2.3039608028267575E-2</v>
      </c>
      <c r="O203">
        <f t="shared" si="40"/>
        <v>9.9833680058284635E-2</v>
      </c>
      <c r="P203">
        <f t="shared" si="41"/>
        <v>0.1517880365123272</v>
      </c>
      <c r="Q203">
        <f t="shared" si="42"/>
        <v>2.9545797185232107E-3</v>
      </c>
      <c r="R203">
        <f t="shared" si="43"/>
        <v>47.068706012730289</v>
      </c>
    </row>
    <row r="204" spans="1:18" x14ac:dyDescent="0.25">
      <c r="A204" s="2">
        <v>43039</v>
      </c>
      <c r="B204">
        <f>LN(Исходный!B204)</f>
        <v>5.1301353733078008</v>
      </c>
      <c r="C204">
        <f>LN(Исходный!C204)</f>
        <v>6.9177056098353047</v>
      </c>
      <c r="E204">
        <f t="shared" si="34"/>
        <v>35.488766251145911</v>
      </c>
      <c r="F204">
        <f t="shared" si="35"/>
        <v>26.318288948463969</v>
      </c>
      <c r="G204">
        <f t="shared" si="44"/>
        <v>6.8585988068690789</v>
      </c>
      <c r="H204">
        <f t="shared" si="36"/>
        <v>5.9106802966225835E-2</v>
      </c>
      <c r="I204">
        <f t="shared" si="37"/>
        <v>3.4936141568882432E-3</v>
      </c>
      <c r="J204">
        <f t="shared" si="38"/>
        <v>1.2917071419141954E-2</v>
      </c>
      <c r="K204">
        <f t="shared" si="39"/>
        <v>4.3609958416461043E-2</v>
      </c>
      <c r="O204">
        <f t="shared" si="40"/>
        <v>0.11365329480108333</v>
      </c>
      <c r="P204">
        <f t="shared" si="41"/>
        <v>0.20882997489934496</v>
      </c>
      <c r="Q204">
        <f t="shared" si="42"/>
        <v>8.5442784500962647E-3</v>
      </c>
      <c r="R204">
        <f t="shared" si="43"/>
        <v>47.854650904346848</v>
      </c>
    </row>
    <row r="205" spans="1:18" x14ac:dyDescent="0.25">
      <c r="A205" s="2">
        <v>43040</v>
      </c>
      <c r="B205">
        <f>LN(Исходный!B205)</f>
        <v>5.1173349127553118</v>
      </c>
      <c r="C205">
        <f>LN(Исходный!C205)</f>
        <v>6.9612960459101672</v>
      </c>
      <c r="E205">
        <f t="shared" si="34"/>
        <v>35.623283293761602</v>
      </c>
      <c r="F205">
        <f t="shared" si="35"/>
        <v>26.187116609304415</v>
      </c>
      <c r="G205">
        <f t="shared" si="44"/>
        <v>6.8417358944521736</v>
      </c>
      <c r="H205">
        <f t="shared" si="36"/>
        <v>0.11956015145799359</v>
      </c>
      <c r="I205">
        <f t="shared" si="37"/>
        <v>1.4294629816658367E-2</v>
      </c>
      <c r="J205">
        <f t="shared" si="38"/>
        <v>1.0171294175974449E-2</v>
      </c>
      <c r="K205">
        <f t="shared" si="39"/>
        <v>6.3716063876387771E-2</v>
      </c>
      <c r="O205">
        <f t="shared" si="40"/>
        <v>0.10085283424859437</v>
      </c>
      <c r="P205">
        <f t="shared" si="41"/>
        <v>0.25242041097420742</v>
      </c>
      <c r="Q205">
        <f t="shared" si="42"/>
        <v>1.7174984466899149E-2</v>
      </c>
      <c r="R205">
        <f t="shared" si="43"/>
        <v>48.459642638804524</v>
      </c>
    </row>
    <row r="206" spans="1:18" x14ac:dyDescent="0.25">
      <c r="A206" s="2">
        <v>43041</v>
      </c>
      <c r="B206">
        <f>LN(Исходный!B206)</f>
        <v>5.1246185270449676</v>
      </c>
      <c r="C206">
        <f>LN(Исходный!C206)</f>
        <v>6.9421567056994693</v>
      </c>
      <c r="E206">
        <f t="shared" si="34"/>
        <v>35.575904871676961</v>
      </c>
      <c r="F206">
        <f t="shared" si="35"/>
        <v>26.261715047732533</v>
      </c>
      <c r="G206">
        <f t="shared" si="44"/>
        <v>6.8513310921672357</v>
      </c>
      <c r="H206">
        <f t="shared" si="36"/>
        <v>9.0825613532233618E-2</v>
      </c>
      <c r="I206">
        <f t="shared" si="37"/>
        <v>8.2492920735066592E-3</v>
      </c>
      <c r="J206">
        <f t="shared" si="38"/>
        <v>1.1693491502465615E-2</v>
      </c>
      <c r="K206">
        <f t="shared" si="39"/>
        <v>5.4420057976569555E-2</v>
      </c>
      <c r="O206">
        <f t="shared" si="40"/>
        <v>0.10813644853825011</v>
      </c>
      <c r="P206">
        <f t="shared" si="41"/>
        <v>0.23328107076350957</v>
      </c>
      <c r="Q206">
        <f t="shared" si="42"/>
        <v>1.3083198403986808E-2</v>
      </c>
      <c r="R206">
        <f t="shared" si="43"/>
        <v>48.193539726488105</v>
      </c>
    </row>
    <row r="207" spans="1:18" x14ac:dyDescent="0.25">
      <c r="A207" s="2">
        <v>43042</v>
      </c>
      <c r="B207">
        <f>LN(Исходный!B207)</f>
        <v>5.1503972364714148</v>
      </c>
      <c r="C207">
        <f>LN(Исходный!C207)</f>
        <v>6.932447891572509</v>
      </c>
      <c r="E207">
        <f t="shared" si="34"/>
        <v>35.704860462737138</v>
      </c>
      <c r="F207">
        <f t="shared" si="35"/>
        <v>26.526591693452385</v>
      </c>
      <c r="G207">
        <f t="shared" si="44"/>
        <v>6.8852911295812422</v>
      </c>
      <c r="H207">
        <f t="shared" si="36"/>
        <v>4.7156761991266727E-2</v>
      </c>
      <c r="I207">
        <f t="shared" si="37"/>
        <v>2.2237602015009782E-3</v>
      </c>
      <c r="J207">
        <f t="shared" si="38"/>
        <v>1.793326953270984E-2</v>
      </c>
      <c r="K207">
        <f t="shared" si="39"/>
        <v>4.9984553937559031E-2</v>
      </c>
      <c r="O207">
        <f t="shared" si="40"/>
        <v>0.13391515796469733</v>
      </c>
      <c r="P207">
        <f t="shared" si="41"/>
        <v>0.22357225663654923</v>
      </c>
      <c r="Q207">
        <f t="shared" si="42"/>
        <v>6.8023247673586204E-3</v>
      </c>
      <c r="R207">
        <f t="shared" si="43"/>
        <v>48.058833769368128</v>
      </c>
    </row>
    <row r="208" spans="1:18" x14ac:dyDescent="0.25">
      <c r="A208" s="2">
        <v>43045</v>
      </c>
      <c r="B208">
        <f>LN(Исходный!B208)</f>
        <v>5.1604910496406333</v>
      </c>
      <c r="C208">
        <f>LN(Исходный!C208)</f>
        <v>6.9373140812236818</v>
      </c>
      <c r="E208">
        <f t="shared" si="34"/>
        <v>35.799947224700745</v>
      </c>
      <c r="F208">
        <f t="shared" si="35"/>
        <v>26.630667873421086</v>
      </c>
      <c r="G208">
        <f t="shared" si="44"/>
        <v>6.8985883923419982</v>
      </c>
      <c r="H208">
        <f t="shared" si="36"/>
        <v>3.8725688881683595E-2</v>
      </c>
      <c r="I208">
        <f t="shared" si="37"/>
        <v>1.4996789793609525E-3</v>
      </c>
      <c r="J208">
        <f t="shared" si="38"/>
        <v>2.0738583767049013E-2</v>
      </c>
      <c r="K208">
        <f t="shared" si="39"/>
        <v>5.2184123742348466E-2</v>
      </c>
      <c r="O208">
        <f t="shared" si="40"/>
        <v>0.14400897113391586</v>
      </c>
      <c r="P208">
        <f t="shared" si="41"/>
        <v>0.22843844628772203</v>
      </c>
      <c r="Q208">
        <f t="shared" si="42"/>
        <v>5.582230879022378E-3</v>
      </c>
      <c r="R208">
        <f t="shared" si="43"/>
        <v>48.126326661544375</v>
      </c>
    </row>
    <row r="209" spans="1:18" x14ac:dyDescent="0.25">
      <c r="A209" s="2">
        <v>43046</v>
      </c>
      <c r="B209">
        <f>LN(Исходный!B209)</f>
        <v>5.1636996698230924</v>
      </c>
      <c r="C209">
        <f>LN(Исходный!C209)</f>
        <v>6.9275579062783166</v>
      </c>
      <c r="E209">
        <f t="shared" si="34"/>
        <v>35.771828473329698</v>
      </c>
      <c r="F209">
        <f t="shared" si="35"/>
        <v>26.663794280131114</v>
      </c>
      <c r="G209">
        <f t="shared" si="44"/>
        <v>6.9028153247163493</v>
      </c>
      <c r="H209">
        <f t="shared" si="36"/>
        <v>2.4742581561967292E-2</v>
      </c>
      <c r="I209">
        <f t="shared" si="37"/>
        <v>6.1219534235060376E-4</v>
      </c>
      <c r="J209">
        <f t="shared" si="38"/>
        <v>2.1673019192995184E-2</v>
      </c>
      <c r="K209">
        <f t="shared" si="39"/>
        <v>4.7821935799452188E-2</v>
      </c>
      <c r="O209">
        <f t="shared" si="40"/>
        <v>0.14721759131637491</v>
      </c>
      <c r="P209">
        <f t="shared" si="41"/>
        <v>0.21868227134235685</v>
      </c>
      <c r="Q209">
        <f t="shared" si="42"/>
        <v>3.5716167077497183E-3</v>
      </c>
      <c r="R209">
        <f t="shared" si="43"/>
        <v>47.991058544839213</v>
      </c>
    </row>
    <row r="210" spans="1:18" x14ac:dyDescent="0.25">
      <c r="A210" s="2">
        <v>43047</v>
      </c>
      <c r="B210">
        <f>LN(Исходный!B210)</f>
        <v>5.1718467024940882</v>
      </c>
      <c r="C210">
        <f>LN(Исходный!C210)</f>
        <v>6.932447891572509</v>
      </c>
      <c r="E210">
        <f t="shared" si="34"/>
        <v>35.853557768241373</v>
      </c>
      <c r="F210">
        <f t="shared" si="35"/>
        <v>26.747998314098972</v>
      </c>
      <c r="G210">
        <f t="shared" si="44"/>
        <v>6.9135479618605622</v>
      </c>
      <c r="H210">
        <f t="shared" si="36"/>
        <v>1.8899929711946761E-2</v>
      </c>
      <c r="I210">
        <f t="shared" si="37"/>
        <v>3.5720734311652798E-4</v>
      </c>
      <c r="J210">
        <f t="shared" si="38"/>
        <v>2.4138166386737089E-2</v>
      </c>
      <c r="K210">
        <f t="shared" si="39"/>
        <v>4.9984553937559031E-2</v>
      </c>
      <c r="O210">
        <f t="shared" si="40"/>
        <v>0.15536462398737072</v>
      </c>
      <c r="P210">
        <f t="shared" si="41"/>
        <v>0.22357225663654923</v>
      </c>
      <c r="Q210">
        <f t="shared" si="42"/>
        <v>2.7262995708806736E-3</v>
      </c>
      <c r="R210">
        <f t="shared" si="43"/>
        <v>48.058833769368128</v>
      </c>
    </row>
    <row r="211" spans="1:18" x14ac:dyDescent="0.25">
      <c r="A211" s="2">
        <v>43048</v>
      </c>
      <c r="B211">
        <f>LN(Исходный!B211)</f>
        <v>5.1698019443126091</v>
      </c>
      <c r="C211">
        <f>LN(Исходный!C211)</f>
        <v>6.9177056098353047</v>
      </c>
      <c r="E211">
        <f t="shared" si="34"/>
        <v>35.763167911908802</v>
      </c>
      <c r="F211">
        <f t="shared" si="35"/>
        <v>26.726852143418434</v>
      </c>
      <c r="G211">
        <f t="shared" si="44"/>
        <v>6.9108542636153585</v>
      </c>
      <c r="H211">
        <f t="shared" si="36"/>
        <v>6.8513462199462083E-3</v>
      </c>
      <c r="I211">
        <f t="shared" si="37"/>
        <v>4.6940945025571199E-5</v>
      </c>
      <c r="J211">
        <f t="shared" si="38"/>
        <v>2.3506981250736619E-2</v>
      </c>
      <c r="K211">
        <f t="shared" si="39"/>
        <v>4.3609958416461043E-2</v>
      </c>
      <c r="O211">
        <f t="shared" si="40"/>
        <v>0.15331986580589163</v>
      </c>
      <c r="P211">
        <f t="shared" si="41"/>
        <v>0.20882997489934496</v>
      </c>
      <c r="Q211">
        <f t="shared" si="42"/>
        <v>9.9040731224602136E-4</v>
      </c>
      <c r="R211">
        <f t="shared" si="43"/>
        <v>47.854650904346848</v>
      </c>
    </row>
    <row r="212" spans="1:18" x14ac:dyDescent="0.25">
      <c r="A212" s="2">
        <v>43049</v>
      </c>
      <c r="B212">
        <f>LN(Исходный!B212)</f>
        <v>5.162898479440301</v>
      </c>
      <c r="C212">
        <f>LN(Исходный!C212)</f>
        <v>6.9077552789821368</v>
      </c>
      <c r="E212">
        <f t="shared" si="34"/>
        <v>35.66403922620259</v>
      </c>
      <c r="F212">
        <f t="shared" si="35"/>
        <v>26.655520709006971</v>
      </c>
      <c r="G212">
        <f t="shared" si="44"/>
        <v>6.9017598624383414</v>
      </c>
      <c r="H212">
        <f t="shared" si="36"/>
        <v>5.9954165437954288E-3</v>
      </c>
      <c r="I212">
        <f t="shared" si="37"/>
        <v>3.5945019533615924E-5</v>
      </c>
      <c r="J212">
        <f t="shared" si="38"/>
        <v>2.1437762462343884E-2</v>
      </c>
      <c r="K212">
        <f t="shared" si="39"/>
        <v>3.9553112815934099E-2</v>
      </c>
      <c r="O212">
        <f t="shared" si="40"/>
        <v>0.14641640093358355</v>
      </c>
      <c r="P212">
        <f t="shared" si="41"/>
        <v>0.19887964404617708</v>
      </c>
      <c r="Q212">
        <f t="shared" si="42"/>
        <v>8.6792544056060684E-4</v>
      </c>
      <c r="R212">
        <f t="shared" si="43"/>
        <v>47.717082994305578</v>
      </c>
    </row>
    <row r="213" spans="1:18" x14ac:dyDescent="0.25">
      <c r="A213" s="2">
        <v>43052</v>
      </c>
      <c r="B213">
        <f>LN(Исходный!B213)</f>
        <v>5.1588828705564591</v>
      </c>
      <c r="C213">
        <f>LN(Исходный!C213)</f>
        <v>6.9127428204931762</v>
      </c>
      <c r="E213">
        <f t="shared" si="34"/>
        <v>35.662030525204393</v>
      </c>
      <c r="F213">
        <f t="shared" si="35"/>
        <v>26.614072472120853</v>
      </c>
      <c r="G213">
        <f t="shared" si="44"/>
        <v>6.8964698292687459</v>
      </c>
      <c r="H213">
        <f t="shared" si="36"/>
        <v>1.6272991224430378E-2</v>
      </c>
      <c r="I213">
        <f t="shared" si="37"/>
        <v>2.6481024339038807E-4</v>
      </c>
      <c r="J213">
        <f t="shared" si="38"/>
        <v>2.0277985576393764E-2</v>
      </c>
      <c r="K213">
        <f t="shared" si="39"/>
        <v>4.1561829347020546E-2</v>
      </c>
      <c r="O213">
        <f t="shared" si="40"/>
        <v>0.14240079204974165</v>
      </c>
      <c r="P213">
        <f t="shared" si="41"/>
        <v>0.2038671855572165</v>
      </c>
      <c r="Q213">
        <f t="shared" si="42"/>
        <v>2.354057086600744E-3</v>
      </c>
      <c r="R213">
        <f t="shared" si="43"/>
        <v>47.786013302279954</v>
      </c>
    </row>
    <row r="214" spans="1:18" x14ac:dyDescent="0.25">
      <c r="A214" s="2">
        <v>43053</v>
      </c>
      <c r="B214">
        <f>LN(Исходный!B214)</f>
        <v>5.1436498865358979</v>
      </c>
      <c r="C214">
        <f>LN(Исходный!C214)</f>
        <v>6.9077552789821368</v>
      </c>
      <c r="E214">
        <f t="shared" si="34"/>
        <v>35.531074656954218</v>
      </c>
      <c r="F214">
        <f t="shared" si="35"/>
        <v>26.457134155260757</v>
      </c>
      <c r="G214">
        <f t="shared" si="44"/>
        <v>6.8764023891689519</v>
      </c>
      <c r="H214">
        <f t="shared" si="36"/>
        <v>3.1352889813184959E-2</v>
      </c>
      <c r="I214">
        <f t="shared" si="37"/>
        <v>9.8300369963771721E-4</v>
      </c>
      <c r="J214">
        <f t="shared" si="38"/>
        <v>1.61716513989465E-2</v>
      </c>
      <c r="K214">
        <f t="shared" si="39"/>
        <v>3.9553112815934099E-2</v>
      </c>
      <c r="O214">
        <f t="shared" si="40"/>
        <v>0.12716780802918048</v>
      </c>
      <c r="P214">
        <f t="shared" si="41"/>
        <v>0.19887964404617708</v>
      </c>
      <c r="Q214">
        <f t="shared" si="42"/>
        <v>4.5387956791956346E-3</v>
      </c>
      <c r="R214">
        <f t="shared" si="43"/>
        <v>47.717082994305578</v>
      </c>
    </row>
    <row r="215" spans="1:18" x14ac:dyDescent="0.25">
      <c r="A215" s="2">
        <v>43054</v>
      </c>
      <c r="B215">
        <f>LN(Исходный!B215)</f>
        <v>5.1303719756985888</v>
      </c>
      <c r="C215">
        <f>LN(Исходный!C215)</f>
        <v>6.8895913083544658</v>
      </c>
      <c r="E215">
        <f t="shared" si="34"/>
        <v>35.346166172398327</v>
      </c>
      <c r="F215">
        <f t="shared" si="35"/>
        <v>26.320716609033443</v>
      </c>
      <c r="G215">
        <f t="shared" si="44"/>
        <v>6.8589104992005483</v>
      </c>
      <c r="H215">
        <f t="shared" si="36"/>
        <v>3.0680809153917465E-2</v>
      </c>
      <c r="I215">
        <f t="shared" si="37"/>
        <v>9.4131205033910574E-4</v>
      </c>
      <c r="J215">
        <f t="shared" si="38"/>
        <v>1.2970908682375029E-2</v>
      </c>
      <c r="K215">
        <f t="shared" si="39"/>
        <v>3.2658154619104124E-2</v>
      </c>
      <c r="O215">
        <f t="shared" si="40"/>
        <v>0.11388989719187137</v>
      </c>
      <c r="P215">
        <f t="shared" si="41"/>
        <v>0.18071567341850603</v>
      </c>
      <c r="Q215">
        <f t="shared" si="42"/>
        <v>4.4532117771214179E-3</v>
      </c>
      <c r="R215">
        <f t="shared" si="43"/>
        <v>47.466468396153402</v>
      </c>
    </row>
    <row r="216" spans="1:18" x14ac:dyDescent="0.25">
      <c r="A216" s="2">
        <v>43055</v>
      </c>
      <c r="B216">
        <f>LN(Исходный!B216)</f>
        <v>5.1422481808981475</v>
      </c>
      <c r="C216">
        <f>LN(Исходный!C216)</f>
        <v>6.9177056098353047</v>
      </c>
      <c r="E216">
        <f t="shared" si="34"/>
        <v>35.572559088164503</v>
      </c>
      <c r="F216">
        <f t="shared" si="35"/>
        <v>26.442716353950306</v>
      </c>
      <c r="G216">
        <f t="shared" si="44"/>
        <v>6.8745558275310525</v>
      </c>
      <c r="H216">
        <f t="shared" si="36"/>
        <v>4.3149782304252149E-2</v>
      </c>
      <c r="I216">
        <f t="shared" si="37"/>
        <v>1.8619037129043519E-3</v>
      </c>
      <c r="J216">
        <f t="shared" si="38"/>
        <v>1.5817112510731667E-2</v>
      </c>
      <c r="K216">
        <f t="shared" si="39"/>
        <v>4.3609958416461043E-2</v>
      </c>
      <c r="O216">
        <f t="shared" si="40"/>
        <v>0.12576610239143005</v>
      </c>
      <c r="P216">
        <f t="shared" si="41"/>
        <v>0.20882997489934496</v>
      </c>
      <c r="Q216">
        <f t="shared" si="42"/>
        <v>6.2375858034351148E-3</v>
      </c>
      <c r="R216">
        <f t="shared" si="43"/>
        <v>47.854650904346848</v>
      </c>
    </row>
    <row r="217" spans="1:18" x14ac:dyDescent="0.25">
      <c r="A217" s="2">
        <v>43056</v>
      </c>
      <c r="B217">
        <f>LN(Исходный!B217)</f>
        <v>5.1366804009469149</v>
      </c>
      <c r="C217">
        <f>LN(Исходный!C217)</f>
        <v>6.9077552789821368</v>
      </c>
      <c r="E217">
        <f t="shared" si="34"/>
        <v>35.482931156085129</v>
      </c>
      <c r="F217">
        <f t="shared" si="35"/>
        <v>26.385485541472157</v>
      </c>
      <c r="G217">
        <f t="shared" si="44"/>
        <v>6.8672210144366925</v>
      </c>
      <c r="H217">
        <f t="shared" si="36"/>
        <v>4.0534264545444287E-2</v>
      </c>
      <c r="I217">
        <f t="shared" si="37"/>
        <v>1.6430266022400618E-3</v>
      </c>
      <c r="J217">
        <f t="shared" si="38"/>
        <v>1.4447636717437675E-2</v>
      </c>
      <c r="K217">
        <f t="shared" si="39"/>
        <v>3.9553112815934099E-2</v>
      </c>
      <c r="O217">
        <f t="shared" si="40"/>
        <v>0.12019832244019746</v>
      </c>
      <c r="P217">
        <f t="shared" si="41"/>
        <v>0.19887964404617708</v>
      </c>
      <c r="Q217">
        <f t="shared" si="42"/>
        <v>5.8679358066976925E-3</v>
      </c>
      <c r="R217">
        <f t="shared" si="43"/>
        <v>47.717082994305578</v>
      </c>
    </row>
    <row r="218" spans="1:18" x14ac:dyDescent="0.25">
      <c r="A218" s="2">
        <v>43059</v>
      </c>
      <c r="B218">
        <f>LN(Исходный!B218)</f>
        <v>5.1356807830704803</v>
      </c>
      <c r="C218">
        <f>LN(Исходный!C218)</f>
        <v>6.9127428204931762</v>
      </c>
      <c r="E218">
        <f t="shared" si="34"/>
        <v>35.501640461515237</v>
      </c>
      <c r="F218">
        <f t="shared" si="35"/>
        <v>26.375217105599422</v>
      </c>
      <c r="G218">
        <f t="shared" si="44"/>
        <v>6.8659041502010991</v>
      </c>
      <c r="H218">
        <f t="shared" si="36"/>
        <v>4.6838670292077111E-2</v>
      </c>
      <c r="I218">
        <f t="shared" si="37"/>
        <v>2.193861034729907E-3</v>
      </c>
      <c r="J218">
        <f t="shared" si="38"/>
        <v>1.4208331169679208E-2</v>
      </c>
      <c r="K218">
        <f t="shared" si="39"/>
        <v>4.1561829347020546E-2</v>
      </c>
      <c r="O218">
        <f t="shared" si="40"/>
        <v>0.1191987045637628</v>
      </c>
      <c r="P218">
        <f t="shared" si="41"/>
        <v>0.2038671855572165</v>
      </c>
      <c r="Q218">
        <f t="shared" si="42"/>
        <v>6.7756998210929389E-3</v>
      </c>
      <c r="R218">
        <f t="shared" si="43"/>
        <v>47.786013302279954</v>
      </c>
    </row>
    <row r="219" spans="1:18" x14ac:dyDescent="0.25">
      <c r="A219" s="2">
        <v>43060</v>
      </c>
      <c r="B219">
        <f>LN(Исходный!B219)</f>
        <v>5.1541005157876274</v>
      </c>
      <c r="C219">
        <f>LN(Исходный!C219)</f>
        <v>6.9275579062783166</v>
      </c>
      <c r="E219">
        <f t="shared" si="34"/>
        <v>35.705329777897731</v>
      </c>
      <c r="F219">
        <f t="shared" si="35"/>
        <v>26.564752126842286</v>
      </c>
      <c r="G219">
        <f t="shared" si="44"/>
        <v>6.8901697098876742</v>
      </c>
      <c r="H219">
        <f t="shared" si="36"/>
        <v>3.7388196390642392E-2</v>
      </c>
      <c r="I219">
        <f t="shared" si="37"/>
        <v>1.3978772293452447E-3</v>
      </c>
      <c r="J219">
        <f t="shared" si="38"/>
        <v>1.8938834279639744E-2</v>
      </c>
      <c r="K219">
        <f t="shared" si="39"/>
        <v>4.7821935799452188E-2</v>
      </c>
      <c r="O219">
        <f t="shared" si="40"/>
        <v>0.13761843728090994</v>
      </c>
      <c r="P219">
        <f t="shared" si="41"/>
        <v>0.21868227134235685</v>
      </c>
      <c r="Q219">
        <f t="shared" si="42"/>
        <v>5.397024015744158E-3</v>
      </c>
      <c r="R219">
        <f t="shared" si="43"/>
        <v>47.991058544839213</v>
      </c>
    </row>
    <row r="220" spans="1:18" x14ac:dyDescent="0.25">
      <c r="A220" s="2">
        <v>43061</v>
      </c>
      <c r="B220">
        <f>LN(Исходный!B220)</f>
        <v>5.1645573763685126</v>
      </c>
      <c r="C220">
        <f>LN(Исходный!C220)</f>
        <v>6.9469759921354184</v>
      </c>
      <c r="E220">
        <f t="shared" si="34"/>
        <v>35.878056103637938</v>
      </c>
      <c r="F220">
        <f t="shared" si="35"/>
        <v>26.672652893802415</v>
      </c>
      <c r="G220">
        <f t="shared" si="44"/>
        <v>6.9039452395577348</v>
      </c>
      <c r="H220">
        <f t="shared" si="36"/>
        <v>4.3030752577683629E-2</v>
      </c>
      <c r="I220">
        <f t="shared" si="37"/>
        <v>1.8516456674018261E-3</v>
      </c>
      <c r="J220">
        <f t="shared" si="38"/>
        <v>2.1926293836859366E-2</v>
      </c>
      <c r="K220">
        <f t="shared" si="39"/>
        <v>5.6691780098509802E-2</v>
      </c>
      <c r="O220">
        <f t="shared" si="40"/>
        <v>0.14807529786179519</v>
      </c>
      <c r="P220">
        <f t="shared" si="41"/>
        <v>0.23810035719945866</v>
      </c>
      <c r="Q220">
        <f t="shared" si="42"/>
        <v>6.1941703305723505E-3</v>
      </c>
      <c r="R220">
        <f t="shared" si="43"/>
        <v>48.260475435305878</v>
      </c>
    </row>
    <row r="221" spans="1:18" x14ac:dyDescent="0.25">
      <c r="A221" s="2">
        <v>43063</v>
      </c>
      <c r="B221">
        <f>LN(Исходный!B221)</f>
        <v>5.1646145306565288</v>
      </c>
      <c r="C221">
        <f>LN(Исходный!C221)</f>
        <v>6.9469759921354184</v>
      </c>
      <c r="E221">
        <f t="shared" si="34"/>
        <v>35.878453153104637</v>
      </c>
      <c r="F221">
        <f t="shared" si="35"/>
        <v>26.673243250268555</v>
      </c>
      <c r="G221">
        <f t="shared" si="44"/>
        <v>6.904020532766844</v>
      </c>
      <c r="H221">
        <f t="shared" si="36"/>
        <v>4.2955459368574367E-2</v>
      </c>
      <c r="I221">
        <f t="shared" si="37"/>
        <v>1.8451714895652434E-3</v>
      </c>
      <c r="J221">
        <f t="shared" si="38"/>
        <v>2.1943223379916135E-2</v>
      </c>
      <c r="K221">
        <f t="shared" si="39"/>
        <v>5.6691780098509802E-2</v>
      </c>
      <c r="O221">
        <f t="shared" si="40"/>
        <v>0.1481324521498113</v>
      </c>
      <c r="P221">
        <f t="shared" si="41"/>
        <v>0.23810035719945866</v>
      </c>
      <c r="Q221">
        <f t="shared" si="42"/>
        <v>6.1833320594750418E-3</v>
      </c>
      <c r="R221">
        <f t="shared" si="43"/>
        <v>48.260475435305878</v>
      </c>
    </row>
    <row r="222" spans="1:18" x14ac:dyDescent="0.25">
      <c r="A222" s="2">
        <v>43066</v>
      </c>
      <c r="B222">
        <f>LN(Исходный!B222)</f>
        <v>5.1595724068706268</v>
      </c>
      <c r="C222">
        <f>LN(Исходный!C222)</f>
        <v>6.8987145343299883</v>
      </c>
      <c r="E222">
        <f t="shared" si="34"/>
        <v>35.594417154206354</v>
      </c>
      <c r="F222">
        <f t="shared" si="35"/>
        <v>26.621187421740753</v>
      </c>
      <c r="G222">
        <f t="shared" si="44"/>
        <v>6.8973782020906764</v>
      </c>
      <c r="H222">
        <f t="shared" si="36"/>
        <v>1.3363322393118438E-3</v>
      </c>
      <c r="I222">
        <f t="shared" si="37"/>
        <v>1.7857838538242068E-6</v>
      </c>
      <c r="J222">
        <f t="shared" si="38"/>
        <v>2.0474842071291396E-2</v>
      </c>
      <c r="K222">
        <f t="shared" si="39"/>
        <v>3.6038807723136092E-2</v>
      </c>
      <c r="O222">
        <f t="shared" si="40"/>
        <v>0.14309032836390934</v>
      </c>
      <c r="P222">
        <f t="shared" si="41"/>
        <v>0.18983889939402854</v>
      </c>
      <c r="Q222">
        <f t="shared" si="42"/>
        <v>1.9370742660271997E-4</v>
      </c>
      <c r="R222">
        <f t="shared" si="43"/>
        <v>47.592262226175826</v>
      </c>
    </row>
    <row r="223" spans="1:18" x14ac:dyDescent="0.25">
      <c r="A223" s="2">
        <v>43067</v>
      </c>
      <c r="B223">
        <f>LN(Исходный!B223)</f>
        <v>5.1536961369369081</v>
      </c>
      <c r="C223">
        <f>LN(Исходный!C223)</f>
        <v>6.8987145343299883</v>
      </c>
      <c r="E223">
        <f t="shared" si="34"/>
        <v>35.553878445406959</v>
      </c>
      <c r="F223">
        <f t="shared" si="35"/>
        <v>26.560583871878411</v>
      </c>
      <c r="G223">
        <f t="shared" si="44"/>
        <v>6.8896369942783435</v>
      </c>
      <c r="H223">
        <f t="shared" si="36"/>
        <v>9.0775400516447391E-3</v>
      </c>
      <c r="I223">
        <f t="shared" si="37"/>
        <v>8.2401733389214375E-5</v>
      </c>
      <c r="J223">
        <f t="shared" si="38"/>
        <v>1.8827697830883769E-2</v>
      </c>
      <c r="K223">
        <f t="shared" si="39"/>
        <v>3.6038807723136092E-2</v>
      </c>
      <c r="O223">
        <f t="shared" si="40"/>
        <v>0.13721405843019063</v>
      </c>
      <c r="P223">
        <f t="shared" si="41"/>
        <v>0.18983889939402854</v>
      </c>
      <c r="Q223">
        <f t="shared" si="42"/>
        <v>1.3158306531560755E-3</v>
      </c>
      <c r="R223">
        <f t="shared" si="43"/>
        <v>47.592262226175826</v>
      </c>
    </row>
    <row r="224" spans="1:18" x14ac:dyDescent="0.25">
      <c r="A224" s="2">
        <v>43068</v>
      </c>
      <c r="B224">
        <f>LN(Исходный!B224)</f>
        <v>5.1327349257583581</v>
      </c>
      <c r="C224">
        <f>LN(Исходный!C224)</f>
        <v>6.8814113036425351</v>
      </c>
      <c r="E224">
        <f t="shared" si="34"/>
        <v>35.320460136714395</v>
      </c>
      <c r="F224">
        <f t="shared" si="35"/>
        <v>26.344967818099658</v>
      </c>
      <c r="G224">
        <f t="shared" si="44"/>
        <v>6.8620233731272338</v>
      </c>
      <c r="H224">
        <f t="shared" si="36"/>
        <v>1.9387930515301299E-2</v>
      </c>
      <c r="I224">
        <f t="shared" si="37"/>
        <v>3.7589184966615129E-4</v>
      </c>
      <c r="J224">
        <f t="shared" si="38"/>
        <v>1.3514724494113292E-2</v>
      </c>
      <c r="K224">
        <f t="shared" si="39"/>
        <v>2.9768556976025116E-2</v>
      </c>
      <c r="O224">
        <f t="shared" si="40"/>
        <v>0.11625284725164065</v>
      </c>
      <c r="P224">
        <f t="shared" si="41"/>
        <v>0.17253566870657533</v>
      </c>
      <c r="Q224">
        <f t="shared" si="42"/>
        <v>2.8174352120238317E-3</v>
      </c>
      <c r="R224">
        <f t="shared" si="43"/>
        <v>47.353821529899257</v>
      </c>
    </row>
    <row r="225" spans="1:18" x14ac:dyDescent="0.25">
      <c r="A225" s="2">
        <v>43069</v>
      </c>
      <c r="B225">
        <f>LN(Исходный!B225)</f>
        <v>5.1466220032958425</v>
      </c>
      <c r="C225">
        <f>LN(Исходный!C225)</f>
        <v>6.8731638342125176</v>
      </c>
      <c r="E225">
        <f t="shared" si="34"/>
        <v>35.373576221415362</v>
      </c>
      <c r="F225">
        <f t="shared" si="35"/>
        <v>26.487718044808911</v>
      </c>
      <c r="G225">
        <f t="shared" si="44"/>
        <v>6.8803177595894338</v>
      </c>
      <c r="H225">
        <f t="shared" si="36"/>
        <v>-7.1539253769161704E-3</v>
      </c>
      <c r="I225">
        <f t="shared" si="37"/>
        <v>5.1178648298485171E-5</v>
      </c>
      <c r="J225">
        <f t="shared" si="38"/>
        <v>1.6936400024119128E-2</v>
      </c>
      <c r="K225">
        <f t="shared" si="39"/>
        <v>2.6990612421534003E-2</v>
      </c>
      <c r="O225">
        <f t="shared" si="40"/>
        <v>0.13013992478912506</v>
      </c>
      <c r="P225">
        <f t="shared" si="41"/>
        <v>0.16428819927655791</v>
      </c>
      <c r="Q225">
        <f t="shared" si="42"/>
        <v>-1.0408489524585617E-3</v>
      </c>
      <c r="R225">
        <f t="shared" si="43"/>
        <v>47.240381091926913</v>
      </c>
    </row>
    <row r="226" spans="1:18" x14ac:dyDescent="0.25">
      <c r="A226" s="2">
        <v>43070</v>
      </c>
      <c r="B226">
        <f>LN(Исходный!B226)</f>
        <v>5.1419559114236142</v>
      </c>
      <c r="C226">
        <f>LN(Исходный!C226)</f>
        <v>6.8658910748834385</v>
      </c>
      <c r="E226">
        <f t="shared" si="34"/>
        <v>35.304109199687531</v>
      </c>
      <c r="F226">
        <f t="shared" si="35"/>
        <v>26.439710595024252</v>
      </c>
      <c r="G226">
        <f t="shared" si="44"/>
        <v>6.8741708011852438</v>
      </c>
      <c r="H226">
        <f t="shared" si="36"/>
        <v>-8.2797263018052902E-3</v>
      </c>
      <c r="I226">
        <f t="shared" si="37"/>
        <v>6.8553867632806305E-5</v>
      </c>
      <c r="J226">
        <f t="shared" si="38"/>
        <v>1.5743682746857317E-2</v>
      </c>
      <c r="K226">
        <f t="shared" si="39"/>
        <v>2.4653848381900319E-2</v>
      </c>
      <c r="O226">
        <f t="shared" si="40"/>
        <v>0.12547383291689673</v>
      </c>
      <c r="P226">
        <f t="shared" si="41"/>
        <v>0.1570154399474788</v>
      </c>
      <c r="Q226">
        <f t="shared" si="42"/>
        <v>-1.2059215929151417E-3</v>
      </c>
      <c r="R226">
        <f t="shared" si="43"/>
        <v>47.140460252164061</v>
      </c>
    </row>
    <row r="227" spans="1:18" x14ac:dyDescent="0.25">
      <c r="A227" s="2">
        <v>43073</v>
      </c>
      <c r="B227">
        <f>LN(Исходный!B227)</f>
        <v>5.1346212738772472</v>
      </c>
      <c r="C227">
        <f>LN(Исходный!C227)</f>
        <v>6.8532990931860782</v>
      </c>
      <c r="E227">
        <f t="shared" si="34"/>
        <v>35.189095320116884</v>
      </c>
      <c r="F227">
        <f t="shared" si="35"/>
        <v>26.364335626152805</v>
      </c>
      <c r="G227">
        <f t="shared" si="44"/>
        <v>6.8645083870832702</v>
      </c>
      <c r="H227">
        <f t="shared" si="36"/>
        <v>-1.1209293897191941E-2</v>
      </c>
      <c r="I227">
        <f t="shared" si="37"/>
        <v>1.2564826967362448E-4</v>
      </c>
      <c r="J227">
        <f t="shared" si="38"/>
        <v>1.3956869482796197E-2</v>
      </c>
      <c r="K227">
        <f t="shared" si="39"/>
        <v>2.0858135292923716E-2</v>
      </c>
      <c r="O227">
        <f t="shared" si="40"/>
        <v>0.11813919537052975</v>
      </c>
      <c r="P227">
        <f t="shared" si="41"/>
        <v>0.14442345825011849</v>
      </c>
      <c r="Q227">
        <f t="shared" si="42"/>
        <v>-1.6356055302382511E-3</v>
      </c>
      <c r="R227">
        <f t="shared" si="43"/>
        <v>46.967708460665122</v>
      </c>
    </row>
    <row r="228" spans="1:18" x14ac:dyDescent="0.25">
      <c r="A228" s="2">
        <v>43074</v>
      </c>
      <c r="B228">
        <f>LN(Исходный!B228)</f>
        <v>5.1336785446063899</v>
      </c>
      <c r="C228">
        <f>LN(Исходный!C228)</f>
        <v>6.8638033914529544</v>
      </c>
      <c r="E228">
        <f t="shared" si="34"/>
        <v>35.236560205098606</v>
      </c>
      <c r="F228">
        <f t="shared" si="35"/>
        <v>26.354655399351984</v>
      </c>
      <c r="G228">
        <f t="shared" si="44"/>
        <v>6.8632664660553404</v>
      </c>
      <c r="H228">
        <f t="shared" si="36"/>
        <v>5.3692539761396318E-4</v>
      </c>
      <c r="I228">
        <f t="shared" si="37"/>
        <v>2.8828888260291246E-7</v>
      </c>
      <c r="J228">
        <f t="shared" si="38"/>
        <v>1.3735011666251684E-2</v>
      </c>
      <c r="K228">
        <f t="shared" si="39"/>
        <v>2.4002609739389176E-2</v>
      </c>
      <c r="O228">
        <f t="shared" si="40"/>
        <v>0.11719646609967249</v>
      </c>
      <c r="P228">
        <f t="shared" si="41"/>
        <v>0.15492775651699464</v>
      </c>
      <c r="Q228">
        <f t="shared" si="42"/>
        <v>7.8225637739356188E-5</v>
      </c>
      <c r="R228">
        <f t="shared" si="43"/>
        <v>47.111796996521079</v>
      </c>
    </row>
    <row r="229" spans="1:18" x14ac:dyDescent="0.25">
      <c r="A229" s="2">
        <v>43075</v>
      </c>
      <c r="B229">
        <f>LN(Исходный!B229)</f>
        <v>5.1299578847701364</v>
      </c>
      <c r="C229">
        <f>LN(Исходный!C229)</f>
        <v>6.8232861223556869</v>
      </c>
      <c r="E229">
        <f t="shared" si="34"/>
        <v>35.003170443421205</v>
      </c>
      <c r="F229">
        <f t="shared" si="35"/>
        <v>26.316467899515292</v>
      </c>
      <c r="G229">
        <f t="shared" si="44"/>
        <v>6.8583649892143654</v>
      </c>
      <c r="H229">
        <f t="shared" si="36"/>
        <v>-3.5078866858678559E-2</v>
      </c>
      <c r="I229">
        <f t="shared" si="37"/>
        <v>1.2305269000888969E-3</v>
      </c>
      <c r="J229">
        <f t="shared" si="38"/>
        <v>1.2876758607132983E-2</v>
      </c>
      <c r="K229">
        <f t="shared" si="39"/>
        <v>1.3089759631619544E-2</v>
      </c>
      <c r="O229">
        <f t="shared" si="40"/>
        <v>0.11347580626341891</v>
      </c>
      <c r="P229">
        <f t="shared" si="41"/>
        <v>0.11441048741972715</v>
      </c>
      <c r="Q229">
        <f t="shared" si="42"/>
        <v>-5.1410517204821321E-3</v>
      </c>
      <c r="R229">
        <f t="shared" si="43"/>
        <v>46.557233507531706</v>
      </c>
    </row>
    <row r="230" spans="1:18" x14ac:dyDescent="0.25">
      <c r="A230" s="2">
        <v>43076</v>
      </c>
      <c r="B230">
        <f>LN(Исходный!B230)</f>
        <v>5.1317904156527225</v>
      </c>
      <c r="C230">
        <f>LN(Исходный!C230)</f>
        <v>6.8416154764775916</v>
      </c>
      <c r="E230">
        <f t="shared" si="34"/>
        <v>35.10973672976904</v>
      </c>
      <c r="F230">
        <f t="shared" si="35"/>
        <v>26.335272870185143</v>
      </c>
      <c r="G230">
        <f t="shared" si="44"/>
        <v>6.8607791060852081</v>
      </c>
      <c r="H230">
        <f t="shared" si="36"/>
        <v>-1.9163629607616528E-2</v>
      </c>
      <c r="I230">
        <f t="shared" si="37"/>
        <v>3.6724469973791683E-4</v>
      </c>
      <c r="J230">
        <f t="shared" si="38"/>
        <v>1.3296012615376775E-2</v>
      </c>
      <c r="K230">
        <f t="shared" si="39"/>
        <v>1.7619865532497541E-2</v>
      </c>
      <c r="O230">
        <f t="shared" si="40"/>
        <v>0.11530833714600508</v>
      </c>
      <c r="P230">
        <f t="shared" si="41"/>
        <v>0.13273984154163188</v>
      </c>
      <c r="Q230">
        <f t="shared" si="42"/>
        <v>-2.8010386835541552E-3</v>
      </c>
      <c r="R230">
        <f t="shared" si="43"/>
        <v>46.807702327977701</v>
      </c>
    </row>
    <row r="231" spans="1:18" x14ac:dyDescent="0.25">
      <c r="A231" s="2">
        <v>43077</v>
      </c>
      <c r="B231">
        <f>LN(Исходный!B231)</f>
        <v>5.13208567090303</v>
      </c>
      <c r="C231">
        <f>LN(Исходный!C231)</f>
        <v>6.8596149036542018</v>
      </c>
      <c r="E231">
        <f t="shared" si="34"/>
        <v>35.204131354956601</v>
      </c>
      <c r="F231">
        <f t="shared" si="35"/>
        <v>26.338303333488202</v>
      </c>
      <c r="G231">
        <f t="shared" si="44"/>
        <v>6.86116806579538</v>
      </c>
      <c r="H231">
        <f t="shared" si="36"/>
        <v>-1.5531621411781771E-3</v>
      </c>
      <c r="I231">
        <f t="shared" si="37"/>
        <v>2.4123126367891796E-6</v>
      </c>
      <c r="J231">
        <f t="shared" si="38"/>
        <v>1.3364190574932778E-2</v>
      </c>
      <c r="K231">
        <f t="shared" si="39"/>
        <v>2.272232713371039E-2</v>
      </c>
      <c r="O231">
        <f t="shared" si="40"/>
        <v>0.11560359239631257</v>
      </c>
      <c r="P231">
        <f t="shared" si="41"/>
        <v>0.15073926871824206</v>
      </c>
      <c r="Q231">
        <f t="shared" si="42"/>
        <v>-2.2642118588184717E-4</v>
      </c>
      <c r="R231">
        <f t="shared" si="43"/>
        <v>47.054316626434847</v>
      </c>
    </row>
    <row r="232" spans="1:18" x14ac:dyDescent="0.25">
      <c r="A232" s="2">
        <v>43080</v>
      </c>
      <c r="B232">
        <f>LN(Исходный!B232)</f>
        <v>5.1513822584243387</v>
      </c>
      <c r="C232">
        <f>LN(Исходный!C232)</f>
        <v>6.8679744089702925</v>
      </c>
      <c r="E232">
        <f t="shared" si="34"/>
        <v>35.37956152168195</v>
      </c>
      <c r="F232">
        <f t="shared" si="35"/>
        <v>26.536739172409039</v>
      </c>
      <c r="G232">
        <f t="shared" si="44"/>
        <v>6.8865887656196305</v>
      </c>
      <c r="H232">
        <f t="shared" si="36"/>
        <v>-1.8614356649337971E-2</v>
      </c>
      <c r="I232">
        <f t="shared" si="37"/>
        <v>3.4649427346875272E-4</v>
      </c>
      <c r="J232">
        <f t="shared" si="38"/>
        <v>1.8198058541806589E-2</v>
      </c>
      <c r="K232">
        <f t="shared" si="39"/>
        <v>2.5312419899227692E-2</v>
      </c>
      <c r="O232">
        <f t="shared" si="40"/>
        <v>0.13490017991762127</v>
      </c>
      <c r="P232">
        <f t="shared" si="41"/>
        <v>0.15909877403433281</v>
      </c>
      <c r="Q232">
        <f t="shared" si="42"/>
        <v>-2.7103124649133338E-3</v>
      </c>
      <c r="R232">
        <f t="shared" si="43"/>
        <v>47.169072482270842</v>
      </c>
    </row>
    <row r="233" spans="1:18" x14ac:dyDescent="0.25">
      <c r="A233" s="2">
        <v>43081</v>
      </c>
      <c r="B233">
        <f>LN(Исходный!B233)</f>
        <v>5.1457487679034299</v>
      </c>
      <c r="C233">
        <f>LN(Исходный!C233)</f>
        <v>6.8617113404807304</v>
      </c>
      <c r="E233">
        <f t="shared" si="34"/>
        <v>35.308642675987713</v>
      </c>
      <c r="F233">
        <f t="shared" si="35"/>
        <v>26.478730382379666</v>
      </c>
      <c r="G233">
        <f t="shared" si="44"/>
        <v>6.8791673875476453</v>
      </c>
      <c r="H233">
        <f t="shared" si="36"/>
        <v>-1.7456047066914948E-2</v>
      </c>
      <c r="I233">
        <f t="shared" si="37"/>
        <v>3.0471357920234995E-4</v>
      </c>
      <c r="J233">
        <f t="shared" si="38"/>
        <v>1.670987698758614E-2</v>
      </c>
      <c r="K233">
        <f t="shared" si="39"/>
        <v>2.335875288936784E-2</v>
      </c>
      <c r="O233">
        <f t="shared" si="40"/>
        <v>0.12926668939671249</v>
      </c>
      <c r="P233">
        <f t="shared" si="41"/>
        <v>0.15283570554477066</v>
      </c>
      <c r="Q233">
        <f t="shared" si="42"/>
        <v>-2.5439786375058998E-3</v>
      </c>
      <c r="R233">
        <f t="shared" si="43"/>
        <v>47.083082520081859</v>
      </c>
    </row>
    <row r="234" spans="1:18" x14ac:dyDescent="0.25">
      <c r="A234" s="2">
        <v>43082</v>
      </c>
      <c r="B234">
        <f>LN(Исходный!B234)</f>
        <v>5.149063013458278</v>
      </c>
      <c r="C234">
        <f>LN(Исходный!C234)</f>
        <v>6.852242569051878</v>
      </c>
      <c r="E234">
        <f t="shared" si="34"/>
        <v>35.282628771549355</v>
      </c>
      <c r="F234">
        <f t="shared" si="35"/>
        <v>26.512849916564043</v>
      </c>
      <c r="G234">
        <f t="shared" si="44"/>
        <v>6.8835334673687854</v>
      </c>
      <c r="H234">
        <f t="shared" si="36"/>
        <v>-3.1290898316907345E-2</v>
      </c>
      <c r="I234">
        <f t="shared" si="37"/>
        <v>9.7912031747903502E-4</v>
      </c>
      <c r="J234">
        <f t="shared" si="38"/>
        <v>1.7577704312629925E-2</v>
      </c>
      <c r="K234">
        <f t="shared" si="39"/>
        <v>2.055407779779805E-2</v>
      </c>
      <c r="O234">
        <f t="shared" si="40"/>
        <v>0.13258093495156054</v>
      </c>
      <c r="P234">
        <f t="shared" si="41"/>
        <v>0.14336693411591828</v>
      </c>
      <c r="Q234">
        <f t="shared" si="42"/>
        <v>-4.566519355025834E-3</v>
      </c>
      <c r="R234">
        <f t="shared" si="43"/>
        <v>46.953228225126679</v>
      </c>
    </row>
    <row r="235" spans="1:18" x14ac:dyDescent="0.25">
      <c r="A235" s="2">
        <v>43083</v>
      </c>
      <c r="B235">
        <f>LN(Исходный!B235)</f>
        <v>5.1487727292680194</v>
      </c>
      <c r="C235">
        <f>LN(Исходный!C235)</f>
        <v>6.8501261661455004</v>
      </c>
      <c r="E235">
        <f t="shared" si="34"/>
        <v>35.26974279629524</v>
      </c>
      <c r="F235">
        <f t="shared" si="35"/>
        <v>26.509860617654049</v>
      </c>
      <c r="G235">
        <f t="shared" si="44"/>
        <v>6.8831510563722231</v>
      </c>
      <c r="H235">
        <f t="shared" si="36"/>
        <v>-3.3024890226722725E-2</v>
      </c>
      <c r="I235">
        <f t="shared" si="37"/>
        <v>1.0906433744870862E-3</v>
      </c>
      <c r="J235">
        <f t="shared" si="38"/>
        <v>1.7500816278848766E-2</v>
      </c>
      <c r="K235">
        <f t="shared" si="39"/>
        <v>1.9951712566977423E-2</v>
      </c>
      <c r="O235">
        <f t="shared" si="40"/>
        <v>0.13229065076130198</v>
      </c>
      <c r="P235">
        <f t="shared" si="41"/>
        <v>0.14125053120954068</v>
      </c>
      <c r="Q235">
        <f t="shared" si="42"/>
        <v>-4.8210630615735817E-3</v>
      </c>
      <c r="R235">
        <f t="shared" si="43"/>
        <v>46.924228492111254</v>
      </c>
    </row>
    <row r="236" spans="1:18" x14ac:dyDescent="0.25">
      <c r="A236" s="2">
        <v>43084</v>
      </c>
      <c r="B236">
        <f>LN(Исходный!B236)</f>
        <v>5.1588828705564591</v>
      </c>
      <c r="C236">
        <f>LN(Исходный!C236)</f>
        <v>6.8341087388138382</v>
      </c>
      <c r="E236">
        <f t="shared" si="34"/>
        <v>35.256366508186915</v>
      </c>
      <c r="F236">
        <f t="shared" si="35"/>
        <v>26.614072472120853</v>
      </c>
      <c r="G236">
        <f t="shared" si="44"/>
        <v>6.8964698292687459</v>
      </c>
      <c r="H236">
        <f t="shared" si="36"/>
        <v>-6.2361090454907675E-2</v>
      </c>
      <c r="I236">
        <f t="shared" si="37"/>
        <v>3.8889056027251773E-3</v>
      </c>
      <c r="J236">
        <f t="shared" si="38"/>
        <v>2.0277985576393764E-2</v>
      </c>
      <c r="K236">
        <f t="shared" si="39"/>
        <v>1.5683330306887493E-2</v>
      </c>
      <c r="O236">
        <f t="shared" si="40"/>
        <v>0.14240079204974165</v>
      </c>
      <c r="P236">
        <f t="shared" si="41"/>
        <v>0.12523310387787845</v>
      </c>
      <c r="Q236">
        <f t="shared" si="42"/>
        <v>-9.1249777898224343E-3</v>
      </c>
      <c r="R236">
        <f t="shared" si="43"/>
        <v>46.705042253931673</v>
      </c>
    </row>
    <row r="237" spans="1:18" x14ac:dyDescent="0.25">
      <c r="A237" s="2">
        <v>43087</v>
      </c>
      <c r="B237">
        <f>LN(Исходный!B237)</f>
        <v>5.172867515830621</v>
      </c>
      <c r="C237">
        <f>LN(Исходный!C237)</f>
        <v>6.8490662826334576</v>
      </c>
      <c r="E237">
        <f t="shared" si="34"/>
        <v>35.429312487205401</v>
      </c>
      <c r="F237">
        <f t="shared" si="35"/>
        <v>26.75855833633566</v>
      </c>
      <c r="G237">
        <f t="shared" si="44"/>
        <v>6.914892748309251</v>
      </c>
      <c r="H237">
        <f t="shared" si="36"/>
        <v>-6.5826465675793422E-2</v>
      </c>
      <c r="I237">
        <f t="shared" si="37"/>
        <v>4.3331235833664094E-3</v>
      </c>
      <c r="J237">
        <f t="shared" si="38"/>
        <v>2.445640500698856E-2</v>
      </c>
      <c r="K237">
        <f t="shared" si="39"/>
        <v>1.9653417701843971E-2</v>
      </c>
      <c r="O237">
        <f t="shared" si="40"/>
        <v>0.15638543732390353</v>
      </c>
      <c r="P237">
        <f t="shared" si="41"/>
        <v>0.14019064769749789</v>
      </c>
      <c r="Q237">
        <f t="shared" si="42"/>
        <v>-9.61101308695223E-3</v>
      </c>
      <c r="R237">
        <f t="shared" si="43"/>
        <v>46.909708943906487</v>
      </c>
    </row>
    <row r="238" spans="1:18" x14ac:dyDescent="0.25">
      <c r="A238" s="2">
        <v>43088</v>
      </c>
      <c r="B238">
        <f>LN(Исходный!B238)</f>
        <v>5.1621539417351654</v>
      </c>
      <c r="C238">
        <f>LN(Исходный!C238)</f>
        <v>6.8458798752640497</v>
      </c>
      <c r="E238">
        <f t="shared" si="34"/>
        <v>35.339485782739757</v>
      </c>
      <c r="F238">
        <f t="shared" si="35"/>
        <v>26.647833318171905</v>
      </c>
      <c r="G238">
        <f t="shared" si="44"/>
        <v>6.9007790325641896</v>
      </c>
      <c r="H238">
        <f t="shared" si="36"/>
        <v>-5.4899157300139834E-2</v>
      </c>
      <c r="I238">
        <f t="shared" si="37"/>
        <v>3.0139174722654967E-3</v>
      </c>
      <c r="J238">
        <f t="shared" si="38"/>
        <v>2.1220291736447645E-2</v>
      </c>
      <c r="K238">
        <f t="shared" si="39"/>
        <v>1.8770161867877042E-2</v>
      </c>
      <c r="O238">
        <f t="shared" si="40"/>
        <v>0.14567186322844794</v>
      </c>
      <c r="P238">
        <f t="shared" si="41"/>
        <v>0.13700424032809</v>
      </c>
      <c r="Q238">
        <f t="shared" si="42"/>
        <v>-8.0192989506732096E-3</v>
      </c>
      <c r="R238">
        <f t="shared" si="43"/>
        <v>46.866071266545319</v>
      </c>
    </row>
    <row r="239" spans="1:18" x14ac:dyDescent="0.25">
      <c r="A239" s="2">
        <v>43089</v>
      </c>
      <c r="B239">
        <f>LN(Исходный!B239)</f>
        <v>5.1610647731216606</v>
      </c>
      <c r="C239">
        <f>LN(Исходный!C239)</f>
        <v>6.8362592772770672</v>
      </c>
      <c r="E239">
        <f t="shared" si="34"/>
        <v>35.282376935880812</v>
      </c>
      <c r="F239">
        <f t="shared" si="35"/>
        <v>26.636589592357339</v>
      </c>
      <c r="G239">
        <f t="shared" si="44"/>
        <v>6.8993441970860863</v>
      </c>
      <c r="H239">
        <f t="shared" si="36"/>
        <v>-6.3084919809019091E-2</v>
      </c>
      <c r="I239">
        <f t="shared" si="37"/>
        <v>3.9797071073103697E-3</v>
      </c>
      <c r="J239">
        <f t="shared" si="38"/>
        <v>2.09041555821179E-2</v>
      </c>
      <c r="K239">
        <f t="shared" si="39"/>
        <v>1.622659233608718E-2</v>
      </c>
      <c r="O239">
        <f t="shared" si="40"/>
        <v>0.14458269461494311</v>
      </c>
      <c r="P239">
        <f t="shared" si="41"/>
        <v>0.12738364234110744</v>
      </c>
      <c r="Q239">
        <f t="shared" si="42"/>
        <v>-9.2279881804228879E-3</v>
      </c>
      <c r="R239">
        <f t="shared" si="43"/>
        <v>46.73444090615677</v>
      </c>
    </row>
    <row r="240" spans="1:18" x14ac:dyDescent="0.25">
      <c r="A240" s="2">
        <v>43090</v>
      </c>
      <c r="B240">
        <f>LN(Исходный!B240)</f>
        <v>5.1648431151480656</v>
      </c>
      <c r="C240">
        <f>LN(Исходный!C240)</f>
        <v>6.8211074722564646</v>
      </c>
      <c r="E240">
        <f t="shared" si="34"/>
        <v>35.229949965768824</v>
      </c>
      <c r="F240">
        <f t="shared" si="35"/>
        <v>26.675604404092375</v>
      </c>
      <c r="G240">
        <f t="shared" si="44"/>
        <v>6.9043216625773569</v>
      </c>
      <c r="H240">
        <f t="shared" si="36"/>
        <v>-8.3214190320892278E-2</v>
      </c>
      <c r="I240">
        <f t="shared" si="37"/>
        <v>6.9246014707616821E-3</v>
      </c>
      <c r="J240">
        <f t="shared" si="38"/>
        <v>2.2010997193295447E-2</v>
      </c>
      <c r="K240">
        <f t="shared" si="39"/>
        <v>1.2595985308336277E-2</v>
      </c>
      <c r="O240">
        <f t="shared" si="40"/>
        <v>0.14836103664134814</v>
      </c>
      <c r="P240">
        <f t="shared" si="41"/>
        <v>0.1122318373205049</v>
      </c>
      <c r="Q240">
        <f t="shared" si="42"/>
        <v>-1.2199513152277677E-2</v>
      </c>
      <c r="R240">
        <f t="shared" si="43"/>
        <v>46.527507148072978</v>
      </c>
    </row>
    <row r="241" spans="1:18" x14ac:dyDescent="0.25">
      <c r="A241" s="2">
        <v>43091</v>
      </c>
      <c r="B241">
        <f>LN(Исходный!B241)</f>
        <v>5.1648431151480656</v>
      </c>
      <c r="C241">
        <f>LN(Исходный!C241)</f>
        <v>6.842683282238422</v>
      </c>
      <c r="E241">
        <f t="shared" si="34"/>
        <v>35.341385639407882</v>
      </c>
      <c r="F241">
        <f t="shared" si="35"/>
        <v>26.675604404092375</v>
      </c>
      <c r="G241">
        <f t="shared" si="44"/>
        <v>6.9043216625773569</v>
      </c>
      <c r="H241">
        <f t="shared" si="36"/>
        <v>-6.1638380338934873E-2</v>
      </c>
      <c r="I241">
        <f t="shared" si="37"/>
        <v>3.799289930807193E-3</v>
      </c>
      <c r="J241">
        <f t="shared" si="38"/>
        <v>2.2010997193295447E-2</v>
      </c>
      <c r="K241">
        <f t="shared" si="39"/>
        <v>1.7904486476620147E-2</v>
      </c>
      <c r="O241">
        <f t="shared" si="40"/>
        <v>0.14836103664134814</v>
      </c>
      <c r="P241">
        <f t="shared" si="41"/>
        <v>0.13380764730246231</v>
      </c>
      <c r="Q241">
        <f t="shared" si="42"/>
        <v>-9.0079253702900208E-3</v>
      </c>
      <c r="R241">
        <f t="shared" si="43"/>
        <v>46.822314501025183</v>
      </c>
    </row>
    <row r="242" spans="1:18" x14ac:dyDescent="0.25">
      <c r="A242" s="2">
        <v>43096</v>
      </c>
      <c r="B242">
        <f>LN(Исходный!B242)</f>
        <v>5.1393216350575788</v>
      </c>
      <c r="C242">
        <f>LN(Исходный!C242)</f>
        <v>6.8543545022550214</v>
      </c>
      <c r="E242">
        <f t="shared" si="34"/>
        <v>35.226732387793554</v>
      </c>
      <c r="F242">
        <f t="shared" si="35"/>
        <v>26.412626868570904</v>
      </c>
      <c r="G242">
        <f t="shared" si="44"/>
        <v>6.8707004907647535</v>
      </c>
      <c r="H242">
        <f t="shared" si="36"/>
        <v>-1.6345988509732123E-2</v>
      </c>
      <c r="I242">
        <f t="shared" si="37"/>
        <v>2.6719134036029459E-4</v>
      </c>
      <c r="J242">
        <f t="shared" si="38"/>
        <v>1.5089556653612255E-2</v>
      </c>
      <c r="K242">
        <f t="shared" si="39"/>
        <v>2.116410083643715E-2</v>
      </c>
      <c r="O242">
        <f t="shared" si="40"/>
        <v>0.12283955655086132</v>
      </c>
      <c r="P242">
        <f t="shared" si="41"/>
        <v>0.14547886731906168</v>
      </c>
      <c r="Q242">
        <f t="shared" si="42"/>
        <v>-2.3847597179799266E-3</v>
      </c>
      <c r="R242">
        <f t="shared" si="43"/>
        <v>46.982175642583684</v>
      </c>
    </row>
    <row r="243" spans="1:18" x14ac:dyDescent="0.25">
      <c r="A243" s="2">
        <v>43097</v>
      </c>
      <c r="B243">
        <f>LN(Исходный!B243)</f>
        <v>5.1421312833587081</v>
      </c>
      <c r="C243">
        <f>LN(Исходный!C243)</f>
        <v>6.8844866520427823</v>
      </c>
      <c r="E243">
        <f t="shared" si="34"/>
        <v>35.400934183334648</v>
      </c>
      <c r="F243">
        <f t="shared" si="35"/>
        <v>26.441514135296273</v>
      </c>
      <c r="G243">
        <f t="shared" si="44"/>
        <v>6.8744018304962395</v>
      </c>
      <c r="H243">
        <f t="shared" si="36"/>
        <v>1.0084821546542777E-2</v>
      </c>
      <c r="I243">
        <f t="shared" si="37"/>
        <v>1.0170362562561345E-4</v>
      </c>
      <c r="J243">
        <f t="shared" si="38"/>
        <v>1.5787722679937499E-2</v>
      </c>
      <c r="K243">
        <f t="shared" si="39"/>
        <v>3.0839229329292735E-2</v>
      </c>
      <c r="O243">
        <f t="shared" si="40"/>
        <v>0.1256492048519906</v>
      </c>
      <c r="P243">
        <f t="shared" si="41"/>
        <v>0.17561101710682259</v>
      </c>
      <c r="Q243">
        <f t="shared" si="42"/>
        <v>1.4648618054260273E-3</v>
      </c>
      <c r="R243">
        <f t="shared" si="43"/>
        <v>47.39615646215524</v>
      </c>
    </row>
    <row r="244" spans="1:18" x14ac:dyDescent="0.25">
      <c r="A244" s="2">
        <v>43098</v>
      </c>
      <c r="B244">
        <f>LN(Исходный!B244)</f>
        <v>5.1312587364199942</v>
      </c>
      <c r="C244">
        <f>LN(Исходный!C244)</f>
        <v>6.8936563546026353</v>
      </c>
      <c r="E244">
        <f t="shared" si="34"/>
        <v>35.373134395431983</v>
      </c>
      <c r="F244">
        <f t="shared" si="35"/>
        <v>26.329816220086517</v>
      </c>
      <c r="G244">
        <f t="shared" si="44"/>
        <v>6.8600786890729744</v>
      </c>
      <c r="H244">
        <f t="shared" si="36"/>
        <v>3.3577665529660905E-2</v>
      </c>
      <c r="I244">
        <f t="shared" si="37"/>
        <v>1.1274596224217781E-3</v>
      </c>
      <c r="J244">
        <f t="shared" si="38"/>
        <v>1.3173681201741351E-2</v>
      </c>
      <c r="K244">
        <f t="shared" si="39"/>
        <v>3.414391436053453E-2</v>
      </c>
      <c r="O244">
        <f t="shared" si="40"/>
        <v>0.11477665791327674</v>
      </c>
      <c r="P244">
        <f t="shared" si="41"/>
        <v>0.18478071966667553</v>
      </c>
      <c r="Q244">
        <f t="shared" si="42"/>
        <v>4.8708064055502792E-3</v>
      </c>
      <c r="R244">
        <f t="shared" si="43"/>
        <v>47.522497935353293</v>
      </c>
    </row>
    <row r="245" spans="1:18" x14ac:dyDescent="0.25">
      <c r="A245" s="2">
        <v>43102</v>
      </c>
      <c r="B245">
        <f>LN(Исходный!B245)</f>
        <v>5.149004963361028</v>
      </c>
      <c r="C245">
        <f>LN(Исходный!C245)</f>
        <v>6.8987145343299883</v>
      </c>
      <c r="E245">
        <f t="shared" si="34"/>
        <v>35.521515378075975</v>
      </c>
      <c r="F245">
        <f t="shared" si="35"/>
        <v>26.512252112716499</v>
      </c>
      <c r="G245">
        <f t="shared" si="44"/>
        <v>6.8834569940495873</v>
      </c>
      <c r="H245">
        <f t="shared" si="36"/>
        <v>1.5257540280400939E-2</v>
      </c>
      <c r="I245">
        <f t="shared" si="37"/>
        <v>2.3279253540805714E-4</v>
      </c>
      <c r="J245">
        <f t="shared" si="38"/>
        <v>1.7562315010108843E-2</v>
      </c>
      <c r="K245">
        <f t="shared" si="39"/>
        <v>3.6038807723136092E-2</v>
      </c>
      <c r="O245">
        <f t="shared" si="40"/>
        <v>0.13252288485431052</v>
      </c>
      <c r="P245">
        <f t="shared" si="41"/>
        <v>0.18983889939402854</v>
      </c>
      <c r="Q245">
        <f t="shared" si="42"/>
        <v>2.2116497507579172E-3</v>
      </c>
      <c r="R245">
        <f t="shared" si="43"/>
        <v>47.592262226175826</v>
      </c>
    </row>
    <row r="246" spans="1:18" x14ac:dyDescent="0.25">
      <c r="A246" s="2">
        <v>43103</v>
      </c>
      <c r="B246">
        <f>LN(Исходный!B246)</f>
        <v>5.1488307928476553</v>
      </c>
      <c r="C246">
        <f>LN(Исходный!C246)</f>
        <v>6.8977049431286357</v>
      </c>
      <c r="E246">
        <f t="shared" si="34"/>
        <v>35.515115611158201</v>
      </c>
      <c r="F246">
        <f t="shared" si="35"/>
        <v>26.510458533376216</v>
      </c>
      <c r="G246">
        <f t="shared" si="44"/>
        <v>6.8832275474526803</v>
      </c>
      <c r="H246">
        <f t="shared" si="36"/>
        <v>1.4477395675955407E-2</v>
      </c>
      <c r="I246">
        <f t="shared" si="37"/>
        <v>2.095949855581723E-4</v>
      </c>
      <c r="J246">
        <f t="shared" si="38"/>
        <v>1.7516182187699174E-2</v>
      </c>
      <c r="K246">
        <f t="shared" si="39"/>
        <v>3.5656507632524599E-2</v>
      </c>
      <c r="O246">
        <f t="shared" si="40"/>
        <v>0.13234871434093787</v>
      </c>
      <c r="P246">
        <f t="shared" si="41"/>
        <v>0.18882930819267596</v>
      </c>
      <c r="Q246">
        <f t="shared" si="42"/>
        <v>2.0988714065505974E-3</v>
      </c>
      <c r="R246">
        <f t="shared" si="43"/>
        <v>47.578333482461218</v>
      </c>
    </row>
    <row r="247" spans="1:18" x14ac:dyDescent="0.25">
      <c r="A247" s="2">
        <v>43104</v>
      </c>
      <c r="B247">
        <f>LN(Исходный!B247)</f>
        <v>5.1534649898685574</v>
      </c>
      <c r="C247">
        <f>LN(Исходный!C247)</f>
        <v>6.8997231072848724</v>
      </c>
      <c r="E247">
        <f t="shared" si="34"/>
        <v>35.557481473179685</v>
      </c>
      <c r="F247">
        <f t="shared" si="35"/>
        <v>26.558201401800929</v>
      </c>
      <c r="G247">
        <f t="shared" si="44"/>
        <v>6.8893324886120793</v>
      </c>
      <c r="H247">
        <f t="shared" si="36"/>
        <v>1.0390618672793117E-2</v>
      </c>
      <c r="I247">
        <f t="shared" si="37"/>
        <v>1.07964956403397E-4</v>
      </c>
      <c r="J247">
        <f t="shared" si="38"/>
        <v>1.8764318005165696E-2</v>
      </c>
      <c r="K247">
        <f t="shared" si="39"/>
        <v>3.6422757701968976E-2</v>
      </c>
      <c r="O247">
        <f t="shared" si="40"/>
        <v>0.13698291136183993</v>
      </c>
      <c r="P247">
        <f t="shared" si="41"/>
        <v>0.19084747234891264</v>
      </c>
      <c r="Q247">
        <f t="shared" si="42"/>
        <v>1.5059471968987398E-3</v>
      </c>
      <c r="R247">
        <f t="shared" si="43"/>
        <v>47.606178957200811</v>
      </c>
    </row>
    <row r="248" spans="1:18" x14ac:dyDescent="0.25">
      <c r="A248" s="2">
        <v>43105</v>
      </c>
      <c r="B248">
        <f>LN(Исходный!B248)</f>
        <v>5.1647859739235145</v>
      </c>
      <c r="C248">
        <f>LN(Исходный!C248)</f>
        <v>6.90975328164481</v>
      </c>
      <c r="E248">
        <f t="shared" si="34"/>
        <v>35.687396832311087</v>
      </c>
      <c r="F248">
        <f t="shared" si="35"/>
        <v>26.675014156437065</v>
      </c>
      <c r="G248">
        <f t="shared" si="44"/>
        <v>6.9042463865776336</v>
      </c>
      <c r="H248">
        <f t="shared" si="36"/>
        <v>5.5068950671763872E-3</v>
      </c>
      <c r="I248">
        <f t="shared" si="37"/>
        <v>3.0325893280891627E-5</v>
      </c>
      <c r="J248">
        <f t="shared" si="38"/>
        <v>2.1994045395796264E-2</v>
      </c>
      <c r="K248">
        <f t="shared" si="39"/>
        <v>4.0351828947285645E-2</v>
      </c>
      <c r="O248">
        <f t="shared" si="40"/>
        <v>0.148303895416797</v>
      </c>
      <c r="P248">
        <f t="shared" si="41"/>
        <v>0.20087764670885022</v>
      </c>
      <c r="Q248">
        <f t="shared" si="42"/>
        <v>7.9697419614170595E-4</v>
      </c>
      <c r="R248">
        <f t="shared" si="43"/>
        <v>47.744690413201219</v>
      </c>
    </row>
    <row r="249" spans="1:18" x14ac:dyDescent="0.25">
      <c r="A249" s="2">
        <v>43108</v>
      </c>
      <c r="B249">
        <f>LN(Исходный!B249)</f>
        <v>5.1610647731216606</v>
      </c>
      <c r="C249">
        <f>LN(Исходный!C249)</f>
        <v>6.8987145343299883</v>
      </c>
      <c r="E249">
        <f t="shared" si="34"/>
        <v>35.604712562952905</v>
      </c>
      <c r="F249">
        <f t="shared" si="35"/>
        <v>26.636589592357339</v>
      </c>
      <c r="G249">
        <f t="shared" si="44"/>
        <v>6.8993441970860863</v>
      </c>
      <c r="H249">
        <f t="shared" si="36"/>
        <v>-6.2966275609799283E-4</v>
      </c>
      <c r="I249">
        <f t="shared" si="37"/>
        <v>3.9647518641692038E-7</v>
      </c>
      <c r="J249">
        <f t="shared" si="38"/>
        <v>2.09041555821179E-2</v>
      </c>
      <c r="K249">
        <f t="shared" si="39"/>
        <v>3.6038807723136092E-2</v>
      </c>
      <c r="O249">
        <f t="shared" si="40"/>
        <v>0.14458269461494311</v>
      </c>
      <c r="P249">
        <f t="shared" si="41"/>
        <v>0.18983889939402854</v>
      </c>
      <c r="Q249">
        <f t="shared" si="42"/>
        <v>-9.127247590324398E-5</v>
      </c>
      <c r="R249">
        <f t="shared" si="43"/>
        <v>47.592262226175826</v>
      </c>
    </row>
    <row r="250" spans="1:18" x14ac:dyDescent="0.25">
      <c r="A250" s="2">
        <v>43109</v>
      </c>
      <c r="B250">
        <f>LN(Исходный!B250)</f>
        <v>5.1609500547551237</v>
      </c>
      <c r="C250">
        <f>LN(Исходный!C250)</f>
        <v>6.8741984954532942</v>
      </c>
      <c r="E250">
        <f t="shared" si="34"/>
        <v>35.47739510150727</v>
      </c>
      <c r="F250">
        <f t="shared" si="35"/>
        <v>26.635405467676915</v>
      </c>
      <c r="G250">
        <f t="shared" si="44"/>
        <v>6.8991930708231219</v>
      </c>
      <c r="H250">
        <f t="shared" si="36"/>
        <v>-2.4994575369827743E-2</v>
      </c>
      <c r="I250">
        <f t="shared" si="37"/>
        <v>6.2472879791799964E-4</v>
      </c>
      <c r="J250">
        <f t="shared" si="38"/>
        <v>2.0870996161310069E-2</v>
      </c>
      <c r="K250">
        <f t="shared" si="39"/>
        <v>2.7331648209634029E-2</v>
      </c>
      <c r="O250">
        <f t="shared" si="40"/>
        <v>0.14446797624840624</v>
      </c>
      <c r="P250">
        <f t="shared" si="41"/>
        <v>0.16532286051733447</v>
      </c>
      <c r="Q250">
        <f t="shared" si="42"/>
        <v>-3.6359984929675159E-3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opLeftCell="A40" workbookViewId="0">
      <selection activeCell="K58" sqref="K58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14.42578125" bestFit="1" customWidth="1"/>
    <col min="4" max="4" width="18.7109375" bestFit="1" customWidth="1"/>
    <col min="7" max="7" width="10.85546875" customWidth="1"/>
    <col min="9" max="9" width="10.5703125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31" x14ac:dyDescent="0.25">
      <c r="B1" s="1" t="s">
        <v>68</v>
      </c>
      <c r="C1" s="1" t="s">
        <v>70</v>
      </c>
      <c r="D1" s="1" t="s">
        <v>72</v>
      </c>
      <c r="F1" s="14"/>
      <c r="G1" s="14"/>
      <c r="H1" s="14"/>
      <c r="I1" s="14"/>
      <c r="J1" s="14"/>
      <c r="K1" s="14"/>
      <c r="L1" s="14"/>
      <c r="M1" s="1" t="s">
        <v>86</v>
      </c>
      <c r="O1" s="14"/>
      <c r="P1" s="34" t="s">
        <v>22</v>
      </c>
      <c r="Q1" s="34"/>
      <c r="R1" s="1" t="s">
        <v>73</v>
      </c>
      <c r="S1" s="1" t="s">
        <v>20</v>
      </c>
      <c r="T1" s="1" t="s">
        <v>71</v>
      </c>
      <c r="U1" s="1" t="s">
        <v>21</v>
      </c>
      <c r="V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E1" s="1" t="s">
        <v>81</v>
      </c>
    </row>
    <row r="2" spans="1:31" x14ac:dyDescent="0.25">
      <c r="A2" s="3" t="s">
        <v>24</v>
      </c>
      <c r="B2" s="3" t="s">
        <v>26</v>
      </c>
      <c r="C2" s="3" t="s">
        <v>25</v>
      </c>
      <c r="D2" s="3" t="s">
        <v>65</v>
      </c>
      <c r="F2" s="14"/>
      <c r="G2" s="24" t="s">
        <v>66</v>
      </c>
      <c r="I2" s="1" t="s">
        <v>67</v>
      </c>
      <c r="K2" s="14"/>
      <c r="L2" s="14"/>
      <c r="O2" s="14"/>
      <c r="P2" s="3" t="s">
        <v>70</v>
      </c>
      <c r="Q2" s="3" t="s">
        <v>72</v>
      </c>
      <c r="Y2" s="6" t="s">
        <v>82</v>
      </c>
      <c r="AB2" t="e">
        <f>SUM(AB4:AB303)</f>
        <v>#VALUE!</v>
      </c>
      <c r="AC2" t="e">
        <f>SUM(AC3:AC303)</f>
        <v>#VALUE!</v>
      </c>
      <c r="AE2" t="e">
        <f>AB2/AC2</f>
        <v>#VALUE!</v>
      </c>
    </row>
    <row r="3" spans="1:31" x14ac:dyDescent="0.25">
      <c r="A3" s="2">
        <v>42744</v>
      </c>
      <c r="B3">
        <v>609</v>
      </c>
      <c r="C3">
        <v>118.99</v>
      </c>
      <c r="D3">
        <v>62.64</v>
      </c>
      <c r="F3" s="14"/>
      <c r="G3" s="25" t="s">
        <v>68</v>
      </c>
      <c r="H3">
        <f>AVERAGE(B3:B251)</f>
        <v>828.01204819277109</v>
      </c>
      <c r="I3" s="3" t="s">
        <v>69</v>
      </c>
      <c r="J3">
        <f>SUM(N3:N249)</f>
        <v>9.7646971576063475</v>
      </c>
      <c r="K3" s="14"/>
      <c r="L3" s="14"/>
      <c r="M3">
        <f>$H$19+$H$20*C3+$H$21*D3</f>
        <v>657.02175182210874</v>
      </c>
      <c r="N3">
        <f>ABS((B3-M3)/B3)</f>
        <v>7.8853451267830443E-2</v>
      </c>
      <c r="O3" s="14"/>
      <c r="P3">
        <f>(C3-$H$4)^2</f>
        <v>1061.8332623602942</v>
      </c>
      <c r="Q3">
        <f>(D3-$H$5)^2</f>
        <v>96.938654668473006</v>
      </c>
      <c r="R3">
        <f>(B3-$H$3)^2</f>
        <v>47966.277253592685</v>
      </c>
      <c r="S3">
        <f>B3-M3</f>
        <v>-48.02175182210874</v>
      </c>
      <c r="U3">
        <f>S3^2</f>
        <v>2306.0886480642043</v>
      </c>
      <c r="V3">
        <f>SQRT(1-$J$20^2)*B3</f>
        <v>241.59253071046564</v>
      </c>
      <c r="X3">
        <f>SQRT(1-$J$20^2)*C3</f>
        <v>47.203768849323978</v>
      </c>
      <c r="Y3">
        <f>SQRT(1-J20^2)*D3</f>
        <v>24.849517444505036</v>
      </c>
      <c r="Z3">
        <f>$J$20+$H$20*X3+$H$21*Y3</f>
        <v>378.20710446284261</v>
      </c>
      <c r="AA3">
        <f>B3-Z3</f>
        <v>230.79289553715739</v>
      </c>
      <c r="AC3">
        <f>AA3^2</f>
        <v>53265.360630425246</v>
      </c>
    </row>
    <row r="4" spans="1:31" x14ac:dyDescent="0.25">
      <c r="A4" s="2">
        <v>42745</v>
      </c>
      <c r="B4">
        <v>615</v>
      </c>
      <c r="C4">
        <v>119.11</v>
      </c>
      <c r="D4">
        <v>62.62</v>
      </c>
      <c r="F4" s="14"/>
      <c r="G4" s="25" t="s">
        <v>70</v>
      </c>
      <c r="H4">
        <f>AVERAGE(C3:C251)</f>
        <v>151.57578313253026</v>
      </c>
      <c r="I4" s="3" t="s">
        <v>71</v>
      </c>
      <c r="J4">
        <f>SUM(T4:T303)</f>
        <v>68092.08995062059</v>
      </c>
      <c r="K4" s="14"/>
      <c r="L4" s="14"/>
      <c r="M4">
        <f t="shared" ref="M4:M67" si="0">$H$19+$H$20*C4+$H$21*D4</f>
        <v>656.9628002081364</v>
      </c>
      <c r="N4">
        <f t="shared" ref="N4:N67" si="1">ABS((B4-M4)/B4)</f>
        <v>6.8232195460384393E-2</v>
      </c>
      <c r="O4" s="14"/>
      <c r="P4">
        <f t="shared" ref="P4:P67" si="2">(C4-$H$4)^2</f>
        <v>1054.0270744084864</v>
      </c>
      <c r="Q4">
        <f t="shared" ref="Q4:Q67" si="3">(D4-$H$5)^2</f>
        <v>97.332884387348571</v>
      </c>
      <c r="R4">
        <f>(B4-$H$3)^2</f>
        <v>45374.132675279434</v>
      </c>
      <c r="S4">
        <f>B4-M4</f>
        <v>-41.9628002081364</v>
      </c>
      <c r="T4">
        <f>(S4-S3)^2</f>
        <v>36.710894660458024</v>
      </c>
      <c r="U4">
        <f>S4^2</f>
        <v>1760.8766013079724</v>
      </c>
      <c r="V4">
        <f>B4-$J$20*B3</f>
        <v>55.970439864837999</v>
      </c>
      <c r="X4">
        <f t="shared" ref="X4:X67" si="4">SQRT(1-$J$20^2)*C4</f>
        <v>47.251373288872841</v>
      </c>
      <c r="Y4">
        <f>SQRT(1-AJ21^2)*D4</f>
        <v>62.62</v>
      </c>
      <c r="Z4">
        <f t="shared" ref="Z4:Z67" si="5">$J$20+$H$20*X4+$H$21*Y4</f>
        <v>840.62024616415067</v>
      </c>
      <c r="AA4">
        <f t="shared" ref="AA4:AA67" si="6">B4-Z4</f>
        <v>-225.62024616415067</v>
      </c>
      <c r="AB4">
        <f>(AA4-AA3)^2</f>
        <v>208312.95591765831</v>
      </c>
      <c r="AC4">
        <f t="shared" ref="AC4:AC67" si="7">AA4^2</f>
        <v>50904.495479171943</v>
      </c>
    </row>
    <row r="5" spans="1:31" x14ac:dyDescent="0.25">
      <c r="A5" s="2">
        <v>42746</v>
      </c>
      <c r="B5">
        <v>632</v>
      </c>
      <c r="C5">
        <v>119.75</v>
      </c>
      <c r="D5">
        <v>63.19</v>
      </c>
      <c r="F5" s="14"/>
      <c r="G5" s="25" t="s">
        <v>72</v>
      </c>
      <c r="H5">
        <f>AVERAGE(D3:D251)</f>
        <v>72.485742971887547</v>
      </c>
      <c r="I5" s="3" t="s">
        <v>21</v>
      </c>
      <c r="J5">
        <f>SUM(U3:U303)</f>
        <v>414926.13325090223</v>
      </c>
      <c r="K5" s="14"/>
      <c r="L5" s="14"/>
      <c r="M5">
        <f t="shared" si="0"/>
        <v>664.9313058112449</v>
      </c>
      <c r="N5">
        <f t="shared" si="1"/>
        <v>5.21064965367799E-2</v>
      </c>
      <c r="O5" s="14"/>
      <c r="P5">
        <f t="shared" si="2"/>
        <v>1012.8804719988477</v>
      </c>
      <c r="Q5">
        <f t="shared" si="3"/>
        <v>86.410837399396755</v>
      </c>
      <c r="R5">
        <f t="shared" ref="R5:R68" si="8">(B5-$H$3)^2</f>
        <v>38420.72303672522</v>
      </c>
      <c r="S5">
        <f t="shared" ref="S5:S68" si="9">B5-M5</f>
        <v>-32.931305811244897</v>
      </c>
      <c r="T5">
        <f t="shared" ref="T5:T68" si="10">(S5-S4)^2</f>
        <v>81.567891041082618</v>
      </c>
      <c r="U5">
        <f t="shared" ref="U5:U68" si="11">S5^2</f>
        <v>1084.4709024337319</v>
      </c>
      <c r="V5">
        <f t="shared" ref="V5:V68" si="12">B5-$J$20*B4</f>
        <v>67.462759469417733</v>
      </c>
      <c r="X5">
        <f t="shared" si="4"/>
        <v>47.505263633133431</v>
      </c>
      <c r="Y5">
        <f t="shared" ref="Y5:Y67" si="13">SQRT(1-J22^2)*D5</f>
        <v>63.19</v>
      </c>
      <c r="Z5">
        <f t="shared" si="5"/>
        <v>847.99072072909314</v>
      </c>
      <c r="AA5">
        <f t="shared" si="6"/>
        <v>-215.99072072909314</v>
      </c>
      <c r="AB5">
        <f t="shared" ref="AB5:AB68" si="14">(AA5-AA4)^2</f>
        <v>92.727760104419929</v>
      </c>
      <c r="AC5">
        <f t="shared" si="7"/>
        <v>46651.991441073107</v>
      </c>
    </row>
    <row r="6" spans="1:31" x14ac:dyDescent="0.25">
      <c r="A6" s="2">
        <v>42747</v>
      </c>
      <c r="B6">
        <v>643</v>
      </c>
      <c r="C6">
        <v>119.25</v>
      </c>
      <c r="D6">
        <v>62.61</v>
      </c>
      <c r="F6" s="14"/>
      <c r="G6" s="25" t="s">
        <v>20</v>
      </c>
      <c r="H6">
        <f>AVERAGE(S3:S303)</f>
        <v>-3.6653732258198134E-11</v>
      </c>
      <c r="K6" s="14"/>
      <c r="L6" s="14"/>
      <c r="M6">
        <f t="shared" si="0"/>
        <v>657.05723345740444</v>
      </c>
      <c r="N6">
        <f t="shared" si="1"/>
        <v>2.1861949389431472E-2</v>
      </c>
      <c r="O6" s="14"/>
      <c r="P6">
        <f t="shared" si="2"/>
        <v>1044.9562551313779</v>
      </c>
      <c r="Q6">
        <f t="shared" si="3"/>
        <v>97.530299246786285</v>
      </c>
      <c r="R6">
        <f t="shared" si="8"/>
        <v>34229.457976484249</v>
      </c>
      <c r="S6">
        <f t="shared" si="9"/>
        <v>-14.057233457404436</v>
      </c>
      <c r="T6">
        <f t="shared" si="10"/>
        <v>356.23060721800482</v>
      </c>
      <c r="U6">
        <f t="shared" si="11"/>
        <v>197.60581247597068</v>
      </c>
      <c r="V6">
        <f t="shared" si="12"/>
        <v>62.857665015726752</v>
      </c>
      <c r="X6">
        <f t="shared" si="4"/>
        <v>47.306911801679846</v>
      </c>
      <c r="Y6">
        <f t="shared" si="13"/>
        <v>62.61</v>
      </c>
      <c r="Z6">
        <f t="shared" si="5"/>
        <v>840.58386012381993</v>
      </c>
      <c r="AA6">
        <f t="shared" si="6"/>
        <v>-197.58386012381993</v>
      </c>
      <c r="AB6">
        <f t="shared" si="14"/>
        <v>338.81251734195882</v>
      </c>
      <c r="AC6">
        <f t="shared" si="7"/>
        <v>39039.381781429242</v>
      </c>
    </row>
    <row r="7" spans="1:31" x14ac:dyDescent="0.25">
      <c r="A7" s="2">
        <v>42748</v>
      </c>
      <c r="B7">
        <v>629</v>
      </c>
      <c r="C7">
        <v>119.04</v>
      </c>
      <c r="D7">
        <v>62.7</v>
      </c>
      <c r="F7" s="14"/>
      <c r="G7" s="14"/>
      <c r="H7" s="14"/>
      <c r="I7" s="14"/>
      <c r="J7" s="14"/>
      <c r="K7" s="14"/>
      <c r="L7" s="14"/>
      <c r="M7">
        <f t="shared" si="0"/>
        <v>657.8336405773282</v>
      </c>
      <c r="N7">
        <f t="shared" si="1"/>
        <v>4.5840446068884252E-2</v>
      </c>
      <c r="O7" s="14"/>
      <c r="P7">
        <f t="shared" si="2"/>
        <v>1058.5771840470402</v>
      </c>
      <c r="Q7">
        <f t="shared" si="3"/>
        <v>95.760765511846458</v>
      </c>
      <c r="R7">
        <f t="shared" si="8"/>
        <v>39605.795325881845</v>
      </c>
      <c r="S7">
        <f t="shared" si="9"/>
        <v>-28.833640577328197</v>
      </c>
      <c r="T7">
        <f t="shared" si="10"/>
        <v>218.3422073737336</v>
      </c>
      <c r="U7">
        <f t="shared" si="11"/>
        <v>831.3788289425471</v>
      </c>
      <c r="V7">
        <f t="shared" si="12"/>
        <v>38.760250957456265</v>
      </c>
      <c r="X7">
        <f t="shared" si="4"/>
        <v>47.223604032469346</v>
      </c>
      <c r="Y7">
        <f t="shared" si="13"/>
        <v>62.7</v>
      </c>
      <c r="Z7">
        <f t="shared" si="5"/>
        <v>841.55649617814186</v>
      </c>
      <c r="AA7">
        <f t="shared" si="6"/>
        <v>-212.55649617814186</v>
      </c>
      <c r="AB7">
        <f t="shared" si="14"/>
        <v>224.17983041518082</v>
      </c>
      <c r="AC7">
        <f t="shared" si="7"/>
        <v>45180.264067528435</v>
      </c>
    </row>
    <row r="8" spans="1:31" x14ac:dyDescent="0.25">
      <c r="A8" s="2">
        <v>42752</v>
      </c>
      <c r="B8">
        <v>625</v>
      </c>
      <c r="C8">
        <v>120</v>
      </c>
      <c r="D8">
        <v>62.53</v>
      </c>
      <c r="F8" s="14"/>
      <c r="G8" s="14"/>
      <c r="H8" s="14"/>
      <c r="I8" s="14"/>
      <c r="J8" s="14"/>
      <c r="K8" s="14"/>
      <c r="L8" s="14"/>
      <c r="M8">
        <f t="shared" si="0"/>
        <v>657.23962006637305</v>
      </c>
      <c r="N8">
        <f t="shared" si="1"/>
        <v>5.1583392106196876E-2</v>
      </c>
      <c r="O8" s="14"/>
      <c r="P8">
        <f t="shared" si="2"/>
        <v>997.03008043258262</v>
      </c>
      <c r="Q8">
        <f t="shared" si="3"/>
        <v>99.116818122288251</v>
      </c>
      <c r="R8">
        <f t="shared" si="8"/>
        <v>41213.89171142401</v>
      </c>
      <c r="S8">
        <f t="shared" si="9"/>
        <v>-32.23962006637305</v>
      </c>
      <c r="T8">
        <f t="shared" si="10"/>
        <v>11.600696279794237</v>
      </c>
      <c r="U8">
        <f t="shared" si="11"/>
        <v>1039.3931020240839</v>
      </c>
      <c r="V8">
        <f t="shared" si="12"/>
        <v>47.611505213436999</v>
      </c>
      <c r="X8">
        <f t="shared" si="4"/>
        <v>47.604439548860221</v>
      </c>
      <c r="Y8">
        <f t="shared" si="13"/>
        <v>62.53</v>
      </c>
      <c r="Z8">
        <f t="shared" si="5"/>
        <v>840.06542910993767</v>
      </c>
      <c r="AA8">
        <f t="shared" si="6"/>
        <v>-215.06542910993767</v>
      </c>
      <c r="AB8">
        <f t="shared" si="14"/>
        <v>6.2947444562495276</v>
      </c>
      <c r="AC8">
        <f t="shared" si="7"/>
        <v>46253.138798241627</v>
      </c>
    </row>
    <row r="9" spans="1:31" x14ac:dyDescent="0.25">
      <c r="A9" s="2">
        <v>42753</v>
      </c>
      <c r="B9">
        <v>625</v>
      </c>
      <c r="C9">
        <v>119.99</v>
      </c>
      <c r="D9">
        <v>62.5</v>
      </c>
      <c r="F9" s="14"/>
      <c r="G9" s="14"/>
      <c r="H9" s="14"/>
      <c r="I9" s="14"/>
      <c r="J9" s="14"/>
      <c r="K9" s="14"/>
      <c r="L9" s="14"/>
      <c r="M9">
        <f t="shared" si="0"/>
        <v>656.856908636811</v>
      </c>
      <c r="N9">
        <f t="shared" si="1"/>
        <v>5.0971053818897598E-2</v>
      </c>
      <c r="O9" s="14"/>
      <c r="P9">
        <f t="shared" si="2"/>
        <v>997.66169609523354</v>
      </c>
      <c r="Q9">
        <f t="shared" si="3"/>
        <v>99.715062700601536</v>
      </c>
      <c r="R9">
        <f t="shared" si="8"/>
        <v>41213.89171142401</v>
      </c>
      <c r="S9">
        <f t="shared" si="9"/>
        <v>-31.856908636810999</v>
      </c>
      <c r="T9">
        <f t="shared" si="10"/>
        <v>0.14646803831742827</v>
      </c>
      <c r="U9">
        <f t="shared" si="11"/>
        <v>1014.8626278941232</v>
      </c>
      <c r="V9">
        <f t="shared" si="12"/>
        <v>51.283292143717176</v>
      </c>
      <c r="X9">
        <f t="shared" si="4"/>
        <v>47.60047251223115</v>
      </c>
      <c r="Y9">
        <f t="shared" si="13"/>
        <v>62.5</v>
      </c>
      <c r="Z9">
        <f t="shared" si="5"/>
        <v>839.69206191534693</v>
      </c>
      <c r="AA9">
        <f t="shared" si="6"/>
        <v>-214.69206191534693</v>
      </c>
      <c r="AB9">
        <f t="shared" si="14"/>
        <v>0.1394030619965608</v>
      </c>
      <c r="AC9">
        <f t="shared" si="7"/>
        <v>46092.681449463154</v>
      </c>
    </row>
    <row r="10" spans="1:31" x14ac:dyDescent="0.25">
      <c r="A10" s="2">
        <v>42754</v>
      </c>
      <c r="B10">
        <v>625</v>
      </c>
      <c r="C10">
        <v>119.78</v>
      </c>
      <c r="D10">
        <v>62.3</v>
      </c>
      <c r="F10" s="14"/>
      <c r="G10" s="14"/>
      <c r="H10" s="14"/>
      <c r="I10" s="14"/>
      <c r="J10" s="14"/>
      <c r="K10" s="14"/>
      <c r="L10" s="14"/>
      <c r="M10">
        <f t="shared" si="0"/>
        <v>654.08349538060861</v>
      </c>
      <c r="N10">
        <f t="shared" si="1"/>
        <v>4.653359260897378E-2</v>
      </c>
      <c r="O10" s="14"/>
      <c r="P10">
        <f t="shared" si="2"/>
        <v>1010.9718250108958</v>
      </c>
      <c r="Q10">
        <f t="shared" si="3"/>
        <v>103.74935988935661</v>
      </c>
      <c r="R10">
        <f t="shared" si="8"/>
        <v>41213.89171142401</v>
      </c>
      <c r="S10">
        <f t="shared" si="9"/>
        <v>-29.083495380608611</v>
      </c>
      <c r="T10">
        <f t="shared" si="10"/>
        <v>7.691821089679137</v>
      </c>
      <c r="U10">
        <f t="shared" si="11"/>
        <v>845.84970355388236</v>
      </c>
      <c r="V10">
        <f t="shared" si="12"/>
        <v>51.283292143717176</v>
      </c>
      <c r="X10">
        <f t="shared" si="4"/>
        <v>47.517164743020643</v>
      </c>
      <c r="Y10">
        <f t="shared" si="13"/>
        <v>62.3</v>
      </c>
      <c r="Z10">
        <f t="shared" si="5"/>
        <v>837.11487759354281</v>
      </c>
      <c r="AA10">
        <f t="shared" si="6"/>
        <v>-212.11487759354281</v>
      </c>
      <c r="AB10">
        <f t="shared" si="14"/>
        <v>6.6418790285529168</v>
      </c>
      <c r="AC10">
        <f t="shared" si="7"/>
        <v>44992.721296523654</v>
      </c>
    </row>
    <row r="11" spans="1:31" x14ac:dyDescent="0.25">
      <c r="A11" s="2">
        <v>42755</v>
      </c>
      <c r="B11">
        <v>620</v>
      </c>
      <c r="C11">
        <v>120</v>
      </c>
      <c r="D11">
        <v>62.74</v>
      </c>
      <c r="F11" s="14"/>
      <c r="G11" s="14"/>
      <c r="H11" s="14"/>
      <c r="I11" s="14"/>
      <c r="J11" s="14"/>
      <c r="K11" s="14"/>
      <c r="L11" s="14"/>
      <c r="M11">
        <f t="shared" si="0"/>
        <v>659.81017964908506</v>
      </c>
      <c r="N11">
        <f t="shared" si="1"/>
        <v>6.4209967175943641E-2</v>
      </c>
      <c r="O11" s="14"/>
      <c r="P11">
        <f t="shared" si="2"/>
        <v>997.03008043258262</v>
      </c>
      <c r="Q11">
        <f t="shared" si="3"/>
        <v>94.979506074095468</v>
      </c>
      <c r="R11">
        <f t="shared" si="8"/>
        <v>43269.012193351722</v>
      </c>
      <c r="S11">
        <f t="shared" si="9"/>
        <v>-39.810179649085057</v>
      </c>
      <c r="T11">
        <f t="shared" si="10"/>
        <v>115.06175539558009</v>
      </c>
      <c r="U11">
        <f t="shared" si="11"/>
        <v>1584.850403692426</v>
      </c>
      <c r="V11">
        <f t="shared" si="12"/>
        <v>46.283292143717176</v>
      </c>
      <c r="X11">
        <f t="shared" si="4"/>
        <v>47.604439548860221</v>
      </c>
      <c r="Y11">
        <f t="shared" si="13"/>
        <v>62.74</v>
      </c>
      <c r="Z11">
        <f t="shared" si="5"/>
        <v>842.63598869264968</v>
      </c>
      <c r="AA11">
        <f t="shared" si="6"/>
        <v>-222.63598869264968</v>
      </c>
      <c r="AB11">
        <f t="shared" si="14"/>
        <v>110.69377875974958</v>
      </c>
      <c r="AC11">
        <f t="shared" si="7"/>
        <v>49566.783461153631</v>
      </c>
    </row>
    <row r="12" spans="1:31" x14ac:dyDescent="0.25">
      <c r="A12" s="2">
        <v>42758</v>
      </c>
      <c r="B12">
        <v>641</v>
      </c>
      <c r="C12">
        <v>120.08</v>
      </c>
      <c r="D12">
        <v>62.96</v>
      </c>
      <c r="F12" s="14"/>
      <c r="G12" s="14"/>
      <c r="H12" s="14"/>
      <c r="I12" s="14"/>
      <c r="J12" s="14"/>
      <c r="K12" s="14"/>
      <c r="L12" s="14"/>
      <c r="M12">
        <f t="shared" si="0"/>
        <v>662.62705588722793</v>
      </c>
      <c r="N12">
        <f t="shared" si="1"/>
        <v>3.373955676634622E-2</v>
      </c>
      <c r="O12" s="14"/>
      <c r="P12">
        <f t="shared" si="2"/>
        <v>991.98435513137781</v>
      </c>
      <c r="Q12">
        <f t="shared" si="3"/>
        <v>90.73977916646497</v>
      </c>
      <c r="R12">
        <f t="shared" si="8"/>
        <v>34973.506169255335</v>
      </c>
      <c r="S12">
        <f t="shared" si="9"/>
        <v>-21.627055887227925</v>
      </c>
      <c r="T12">
        <f t="shared" si="10"/>
        <v>330.62598973901345</v>
      </c>
      <c r="U12">
        <f t="shared" si="11"/>
        <v>467.72954634928004</v>
      </c>
      <c r="V12">
        <f t="shared" si="12"/>
        <v>71.873025806567398</v>
      </c>
      <c r="X12">
        <f t="shared" si="4"/>
        <v>47.636175841892793</v>
      </c>
      <c r="Y12">
        <f t="shared" si="13"/>
        <v>62.96</v>
      </c>
      <c r="Z12">
        <f t="shared" si="5"/>
        <v>845.37811105102173</v>
      </c>
      <c r="AA12">
        <f t="shared" si="6"/>
        <v>-204.37811105102173</v>
      </c>
      <c r="AB12">
        <f t="shared" si="14"/>
        <v>333.35009597665754</v>
      </c>
      <c r="AC12">
        <f t="shared" si="7"/>
        <v>41770.412276783769</v>
      </c>
    </row>
    <row r="13" spans="1:31" x14ac:dyDescent="0.25">
      <c r="A13" s="2">
        <v>42759</v>
      </c>
      <c r="B13">
        <v>649</v>
      </c>
      <c r="C13">
        <v>119.97</v>
      </c>
      <c r="D13">
        <v>63.52</v>
      </c>
      <c r="F13" s="14"/>
      <c r="G13" s="14"/>
      <c r="H13" s="14"/>
      <c r="I13" s="14"/>
      <c r="J13" s="14"/>
      <c r="K13" s="14"/>
      <c r="L13" s="14"/>
      <c r="M13">
        <f t="shared" si="0"/>
        <v>669.31150648877701</v>
      </c>
      <c r="N13">
        <f t="shared" si="1"/>
        <v>3.1296620167607106E-2</v>
      </c>
      <c r="O13" s="14"/>
      <c r="P13">
        <f t="shared" si="2"/>
        <v>998.92552742053454</v>
      </c>
      <c r="Q13">
        <f t="shared" si="3"/>
        <v>80.384547037950881</v>
      </c>
      <c r="R13">
        <f t="shared" si="8"/>
        <v>32045.313398170998</v>
      </c>
      <c r="S13">
        <f t="shared" si="9"/>
        <v>-20.311506488777013</v>
      </c>
      <c r="T13">
        <f t="shared" si="10"/>
        <v>1.7306702197645567</v>
      </c>
      <c r="U13">
        <f t="shared" si="11"/>
        <v>412.5572958436307</v>
      </c>
      <c r="V13">
        <f t="shared" si="12"/>
        <v>60.596144422596353</v>
      </c>
      <c r="X13">
        <f t="shared" si="4"/>
        <v>47.592538438973008</v>
      </c>
      <c r="Y13">
        <f t="shared" si="13"/>
        <v>63.52</v>
      </c>
      <c r="Z13">
        <f t="shared" si="5"/>
        <v>852.16534823725567</v>
      </c>
      <c r="AA13">
        <f t="shared" si="6"/>
        <v>-203.16534823725567</v>
      </c>
      <c r="AB13">
        <f t="shared" si="14"/>
        <v>1.4707936424537764</v>
      </c>
      <c r="AC13">
        <f t="shared" si="7"/>
        <v>41276.158724365363</v>
      </c>
    </row>
    <row r="14" spans="1:31" x14ac:dyDescent="0.25">
      <c r="A14" s="2">
        <v>42760</v>
      </c>
      <c r="B14">
        <v>678</v>
      </c>
      <c r="C14">
        <v>121.88</v>
      </c>
      <c r="D14">
        <v>63.68</v>
      </c>
      <c r="F14" s="14"/>
      <c r="G14" s="14"/>
      <c r="H14" s="14"/>
      <c r="I14" s="14"/>
      <c r="J14" s="14"/>
      <c r="K14" s="14"/>
      <c r="L14" s="14"/>
      <c r="M14">
        <f t="shared" si="0"/>
        <v>674.2283567936729</v>
      </c>
      <c r="N14">
        <f t="shared" si="1"/>
        <v>5.5628955845532426E-3</v>
      </c>
      <c r="O14" s="14"/>
      <c r="P14">
        <f t="shared" si="2"/>
        <v>881.83953585426912</v>
      </c>
      <c r="Q14">
        <f t="shared" si="3"/>
        <v>77.54110928694692</v>
      </c>
      <c r="R14">
        <f t="shared" si="8"/>
        <v>22503.614602990277</v>
      </c>
      <c r="S14">
        <f t="shared" si="9"/>
        <v>3.7716432063270986</v>
      </c>
      <c r="T14">
        <f t="shared" si="10"/>
        <v>579.99809923679322</v>
      </c>
      <c r="U14">
        <f t="shared" si="11"/>
        <v>14.225292475833356</v>
      </c>
      <c r="V14">
        <f t="shared" si="12"/>
        <v>82.252570562035885</v>
      </c>
      <c r="X14">
        <f t="shared" si="4"/>
        <v>48.350242435125701</v>
      </c>
      <c r="Y14">
        <f t="shared" si="13"/>
        <v>63.68</v>
      </c>
      <c r="Z14">
        <f t="shared" si="5"/>
        <v>855.29744966262479</v>
      </c>
      <c r="AA14">
        <f t="shared" si="6"/>
        <v>-177.29744966262479</v>
      </c>
      <c r="AB14">
        <f t="shared" si="14"/>
        <v>669.14817666739054</v>
      </c>
      <c r="AC14">
        <f t="shared" si="7"/>
        <v>31434.385656870971</v>
      </c>
    </row>
    <row r="15" spans="1:31" x14ac:dyDescent="0.25">
      <c r="A15" s="2">
        <v>42761</v>
      </c>
      <c r="B15">
        <v>680</v>
      </c>
      <c r="C15">
        <v>121.94</v>
      </c>
      <c r="D15">
        <v>64.27</v>
      </c>
      <c r="F15" s="14"/>
      <c r="G15" s="14"/>
      <c r="H15" s="14"/>
      <c r="I15" s="14"/>
      <c r="J15" s="14"/>
      <c r="K15" s="14"/>
      <c r="L15" s="14"/>
      <c r="M15">
        <f t="shared" si="0"/>
        <v>681.54333693729245</v>
      </c>
      <c r="N15">
        <f t="shared" si="1"/>
        <v>2.269613143077135E-3</v>
      </c>
      <c r="O15" s="14"/>
      <c r="P15">
        <f t="shared" si="2"/>
        <v>878.27964187836528</v>
      </c>
      <c r="Q15">
        <f t="shared" si="3"/>
        <v>67.498432580119683</v>
      </c>
      <c r="R15">
        <f t="shared" si="8"/>
        <v>21907.566410219191</v>
      </c>
      <c r="S15">
        <f t="shared" si="9"/>
        <v>-1.5433369372924517</v>
      </c>
      <c r="T15">
        <f t="shared" si="10"/>
        <v>28.249013927070095</v>
      </c>
      <c r="U15">
        <f t="shared" si="11"/>
        <v>2.3818889020112448</v>
      </c>
      <c r="V15">
        <f t="shared" si="12"/>
        <v>57.632115317504372</v>
      </c>
      <c r="X15">
        <f t="shared" si="4"/>
        <v>48.374044654900125</v>
      </c>
      <c r="Y15">
        <f t="shared" si="13"/>
        <v>64.27</v>
      </c>
      <c r="Z15">
        <f t="shared" si="5"/>
        <v>862.55636439641614</v>
      </c>
      <c r="AA15">
        <f t="shared" si="6"/>
        <v>-182.55636439641614</v>
      </c>
      <c r="AB15">
        <f t="shared" si="14"/>
        <v>27.656184177287823</v>
      </c>
      <c r="AC15">
        <f t="shared" si="7"/>
        <v>33326.826181637072</v>
      </c>
    </row>
    <row r="16" spans="1:31" x14ac:dyDescent="0.25">
      <c r="A16" s="2">
        <v>42762</v>
      </c>
      <c r="B16">
        <v>680</v>
      </c>
      <c r="C16">
        <v>121.95</v>
      </c>
      <c r="D16">
        <v>65.78</v>
      </c>
      <c r="F16" s="14"/>
      <c r="G16" s="14"/>
      <c r="H16" s="14"/>
      <c r="I16" s="14"/>
      <c r="J16" s="14"/>
      <c r="K16" s="14"/>
      <c r="L16" s="14"/>
      <c r="M16">
        <f t="shared" si="0"/>
        <v>700.04237304501498</v>
      </c>
      <c r="N16">
        <f t="shared" si="1"/>
        <v>2.9474078007374976E-2</v>
      </c>
      <c r="O16" s="14"/>
      <c r="P16">
        <f t="shared" si="2"/>
        <v>877.68702621571435</v>
      </c>
      <c r="Q16">
        <f t="shared" si="3"/>
        <v>44.966988805019213</v>
      </c>
      <c r="R16">
        <f t="shared" si="8"/>
        <v>21907.566410219191</v>
      </c>
      <c r="S16">
        <f t="shared" si="9"/>
        <v>-20.042373045014983</v>
      </c>
      <c r="T16">
        <f t="shared" si="10"/>
        <v>342.21433691482201</v>
      </c>
      <c r="U16">
        <f t="shared" si="11"/>
        <v>401.69671727554316</v>
      </c>
      <c r="V16">
        <f t="shared" si="12"/>
        <v>55.796221852364283</v>
      </c>
      <c r="X16">
        <f t="shared" si="4"/>
        <v>48.378011691529203</v>
      </c>
      <c r="Y16">
        <f t="shared" si="13"/>
        <v>65.78</v>
      </c>
      <c r="Z16">
        <f t="shared" si="5"/>
        <v>881.04605626916737</v>
      </c>
      <c r="AA16">
        <f t="shared" si="6"/>
        <v>-201.04605626916737</v>
      </c>
      <c r="AB16">
        <f t="shared" si="14"/>
        <v>341.86870554928265</v>
      </c>
      <c r="AC16">
        <f t="shared" si="7"/>
        <v>40419.51674138521</v>
      </c>
    </row>
    <row r="17" spans="1:29" x14ac:dyDescent="0.25">
      <c r="A17" s="2">
        <v>42765</v>
      </c>
      <c r="B17">
        <v>676</v>
      </c>
      <c r="C17">
        <v>121.63</v>
      </c>
      <c r="D17">
        <v>65.13</v>
      </c>
      <c r="F17" s="14"/>
      <c r="G17" s="14"/>
      <c r="H17" s="14"/>
      <c r="I17" s="14"/>
      <c r="J17" s="14"/>
      <c r="K17" s="14"/>
      <c r="L17" s="14"/>
      <c r="M17">
        <f t="shared" si="0"/>
        <v>691.59024287350894</v>
      </c>
      <c r="N17">
        <f t="shared" si="1"/>
        <v>2.3062489457853465E-2</v>
      </c>
      <c r="O17" s="14"/>
      <c r="P17">
        <f t="shared" si="2"/>
        <v>896.74992742053416</v>
      </c>
      <c r="Q17">
        <f t="shared" si="3"/>
        <v>54.106954668473101</v>
      </c>
      <c r="R17">
        <f t="shared" si="8"/>
        <v>23107.66279576136</v>
      </c>
      <c r="S17">
        <f t="shared" si="9"/>
        <v>-15.590242873508942</v>
      </c>
      <c r="T17">
        <f t="shared" si="10"/>
        <v>19.821463064034418</v>
      </c>
      <c r="U17">
        <f t="shared" si="11"/>
        <v>243.05567285499635</v>
      </c>
      <c r="V17">
        <f t="shared" si="12"/>
        <v>51.796221852364283</v>
      </c>
      <c r="X17">
        <f t="shared" si="4"/>
        <v>48.251066519398904</v>
      </c>
      <c r="Y17">
        <f t="shared" si="13"/>
        <v>65.13</v>
      </c>
      <c r="Z17">
        <f t="shared" si="5"/>
        <v>872.89294161674434</v>
      </c>
      <c r="AA17">
        <f t="shared" si="6"/>
        <v>-196.89294161674434</v>
      </c>
      <c r="AB17">
        <f t="shared" si="14"/>
        <v>17.24836131617085</v>
      </c>
      <c r="AC17">
        <f t="shared" si="7"/>
        <v>38766.830458494696</v>
      </c>
    </row>
    <row r="18" spans="1:29" x14ac:dyDescent="0.25">
      <c r="A18" s="2">
        <v>42766</v>
      </c>
      <c r="B18">
        <v>676</v>
      </c>
      <c r="C18">
        <v>121.35</v>
      </c>
      <c r="D18">
        <v>64.650000000000006</v>
      </c>
      <c r="F18" s="14"/>
      <c r="G18" s="3" t="s">
        <v>16</v>
      </c>
      <c r="H18" s="5">
        <f>(J3/249)</f>
        <v>3.9215651235366855E-2</v>
      </c>
      <c r="K18" s="14"/>
      <c r="L18" s="14"/>
      <c r="M18">
        <f t="shared" si="0"/>
        <v>685.28099641613494</v>
      </c>
      <c r="N18">
        <f t="shared" si="1"/>
        <v>1.3729284639252869E-2</v>
      </c>
      <c r="O18" s="14"/>
      <c r="P18">
        <f t="shared" si="2"/>
        <v>913.59796597475122</v>
      </c>
      <c r="Q18">
        <f t="shared" si="3"/>
        <v>61.398867921484992</v>
      </c>
      <c r="R18">
        <f t="shared" si="8"/>
        <v>23107.66279576136</v>
      </c>
      <c r="S18">
        <f t="shared" si="9"/>
        <v>-9.2809964161349399</v>
      </c>
      <c r="T18">
        <f t="shared" si="10"/>
        <v>39.806590859886391</v>
      </c>
      <c r="U18">
        <f t="shared" si="11"/>
        <v>86.136894476309593</v>
      </c>
      <c r="V18">
        <f t="shared" si="12"/>
        <v>55.468008782644461</v>
      </c>
      <c r="X18">
        <f t="shared" si="4"/>
        <v>48.139989493784896</v>
      </c>
      <c r="Y18">
        <f t="shared" si="13"/>
        <v>64.650000000000006</v>
      </c>
      <c r="Z18">
        <f t="shared" si="5"/>
        <v>866.845333738568</v>
      </c>
      <c r="AA18">
        <f t="shared" si="6"/>
        <v>-190.845333738568</v>
      </c>
      <c r="AB18">
        <f t="shared" si="14"/>
        <v>36.573561048180487</v>
      </c>
      <c r="AC18">
        <f t="shared" si="7"/>
        <v>36421.941409785402</v>
      </c>
    </row>
    <row r="19" spans="1:29" x14ac:dyDescent="0.25">
      <c r="A19" s="2">
        <v>42767</v>
      </c>
      <c r="B19">
        <v>675</v>
      </c>
      <c r="C19">
        <v>128.75</v>
      </c>
      <c r="D19">
        <v>63.58</v>
      </c>
      <c r="F19" s="14"/>
      <c r="G19" s="3" t="s">
        <v>0</v>
      </c>
      <c r="H19">
        <f>'Расчёт матрицы S'!F9</f>
        <v>-294.03868196713233</v>
      </c>
      <c r="I19" s="3" t="s">
        <v>81</v>
      </c>
      <c r="J19">
        <f>J4/J5</f>
        <v>0.1641065348598949</v>
      </c>
      <c r="K19" s="14"/>
      <c r="L19" s="14"/>
      <c r="M19">
        <f t="shared" si="0"/>
        <v>683.64497100773053</v>
      </c>
      <c r="N19">
        <f t="shared" si="1"/>
        <v>1.2807364455897086E-2</v>
      </c>
      <c r="O19" s="14"/>
      <c r="P19">
        <f t="shared" si="2"/>
        <v>521.01637561330301</v>
      </c>
      <c r="Q19">
        <f t="shared" si="3"/>
        <v>79.312257881324456</v>
      </c>
      <c r="R19">
        <f t="shared" si="8"/>
        <v>23412.686892146903</v>
      </c>
      <c r="S19">
        <f t="shared" si="9"/>
        <v>-8.6449710077305326</v>
      </c>
      <c r="T19">
        <f t="shared" si="10"/>
        <v>0.40452832013599305</v>
      </c>
      <c r="U19">
        <f t="shared" si="11"/>
        <v>74.735523724501462</v>
      </c>
      <c r="V19">
        <f t="shared" si="12"/>
        <v>54.468008782644461</v>
      </c>
      <c r="X19">
        <f t="shared" si="4"/>
        <v>51.075596599297945</v>
      </c>
      <c r="Y19">
        <f t="shared" si="13"/>
        <v>63.58</v>
      </c>
      <c r="Z19">
        <f t="shared" si="5"/>
        <v>858.29457445136848</v>
      </c>
      <c r="AA19">
        <f t="shared" si="6"/>
        <v>-183.29457445136848</v>
      </c>
      <c r="AB19">
        <f t="shared" si="14"/>
        <v>57.013965813229888</v>
      </c>
      <c r="AC19">
        <f t="shared" si="7"/>
        <v>33596.901023308259</v>
      </c>
    </row>
    <row r="20" spans="1:29" x14ac:dyDescent="0.25">
      <c r="A20" s="2">
        <v>42768</v>
      </c>
      <c r="B20">
        <v>684</v>
      </c>
      <c r="C20">
        <v>128.53</v>
      </c>
      <c r="D20">
        <v>63.17</v>
      </c>
      <c r="F20" s="14"/>
      <c r="G20" s="3" t="s">
        <v>1</v>
      </c>
      <c r="H20">
        <f>'Расчёт матрицы S'!F10</f>
        <v>1.5488632031768796</v>
      </c>
      <c r="I20" s="3" t="s">
        <v>83</v>
      </c>
      <c r="J20">
        <f>1-J19/2</f>
        <v>0.91794673257005255</v>
      </c>
      <c r="K20" s="14"/>
      <c r="L20" s="14"/>
      <c r="M20">
        <f t="shared" si="0"/>
        <v>678.2855095367845</v>
      </c>
      <c r="N20">
        <f t="shared" si="1"/>
        <v>8.3545182210752883E-3</v>
      </c>
      <c r="O20" s="14"/>
      <c r="P20">
        <f t="shared" si="2"/>
        <v>531.10812019161631</v>
      </c>
      <c r="Q20">
        <f t="shared" si="3"/>
        <v>86.783067118272186</v>
      </c>
      <c r="R20">
        <f t="shared" si="8"/>
        <v>20739.470024677023</v>
      </c>
      <c r="S20">
        <f t="shared" si="9"/>
        <v>5.7144904632154976</v>
      </c>
      <c r="T20">
        <f t="shared" si="10"/>
        <v>206.19413373558353</v>
      </c>
      <c r="U20">
        <f t="shared" si="11"/>
        <v>32.655401254180873</v>
      </c>
      <c r="V20">
        <f t="shared" si="12"/>
        <v>64.385955515214505</v>
      </c>
      <c r="X20">
        <f t="shared" si="4"/>
        <v>50.988321793458368</v>
      </c>
      <c r="Y20">
        <f t="shared" si="13"/>
        <v>63.17</v>
      </c>
      <c r="Z20">
        <f t="shared" si="5"/>
        <v>853.14068614979203</v>
      </c>
      <c r="AA20">
        <f t="shared" si="6"/>
        <v>-169.14068614979203</v>
      </c>
      <c r="AB20">
        <f t="shared" si="14"/>
        <v>200.33255405350252</v>
      </c>
      <c r="AC20">
        <f t="shared" si="7"/>
        <v>28608.571711222448</v>
      </c>
    </row>
    <row r="21" spans="1:29" x14ac:dyDescent="0.25">
      <c r="A21" s="2">
        <v>42769</v>
      </c>
      <c r="B21">
        <v>687</v>
      </c>
      <c r="C21">
        <v>129.08000000000001</v>
      </c>
      <c r="D21">
        <v>63.68</v>
      </c>
      <c r="F21" s="14"/>
      <c r="G21" s="3" t="s">
        <v>84</v>
      </c>
      <c r="H21">
        <f>'Расчёт матрицы S'!F11</f>
        <v>12.240759917675993</v>
      </c>
      <c r="I21" s="3" t="s">
        <v>85</v>
      </c>
      <c r="J21">
        <f>H19*(1-J20)</f>
        <v>-24.126834606198376</v>
      </c>
      <c r="K21" s="14"/>
      <c r="L21" s="14"/>
      <c r="M21">
        <f t="shared" si="0"/>
        <v>685.38017185654644</v>
      </c>
      <c r="N21">
        <f t="shared" si="1"/>
        <v>2.3578284475306555E-3</v>
      </c>
      <c r="O21" s="14"/>
      <c r="P21">
        <f t="shared" si="2"/>
        <v>506.06025874583247</v>
      </c>
      <c r="Q21">
        <f t="shared" si="3"/>
        <v>77.54110928694692</v>
      </c>
      <c r="R21">
        <f t="shared" si="8"/>
        <v>19884.397735520397</v>
      </c>
      <c r="S21">
        <f t="shared" si="9"/>
        <v>1.6198281434535602</v>
      </c>
      <c r="T21">
        <f t="shared" si="10"/>
        <v>16.766259512878211</v>
      </c>
      <c r="U21">
        <f t="shared" si="11"/>
        <v>2.6238432143242076</v>
      </c>
      <c r="V21">
        <f t="shared" si="12"/>
        <v>59.124434922084106</v>
      </c>
      <c r="X21">
        <f t="shared" si="4"/>
        <v>51.206508808057315</v>
      </c>
      <c r="Y21">
        <f t="shared" si="13"/>
        <v>63.68</v>
      </c>
      <c r="Z21">
        <f t="shared" si="5"/>
        <v>859.72141554612995</v>
      </c>
      <c r="AA21">
        <f t="shared" si="6"/>
        <v>-172.72141554612995</v>
      </c>
      <c r="AB21">
        <f t="shared" si="14"/>
        <v>12.82162300979849</v>
      </c>
      <c r="AC21">
        <f t="shared" si="7"/>
        <v>29832.687388258899</v>
      </c>
    </row>
    <row r="22" spans="1:29" x14ac:dyDescent="0.25">
      <c r="A22" s="2">
        <v>42772</v>
      </c>
      <c r="B22">
        <v>689</v>
      </c>
      <c r="C22">
        <v>130.29</v>
      </c>
      <c r="D22">
        <v>63.64</v>
      </c>
      <c r="F22" s="14"/>
      <c r="G22" s="14"/>
      <c r="H22" s="14"/>
      <c r="I22" s="14"/>
      <c r="J22" s="14"/>
      <c r="K22" s="14"/>
      <c r="L22" s="14"/>
      <c r="M22">
        <f t="shared" si="0"/>
        <v>686.76466593568352</v>
      </c>
      <c r="N22">
        <f t="shared" si="1"/>
        <v>3.2443164939281212E-3</v>
      </c>
      <c r="O22" s="14"/>
      <c r="P22">
        <f t="shared" si="2"/>
        <v>453.08456356511016</v>
      </c>
      <c r="Q22">
        <f t="shared" si="3"/>
        <v>78.247168724697914</v>
      </c>
      <c r="R22">
        <f t="shared" si="8"/>
        <v>19324.349542749311</v>
      </c>
      <c r="S22">
        <f t="shared" si="9"/>
        <v>2.2353340643164756</v>
      </c>
      <c r="T22">
        <f t="shared" si="10"/>
        <v>0.37884753861730552</v>
      </c>
      <c r="U22">
        <f t="shared" si="11"/>
        <v>4.9967183790936138</v>
      </c>
      <c r="V22">
        <f t="shared" si="12"/>
        <v>58.370594724373859</v>
      </c>
      <c r="X22">
        <f t="shared" si="4"/>
        <v>51.686520240174985</v>
      </c>
      <c r="Y22">
        <f t="shared" si="13"/>
        <v>63.64</v>
      </c>
      <c r="Z22">
        <f t="shared" si="5"/>
        <v>859.97525719373436</v>
      </c>
      <c r="AA22">
        <f t="shared" si="6"/>
        <v>-170.97525719373436</v>
      </c>
      <c r="AB22">
        <f t="shared" si="14"/>
        <v>3.0490689916408549</v>
      </c>
      <c r="AC22">
        <f t="shared" si="7"/>
        <v>29232.538572463614</v>
      </c>
    </row>
    <row r="23" spans="1:29" x14ac:dyDescent="0.25">
      <c r="A23" s="2">
        <v>42773</v>
      </c>
      <c r="B23">
        <v>678</v>
      </c>
      <c r="C23">
        <v>131.53</v>
      </c>
      <c r="D23">
        <v>63.43</v>
      </c>
      <c r="F23" s="14"/>
      <c r="G23" s="14"/>
      <c r="H23" s="14"/>
      <c r="I23" s="14"/>
      <c r="J23" s="14"/>
      <c r="K23" s="14"/>
      <c r="L23" s="14"/>
      <c r="M23">
        <f t="shared" si="0"/>
        <v>686.11469672491091</v>
      </c>
      <c r="N23">
        <f t="shared" si="1"/>
        <v>1.1968579240281585E-2</v>
      </c>
      <c r="O23" s="14"/>
      <c r="P23">
        <f t="shared" si="2"/>
        <v>401.83342139643469</v>
      </c>
      <c r="Q23">
        <f t="shared" si="3"/>
        <v>82.006480772890697</v>
      </c>
      <c r="R23">
        <f t="shared" si="8"/>
        <v>22503.614602990277</v>
      </c>
      <c r="S23">
        <f t="shared" si="9"/>
        <v>-8.1146967249109139</v>
      </c>
      <c r="T23">
        <f t="shared" si="10"/>
        <v>107.12313733795494</v>
      </c>
      <c r="U23">
        <f t="shared" si="11"/>
        <v>65.848302937279911</v>
      </c>
      <c r="V23">
        <f t="shared" si="12"/>
        <v>45.534701259233771</v>
      </c>
      <c r="X23">
        <f t="shared" si="4"/>
        <v>52.178432782179875</v>
      </c>
      <c r="Y23">
        <f t="shared" si="13"/>
        <v>63.43</v>
      </c>
      <c r="Z23">
        <f t="shared" si="5"/>
        <v>858.16660284651493</v>
      </c>
      <c r="AA23">
        <f t="shared" si="6"/>
        <v>-180.16660284651493</v>
      </c>
      <c r="AB23">
        <f t="shared" si="14"/>
        <v>84.480834908888269</v>
      </c>
      <c r="AC23">
        <f t="shared" si="7"/>
        <v>32460.004781253843</v>
      </c>
    </row>
    <row r="24" spans="1:29" x14ac:dyDescent="0.25">
      <c r="A24" s="2">
        <v>42774</v>
      </c>
      <c r="B24">
        <v>677</v>
      </c>
      <c r="C24">
        <v>132.04</v>
      </c>
      <c r="D24">
        <v>63.34</v>
      </c>
      <c r="F24" s="14"/>
      <c r="G24" s="14"/>
      <c r="H24" s="14"/>
      <c r="I24" s="14"/>
      <c r="J24" s="14"/>
      <c r="K24" s="14"/>
      <c r="L24" s="14"/>
      <c r="M24">
        <f t="shared" si="0"/>
        <v>685.80294856594026</v>
      </c>
      <c r="N24">
        <f t="shared" si="1"/>
        <v>1.300287823624853E-2</v>
      </c>
      <c r="O24" s="14"/>
      <c r="P24">
        <f t="shared" si="2"/>
        <v>381.6468226012542</v>
      </c>
      <c r="Q24">
        <f t="shared" si="3"/>
        <v>83.644614507830383</v>
      </c>
      <c r="R24">
        <f t="shared" si="8"/>
        <v>22804.638699375817</v>
      </c>
      <c r="S24">
        <f t="shared" si="9"/>
        <v>-8.8029485659402553</v>
      </c>
      <c r="T24">
        <f t="shared" si="10"/>
        <v>0.47369059668027791</v>
      </c>
      <c r="U24">
        <f t="shared" si="11"/>
        <v>77.491903454589604</v>
      </c>
      <c r="V24">
        <f t="shared" si="12"/>
        <v>54.632115317504372</v>
      </c>
      <c r="X24">
        <f t="shared" si="4"/>
        <v>52.380751650262525</v>
      </c>
      <c r="Y24">
        <f t="shared" si="13"/>
        <v>63.34</v>
      </c>
      <c r="Z24">
        <f t="shared" si="5"/>
        <v>857.37829870400572</v>
      </c>
      <c r="AA24">
        <f t="shared" si="6"/>
        <v>-180.37829870400572</v>
      </c>
      <c r="AB24">
        <f t="shared" si="14"/>
        <v>4.4815136078757159E-2</v>
      </c>
      <c r="AC24">
        <f t="shared" si="7"/>
        <v>32536.33064335151</v>
      </c>
    </row>
    <row r="25" spans="1:29" x14ac:dyDescent="0.25">
      <c r="A25" s="2">
        <v>42775</v>
      </c>
      <c r="B25">
        <v>676</v>
      </c>
      <c r="C25">
        <v>132.41999999999999</v>
      </c>
      <c r="D25">
        <v>64.06</v>
      </c>
      <c r="F25" s="14"/>
      <c r="G25" s="14"/>
      <c r="H25" s="14"/>
      <c r="I25" s="14"/>
      <c r="J25" s="14"/>
      <c r="K25" s="14"/>
      <c r="L25" s="14"/>
      <c r="M25">
        <f t="shared" si="0"/>
        <v>695.20486372387415</v>
      </c>
      <c r="N25">
        <f t="shared" si="1"/>
        <v>2.8409561721707329E-2</v>
      </c>
      <c r="O25" s="14"/>
      <c r="P25">
        <f t="shared" si="2"/>
        <v>366.94402742053137</v>
      </c>
      <c r="Q25">
        <f t="shared" si="3"/>
        <v>70.993144628312351</v>
      </c>
      <c r="R25">
        <f t="shared" si="8"/>
        <v>23107.66279576136</v>
      </c>
      <c r="S25">
        <f t="shared" si="9"/>
        <v>-19.204863723874155</v>
      </c>
      <c r="T25">
        <f t="shared" si="10"/>
        <v>108.19983895285502</v>
      </c>
      <c r="U25">
        <f t="shared" si="11"/>
        <v>368.82679065257747</v>
      </c>
      <c r="V25">
        <f t="shared" si="12"/>
        <v>54.550062050074416</v>
      </c>
      <c r="X25">
        <f t="shared" si="4"/>
        <v>52.531499042167248</v>
      </c>
      <c r="Y25">
        <f t="shared" si="13"/>
        <v>64.06</v>
      </c>
      <c r="Z25">
        <f t="shared" si="5"/>
        <v>866.42513293302852</v>
      </c>
      <c r="AA25">
        <f t="shared" si="6"/>
        <v>-190.42513293302852</v>
      </c>
      <c r="AB25">
        <f t="shared" si="14"/>
        <v>100.93887802546429</v>
      </c>
      <c r="AC25">
        <f t="shared" si="7"/>
        <v>36261.731252561585</v>
      </c>
    </row>
    <row r="26" spans="1:29" x14ac:dyDescent="0.25">
      <c r="A26" s="2">
        <v>42776</v>
      </c>
      <c r="B26">
        <v>667</v>
      </c>
      <c r="C26">
        <v>132.12</v>
      </c>
      <c r="D26">
        <v>64</v>
      </c>
      <c r="F26" s="14"/>
      <c r="G26" s="14"/>
      <c r="H26" s="14"/>
      <c r="I26" s="14"/>
      <c r="J26" s="14"/>
      <c r="K26" s="14"/>
      <c r="L26" s="14"/>
      <c r="M26">
        <f t="shared" si="0"/>
        <v>694.00575916786056</v>
      </c>
      <c r="N26">
        <f t="shared" si="1"/>
        <v>4.0488394554513585E-2</v>
      </c>
      <c r="O26" s="14"/>
      <c r="P26">
        <f t="shared" si="2"/>
        <v>378.52749730004888</v>
      </c>
      <c r="Q26">
        <f t="shared" si="3"/>
        <v>72.007833784938896</v>
      </c>
      <c r="R26">
        <f t="shared" si="8"/>
        <v>25924.879663231241</v>
      </c>
      <c r="S26">
        <f t="shared" si="9"/>
        <v>-27.00575916786056</v>
      </c>
      <c r="T26">
        <f t="shared" si="10"/>
        <v>60.853969728007861</v>
      </c>
      <c r="U26">
        <f t="shared" si="11"/>
        <v>729.31102823248466</v>
      </c>
      <c r="V26">
        <f t="shared" si="12"/>
        <v>46.468008782644461</v>
      </c>
      <c r="X26">
        <f t="shared" si="4"/>
        <v>52.412487943295105</v>
      </c>
      <c r="Y26">
        <f t="shared" si="13"/>
        <v>64</v>
      </c>
      <c r="Z26">
        <f t="shared" si="5"/>
        <v>865.50635542615521</v>
      </c>
      <c r="AA26">
        <f t="shared" si="6"/>
        <v>-198.50635542615521</v>
      </c>
      <c r="AB26">
        <f t="shared" si="14"/>
        <v>65.306156983416727</v>
      </c>
      <c r="AC26">
        <f t="shared" si="7"/>
        <v>39404.773144575061</v>
      </c>
    </row>
    <row r="27" spans="1:29" x14ac:dyDescent="0.25">
      <c r="A27" s="2">
        <v>42779</v>
      </c>
      <c r="B27">
        <v>660</v>
      </c>
      <c r="C27">
        <v>133.29</v>
      </c>
      <c r="D27">
        <v>64.72</v>
      </c>
      <c r="F27" s="14"/>
      <c r="G27" s="35" t="s">
        <v>87</v>
      </c>
      <c r="H27" s="36"/>
      <c r="I27" s="37"/>
      <c r="J27" s="14"/>
      <c r="K27" s="14"/>
      <c r="L27" s="14"/>
      <c r="M27">
        <f t="shared" si="0"/>
        <v>704.6312762563042</v>
      </c>
      <c r="N27">
        <f t="shared" si="1"/>
        <v>6.762314584288516E-2</v>
      </c>
      <c r="O27" s="14"/>
      <c r="P27">
        <f t="shared" si="2"/>
        <v>334.36986476992854</v>
      </c>
      <c r="Q27">
        <f t="shared" si="3"/>
        <v>60.306763905420844</v>
      </c>
      <c r="R27">
        <f t="shared" si="8"/>
        <v>28228.048337930035</v>
      </c>
      <c r="S27">
        <f t="shared" si="9"/>
        <v>-44.631276256304204</v>
      </c>
      <c r="T27">
        <f t="shared" si="10"/>
        <v>310.65885263501889</v>
      </c>
      <c r="U27">
        <f t="shared" si="11"/>
        <v>1991.9508202665434</v>
      </c>
      <c r="V27">
        <f t="shared" si="12"/>
        <v>47.729529375774973</v>
      </c>
      <c r="X27">
        <f t="shared" si="4"/>
        <v>52.876631228896485</v>
      </c>
      <c r="Y27">
        <f t="shared" si="13"/>
        <v>64.72</v>
      </c>
      <c r="Z27">
        <f t="shared" si="5"/>
        <v>875.03859702295154</v>
      </c>
      <c r="AA27">
        <f t="shared" si="6"/>
        <v>-215.03859702295154</v>
      </c>
      <c r="AB27">
        <f t="shared" si="14"/>
        <v>273.31501221484268</v>
      </c>
      <c r="AC27">
        <f t="shared" si="7"/>
        <v>46241.598209599339</v>
      </c>
    </row>
    <row r="28" spans="1:29" x14ac:dyDescent="0.25">
      <c r="A28" s="2">
        <v>42780</v>
      </c>
      <c r="B28">
        <v>653</v>
      </c>
      <c r="C28">
        <v>135.02000000000001</v>
      </c>
      <c r="D28">
        <v>64.569999999999993</v>
      </c>
      <c r="F28" s="14"/>
      <c r="G28" s="15"/>
      <c r="H28" s="16" t="s">
        <v>88</v>
      </c>
      <c r="I28" s="17" t="s">
        <v>89</v>
      </c>
      <c r="J28" s="14"/>
      <c r="K28" s="14"/>
      <c r="L28" s="14"/>
      <c r="M28">
        <f t="shared" si="0"/>
        <v>705.47469561014873</v>
      </c>
      <c r="N28">
        <f t="shared" si="1"/>
        <v>8.0359411347854098E-2</v>
      </c>
      <c r="O28" s="14"/>
      <c r="P28">
        <f t="shared" si="2"/>
        <v>274.09395513137321</v>
      </c>
      <c r="Q28">
        <f t="shared" si="3"/>
        <v>62.658986796987193</v>
      </c>
      <c r="R28">
        <f t="shared" si="8"/>
        <v>30629.217012628829</v>
      </c>
      <c r="S28">
        <f t="shared" si="9"/>
        <v>-52.474695610148729</v>
      </c>
      <c r="T28">
        <f t="shared" si="10"/>
        <v>61.519227160262858</v>
      </c>
      <c r="U28">
        <f t="shared" si="11"/>
        <v>2753.5936793777623</v>
      </c>
      <c r="V28">
        <f t="shared" si="12"/>
        <v>47.155156503765284</v>
      </c>
      <c r="X28">
        <f t="shared" si="4"/>
        <v>53.562928565725898</v>
      </c>
      <c r="Y28">
        <f t="shared" si="13"/>
        <v>64.569999999999993</v>
      </c>
      <c r="Z28">
        <f t="shared" si="5"/>
        <v>874.26546372675341</v>
      </c>
      <c r="AA28">
        <f t="shared" si="6"/>
        <v>-221.26546372675341</v>
      </c>
      <c r="AB28">
        <f t="shared" si="14"/>
        <v>38.773868946916423</v>
      </c>
      <c r="AC28">
        <f t="shared" si="7"/>
        <v>48958.405438215232</v>
      </c>
    </row>
    <row r="29" spans="1:29" x14ac:dyDescent="0.25">
      <c r="A29" s="2">
        <v>42781</v>
      </c>
      <c r="B29">
        <v>659</v>
      </c>
      <c r="C29">
        <v>135.51</v>
      </c>
      <c r="D29">
        <v>64.53</v>
      </c>
      <c r="F29" s="14"/>
      <c r="G29" s="18" t="s">
        <v>88</v>
      </c>
      <c r="H29" s="19">
        <v>1</v>
      </c>
      <c r="I29" s="20">
        <f>CORREL(D3:D251,C3:C251)</f>
        <v>0.9163867006294012</v>
      </c>
      <c r="J29" s="14"/>
      <c r="K29" s="14"/>
      <c r="L29" s="14"/>
      <c r="M29">
        <f t="shared" si="0"/>
        <v>705.74400818299853</v>
      </c>
      <c r="N29">
        <f t="shared" si="1"/>
        <v>7.0931727136568326E-2</v>
      </c>
      <c r="O29" s="14"/>
      <c r="P29">
        <f t="shared" si="2"/>
        <v>258.10938766149417</v>
      </c>
      <c r="Q29">
        <f t="shared" si="3"/>
        <v>63.293846234738076</v>
      </c>
      <c r="R29">
        <f t="shared" si="8"/>
        <v>28565.072434315578</v>
      </c>
      <c r="S29">
        <f t="shared" si="9"/>
        <v>-46.744008182998527</v>
      </c>
      <c r="T29">
        <f t="shared" si="10"/>
        <v>32.840778387697391</v>
      </c>
      <c r="U29">
        <f t="shared" si="11"/>
        <v>2185.0023010122331</v>
      </c>
      <c r="V29">
        <f t="shared" si="12"/>
        <v>59.580783631755708</v>
      </c>
      <c r="X29">
        <f t="shared" si="4"/>
        <v>53.757313360550405</v>
      </c>
      <c r="Y29">
        <f t="shared" si="13"/>
        <v>64.53</v>
      </c>
      <c r="Z29">
        <f t="shared" si="5"/>
        <v>874.07690878600727</v>
      </c>
      <c r="AA29">
        <f t="shared" si="6"/>
        <v>-215.07690878600727</v>
      </c>
      <c r="AB29">
        <f t="shared" si="14"/>
        <v>38.298212254633512</v>
      </c>
      <c r="AC29">
        <f t="shared" si="7"/>
        <v>46258.076692944487</v>
      </c>
    </row>
    <row r="30" spans="1:29" x14ac:dyDescent="0.25">
      <c r="A30" s="2">
        <v>42782</v>
      </c>
      <c r="B30">
        <v>666</v>
      </c>
      <c r="C30">
        <v>135.34</v>
      </c>
      <c r="D30">
        <v>64.52</v>
      </c>
      <c r="F30" s="14"/>
      <c r="G30" s="21" t="s">
        <v>89</v>
      </c>
      <c r="H30" s="22">
        <f>CORREL(D3:D251,C3:C251)</f>
        <v>0.9163867006294012</v>
      </c>
      <c r="I30" s="23">
        <v>1</v>
      </c>
      <c r="J30" s="14"/>
      <c r="K30" s="14"/>
      <c r="L30" s="14"/>
      <c r="M30">
        <f t="shared" si="0"/>
        <v>705.3582938392816</v>
      </c>
      <c r="N30">
        <f t="shared" si="1"/>
        <v>5.9096537296218617E-2</v>
      </c>
      <c r="O30" s="14"/>
      <c r="P30">
        <f t="shared" si="2"/>
        <v>263.60065392655406</v>
      </c>
      <c r="Q30">
        <f t="shared" si="3"/>
        <v>63.453061094175908</v>
      </c>
      <c r="R30">
        <f t="shared" si="8"/>
        <v>26247.903759616784</v>
      </c>
      <c r="S30">
        <f t="shared" si="9"/>
        <v>-39.3582938392816</v>
      </c>
      <c r="T30">
        <f t="shared" si="10"/>
        <v>54.548776366985955</v>
      </c>
      <c r="U30">
        <f t="shared" si="11"/>
        <v>1549.0752939392319</v>
      </c>
      <c r="V30">
        <f t="shared" si="12"/>
        <v>61.073103236335328</v>
      </c>
      <c r="X30">
        <f t="shared" si="4"/>
        <v>53.689873737856189</v>
      </c>
      <c r="Y30">
        <f t="shared" si="13"/>
        <v>64.52</v>
      </c>
      <c r="Z30">
        <f t="shared" si="5"/>
        <v>873.85004643680327</v>
      </c>
      <c r="AA30">
        <f t="shared" si="6"/>
        <v>-207.85004643680327</v>
      </c>
      <c r="AB30">
        <f t="shared" si="14"/>
        <v>52.227539414342324</v>
      </c>
      <c r="AC30">
        <f t="shared" si="7"/>
        <v>43201.641803781276</v>
      </c>
    </row>
    <row r="31" spans="1:29" x14ac:dyDescent="0.25">
      <c r="A31" s="2">
        <v>42783</v>
      </c>
      <c r="B31">
        <v>653</v>
      </c>
      <c r="C31">
        <v>135.72</v>
      </c>
      <c r="D31">
        <v>64.62</v>
      </c>
      <c r="F31" s="14"/>
      <c r="J31" s="14"/>
      <c r="K31" s="14"/>
      <c r="L31" s="14"/>
      <c r="M31">
        <f t="shared" si="0"/>
        <v>707.17093784825647</v>
      </c>
      <c r="N31">
        <f t="shared" si="1"/>
        <v>8.295702580131159E-2</v>
      </c>
      <c r="O31" s="14"/>
      <c r="P31">
        <f t="shared" si="2"/>
        <v>251.40585874583121</v>
      </c>
      <c r="Q31">
        <f t="shared" si="3"/>
        <v>61.869912499798261</v>
      </c>
      <c r="R31">
        <f t="shared" si="8"/>
        <v>30629.217012628829</v>
      </c>
      <c r="S31">
        <f t="shared" si="9"/>
        <v>-54.170937848256472</v>
      </c>
      <c r="T31">
        <f t="shared" si="10"/>
        <v>219.41442253661916</v>
      </c>
      <c r="U31">
        <f t="shared" si="11"/>
        <v>2934.4905073596656</v>
      </c>
      <c r="V31">
        <f t="shared" si="12"/>
        <v>41.647476108345018</v>
      </c>
      <c r="X31">
        <f t="shared" si="4"/>
        <v>53.840621129760912</v>
      </c>
      <c r="Y31">
        <f t="shared" si="13"/>
        <v>64.62</v>
      </c>
      <c r="Z31">
        <f t="shared" si="5"/>
        <v>875.30760951686705</v>
      </c>
      <c r="AA31">
        <f t="shared" si="6"/>
        <v>-222.30760951686705</v>
      </c>
      <c r="AB31">
        <f t="shared" si="14"/>
        <v>209.02113021402323</v>
      </c>
      <c r="AC31">
        <f t="shared" si="7"/>
        <v>49420.673249103835</v>
      </c>
    </row>
    <row r="32" spans="1:29" x14ac:dyDescent="0.25">
      <c r="A32" s="2">
        <v>42787</v>
      </c>
      <c r="B32">
        <v>671</v>
      </c>
      <c r="C32">
        <v>136.69999999999999</v>
      </c>
      <c r="D32">
        <v>64.489999999999995</v>
      </c>
      <c r="G32" s="8">
        <v>27.730171467167882</v>
      </c>
      <c r="I32">
        <f>MDETERM(H29:I30)</f>
        <v>0.16023541490956028</v>
      </c>
      <c r="M32">
        <f t="shared" si="0"/>
        <v>707.09752499807178</v>
      </c>
      <c r="N32">
        <f t="shared" si="1"/>
        <v>5.3796609535129325E-2</v>
      </c>
      <c r="P32">
        <f t="shared" si="2"/>
        <v>221.28892380607218</v>
      </c>
      <c r="Q32">
        <f t="shared" si="3"/>
        <v>63.931905672489179</v>
      </c>
      <c r="R32">
        <f t="shared" si="8"/>
        <v>24652.783277689072</v>
      </c>
      <c r="S32">
        <f t="shared" si="9"/>
        <v>-36.097524998071776</v>
      </c>
      <c r="T32">
        <f t="shared" si="10"/>
        <v>326.64825205322126</v>
      </c>
      <c r="U32">
        <f t="shared" si="11"/>
        <v>1303.0313109864169</v>
      </c>
      <c r="V32">
        <f t="shared" si="12"/>
        <v>71.580783631755708</v>
      </c>
      <c r="X32">
        <f t="shared" si="4"/>
        <v>54.229390719409935</v>
      </c>
      <c r="Y32">
        <f t="shared" si="13"/>
        <v>64.489999999999995</v>
      </c>
      <c r="Z32">
        <f t="shared" si="5"/>
        <v>874.31846163949058</v>
      </c>
      <c r="AA32">
        <f t="shared" si="6"/>
        <v>-203.31846163949058</v>
      </c>
      <c r="AB32">
        <f t="shared" si="14"/>
        <v>360.58773710887118</v>
      </c>
      <c r="AC32">
        <f t="shared" si="7"/>
        <v>41338.396843449002</v>
      </c>
    </row>
    <row r="33" spans="1:29" x14ac:dyDescent="0.25">
      <c r="A33" s="2">
        <v>42788</v>
      </c>
      <c r="B33">
        <v>677</v>
      </c>
      <c r="C33">
        <v>137.11000000000001</v>
      </c>
      <c r="D33">
        <v>64.36</v>
      </c>
      <c r="G33" s="8">
        <v>0.45362372945377427</v>
      </c>
      <c r="M33">
        <f t="shared" si="0"/>
        <v>706.14126012207646</v>
      </c>
      <c r="N33">
        <f t="shared" si="1"/>
        <v>4.3044697373820474E-2</v>
      </c>
      <c r="P33">
        <f t="shared" si="2"/>
        <v>209.25888163739663</v>
      </c>
      <c r="Q33">
        <f t="shared" si="3"/>
        <v>66.02769884517987</v>
      </c>
      <c r="R33">
        <f t="shared" si="8"/>
        <v>22804.638699375817</v>
      </c>
      <c r="S33">
        <f t="shared" si="9"/>
        <v>-29.14126012207646</v>
      </c>
      <c r="T33">
        <f t="shared" si="10"/>
        <v>48.389621025006136</v>
      </c>
      <c r="U33">
        <f t="shared" si="11"/>
        <v>849.21304150252377</v>
      </c>
      <c r="V33">
        <f t="shared" si="12"/>
        <v>61.057742445494796</v>
      </c>
      <c r="X33">
        <f t="shared" si="4"/>
        <v>54.392039221201884</v>
      </c>
      <c r="Y33">
        <f t="shared" si="13"/>
        <v>64.36</v>
      </c>
      <c r="Z33">
        <f t="shared" si="5"/>
        <v>872.97908312967013</v>
      </c>
      <c r="AA33">
        <f t="shared" si="6"/>
        <v>-195.97908312967013</v>
      </c>
      <c r="AB33">
        <f t="shared" si="14"/>
        <v>53.866476910414235</v>
      </c>
      <c r="AC33">
        <f t="shared" si="7"/>
        <v>38407.801024346154</v>
      </c>
    </row>
    <row r="34" spans="1:29" ht="15.75" thickBot="1" x14ac:dyDescent="0.3">
      <c r="A34" s="2">
        <v>42789</v>
      </c>
      <c r="B34">
        <v>682</v>
      </c>
      <c r="C34">
        <v>136.53</v>
      </c>
      <c r="D34">
        <v>64.62</v>
      </c>
      <c r="G34" s="9">
        <v>0.89898565754466686</v>
      </c>
      <c r="M34">
        <f t="shared" si="0"/>
        <v>708.42551704282971</v>
      </c>
      <c r="N34">
        <f t="shared" si="1"/>
        <v>3.8747092438166729E-2</v>
      </c>
      <c r="P34">
        <f t="shared" si="2"/>
        <v>226.37559007113211</v>
      </c>
      <c r="Q34">
        <f t="shared" si="3"/>
        <v>61.869912499798261</v>
      </c>
      <c r="R34">
        <f t="shared" si="8"/>
        <v>21319.518217448109</v>
      </c>
      <c r="S34">
        <f t="shared" si="9"/>
        <v>-26.425517042829711</v>
      </c>
      <c r="T34">
        <f t="shared" si="10"/>
        <v>7.375260472476616</v>
      </c>
      <c r="U34">
        <f t="shared" si="11"/>
        <v>698.30795098088345</v>
      </c>
      <c r="V34">
        <f t="shared" si="12"/>
        <v>60.550062050074416</v>
      </c>
      <c r="X34">
        <f t="shared" si="4"/>
        <v>54.161951096715718</v>
      </c>
      <c r="Y34">
        <f t="shared" si="13"/>
        <v>64.62</v>
      </c>
      <c r="Z34">
        <f t="shared" si="5"/>
        <v>875.80530567876133</v>
      </c>
      <c r="AA34">
        <f t="shared" si="6"/>
        <v>-193.80530567876133</v>
      </c>
      <c r="AB34">
        <f t="shared" si="14"/>
        <v>4.7253084060795656</v>
      </c>
      <c r="AC34">
        <f t="shared" si="7"/>
        <v>37560.496509238117</v>
      </c>
    </row>
    <row r="35" spans="1:29" x14ac:dyDescent="0.25">
      <c r="A35" s="2">
        <v>42790</v>
      </c>
      <c r="B35">
        <v>664</v>
      </c>
      <c r="C35">
        <v>136.66</v>
      </c>
      <c r="D35">
        <v>64.62</v>
      </c>
      <c r="M35">
        <f t="shared" si="0"/>
        <v>708.62686925924277</v>
      </c>
      <c r="N35">
        <f t="shared" si="1"/>
        <v>6.7209140450666824E-2</v>
      </c>
      <c r="P35">
        <f t="shared" si="2"/>
        <v>222.48058645667436</v>
      </c>
      <c r="Q35">
        <f t="shared" si="3"/>
        <v>61.869912499798261</v>
      </c>
      <c r="R35">
        <f t="shared" si="8"/>
        <v>26899.951952387866</v>
      </c>
      <c r="S35">
        <f t="shared" si="9"/>
        <v>-44.626869259242767</v>
      </c>
      <c r="T35">
        <f t="shared" si="10"/>
        <v>331.2892225059245</v>
      </c>
      <c r="U35">
        <f t="shared" si="11"/>
        <v>1991.5574598815472</v>
      </c>
      <c r="V35">
        <f t="shared" si="12"/>
        <v>37.960328387224195</v>
      </c>
      <c r="X35">
        <f t="shared" si="4"/>
        <v>54.213522572893652</v>
      </c>
      <c r="Y35">
        <f t="shared" si="13"/>
        <v>64.62</v>
      </c>
      <c r="Z35">
        <f t="shared" si="5"/>
        <v>875.8851828405468</v>
      </c>
      <c r="AA35">
        <f t="shared" si="6"/>
        <v>-211.8851828405468</v>
      </c>
      <c r="AB35">
        <f t="shared" si="14"/>
        <v>326.88195818525202</v>
      </c>
      <c r="AC35">
        <f t="shared" si="7"/>
        <v>44895.330707371948</v>
      </c>
    </row>
    <row r="36" spans="1:29" x14ac:dyDescent="0.25">
      <c r="A36" s="2">
        <v>42793</v>
      </c>
      <c r="B36">
        <v>657</v>
      </c>
      <c r="C36">
        <v>136.93</v>
      </c>
      <c r="D36">
        <v>64.23</v>
      </c>
      <c r="M36">
        <f t="shared" si="0"/>
        <v>704.27116595620691</v>
      </c>
      <c r="N36">
        <f t="shared" si="1"/>
        <v>7.1950024286464104E-2</v>
      </c>
      <c r="P36">
        <f t="shared" si="2"/>
        <v>214.49896356510772</v>
      </c>
      <c r="Q36">
        <f t="shared" si="3"/>
        <v>68.15729201787056</v>
      </c>
      <c r="R36">
        <f t="shared" si="8"/>
        <v>29245.120627086661</v>
      </c>
      <c r="S36">
        <f t="shared" si="9"/>
        <v>-47.271165956206914</v>
      </c>
      <c r="T36">
        <f t="shared" si="10"/>
        <v>6.9923050215755005</v>
      </c>
      <c r="U36">
        <f t="shared" si="11"/>
        <v>2234.5631308592556</v>
      </c>
      <c r="V36">
        <f t="shared" si="12"/>
        <v>47.483369573485106</v>
      </c>
      <c r="X36">
        <f t="shared" si="4"/>
        <v>54.32063256187859</v>
      </c>
      <c r="Y36">
        <f t="shared" si="13"/>
        <v>64.23</v>
      </c>
      <c r="Z36">
        <f t="shared" si="5"/>
        <v>871.27718519328471</v>
      </c>
      <c r="AA36">
        <f t="shared" si="6"/>
        <v>-214.27718519328471</v>
      </c>
      <c r="AB36">
        <f t="shared" si="14"/>
        <v>5.7216752555036701</v>
      </c>
      <c r="AC36">
        <f t="shared" si="7"/>
        <v>45914.71209435723</v>
      </c>
    </row>
    <row r="37" spans="1:29" x14ac:dyDescent="0.25">
      <c r="A37" s="2">
        <v>42794</v>
      </c>
      <c r="B37">
        <v>662</v>
      </c>
      <c r="C37">
        <v>136.99</v>
      </c>
      <c r="D37">
        <v>63.98</v>
      </c>
      <c r="M37">
        <f t="shared" si="0"/>
        <v>701.30390776897843</v>
      </c>
      <c r="N37">
        <f t="shared" si="1"/>
        <v>5.9371461886674373E-2</v>
      </c>
      <c r="P37">
        <f t="shared" si="2"/>
        <v>212.74506958920404</v>
      </c>
      <c r="Q37">
        <f t="shared" si="3"/>
        <v>72.347663503814445</v>
      </c>
      <c r="R37">
        <f t="shared" si="8"/>
        <v>27560.000145158952</v>
      </c>
      <c r="S37">
        <f t="shared" si="9"/>
        <v>-39.303907768978434</v>
      </c>
      <c r="T37">
        <f t="shared" si="10"/>
        <v>63.477203021959262</v>
      </c>
      <c r="U37">
        <f t="shared" si="11"/>
        <v>1544.7971659123632</v>
      </c>
      <c r="V37">
        <f t="shared" si="12"/>
        <v>58.90899670147553</v>
      </c>
      <c r="X37">
        <f t="shared" si="4"/>
        <v>54.344434781653021</v>
      </c>
      <c r="Y37" t="e">
        <f>SQRT(1-J55^2)*D37</f>
        <v>#VALUE!</v>
      </c>
      <c r="Z37" t="e">
        <f t="shared" si="5"/>
        <v>#VALUE!</v>
      </c>
      <c r="AA37" t="e">
        <f t="shared" si="6"/>
        <v>#VALUE!</v>
      </c>
      <c r="AB37" t="e">
        <f t="shared" si="14"/>
        <v>#VALUE!</v>
      </c>
      <c r="AC37" t="e">
        <f t="shared" si="7"/>
        <v>#VALUE!</v>
      </c>
    </row>
    <row r="38" spans="1:29" x14ac:dyDescent="0.25">
      <c r="A38" s="2">
        <v>42795</v>
      </c>
      <c r="B38">
        <v>652</v>
      </c>
      <c r="C38">
        <v>139.79</v>
      </c>
      <c r="D38">
        <v>64.94</v>
      </c>
      <c r="M38">
        <f t="shared" si="0"/>
        <v>717.39185425884261</v>
      </c>
      <c r="N38">
        <f t="shared" si="1"/>
        <v>0.10029425499822486</v>
      </c>
      <c r="P38">
        <f t="shared" si="2"/>
        <v>138.904684047035</v>
      </c>
      <c r="Q38">
        <f t="shared" si="3"/>
        <v>56.938236997790341</v>
      </c>
      <c r="R38">
        <f t="shared" si="8"/>
        <v>30980.241109014372</v>
      </c>
      <c r="S38">
        <f t="shared" si="9"/>
        <v>-65.391854258842613</v>
      </c>
      <c r="T38">
        <f t="shared" si="10"/>
        <v>680.58095205801681</v>
      </c>
      <c r="U38">
        <f t="shared" si="11"/>
        <v>4276.0946034097133</v>
      </c>
      <c r="V38">
        <f t="shared" si="12"/>
        <v>44.319263038625195</v>
      </c>
      <c r="X38">
        <f t="shared" si="4"/>
        <v>55.455205037793085</v>
      </c>
      <c r="Y38" t="e">
        <f>SQRT(1-J56^2)*D38</f>
        <v>#VALUE!</v>
      </c>
      <c r="Z38" t="e">
        <f t="shared" si="5"/>
        <v>#VALUE!</v>
      </c>
      <c r="AA38" t="e">
        <f t="shared" si="6"/>
        <v>#VALUE!</v>
      </c>
      <c r="AB38" t="e">
        <f t="shared" si="14"/>
        <v>#VALUE!</v>
      </c>
      <c r="AC38" t="e">
        <f t="shared" si="7"/>
        <v>#VALUE!</v>
      </c>
    </row>
    <row r="39" spans="1:29" x14ac:dyDescent="0.25">
      <c r="A39" s="2">
        <v>42796</v>
      </c>
      <c r="B39">
        <v>674</v>
      </c>
      <c r="C39">
        <v>138.96</v>
      </c>
      <c r="D39">
        <v>64.010000000000005</v>
      </c>
      <c r="M39">
        <f t="shared" si="0"/>
        <v>704.72239107676717</v>
      </c>
      <c r="N39">
        <f t="shared" si="1"/>
        <v>4.5582182606479477E-2</v>
      </c>
      <c r="P39">
        <f t="shared" si="2"/>
        <v>159.15798404703486</v>
      </c>
      <c r="Q39">
        <f t="shared" si="3"/>
        <v>71.838218925501053</v>
      </c>
      <c r="R39">
        <f t="shared" si="8"/>
        <v>23719.710988532446</v>
      </c>
      <c r="S39">
        <f t="shared" si="9"/>
        <v>-30.722391076767167</v>
      </c>
      <c r="T39">
        <f t="shared" si="10"/>
        <v>1201.971677333285</v>
      </c>
      <c r="U39">
        <f t="shared" si="11"/>
        <v>943.86531347382288</v>
      </c>
      <c r="V39">
        <f t="shared" si="12"/>
        <v>75.498730364325752</v>
      </c>
      <c r="X39">
        <f t="shared" si="4"/>
        <v>55.125940997580138</v>
      </c>
      <c r="Y39" t="e">
        <f>SQRT(1-#REF!^2)*D39</f>
        <v>#REF!</v>
      </c>
      <c r="Z39" t="e">
        <f t="shared" si="5"/>
        <v>#REF!</v>
      </c>
      <c r="AA39" t="e">
        <f t="shared" si="6"/>
        <v>#REF!</v>
      </c>
      <c r="AB39" t="e">
        <f t="shared" si="14"/>
        <v>#REF!</v>
      </c>
      <c r="AC39" t="e">
        <f t="shared" si="7"/>
        <v>#REF!</v>
      </c>
    </row>
    <row r="40" spans="1:29" x14ac:dyDescent="0.25">
      <c r="A40" s="2">
        <v>42797</v>
      </c>
      <c r="B40">
        <v>665</v>
      </c>
      <c r="C40">
        <v>139.78</v>
      </c>
      <c r="D40">
        <v>64.25</v>
      </c>
      <c r="M40">
        <f t="shared" si="0"/>
        <v>708.93024128361435</v>
      </c>
      <c r="N40">
        <f t="shared" si="1"/>
        <v>6.6060513208442626E-2</v>
      </c>
      <c r="P40">
        <f t="shared" si="2"/>
        <v>139.1404997096854</v>
      </c>
      <c r="Q40">
        <f t="shared" si="3"/>
        <v>67.827462298995115</v>
      </c>
      <c r="R40">
        <f t="shared" si="8"/>
        <v>26572.927856002323</v>
      </c>
      <c r="S40">
        <f t="shared" si="9"/>
        <v>-43.93024128361435</v>
      </c>
      <c r="T40">
        <f t="shared" si="10"/>
        <v>174.44730708651318</v>
      </c>
      <c r="U40">
        <f t="shared" si="11"/>
        <v>1929.8660992365747</v>
      </c>
      <c r="V40">
        <f t="shared" si="12"/>
        <v>46.303902247784549</v>
      </c>
      <c r="X40">
        <f t="shared" si="4"/>
        <v>55.451238001164015</v>
      </c>
      <c r="Y40">
        <f t="shared" si="13"/>
        <v>64.25</v>
      </c>
      <c r="Z40">
        <f t="shared" si="5"/>
        <v>873.27315355385895</v>
      </c>
      <c r="AA40">
        <f t="shared" si="6"/>
        <v>-208.27315355385895</v>
      </c>
      <c r="AB40" t="e">
        <f t="shared" si="14"/>
        <v>#REF!</v>
      </c>
      <c r="AC40">
        <f t="shared" si="7"/>
        <v>43377.706491269309</v>
      </c>
    </row>
    <row r="41" spans="1:29" x14ac:dyDescent="0.25">
      <c r="A41" s="2">
        <v>42800</v>
      </c>
      <c r="B41">
        <v>665</v>
      </c>
      <c r="C41">
        <v>139.34</v>
      </c>
      <c r="D41">
        <v>64.27</v>
      </c>
      <c r="M41">
        <f t="shared" si="0"/>
        <v>708.49355667257009</v>
      </c>
      <c r="N41">
        <f t="shared" si="1"/>
        <v>6.540384462040616E-2</v>
      </c>
      <c r="P41">
        <f t="shared" si="2"/>
        <v>149.71438886631199</v>
      </c>
      <c r="Q41">
        <f t="shared" si="3"/>
        <v>67.498432580119683</v>
      </c>
      <c r="R41">
        <f t="shared" si="8"/>
        <v>26572.927856002323</v>
      </c>
      <c r="S41">
        <f t="shared" si="9"/>
        <v>-43.493556672570094</v>
      </c>
      <c r="T41">
        <f t="shared" si="10"/>
        <v>0.19069344952287368</v>
      </c>
      <c r="U41">
        <f t="shared" si="11"/>
        <v>1891.6894720300666</v>
      </c>
      <c r="V41">
        <f t="shared" si="12"/>
        <v>54.565422840915062</v>
      </c>
      <c r="X41">
        <f t="shared" si="4"/>
        <v>55.27668838948486</v>
      </c>
      <c r="Y41" t="e">
        <f t="shared" si="13"/>
        <v>#VALUE!</v>
      </c>
      <c r="Z41" t="e">
        <f t="shared" si="5"/>
        <v>#VALUE!</v>
      </c>
      <c r="AA41" t="e">
        <f t="shared" si="6"/>
        <v>#VALUE!</v>
      </c>
      <c r="AB41" t="e">
        <f t="shared" si="14"/>
        <v>#VALUE!</v>
      </c>
      <c r="AC41" t="e">
        <f t="shared" si="7"/>
        <v>#VALUE!</v>
      </c>
    </row>
    <row r="42" spans="1:29" x14ac:dyDescent="0.25">
      <c r="A42" s="2">
        <v>42801</v>
      </c>
      <c r="B42">
        <v>671</v>
      </c>
      <c r="C42">
        <v>139.52000000000001</v>
      </c>
      <c r="D42">
        <v>64.400000000000006</v>
      </c>
      <c r="M42">
        <f t="shared" si="0"/>
        <v>710.36365083843998</v>
      </c>
      <c r="N42">
        <f t="shared" si="1"/>
        <v>5.8664159222712342E-2</v>
      </c>
      <c r="P42">
        <f t="shared" si="2"/>
        <v>145.34190693860091</v>
      </c>
      <c r="Q42">
        <f t="shared" si="3"/>
        <v>65.379239407428756</v>
      </c>
      <c r="R42">
        <f t="shared" si="8"/>
        <v>24652.783277689072</v>
      </c>
      <c r="S42">
        <f t="shared" si="9"/>
        <v>-39.36365083843998</v>
      </c>
      <c r="T42">
        <f t="shared" si="10"/>
        <v>17.056122198781946</v>
      </c>
      <c r="U42">
        <f t="shared" si="11"/>
        <v>1549.4970073306165</v>
      </c>
      <c r="V42">
        <f t="shared" si="12"/>
        <v>60.565422840915062</v>
      </c>
      <c r="X42">
        <f t="shared" si="4"/>
        <v>55.348095048808155</v>
      </c>
      <c r="Y42">
        <f t="shared" si="13"/>
        <v>64.400000000000006</v>
      </c>
      <c r="Z42">
        <f t="shared" si="5"/>
        <v>874.94951321793951</v>
      </c>
      <c r="AA42">
        <f t="shared" si="6"/>
        <v>-203.94951321793951</v>
      </c>
      <c r="AB42" t="e">
        <f t="shared" si="14"/>
        <v>#VALUE!</v>
      </c>
      <c r="AC42">
        <f t="shared" si="7"/>
        <v>41595.403941834484</v>
      </c>
    </row>
    <row r="43" spans="1:29" x14ac:dyDescent="0.25">
      <c r="A43" s="2">
        <v>42802</v>
      </c>
      <c r="B43">
        <v>670</v>
      </c>
      <c r="C43">
        <v>139</v>
      </c>
      <c r="D43">
        <v>64.989999999999995</v>
      </c>
      <c r="M43">
        <f t="shared" si="0"/>
        <v>716.78029032421671</v>
      </c>
      <c r="N43">
        <f t="shared" si="1"/>
        <v>6.9821328842114491E-2</v>
      </c>
      <c r="P43">
        <f t="shared" si="2"/>
        <v>158.15032139643264</v>
      </c>
      <c r="Q43">
        <f t="shared" si="3"/>
        <v>56.186162700601628</v>
      </c>
      <c r="R43">
        <f t="shared" si="8"/>
        <v>24967.807374074615</v>
      </c>
      <c r="S43">
        <f t="shared" si="9"/>
        <v>-46.780290324216708</v>
      </c>
      <c r="T43">
        <f t="shared" si="10"/>
        <v>55.006541261982477</v>
      </c>
      <c r="U43">
        <f t="shared" si="11"/>
        <v>2188.3955628180033</v>
      </c>
      <c r="V43">
        <f t="shared" si="12"/>
        <v>54.057742445494796</v>
      </c>
      <c r="X43">
        <f t="shared" si="4"/>
        <v>55.141809144096428</v>
      </c>
      <c r="Y43">
        <f t="shared" si="13"/>
        <v>64.989999999999995</v>
      </c>
      <c r="Z43">
        <f t="shared" si="5"/>
        <v>881.85205292222611</v>
      </c>
      <c r="AA43">
        <f t="shared" si="6"/>
        <v>-211.85205292222611</v>
      </c>
      <c r="AB43">
        <f t="shared" si="14"/>
        <v>62.450133777826082</v>
      </c>
      <c r="AC43">
        <f t="shared" si="7"/>
        <v>44881.292327361691</v>
      </c>
    </row>
    <row r="44" spans="1:29" x14ac:dyDescent="0.25">
      <c r="A44" s="2">
        <v>42803</v>
      </c>
      <c r="B44">
        <v>665</v>
      </c>
      <c r="C44">
        <v>138.68</v>
      </c>
      <c r="D44">
        <v>64.73</v>
      </c>
      <c r="M44">
        <f t="shared" si="0"/>
        <v>713.10205652060438</v>
      </c>
      <c r="N44">
        <f t="shared" si="1"/>
        <v>7.2333919579856201E-2</v>
      </c>
      <c r="P44">
        <f t="shared" si="2"/>
        <v>166.30122260125182</v>
      </c>
      <c r="Q44">
        <f t="shared" si="3"/>
        <v>60.15154904598301</v>
      </c>
      <c r="R44">
        <f t="shared" si="8"/>
        <v>26572.927856002323</v>
      </c>
      <c r="S44">
        <f t="shared" si="9"/>
        <v>-48.102056520604378</v>
      </c>
      <c r="T44">
        <f t="shared" si="10"/>
        <v>1.7470658779131307</v>
      </c>
      <c r="U44">
        <f t="shared" si="11"/>
        <v>2313.8078415114182</v>
      </c>
      <c r="V44">
        <f t="shared" si="12"/>
        <v>49.97568917806484</v>
      </c>
      <c r="X44">
        <f t="shared" si="4"/>
        <v>55.014863971966136</v>
      </c>
      <c r="Y44">
        <f t="shared" si="13"/>
        <v>64.73</v>
      </c>
      <c r="Z44">
        <f t="shared" si="5"/>
        <v>878.47283463769691</v>
      </c>
      <c r="AA44">
        <f t="shared" si="6"/>
        <v>-213.47283463769691</v>
      </c>
      <c r="AB44">
        <f t="shared" si="14"/>
        <v>2.6269333692044636</v>
      </c>
      <c r="AC44">
        <f t="shared" si="7"/>
        <v>45570.651128253485</v>
      </c>
    </row>
    <row r="45" spans="1:29" x14ac:dyDescent="0.25">
      <c r="A45" s="2">
        <v>42804</v>
      </c>
      <c r="B45">
        <v>668</v>
      </c>
      <c r="C45">
        <v>139.13999999999999</v>
      </c>
      <c r="D45">
        <v>64.930000000000007</v>
      </c>
      <c r="M45">
        <f t="shared" si="0"/>
        <v>716.26268557760091</v>
      </c>
      <c r="N45">
        <f t="shared" si="1"/>
        <v>7.224952930778579E-2</v>
      </c>
      <c r="P45">
        <f t="shared" si="2"/>
        <v>154.6487021193245</v>
      </c>
      <c r="Q45">
        <f t="shared" si="3"/>
        <v>57.08925185722795</v>
      </c>
      <c r="R45">
        <f t="shared" si="8"/>
        <v>25603.855566845697</v>
      </c>
      <c r="S45">
        <f t="shared" si="9"/>
        <v>-48.262685577600905</v>
      </c>
      <c r="T45">
        <f t="shared" si="10"/>
        <v>2.5801693951593437E-2</v>
      </c>
      <c r="U45">
        <f t="shared" si="11"/>
        <v>2329.2868191623666</v>
      </c>
      <c r="V45">
        <f t="shared" si="12"/>
        <v>57.565422840915062</v>
      </c>
      <c r="X45">
        <f t="shared" si="4"/>
        <v>55.197347656903425</v>
      </c>
      <c r="Y45">
        <f t="shared" si="13"/>
        <v>64.930000000000007</v>
      </c>
      <c r="Z45">
        <f t="shared" si="5"/>
        <v>881.20362888601153</v>
      </c>
      <c r="AA45">
        <f t="shared" si="6"/>
        <v>-213.20362888601153</v>
      </c>
      <c r="AB45">
        <f t="shared" si="14"/>
        <v>7.247173674048861E-2</v>
      </c>
      <c r="AC45">
        <f t="shared" si="7"/>
        <v>45455.787370164129</v>
      </c>
    </row>
    <row r="46" spans="1:29" x14ac:dyDescent="0.25">
      <c r="A46" s="2">
        <v>42807</v>
      </c>
      <c r="B46">
        <v>684</v>
      </c>
      <c r="C46">
        <v>139.19999999999999</v>
      </c>
      <c r="D46">
        <v>64.709999999999994</v>
      </c>
      <c r="M46">
        <f t="shared" si="0"/>
        <v>713.66265018790261</v>
      </c>
      <c r="N46">
        <f t="shared" si="1"/>
        <v>4.3366447643132473E-2</v>
      </c>
      <c r="P46">
        <f t="shared" si="2"/>
        <v>153.16000814342081</v>
      </c>
      <c r="Q46">
        <f t="shared" si="3"/>
        <v>60.46217876485867</v>
      </c>
      <c r="R46">
        <f t="shared" si="8"/>
        <v>20739.470024677023</v>
      </c>
      <c r="S46">
        <f t="shared" si="9"/>
        <v>-29.662650187902614</v>
      </c>
      <c r="T46">
        <f t="shared" si="10"/>
        <v>345.96131649802885</v>
      </c>
      <c r="U46">
        <f t="shared" si="11"/>
        <v>879.872816169879</v>
      </c>
      <c r="V46">
        <f t="shared" si="12"/>
        <v>70.811582643204929</v>
      </c>
      <c r="X46">
        <f t="shared" si="4"/>
        <v>55.221149876677856</v>
      </c>
      <c r="Y46">
        <f t="shared" si="13"/>
        <v>64.709999999999994</v>
      </c>
      <c r="Z46">
        <f t="shared" si="5"/>
        <v>878.54752808648527</v>
      </c>
      <c r="AA46">
        <f t="shared" si="6"/>
        <v>-194.54752808648527</v>
      </c>
      <c r="AB46">
        <f t="shared" si="14"/>
        <v>348.05009704208425</v>
      </c>
      <c r="AC46">
        <f t="shared" si="7"/>
        <v>37848.740684561773</v>
      </c>
    </row>
    <row r="47" spans="1:29" x14ac:dyDescent="0.25">
      <c r="A47" s="2">
        <v>42808</v>
      </c>
      <c r="B47">
        <v>690</v>
      </c>
      <c r="C47">
        <v>138.99</v>
      </c>
      <c r="D47">
        <v>64.41</v>
      </c>
      <c r="M47">
        <f t="shared" si="0"/>
        <v>709.66516093993289</v>
      </c>
      <c r="N47">
        <f t="shared" si="1"/>
        <v>2.8500233246279549E-2</v>
      </c>
      <c r="P47">
        <f t="shared" si="2"/>
        <v>158.40193705908302</v>
      </c>
      <c r="Q47">
        <f t="shared" si="3"/>
        <v>65.217624547991164</v>
      </c>
      <c r="R47">
        <f t="shared" si="8"/>
        <v>19047.325446363771</v>
      </c>
      <c r="S47">
        <f t="shared" si="9"/>
        <v>-19.665160939932889</v>
      </c>
      <c r="T47">
        <f t="shared" si="10"/>
        <v>99.949791263270257</v>
      </c>
      <c r="U47">
        <f t="shared" si="11"/>
        <v>386.7185547934622</v>
      </c>
      <c r="V47">
        <f t="shared" si="12"/>
        <v>62.124434922084106</v>
      </c>
      <c r="X47">
        <f t="shared" si="4"/>
        <v>55.137842107467357</v>
      </c>
      <c r="Y47">
        <f t="shared" si="13"/>
        <v>64.41</v>
      </c>
      <c r="Z47">
        <f t="shared" si="5"/>
        <v>874.7462677729136</v>
      </c>
      <c r="AA47">
        <f t="shared" si="6"/>
        <v>-184.7462677729136</v>
      </c>
      <c r="AB47">
        <f t="shared" si="14"/>
        <v>96.064703734395124</v>
      </c>
      <c r="AC47">
        <f t="shared" si="7"/>
        <v>34131.183456021092</v>
      </c>
    </row>
    <row r="48" spans="1:29" x14ac:dyDescent="0.25">
      <c r="A48" s="2">
        <v>42809</v>
      </c>
      <c r="B48">
        <v>702</v>
      </c>
      <c r="C48">
        <v>140.46</v>
      </c>
      <c r="D48">
        <v>64.75</v>
      </c>
      <c r="M48">
        <f t="shared" si="0"/>
        <v>716.10384822061269</v>
      </c>
      <c r="N48">
        <f t="shared" si="1"/>
        <v>2.009095188121466E-2</v>
      </c>
      <c r="P48">
        <f t="shared" si="2"/>
        <v>123.5606346494441</v>
      </c>
      <c r="Q48">
        <f t="shared" si="3"/>
        <v>59.841719327107569</v>
      </c>
      <c r="R48">
        <f t="shared" si="8"/>
        <v>15879.036289737263</v>
      </c>
      <c r="S48">
        <f t="shared" si="9"/>
        <v>-14.10384822061269</v>
      </c>
      <c r="T48">
        <f t="shared" si="10"/>
        <v>30.928199162072627</v>
      </c>
      <c r="U48">
        <f t="shared" si="11"/>
        <v>198.91853463007973</v>
      </c>
      <c r="V48">
        <f t="shared" si="12"/>
        <v>68.616754526663726</v>
      </c>
      <c r="X48">
        <f t="shared" si="4"/>
        <v>55.720996491940895</v>
      </c>
      <c r="Y48">
        <f t="shared" si="13"/>
        <v>64.75</v>
      </c>
      <c r="Z48">
        <f t="shared" si="5"/>
        <v>879.8113525128058</v>
      </c>
      <c r="AA48">
        <f t="shared" si="6"/>
        <v>-177.8113525128058</v>
      </c>
      <c r="AB48">
        <f t="shared" si="14"/>
        <v>48.093049664876041</v>
      </c>
      <c r="AC48">
        <f t="shared" si="7"/>
        <v>31616.87708243329</v>
      </c>
    </row>
    <row r="49" spans="1:29" x14ac:dyDescent="0.25">
      <c r="A49" s="2">
        <v>42810</v>
      </c>
      <c r="B49">
        <v>722</v>
      </c>
      <c r="C49">
        <v>140.69</v>
      </c>
      <c r="D49">
        <v>64.64</v>
      </c>
      <c r="M49">
        <f t="shared" si="0"/>
        <v>715.11360316639912</v>
      </c>
      <c r="N49">
        <f t="shared" si="1"/>
        <v>9.5379457529098117E-3</v>
      </c>
      <c r="P49">
        <f t="shared" si="2"/>
        <v>118.50027440848041</v>
      </c>
      <c r="Q49">
        <f t="shared" si="3"/>
        <v>61.555682780922822</v>
      </c>
      <c r="R49">
        <f t="shared" si="8"/>
        <v>11238.55436202642</v>
      </c>
      <c r="S49">
        <f t="shared" si="9"/>
        <v>6.8863968336008838</v>
      </c>
      <c r="T49">
        <f t="shared" si="10"/>
        <v>440.59038743593737</v>
      </c>
      <c r="U49">
        <f t="shared" si="11"/>
        <v>47.422461349828282</v>
      </c>
      <c r="V49">
        <f t="shared" si="12"/>
        <v>77.601393735823081</v>
      </c>
      <c r="X49">
        <f t="shared" si="4"/>
        <v>55.812238334409535</v>
      </c>
      <c r="Y49">
        <f t="shared" si="13"/>
        <v>64.64</v>
      </c>
      <c r="Z49">
        <f t="shared" si="5"/>
        <v>878.60619005425121</v>
      </c>
      <c r="AA49">
        <f t="shared" si="6"/>
        <v>-156.60619005425121</v>
      </c>
      <c r="AB49">
        <f t="shared" si="14"/>
        <v>449.65891489369261</v>
      </c>
      <c r="AC49">
        <f t="shared" si="7"/>
        <v>24525.498763308253</v>
      </c>
    </row>
    <row r="50" spans="1:29" x14ac:dyDescent="0.25">
      <c r="A50" s="2">
        <v>42811</v>
      </c>
      <c r="B50">
        <v>719</v>
      </c>
      <c r="C50">
        <v>139.99</v>
      </c>
      <c r="D50">
        <v>64.87</v>
      </c>
      <c r="M50">
        <f t="shared" si="0"/>
        <v>716.84477370524087</v>
      </c>
      <c r="N50">
        <f t="shared" si="1"/>
        <v>2.997533094240795E-3</v>
      </c>
      <c r="P50">
        <f t="shared" si="2"/>
        <v>134.23037079402252</v>
      </c>
      <c r="Q50">
        <f t="shared" si="3"/>
        <v>57.99954101385449</v>
      </c>
      <c r="R50">
        <f t="shared" si="8"/>
        <v>11883.626651183047</v>
      </c>
      <c r="S50">
        <f t="shared" si="9"/>
        <v>2.1552262947591316</v>
      </c>
      <c r="T50">
        <f t="shared" si="10"/>
        <v>22.383974667604157</v>
      </c>
      <c r="U50">
        <f t="shared" si="11"/>
        <v>4.6450003816211751</v>
      </c>
      <c r="V50">
        <f t="shared" si="12"/>
        <v>56.24245908442208</v>
      </c>
      <c r="X50">
        <f t="shared" si="4"/>
        <v>55.534545770374521</v>
      </c>
      <c r="Y50">
        <f t="shared" si="13"/>
        <v>64.87</v>
      </c>
      <c r="Z50">
        <f t="shared" si="5"/>
        <v>880.99145704108719</v>
      </c>
      <c r="AA50">
        <f t="shared" si="6"/>
        <v>-161.99145704108719</v>
      </c>
      <c r="AB50">
        <f t="shared" si="14"/>
        <v>29.001100519505396</v>
      </c>
      <c r="AC50">
        <f t="shared" si="7"/>
        <v>26241.232154294397</v>
      </c>
    </row>
    <row r="51" spans="1:29" x14ac:dyDescent="0.25">
      <c r="A51" s="2">
        <v>42814</v>
      </c>
      <c r="B51">
        <v>722</v>
      </c>
      <c r="C51">
        <v>141.46</v>
      </c>
      <c r="D51">
        <v>64.930000000000007</v>
      </c>
      <c r="M51">
        <f t="shared" si="0"/>
        <v>719.85604820897129</v>
      </c>
      <c r="N51">
        <f t="shared" si="1"/>
        <v>2.9694623144441998E-3</v>
      </c>
      <c r="P51">
        <f t="shared" si="2"/>
        <v>102.32906838438359</v>
      </c>
      <c r="Q51">
        <f t="shared" si="3"/>
        <v>57.08925185722795</v>
      </c>
      <c r="R51">
        <f t="shared" si="8"/>
        <v>11238.55436202642</v>
      </c>
      <c r="S51">
        <f t="shared" si="9"/>
        <v>2.1439517910287123</v>
      </c>
      <c r="T51">
        <f t="shared" si="10"/>
        <v>1.2711443436724058E-4</v>
      </c>
      <c r="U51">
        <f t="shared" si="11"/>
        <v>4.5965292822552231</v>
      </c>
      <c r="V51">
        <f t="shared" si="12"/>
        <v>61.996299282132213</v>
      </c>
      <c r="X51">
        <f t="shared" si="4"/>
        <v>56.117700154848059</v>
      </c>
      <c r="Y51">
        <f t="shared" si="13"/>
        <v>64.930000000000007</v>
      </c>
      <c r="Z51">
        <f t="shared" si="5"/>
        <v>882.62912900402989</v>
      </c>
      <c r="AA51">
        <f t="shared" si="6"/>
        <v>-160.62912900402989</v>
      </c>
      <c r="AB51">
        <f t="shared" si="14"/>
        <v>1.8559376805523844</v>
      </c>
      <c r="AC51">
        <f t="shared" si="7"/>
        <v>25801.717084593278</v>
      </c>
    </row>
    <row r="52" spans="1:29" x14ac:dyDescent="0.25">
      <c r="A52" s="2">
        <v>42815</v>
      </c>
      <c r="B52">
        <v>722</v>
      </c>
      <c r="C52">
        <v>139.84</v>
      </c>
      <c r="D52">
        <v>64.209999999999994</v>
      </c>
      <c r="M52">
        <f t="shared" si="0"/>
        <v>708.53354267909799</v>
      </c>
      <c r="N52">
        <f t="shared" si="1"/>
        <v>1.8651602937537409E-2</v>
      </c>
      <c r="P52">
        <f t="shared" si="2"/>
        <v>137.72860573378173</v>
      </c>
      <c r="Q52">
        <f t="shared" si="3"/>
        <v>68.48792173674623</v>
      </c>
      <c r="R52">
        <f t="shared" si="8"/>
        <v>11238.55436202642</v>
      </c>
      <c r="S52">
        <f t="shared" si="9"/>
        <v>13.466457320902009</v>
      </c>
      <c r="T52">
        <f t="shared" si="10"/>
        <v>128.19913147401138</v>
      </c>
      <c r="U52">
        <f t="shared" si="11"/>
        <v>181.34547277567532</v>
      </c>
      <c r="V52">
        <f t="shared" si="12"/>
        <v>59.24245908442208</v>
      </c>
      <c r="X52">
        <f t="shared" si="4"/>
        <v>55.475040220938446</v>
      </c>
      <c r="Y52">
        <f t="shared" si="13"/>
        <v>64.209999999999994</v>
      </c>
      <c r="Z52">
        <f t="shared" si="5"/>
        <v>872.82038953951439</v>
      </c>
      <c r="AA52">
        <f t="shared" si="6"/>
        <v>-150.82038953951439</v>
      </c>
      <c r="AB52">
        <f t="shared" si="14"/>
        <v>96.211369882743767</v>
      </c>
      <c r="AC52">
        <f t="shared" si="7"/>
        <v>22746.789900850865</v>
      </c>
    </row>
    <row r="53" spans="1:29" x14ac:dyDescent="0.25">
      <c r="A53" s="2">
        <v>42816</v>
      </c>
      <c r="B53">
        <v>729</v>
      </c>
      <c r="C53">
        <v>141.41999999999999</v>
      </c>
      <c r="D53">
        <v>65.03</v>
      </c>
      <c r="M53">
        <f t="shared" si="0"/>
        <v>721.01816967261175</v>
      </c>
      <c r="N53">
        <f t="shared" si="1"/>
        <v>1.0949012794771265E-2</v>
      </c>
      <c r="P53">
        <f t="shared" si="2"/>
        <v>103.13993103498643</v>
      </c>
      <c r="Q53">
        <f t="shared" si="3"/>
        <v>55.588103262850531</v>
      </c>
      <c r="R53">
        <f t="shared" si="8"/>
        <v>9803.3856873276254</v>
      </c>
      <c r="S53">
        <f t="shared" si="9"/>
        <v>7.981830327388252</v>
      </c>
      <c r="T53">
        <f t="shared" si="10"/>
        <v>30.081133257979754</v>
      </c>
      <c r="U53">
        <f t="shared" si="11"/>
        <v>63.709615375214852</v>
      </c>
      <c r="V53">
        <f t="shared" si="12"/>
        <v>66.24245908442208</v>
      </c>
      <c r="X53">
        <f t="shared" si="4"/>
        <v>56.101832008331769</v>
      </c>
      <c r="Y53">
        <f t="shared" si="13"/>
        <v>65.03</v>
      </c>
      <c r="Z53">
        <f t="shared" si="5"/>
        <v>883.82862740755581</v>
      </c>
      <c r="AA53">
        <f t="shared" si="6"/>
        <v>-154.82862740755581</v>
      </c>
      <c r="AB53">
        <f t="shared" si="14"/>
        <v>16.065970806801225</v>
      </c>
      <c r="AC53">
        <f t="shared" si="7"/>
        <v>23971.903864907745</v>
      </c>
    </row>
    <row r="54" spans="1:29" x14ac:dyDescent="0.25">
      <c r="A54" s="2">
        <v>42817</v>
      </c>
      <c r="B54">
        <v>720</v>
      </c>
      <c r="C54">
        <v>140.91999999999999</v>
      </c>
      <c r="D54">
        <v>64.87</v>
      </c>
      <c r="G54" s="14"/>
      <c r="H54" s="14"/>
      <c r="M54">
        <f t="shared" si="0"/>
        <v>718.2852164841953</v>
      </c>
      <c r="N54">
        <f t="shared" si="1"/>
        <v>2.3816437719509686E-3</v>
      </c>
      <c r="P54">
        <f t="shared" si="2"/>
        <v>113.54571416751671</v>
      </c>
      <c r="Q54">
        <f t="shared" si="3"/>
        <v>57.99954101385449</v>
      </c>
      <c r="R54">
        <f t="shared" si="8"/>
        <v>11666.602554797504</v>
      </c>
      <c r="S54">
        <f t="shared" si="9"/>
        <v>1.7147835158046973</v>
      </c>
      <c r="T54">
        <f t="shared" si="10"/>
        <v>39.2758757385796</v>
      </c>
      <c r="U54">
        <f t="shared" si="11"/>
        <v>2.9404825060755186</v>
      </c>
      <c r="V54">
        <f t="shared" si="12"/>
        <v>50.816831956431656</v>
      </c>
      <c r="X54">
        <f t="shared" si="4"/>
        <v>55.903480176878183</v>
      </c>
      <c r="Y54">
        <f t="shared" si="13"/>
        <v>64.87</v>
      </c>
      <c r="Z54">
        <f t="shared" si="5"/>
        <v>881.56288596770651</v>
      </c>
      <c r="AA54">
        <f t="shared" si="6"/>
        <v>-161.56288596770651</v>
      </c>
      <c r="AB54">
        <f t="shared" si="14"/>
        <v>45.350238354962876</v>
      </c>
      <c r="AC54">
        <f t="shared" si="7"/>
        <v>26102.566122214135</v>
      </c>
    </row>
    <row r="55" spans="1:29" x14ac:dyDescent="0.25">
      <c r="A55" s="2">
        <v>42818</v>
      </c>
      <c r="B55">
        <v>709</v>
      </c>
      <c r="C55">
        <v>140.63999999999999</v>
      </c>
      <c r="D55">
        <v>64.98</v>
      </c>
      <c r="G55" s="14"/>
      <c r="H55" s="14"/>
      <c r="J55" s="3" t="s">
        <v>110</v>
      </c>
      <c r="K55">
        <f>H20*(H4/$H$3)</f>
        <v>0.28353470640808548</v>
      </c>
      <c r="M55">
        <f t="shared" si="0"/>
        <v>719.19801837825003</v>
      </c>
      <c r="N55">
        <f t="shared" si="1"/>
        <v>1.4383664849435863E-2</v>
      </c>
      <c r="P55">
        <f t="shared" si="2"/>
        <v>119.59135272173368</v>
      </c>
      <c r="Q55">
        <f t="shared" si="3"/>
        <v>56.336177560039239</v>
      </c>
      <c r="R55">
        <f t="shared" si="8"/>
        <v>14163.867615038469</v>
      </c>
      <c r="S55">
        <f t="shared" si="9"/>
        <v>-10.198018378250026</v>
      </c>
      <c r="T55">
        <f t="shared" si="10"/>
        <v>141.91484896699382</v>
      </c>
      <c r="U55">
        <f t="shared" si="11"/>
        <v>103.99957884312529</v>
      </c>
      <c r="V55">
        <f t="shared" si="12"/>
        <v>48.078352549562169</v>
      </c>
      <c r="X55">
        <f t="shared" si="4"/>
        <v>55.792403151264175</v>
      </c>
      <c r="Y55">
        <f t="shared" si="13"/>
        <v>64.98</v>
      </c>
      <c r="Z55">
        <f t="shared" si="5"/>
        <v>882.73732644095901</v>
      </c>
      <c r="AA55">
        <f t="shared" si="6"/>
        <v>-173.73732644095901</v>
      </c>
      <c r="AB55">
        <f t="shared" si="14"/>
        <v>148.21700083676862</v>
      </c>
      <c r="AC55">
        <f t="shared" si="7"/>
        <v>30184.658598852355</v>
      </c>
    </row>
    <row r="56" spans="1:29" x14ac:dyDescent="0.25">
      <c r="A56" s="2">
        <v>42821</v>
      </c>
      <c r="B56">
        <v>713</v>
      </c>
      <c r="C56">
        <v>140.88</v>
      </c>
      <c r="D56">
        <v>65.099999999999994</v>
      </c>
      <c r="G56" s="14"/>
      <c r="J56" s="3" t="s">
        <v>111</v>
      </c>
      <c r="K56">
        <f>H21*(H5/$H$3)</f>
        <v>1.0715793074627771</v>
      </c>
      <c r="M56">
        <f t="shared" si="0"/>
        <v>721.03863673713352</v>
      </c>
      <c r="N56">
        <f t="shared" si="1"/>
        <v>1.1274385325572954E-2</v>
      </c>
      <c r="P56">
        <f t="shared" si="2"/>
        <v>114.39977681811895</v>
      </c>
      <c r="Q56">
        <f t="shared" si="3"/>
        <v>54.549199246786372</v>
      </c>
      <c r="R56">
        <f t="shared" si="8"/>
        <v>13227.7712294963</v>
      </c>
      <c r="S56">
        <f t="shared" si="9"/>
        <v>-8.0386367371335155</v>
      </c>
      <c r="T56">
        <f t="shared" si="10"/>
        <v>4.6629290719910355</v>
      </c>
      <c r="U56">
        <f t="shared" si="11"/>
        <v>64.619680591592569</v>
      </c>
      <c r="V56">
        <f t="shared" si="12"/>
        <v>62.17576660783277</v>
      </c>
      <c r="X56">
        <f t="shared" si="4"/>
        <v>55.8876120303619</v>
      </c>
      <c r="Y56">
        <f t="shared" si="13"/>
        <v>65.099999999999994</v>
      </c>
      <c r="Z56">
        <f t="shared" si="5"/>
        <v>884.35368316053018</v>
      </c>
      <c r="AA56">
        <f t="shared" si="6"/>
        <v>-171.35368316053018</v>
      </c>
      <c r="AB56">
        <f t="shared" si="14"/>
        <v>5.6817552883335036</v>
      </c>
      <c r="AC56">
        <f t="shared" si="7"/>
        <v>29362.084732679366</v>
      </c>
    </row>
    <row r="57" spans="1:29" x14ac:dyDescent="0.25">
      <c r="A57" s="2">
        <v>42822</v>
      </c>
      <c r="B57">
        <v>717</v>
      </c>
      <c r="C57">
        <v>143.80000000000001</v>
      </c>
      <c r="D57">
        <v>65.290000000000006</v>
      </c>
      <c r="M57">
        <f t="shared" si="0"/>
        <v>727.88706167476857</v>
      </c>
      <c r="N57">
        <f t="shared" si="1"/>
        <v>1.5184186436218374E-2</v>
      </c>
      <c r="P57">
        <f t="shared" si="2"/>
        <v>60.462803324141952</v>
      </c>
      <c r="Q57">
        <f t="shared" si="3"/>
        <v>51.778716917468934</v>
      </c>
      <c r="R57">
        <f t="shared" si="8"/>
        <v>12323.674843954132</v>
      </c>
      <c r="S57">
        <f t="shared" si="9"/>
        <v>-10.887061674768574</v>
      </c>
      <c r="T57">
        <f t="shared" si="10"/>
        <v>8.1135246253412898</v>
      </c>
      <c r="U57">
        <f t="shared" si="11"/>
        <v>118.52811191021472</v>
      </c>
      <c r="V57">
        <f t="shared" si="12"/>
        <v>62.503979677552479</v>
      </c>
      <c r="X57">
        <f t="shared" si="4"/>
        <v>57.045986726050835</v>
      </c>
      <c r="Y57">
        <f t="shared" si="13"/>
        <v>65.290000000000006</v>
      </c>
      <c r="Z57">
        <f t="shared" si="5"/>
        <v>888.47359148653254</v>
      </c>
      <c r="AA57">
        <f t="shared" si="6"/>
        <v>-171.47359148653254</v>
      </c>
      <c r="AB57">
        <f t="shared" si="14"/>
        <v>1.437800664468822E-2</v>
      </c>
      <c r="AC57">
        <f t="shared" si="7"/>
        <v>29403.192577290247</v>
      </c>
    </row>
    <row r="58" spans="1:29" x14ac:dyDescent="0.25">
      <c r="A58" s="2">
        <v>42823</v>
      </c>
      <c r="B58">
        <v>726</v>
      </c>
      <c r="C58">
        <v>144.12</v>
      </c>
      <c r="D58">
        <v>65.47</v>
      </c>
      <c r="J58" s="3" t="s">
        <v>50</v>
      </c>
      <c r="K58">
        <f>'Итоги множественной'!B5/(1-'Итоги множественной'!B5)*247</f>
        <v>1768.738896750895</v>
      </c>
      <c r="M58">
        <f t="shared" si="0"/>
        <v>730.58603468496676</v>
      </c>
      <c r="N58">
        <f t="shared" si="1"/>
        <v>6.31685218314981E-3</v>
      </c>
      <c r="P58">
        <f t="shared" si="2"/>
        <v>55.588702119322697</v>
      </c>
      <c r="Q58">
        <f t="shared" si="3"/>
        <v>49.220649447589523</v>
      </c>
      <c r="R58">
        <f t="shared" si="8"/>
        <v>10406.457976484251</v>
      </c>
      <c r="S58">
        <f t="shared" si="9"/>
        <v>-4.5860346849667621</v>
      </c>
      <c r="T58">
        <f t="shared" si="10"/>
        <v>39.702941126210888</v>
      </c>
      <c r="U58">
        <f t="shared" si="11"/>
        <v>21.031714131718189</v>
      </c>
      <c r="V58">
        <f t="shared" si="12"/>
        <v>67.832192747272302</v>
      </c>
      <c r="X58">
        <f t="shared" si="4"/>
        <v>57.172931898181126</v>
      </c>
      <c r="Y58">
        <f t="shared" si="13"/>
        <v>65.47</v>
      </c>
      <c r="Z58">
        <f t="shared" si="5"/>
        <v>890.87354897764772</v>
      </c>
      <c r="AA58">
        <f t="shared" si="6"/>
        <v>-164.87354897764772</v>
      </c>
      <c r="AB58">
        <f t="shared" si="14"/>
        <v>43.560561119086707</v>
      </c>
      <c r="AC58">
        <f t="shared" si="7"/>
        <v>27183.287152484801</v>
      </c>
    </row>
    <row r="59" spans="1:29" x14ac:dyDescent="0.25">
      <c r="A59" s="2">
        <v>42824</v>
      </c>
      <c r="B59">
        <v>730</v>
      </c>
      <c r="C59">
        <v>143.93</v>
      </c>
      <c r="D59">
        <v>65.709999999999994</v>
      </c>
      <c r="M59">
        <f t="shared" si="0"/>
        <v>733.22953305660542</v>
      </c>
      <c r="N59">
        <f t="shared" si="1"/>
        <v>4.4240178857608481E-3</v>
      </c>
      <c r="P59">
        <f t="shared" si="2"/>
        <v>58.457999709684159</v>
      </c>
      <c r="Q59">
        <f t="shared" si="3"/>
        <v>45.910692821083565</v>
      </c>
      <c r="R59">
        <f t="shared" si="8"/>
        <v>9606.3615909420823</v>
      </c>
      <c r="S59">
        <f t="shared" si="9"/>
        <v>-3.229533056605419</v>
      </c>
      <c r="T59">
        <f t="shared" si="10"/>
        <v>1.8400966677469754</v>
      </c>
      <c r="U59">
        <f t="shared" si="11"/>
        <v>10.42988376370714</v>
      </c>
      <c r="V59">
        <f t="shared" si="12"/>
        <v>63.570672154141903</v>
      </c>
      <c r="X59">
        <f t="shared" si="4"/>
        <v>57.097558202228768</v>
      </c>
      <c r="Y59">
        <f t="shared" si="13"/>
        <v>65.709999999999994</v>
      </c>
      <c r="Z59">
        <f t="shared" si="5"/>
        <v>893.69458781374192</v>
      </c>
      <c r="AA59">
        <f t="shared" si="6"/>
        <v>-163.69458781374192</v>
      </c>
      <c r="AB59">
        <f t="shared" si="14"/>
        <v>1.3899494259981107</v>
      </c>
      <c r="AC59">
        <f t="shared" si="7"/>
        <v>26795.918079510866</v>
      </c>
    </row>
    <row r="60" spans="1:29" x14ac:dyDescent="0.25">
      <c r="A60" s="2">
        <v>42825</v>
      </c>
      <c r="B60">
        <v>722</v>
      </c>
      <c r="C60">
        <v>143.66</v>
      </c>
      <c r="D60">
        <v>65.86</v>
      </c>
      <c r="M60">
        <f t="shared" si="0"/>
        <v>734.64745397939907</v>
      </c>
      <c r="N60">
        <f t="shared" si="1"/>
        <v>1.7517249278946087E-2</v>
      </c>
      <c r="P60">
        <f t="shared" si="2"/>
        <v>62.659622601250661</v>
      </c>
      <c r="Q60">
        <f t="shared" si="3"/>
        <v>43.900469929517222</v>
      </c>
      <c r="R60">
        <f t="shared" si="8"/>
        <v>11238.55436202642</v>
      </c>
      <c r="S60">
        <f t="shared" si="9"/>
        <v>-12.647453979399074</v>
      </c>
      <c r="T60">
        <f t="shared" si="10"/>
        <v>88.697234507994494</v>
      </c>
      <c r="U60">
        <f t="shared" si="11"/>
        <v>159.95809216101748</v>
      </c>
      <c r="V60">
        <f t="shared" si="12"/>
        <v>51.898885223861612</v>
      </c>
      <c r="X60">
        <f t="shared" si="4"/>
        <v>56.99044821324383</v>
      </c>
      <c r="Y60">
        <f t="shared" si="13"/>
        <v>65.86</v>
      </c>
      <c r="Z60">
        <f t="shared" si="5"/>
        <v>895.36480308076182</v>
      </c>
      <c r="AA60">
        <f t="shared" si="6"/>
        <v>-173.36480308076182</v>
      </c>
      <c r="AB60">
        <f t="shared" si="14"/>
        <v>93.51306331050472</v>
      </c>
      <c r="AC60">
        <f t="shared" si="7"/>
        <v>30055.354947231321</v>
      </c>
    </row>
    <row r="61" spans="1:29" x14ac:dyDescent="0.25">
      <c r="A61" s="2">
        <v>42828</v>
      </c>
      <c r="B61">
        <v>716</v>
      </c>
      <c r="C61">
        <v>143.69999999999999</v>
      </c>
      <c r="D61">
        <v>65.55</v>
      </c>
      <c r="M61">
        <f t="shared" si="0"/>
        <v>730.91477293304649</v>
      </c>
      <c r="N61">
        <f t="shared" si="1"/>
        <v>2.0830688453975548E-2</v>
      </c>
      <c r="P61">
        <f t="shared" si="2"/>
        <v>62.027959950648359</v>
      </c>
      <c r="Q61">
        <f t="shared" si="3"/>
        <v>48.104530572087533</v>
      </c>
      <c r="R61">
        <f t="shared" si="8"/>
        <v>12546.698940339673</v>
      </c>
      <c r="S61">
        <f t="shared" si="9"/>
        <v>-14.914772933046493</v>
      </c>
      <c r="T61">
        <f t="shared" si="10"/>
        <v>5.1407352375688236</v>
      </c>
      <c r="U61">
        <f t="shared" si="11"/>
        <v>222.45045164433628</v>
      </c>
      <c r="V61">
        <f t="shared" si="12"/>
        <v>53.24245908442208</v>
      </c>
      <c r="X61">
        <f t="shared" si="4"/>
        <v>57.006316359760113</v>
      </c>
      <c r="Y61">
        <f t="shared" si="13"/>
        <v>65.55</v>
      </c>
      <c r="Z61">
        <f t="shared" si="5"/>
        <v>891.59474509452389</v>
      </c>
      <c r="AA61">
        <f t="shared" si="6"/>
        <v>-175.59474509452389</v>
      </c>
      <c r="AB61">
        <f t="shared" si="14"/>
        <v>4.9726413847412365</v>
      </c>
      <c r="AC61">
        <f t="shared" si="7"/>
        <v>30833.514504810821</v>
      </c>
    </row>
    <row r="62" spans="1:29" x14ac:dyDescent="0.25">
      <c r="A62" s="2">
        <v>42829</v>
      </c>
      <c r="B62">
        <v>719</v>
      </c>
      <c r="C62">
        <v>144.77000000000001</v>
      </c>
      <c r="D62">
        <v>65.73</v>
      </c>
      <c r="M62">
        <f t="shared" si="0"/>
        <v>734.77539334562766</v>
      </c>
      <c r="N62">
        <f t="shared" si="1"/>
        <v>2.1940741788077416E-2</v>
      </c>
      <c r="P62">
        <f t="shared" si="2"/>
        <v>46.318684047033287</v>
      </c>
      <c r="Q62">
        <f t="shared" si="3"/>
        <v>45.640063102207925</v>
      </c>
      <c r="R62">
        <f t="shared" si="8"/>
        <v>11883.626651183047</v>
      </c>
      <c r="S62">
        <f t="shared" si="9"/>
        <v>-15.775393345627663</v>
      </c>
      <c r="T62">
        <f t="shared" si="10"/>
        <v>0.74066749455138337</v>
      </c>
      <c r="U62">
        <f t="shared" si="11"/>
        <v>248.86303520927353</v>
      </c>
      <c r="V62">
        <f t="shared" si="12"/>
        <v>61.750139479842346</v>
      </c>
      <c r="X62">
        <f t="shared" si="4"/>
        <v>57.430789279070794</v>
      </c>
      <c r="Y62">
        <f t="shared" si="13"/>
        <v>65.73</v>
      </c>
      <c r="Z62">
        <f t="shared" si="5"/>
        <v>894.45553236517117</v>
      </c>
      <c r="AA62">
        <f t="shared" si="6"/>
        <v>-175.45553236517117</v>
      </c>
      <c r="AB62">
        <f t="shared" si="14"/>
        <v>1.9380184013833946E-2</v>
      </c>
      <c r="AC62">
        <f t="shared" si="7"/>
        <v>30784.643837545627</v>
      </c>
    </row>
    <row r="63" spans="1:29" x14ac:dyDescent="0.25">
      <c r="A63" s="2">
        <v>42830</v>
      </c>
      <c r="B63">
        <v>733</v>
      </c>
      <c r="C63">
        <v>144.02000000000001</v>
      </c>
      <c r="D63">
        <v>65.56</v>
      </c>
      <c r="M63">
        <f t="shared" si="0"/>
        <v>731.53281675724008</v>
      </c>
      <c r="N63">
        <f t="shared" si="1"/>
        <v>2.0016142466028862E-3</v>
      </c>
      <c r="P63">
        <f t="shared" si="2"/>
        <v>57.089858745828664</v>
      </c>
      <c r="Q63">
        <f t="shared" si="3"/>
        <v>47.965915712649711</v>
      </c>
      <c r="R63">
        <f t="shared" si="8"/>
        <v>9027.2893017854567</v>
      </c>
      <c r="S63">
        <f t="shared" si="9"/>
        <v>1.4671832427599156</v>
      </c>
      <c r="T63">
        <f t="shared" si="10"/>
        <v>297.30644740641139</v>
      </c>
      <c r="U63">
        <f t="shared" si="11"/>
        <v>2.1526266678355017</v>
      </c>
      <c r="V63">
        <f t="shared" si="12"/>
        <v>72.996299282132213</v>
      </c>
      <c r="X63">
        <f t="shared" si="4"/>
        <v>57.133261531890412</v>
      </c>
      <c r="Y63">
        <f t="shared" si="13"/>
        <v>65.56</v>
      </c>
      <c r="Z63">
        <f t="shared" si="5"/>
        <v>891.91377339963435</v>
      </c>
      <c r="AA63">
        <f t="shared" si="6"/>
        <v>-158.91377339963435</v>
      </c>
      <c r="AB63">
        <f t="shared" si="14"/>
        <v>273.62978967391757</v>
      </c>
      <c r="AC63">
        <f t="shared" si="7"/>
        <v>25253.587376110336</v>
      </c>
    </row>
    <row r="64" spans="1:29" x14ac:dyDescent="0.25">
      <c r="A64" s="2">
        <v>42831</v>
      </c>
      <c r="B64">
        <v>713</v>
      </c>
      <c r="C64">
        <v>143.66</v>
      </c>
      <c r="D64">
        <v>65.73</v>
      </c>
      <c r="M64">
        <f t="shared" si="0"/>
        <v>733.05615519010132</v>
      </c>
      <c r="N64">
        <f t="shared" si="1"/>
        <v>2.8129249915990633E-2</v>
      </c>
      <c r="P64">
        <f t="shared" si="2"/>
        <v>62.659622601250661</v>
      </c>
      <c r="Q64">
        <f t="shared" si="3"/>
        <v>45.640063102207925</v>
      </c>
      <c r="R64">
        <f t="shared" si="8"/>
        <v>13227.7712294963</v>
      </c>
      <c r="S64">
        <f t="shared" si="9"/>
        <v>-20.056155190101322</v>
      </c>
      <c r="T64">
        <f t="shared" si="10"/>
        <v>463.25409729548164</v>
      </c>
      <c r="U64">
        <f t="shared" si="11"/>
        <v>402.24936100942818</v>
      </c>
      <c r="V64">
        <f t="shared" si="12"/>
        <v>40.145045026151479</v>
      </c>
      <c r="X64">
        <f t="shared" si="4"/>
        <v>56.99044821324383</v>
      </c>
      <c r="Y64">
        <f t="shared" si="13"/>
        <v>65.73</v>
      </c>
      <c r="Z64">
        <f t="shared" si="5"/>
        <v>893.77350429146406</v>
      </c>
      <c r="AA64">
        <f t="shared" si="6"/>
        <v>-180.77350429146406</v>
      </c>
      <c r="AB64">
        <f t="shared" si="14"/>
        <v>477.84783466321426</v>
      </c>
      <c r="AC64">
        <f t="shared" si="7"/>
        <v>32679.059853815976</v>
      </c>
    </row>
    <row r="65" spans="1:29" x14ac:dyDescent="0.25">
      <c r="A65" s="2">
        <v>42832</v>
      </c>
      <c r="B65">
        <v>708</v>
      </c>
      <c r="C65">
        <v>143.34</v>
      </c>
      <c r="D65">
        <v>65.680000000000007</v>
      </c>
      <c r="M65">
        <f t="shared" si="0"/>
        <v>731.94848096920089</v>
      </c>
      <c r="N65">
        <f t="shared" si="1"/>
        <v>3.3825538092091649E-2</v>
      </c>
      <c r="P65">
        <f t="shared" si="2"/>
        <v>67.828123806069911</v>
      </c>
      <c r="Q65">
        <f t="shared" si="3"/>
        <v>46.31813739939664</v>
      </c>
      <c r="R65">
        <f t="shared" si="8"/>
        <v>14402.89171142401</v>
      </c>
      <c r="S65">
        <f t="shared" si="9"/>
        <v>-23.948480969200887</v>
      </c>
      <c r="T65">
        <f t="shared" si="10"/>
        <v>15.150199970643035</v>
      </c>
      <c r="U65">
        <f t="shared" si="11"/>
        <v>573.52974073217706</v>
      </c>
      <c r="V65">
        <f t="shared" si="12"/>
        <v>53.503979677552479</v>
      </c>
      <c r="X65">
        <f t="shared" si="4"/>
        <v>56.863503041113539</v>
      </c>
      <c r="Y65">
        <f t="shared" si="13"/>
        <v>65.680000000000007</v>
      </c>
      <c r="Z65">
        <f t="shared" si="5"/>
        <v>892.96484558964664</v>
      </c>
      <c r="AA65">
        <f t="shared" si="6"/>
        <v>-184.96484558964664</v>
      </c>
      <c r="AB65">
        <f t="shared" si="14"/>
        <v>17.567341877850822</v>
      </c>
      <c r="AC65">
        <f t="shared" si="7"/>
        <v>34211.994104001824</v>
      </c>
    </row>
    <row r="66" spans="1:29" x14ac:dyDescent="0.25">
      <c r="A66" s="2">
        <v>42835</v>
      </c>
      <c r="B66">
        <v>706</v>
      </c>
      <c r="C66">
        <v>143.16999999999999</v>
      </c>
      <c r="D66">
        <v>65.53</v>
      </c>
      <c r="M66">
        <f t="shared" si="0"/>
        <v>729.84906023700933</v>
      </c>
      <c r="N66">
        <f t="shared" si="1"/>
        <v>3.3780538579333323E-2</v>
      </c>
      <c r="P66">
        <f t="shared" si="2"/>
        <v>70.657190071130472</v>
      </c>
      <c r="Q66">
        <f t="shared" si="3"/>
        <v>48.382360290962986</v>
      </c>
      <c r="R66">
        <f t="shared" si="8"/>
        <v>14886.939904195095</v>
      </c>
      <c r="S66">
        <f t="shared" si="9"/>
        <v>-23.849060237009326</v>
      </c>
      <c r="T66">
        <f t="shared" si="10"/>
        <v>9.8844819895060939E-3</v>
      </c>
      <c r="U66">
        <f t="shared" si="11"/>
        <v>568.7776741884993</v>
      </c>
      <c r="V66">
        <f t="shared" si="12"/>
        <v>56.093713340402815</v>
      </c>
      <c r="X66">
        <f t="shared" si="4"/>
        <v>56.796063418419315</v>
      </c>
      <c r="Y66">
        <f t="shared" si="13"/>
        <v>65.53</v>
      </c>
      <c r="Z66">
        <f t="shared" si="5"/>
        <v>891.02427685196801</v>
      </c>
      <c r="AA66">
        <f t="shared" si="6"/>
        <v>-185.02427685196801</v>
      </c>
      <c r="AB66">
        <f t="shared" si="14"/>
        <v>3.5320749411112788E-3</v>
      </c>
      <c r="AC66">
        <f t="shared" si="7"/>
        <v>34233.983024593705</v>
      </c>
    </row>
    <row r="67" spans="1:29" x14ac:dyDescent="0.25">
      <c r="A67" s="2">
        <v>42836</v>
      </c>
      <c r="B67">
        <v>697</v>
      </c>
      <c r="C67">
        <v>141.63</v>
      </c>
      <c r="D67">
        <v>65.48</v>
      </c>
      <c r="M67">
        <f t="shared" si="0"/>
        <v>726.8517729082331</v>
      </c>
      <c r="N67">
        <f t="shared" si="1"/>
        <v>4.2828942479530993E-2</v>
      </c>
      <c r="P67">
        <f t="shared" si="2"/>
        <v>98.918602119323552</v>
      </c>
      <c r="Q67">
        <f t="shared" si="3"/>
        <v>49.080434588151697</v>
      </c>
      <c r="R67">
        <f t="shared" si="8"/>
        <v>17164.156771664973</v>
      </c>
      <c r="S67">
        <f t="shared" si="9"/>
        <v>-29.851772908233102</v>
      </c>
      <c r="T67">
        <f t="shared" si="10"/>
        <v>36.032559413270477</v>
      </c>
      <c r="U67">
        <f t="shared" si="11"/>
        <v>891.12834576471971</v>
      </c>
      <c r="V67">
        <f t="shared" si="12"/>
        <v>48.929606805542903</v>
      </c>
      <c r="X67">
        <f t="shared" si="4"/>
        <v>56.185139777542275</v>
      </c>
      <c r="Y67">
        <f t="shared" si="13"/>
        <v>65.48</v>
      </c>
      <c r="Z67">
        <f t="shared" si="5"/>
        <v>889.46600170877889</v>
      </c>
      <c r="AA67">
        <f t="shared" si="6"/>
        <v>-192.46600170877889</v>
      </c>
      <c r="AB67">
        <f t="shared" si="14"/>
        <v>55.379268844476897</v>
      </c>
      <c r="AC67">
        <f t="shared" si="7"/>
        <v>37043.161813763676</v>
      </c>
    </row>
    <row r="68" spans="1:29" x14ac:dyDescent="0.25">
      <c r="A68" s="2">
        <v>42837</v>
      </c>
      <c r="B68">
        <v>705</v>
      </c>
      <c r="C68">
        <v>141.80000000000001</v>
      </c>
      <c r="D68">
        <v>65.23</v>
      </c>
      <c r="M68">
        <f t="shared" ref="M68:M131" si="15">$H$19+$H$20*C68+$H$21*D68</f>
        <v>724.0548896733543</v>
      </c>
      <c r="N68">
        <f t="shared" ref="N68:N131" si="16">ABS((B68-M68)/B68)</f>
        <v>2.7028212302630208E-2</v>
      </c>
      <c r="P68">
        <f t="shared" ref="P68:P131" si="17">(C68-$H$4)^2</f>
        <v>95.56593585426296</v>
      </c>
      <c r="Q68">
        <f t="shared" ref="Q68:Q131" si="18">(D68-$H$5)^2</f>
        <v>52.645806074095468</v>
      </c>
      <c r="R68">
        <f t="shared" si="8"/>
        <v>15131.964000580638</v>
      </c>
      <c r="S68">
        <f t="shared" si="9"/>
        <v>-19.054889673354296</v>
      </c>
      <c r="T68">
        <f t="shared" si="10"/>
        <v>116.57268758760702</v>
      </c>
      <c r="U68">
        <f t="shared" si="11"/>
        <v>363.08882046370417</v>
      </c>
      <c r="V68">
        <f t="shared" si="12"/>
        <v>65.191127398673416</v>
      </c>
      <c r="X68">
        <f t="shared" ref="X68:X131" si="19">SQRT(1-$J$20^2)*C68</f>
        <v>56.252579400236499</v>
      </c>
      <c r="Y68">
        <f t="shared" ref="Y68:Y131" si="20">SQRT(1-J85^2)*D68</f>
        <v>65.23</v>
      </c>
      <c r="Z68">
        <f t="shared" ref="Z68:Z131" si="21">$J$20+$H$20*X68+$H$21*Y68</f>
        <v>886.51026647938716</v>
      </c>
      <c r="AA68">
        <f t="shared" ref="AA68:AA131" si="22">B68-Z68</f>
        <v>-181.51026647938716</v>
      </c>
      <c r="AB68">
        <f t="shared" si="14"/>
        <v>120.02813441653517</v>
      </c>
      <c r="AC68">
        <f t="shared" ref="AC68:AC131" si="23">AA68^2</f>
        <v>32945.976837418137</v>
      </c>
    </row>
    <row r="69" spans="1:29" x14ac:dyDescent="0.25">
      <c r="A69" s="2">
        <v>42838</v>
      </c>
      <c r="B69">
        <v>710</v>
      </c>
      <c r="C69">
        <v>141.05000000000001</v>
      </c>
      <c r="D69">
        <v>64.95</v>
      </c>
      <c r="M69">
        <f t="shared" si="15"/>
        <v>719.46582949402227</v>
      </c>
      <c r="N69">
        <f t="shared" si="16"/>
        <v>1.333215421693278E-2</v>
      </c>
      <c r="P69">
        <f t="shared" si="17"/>
        <v>110.79211055305834</v>
      </c>
      <c r="Q69">
        <f t="shared" si="18"/>
        <v>56.787422138352511</v>
      </c>
      <c r="R69">
        <f t="shared" ref="R69:R132" si="24">(B69-$H$3)^2</f>
        <v>13926.843518652926</v>
      </c>
      <c r="S69">
        <f t="shared" ref="S69:S132" si="25">B69-M69</f>
        <v>-9.4658294940222731</v>
      </c>
      <c r="T69">
        <f t="shared" ref="T69:T132" si="26">(S69-S68)^2</f>
        <v>91.950075122851089</v>
      </c>
      <c r="U69">
        <f t="shared" ref="U69:U132" si="27">S69^2</f>
        <v>89.601928009901968</v>
      </c>
      <c r="V69">
        <f t="shared" ref="V69:V132" si="28">B69-$J$20*B68</f>
        <v>62.847553538112948</v>
      </c>
      <c r="X69">
        <f t="shared" si="19"/>
        <v>55.955051653056124</v>
      </c>
      <c r="Y69">
        <f t="shared" si="20"/>
        <v>64.95</v>
      </c>
      <c r="Z69">
        <f t="shared" si="21"/>
        <v>882.62202392290612</v>
      </c>
      <c r="AA69">
        <f t="shared" si="22"/>
        <v>-172.62202392290612</v>
      </c>
      <c r="AB69">
        <f t="shared" ref="AB69:AB132" si="29">(AA69-AA68)^2</f>
        <v>79.000855742840471</v>
      </c>
      <c r="AC69">
        <f t="shared" si="23"/>
        <v>29798.363143240374</v>
      </c>
    </row>
    <row r="70" spans="1:29" x14ac:dyDescent="0.25">
      <c r="A70" s="2">
        <v>42843</v>
      </c>
      <c r="B70">
        <v>686</v>
      </c>
      <c r="C70">
        <v>141.19999999999999</v>
      </c>
      <c r="D70">
        <v>65.39</v>
      </c>
      <c r="M70">
        <f t="shared" si="15"/>
        <v>725.08409333827626</v>
      </c>
      <c r="N70">
        <f t="shared" si="16"/>
        <v>5.697389699457181E-2</v>
      </c>
      <c r="P70">
        <f t="shared" si="17"/>
        <v>107.65687561329973</v>
      </c>
      <c r="Q70">
        <f t="shared" si="18"/>
        <v>50.349568323091503</v>
      </c>
      <c r="R70">
        <f t="shared" si="24"/>
        <v>20167.42183190594</v>
      </c>
      <c r="S70">
        <f t="shared" si="25"/>
        <v>-39.084093338276261</v>
      </c>
      <c r="T70">
        <f t="shared" si="26"/>
        <v>877.24155314784309</v>
      </c>
      <c r="U70">
        <f t="shared" si="27"/>
        <v>1527.5663520750909</v>
      </c>
      <c r="V70">
        <f t="shared" si="28"/>
        <v>34.257819875262726</v>
      </c>
      <c r="X70">
        <f t="shared" si="19"/>
        <v>56.014557202492192</v>
      </c>
      <c r="Y70">
        <f t="shared" si="20"/>
        <v>65.39</v>
      </c>
      <c r="Z70">
        <f t="shared" si="21"/>
        <v>888.10012424258991</v>
      </c>
      <c r="AA70">
        <f t="shared" si="22"/>
        <v>-202.10012424258991</v>
      </c>
      <c r="AB70">
        <f t="shared" si="29"/>
        <v>868.95839845734156</v>
      </c>
      <c r="AC70">
        <f t="shared" si="23"/>
        <v>40844.460218870277</v>
      </c>
    </row>
    <row r="71" spans="1:29" x14ac:dyDescent="0.25">
      <c r="A71" s="2">
        <v>42844</v>
      </c>
      <c r="B71">
        <v>687</v>
      </c>
      <c r="C71">
        <v>140.68</v>
      </c>
      <c r="D71">
        <v>65.040000000000006</v>
      </c>
      <c r="M71">
        <f t="shared" si="15"/>
        <v>719.99441850143785</v>
      </c>
      <c r="N71">
        <f t="shared" si="16"/>
        <v>4.8026810045761058E-2</v>
      </c>
      <c r="P71">
        <f t="shared" si="17"/>
        <v>118.71809007113082</v>
      </c>
      <c r="Q71">
        <f t="shared" si="18"/>
        <v>55.439088403412704</v>
      </c>
      <c r="R71">
        <f t="shared" si="24"/>
        <v>19884.397735520397</v>
      </c>
      <c r="S71">
        <f t="shared" si="25"/>
        <v>-32.994418501437849</v>
      </c>
      <c r="T71">
        <f t="shared" si="26"/>
        <v>37.084139618422945</v>
      </c>
      <c r="U71">
        <f t="shared" si="27"/>
        <v>1088.6316522480242</v>
      </c>
      <c r="V71">
        <f t="shared" si="28"/>
        <v>57.288541456943904</v>
      </c>
      <c r="X71">
        <f t="shared" si="19"/>
        <v>55.808271297780472</v>
      </c>
      <c r="Y71">
        <f t="shared" si="20"/>
        <v>65.040000000000006</v>
      </c>
      <c r="Z71">
        <f t="shared" si="21"/>
        <v>883.49634962426137</v>
      </c>
      <c r="AA71">
        <f t="shared" si="22"/>
        <v>-196.49634962426137</v>
      </c>
      <c r="AB71">
        <f t="shared" si="29"/>
        <v>31.402289973023212</v>
      </c>
      <c r="AC71">
        <f t="shared" si="23"/>
        <v>38610.815415659963</v>
      </c>
    </row>
    <row r="72" spans="1:29" x14ac:dyDescent="0.25">
      <c r="A72" s="2">
        <v>42845</v>
      </c>
      <c r="B72">
        <v>681</v>
      </c>
      <c r="C72">
        <v>142.44</v>
      </c>
      <c r="D72">
        <v>65.5</v>
      </c>
      <c r="M72">
        <f t="shared" si="15"/>
        <v>728.35116730115999</v>
      </c>
      <c r="N72">
        <f t="shared" si="16"/>
        <v>6.9531816888634343E-2</v>
      </c>
      <c r="P72">
        <f t="shared" si="17"/>
        <v>83.462533444624484</v>
      </c>
      <c r="Q72">
        <f t="shared" si="18"/>
        <v>48.800604869276249</v>
      </c>
      <c r="R72">
        <f t="shared" si="24"/>
        <v>21612.542313833648</v>
      </c>
      <c r="S72">
        <f t="shared" si="25"/>
        <v>-47.35116730115999</v>
      </c>
      <c r="T72">
        <f t="shared" si="26"/>
        <v>206.11623609832313</v>
      </c>
      <c r="U72">
        <f t="shared" si="27"/>
        <v>2242.133044782443</v>
      </c>
      <c r="V72">
        <f t="shared" si="28"/>
        <v>50.370594724373859</v>
      </c>
      <c r="X72">
        <f t="shared" si="19"/>
        <v>56.506469744497082</v>
      </c>
      <c r="Y72">
        <f t="shared" si="20"/>
        <v>65.5</v>
      </c>
      <c r="Z72">
        <f t="shared" si="21"/>
        <v>890.20851306902682</v>
      </c>
      <c r="AA72">
        <f t="shared" si="22"/>
        <v>-209.20851306902682</v>
      </c>
      <c r="AB72">
        <f t="shared" si="29"/>
        <v>161.59909944643104</v>
      </c>
      <c r="AC72">
        <f t="shared" si="23"/>
        <v>43768.201940553168</v>
      </c>
    </row>
    <row r="73" spans="1:29" x14ac:dyDescent="0.25">
      <c r="A73" s="2">
        <v>42846</v>
      </c>
      <c r="B73">
        <v>700</v>
      </c>
      <c r="C73">
        <v>142.27000000000001</v>
      </c>
      <c r="D73">
        <v>66.400000000000006</v>
      </c>
      <c r="M73">
        <f t="shared" si="15"/>
        <v>739.10454448252835</v>
      </c>
      <c r="N73">
        <f t="shared" si="16"/>
        <v>5.5863634975040509E-2</v>
      </c>
      <c r="P73">
        <f t="shared" si="17"/>
        <v>86.597599709684545</v>
      </c>
      <c r="Q73">
        <f t="shared" si="18"/>
        <v>37.036267519878599</v>
      </c>
      <c r="R73">
        <f t="shared" si="24"/>
        <v>16387.084482508348</v>
      </c>
      <c r="S73">
        <f t="shared" si="25"/>
        <v>-39.104544482528354</v>
      </c>
      <c r="T73">
        <f t="shared" si="26"/>
        <v>68.006787912775991</v>
      </c>
      <c r="U73">
        <f t="shared" si="27"/>
        <v>1529.1653991860387</v>
      </c>
      <c r="V73">
        <f t="shared" si="28"/>
        <v>74.878275119794239</v>
      </c>
      <c r="X73">
        <f t="shared" si="19"/>
        <v>56.439030121802872</v>
      </c>
      <c r="Y73">
        <f t="shared" si="20"/>
        <v>66.400000000000006</v>
      </c>
      <c r="Z73">
        <f t="shared" si="21"/>
        <v>901.120742244908</v>
      </c>
      <c r="AA73">
        <f t="shared" si="22"/>
        <v>-201.120742244908</v>
      </c>
      <c r="AB73">
        <f t="shared" si="29"/>
        <v>65.412036903467623</v>
      </c>
      <c r="AC73">
        <f t="shared" si="23"/>
        <v>40449.552961142719</v>
      </c>
    </row>
    <row r="74" spans="1:29" x14ac:dyDescent="0.25">
      <c r="A74" s="2">
        <v>42849</v>
      </c>
      <c r="B74">
        <v>701</v>
      </c>
      <c r="C74">
        <v>143.63999999999999</v>
      </c>
      <c r="D74">
        <v>67.53</v>
      </c>
      <c r="M74">
        <f t="shared" si="15"/>
        <v>755.05854577785442</v>
      </c>
      <c r="N74">
        <f t="shared" si="16"/>
        <v>7.7116327785812303E-2</v>
      </c>
      <c r="P74">
        <f t="shared" si="17"/>
        <v>62.976653926552032</v>
      </c>
      <c r="Q74">
        <f t="shared" si="18"/>
        <v>24.5593884034128</v>
      </c>
      <c r="R74">
        <f t="shared" si="24"/>
        <v>16132.060386122806</v>
      </c>
      <c r="S74">
        <f t="shared" si="25"/>
        <v>-54.05854577785442</v>
      </c>
      <c r="T74">
        <f t="shared" si="26"/>
        <v>223.62215474061364</v>
      </c>
      <c r="U74">
        <f t="shared" si="27"/>
        <v>2922.3263716163819</v>
      </c>
      <c r="V74">
        <f t="shared" si="28"/>
        <v>58.437287200963169</v>
      </c>
      <c r="X74">
        <f t="shared" si="19"/>
        <v>56.982514139985682</v>
      </c>
      <c r="Y74">
        <f t="shared" si="20"/>
        <v>67.53</v>
      </c>
      <c r="Z74">
        <f t="shared" si="21"/>
        <v>915.79458334915989</v>
      </c>
      <c r="AA74">
        <f t="shared" si="22"/>
        <v>-214.79458334915989</v>
      </c>
      <c r="AB74">
        <f t="shared" si="29"/>
        <v>186.9739305443286</v>
      </c>
      <c r="AC74">
        <f t="shared" si="23"/>
        <v>46136.713036139197</v>
      </c>
    </row>
    <row r="75" spans="1:29" x14ac:dyDescent="0.25">
      <c r="A75" s="2">
        <v>42850</v>
      </c>
      <c r="B75">
        <v>725</v>
      </c>
      <c r="C75">
        <v>144.53</v>
      </c>
      <c r="D75">
        <v>67.92</v>
      </c>
      <c r="M75">
        <f t="shared" si="15"/>
        <v>761.21093039657546</v>
      </c>
      <c r="N75">
        <f t="shared" si="16"/>
        <v>4.9946110891828224E-2</v>
      </c>
      <c r="P75">
        <f t="shared" si="17"/>
        <v>49.643059950647931</v>
      </c>
      <c r="Q75">
        <f t="shared" si="18"/>
        <v>20.84600888534051</v>
      </c>
      <c r="R75">
        <f t="shared" si="24"/>
        <v>10611.482072869794</v>
      </c>
      <c r="S75">
        <f t="shared" si="25"/>
        <v>-36.210930396575463</v>
      </c>
      <c r="T75">
        <f t="shared" si="26"/>
        <v>318.53737479806517</v>
      </c>
      <c r="U75">
        <f t="shared" si="27"/>
        <v>1311.2314801856328</v>
      </c>
      <c r="V75">
        <f t="shared" si="28"/>
        <v>81.519340468393125</v>
      </c>
      <c r="X75">
        <f t="shared" si="19"/>
        <v>57.335580399973068</v>
      </c>
      <c r="Y75">
        <f t="shared" si="20"/>
        <v>67.92</v>
      </c>
      <c r="Z75">
        <f t="shared" si="21"/>
        <v>921.11533105543128</v>
      </c>
      <c r="AA75">
        <f t="shared" si="22"/>
        <v>-196.11533105543128</v>
      </c>
      <c r="AB75">
        <f t="shared" si="29"/>
        <v>348.91446625276552</v>
      </c>
      <c r="AC75">
        <f t="shared" si="23"/>
        <v>38461.223074981412</v>
      </c>
    </row>
    <row r="76" spans="1:29" x14ac:dyDescent="0.25">
      <c r="A76" s="2">
        <v>42851</v>
      </c>
      <c r="B76">
        <v>721</v>
      </c>
      <c r="C76">
        <v>143.68</v>
      </c>
      <c r="D76">
        <v>67.83</v>
      </c>
      <c r="M76">
        <f t="shared" si="15"/>
        <v>758.79272828128433</v>
      </c>
      <c r="N76">
        <f t="shared" si="16"/>
        <v>5.2417098864472017E-2</v>
      </c>
      <c r="P76">
        <f t="shared" si="17"/>
        <v>62.343391275949287</v>
      </c>
      <c r="Q76">
        <f t="shared" si="18"/>
        <v>21.675942620280299</v>
      </c>
      <c r="R76">
        <f t="shared" si="24"/>
        <v>11451.578458411963</v>
      </c>
      <c r="S76">
        <f t="shared" si="25"/>
        <v>-37.792728281284326</v>
      </c>
      <c r="T76">
        <f t="shared" si="26"/>
        <v>2.502084548069432</v>
      </c>
      <c r="U76">
        <f t="shared" si="27"/>
        <v>1428.2903109429881</v>
      </c>
      <c r="V76">
        <f t="shared" si="28"/>
        <v>55.488618886711947</v>
      </c>
      <c r="X76">
        <f t="shared" si="19"/>
        <v>56.998382286501979</v>
      </c>
      <c r="Y76">
        <f t="shared" si="20"/>
        <v>67.83</v>
      </c>
      <c r="Z76">
        <f t="shared" si="21"/>
        <v>919.49138891270445</v>
      </c>
      <c r="AA76">
        <f t="shared" si="22"/>
        <v>-198.49138891270445</v>
      </c>
      <c r="AB76">
        <f t="shared" si="29"/>
        <v>5.6456509411095555</v>
      </c>
      <c r="AC76">
        <f t="shared" si="23"/>
        <v>39398.831472494494</v>
      </c>
    </row>
    <row r="77" spans="1:29" x14ac:dyDescent="0.25">
      <c r="A77" s="2">
        <v>42852</v>
      </c>
      <c r="B77">
        <v>752</v>
      </c>
      <c r="C77">
        <v>143.79</v>
      </c>
      <c r="D77">
        <v>68.27</v>
      </c>
      <c r="M77">
        <f t="shared" si="15"/>
        <v>764.3490375974111</v>
      </c>
      <c r="N77">
        <f t="shared" si="16"/>
        <v>1.6421592549748801E-2</v>
      </c>
      <c r="P77">
        <f t="shared" si="17"/>
        <v>60.618418986792861</v>
      </c>
      <c r="Q77">
        <f t="shared" si="18"/>
        <v>17.772488805019275</v>
      </c>
      <c r="R77">
        <f t="shared" si="24"/>
        <v>5777.8314704601544</v>
      </c>
      <c r="S77">
        <f t="shared" si="25"/>
        <v>-12.349037597411098</v>
      </c>
      <c r="T77">
        <f t="shared" si="26"/>
        <v>647.38139561661728</v>
      </c>
      <c r="U77">
        <f t="shared" si="27"/>
        <v>152.49872958227286</v>
      </c>
      <c r="V77">
        <f t="shared" si="28"/>
        <v>90.160405816992125</v>
      </c>
      <c r="X77">
        <f t="shared" si="19"/>
        <v>57.042019689421757</v>
      </c>
      <c r="Y77">
        <f t="shared" si="20"/>
        <v>68.27</v>
      </c>
      <c r="Z77">
        <f t="shared" si="21"/>
        <v>924.94491164414637</v>
      </c>
      <c r="AA77">
        <f t="shared" si="22"/>
        <v>-172.94491164414637</v>
      </c>
      <c r="AB77">
        <f t="shared" si="29"/>
        <v>652.62250083295464</v>
      </c>
      <c r="AC77">
        <f t="shared" si="23"/>
        <v>29909.942463601597</v>
      </c>
    </row>
    <row r="78" spans="1:29" x14ac:dyDescent="0.25">
      <c r="A78" s="2">
        <v>42853</v>
      </c>
      <c r="B78">
        <v>766</v>
      </c>
      <c r="C78">
        <v>143.65</v>
      </c>
      <c r="D78">
        <v>68.459999999999994</v>
      </c>
      <c r="M78">
        <f t="shared" si="15"/>
        <v>766.45794113332477</v>
      </c>
      <c r="N78">
        <f t="shared" si="16"/>
        <v>5.9783437770857221E-4</v>
      </c>
      <c r="P78">
        <f t="shared" si="17"/>
        <v>62.818038263901123</v>
      </c>
      <c r="Q78">
        <f t="shared" si="18"/>
        <v>16.206606475702024</v>
      </c>
      <c r="R78">
        <f t="shared" si="24"/>
        <v>3845.4941210625643</v>
      </c>
      <c r="S78">
        <f t="shared" si="25"/>
        <v>-0.45794113332476627</v>
      </c>
      <c r="T78">
        <f t="shared" si="26"/>
        <v>141.39817511820644</v>
      </c>
      <c r="U78">
        <f t="shared" si="27"/>
        <v>0.20971008159077137</v>
      </c>
      <c r="V78">
        <f t="shared" si="28"/>
        <v>75.704057107320523</v>
      </c>
      <c r="X78">
        <f t="shared" si="19"/>
        <v>56.98648117661476</v>
      </c>
      <c r="Y78">
        <f t="shared" si="20"/>
        <v>68.459999999999994</v>
      </c>
      <c r="Z78">
        <f t="shared" si="21"/>
        <v>927.18463446965893</v>
      </c>
      <c r="AA78">
        <f t="shared" si="22"/>
        <v>-161.18463446965893</v>
      </c>
      <c r="AB78">
        <f t="shared" si="29"/>
        <v>138.30411922077033</v>
      </c>
      <c r="AC78">
        <f t="shared" si="23"/>
        <v>25980.486389117563</v>
      </c>
    </row>
    <row r="79" spans="1:29" x14ac:dyDescent="0.25">
      <c r="A79" s="2">
        <v>42857</v>
      </c>
      <c r="B79">
        <v>788</v>
      </c>
      <c r="C79">
        <v>147.51</v>
      </c>
      <c r="D79">
        <v>69.3</v>
      </c>
      <c r="M79">
        <f t="shared" si="15"/>
        <v>782.71879142843545</v>
      </c>
      <c r="N79">
        <f t="shared" si="16"/>
        <v>6.7020413344727765E-3</v>
      </c>
      <c r="P79">
        <f t="shared" si="17"/>
        <v>16.530592480767663</v>
      </c>
      <c r="Q79">
        <f t="shared" si="18"/>
        <v>10.148958282930915</v>
      </c>
      <c r="R79">
        <f t="shared" si="24"/>
        <v>1600.9640005806361</v>
      </c>
      <c r="S79">
        <f t="shared" si="25"/>
        <v>5.281208571564548</v>
      </c>
      <c r="T79">
        <f t="shared" si="26"/>
        <v>32.937839335131102</v>
      </c>
      <c r="U79">
        <f t="shared" si="27"/>
        <v>27.891163976366855</v>
      </c>
      <c r="V79">
        <f t="shared" si="28"/>
        <v>84.852802851339789</v>
      </c>
      <c r="X79">
        <f t="shared" si="19"/>
        <v>58.517757315436427</v>
      </c>
      <c r="Y79">
        <f t="shared" si="20"/>
        <v>69.3</v>
      </c>
      <c r="Z79">
        <f t="shared" si="21"/>
        <v>939.83861006583049</v>
      </c>
      <c r="AA79">
        <f t="shared" si="22"/>
        <v>-151.83861006583049</v>
      </c>
      <c r="AB79">
        <f t="shared" si="29"/>
        <v>87.348172156956693</v>
      </c>
      <c r="AC79">
        <f t="shared" si="23"/>
        <v>23054.963506723321</v>
      </c>
    </row>
    <row r="80" spans="1:29" x14ac:dyDescent="0.25">
      <c r="A80" s="2">
        <v>42858</v>
      </c>
      <c r="B80">
        <v>787</v>
      </c>
      <c r="C80">
        <v>147.06</v>
      </c>
      <c r="D80">
        <v>69.08</v>
      </c>
      <c r="M80">
        <f t="shared" si="15"/>
        <v>779.32883580511714</v>
      </c>
      <c r="N80">
        <f t="shared" si="16"/>
        <v>9.7473496758359122E-3</v>
      </c>
      <c r="P80">
        <f t="shared" si="17"/>
        <v>20.392297300044802</v>
      </c>
      <c r="Q80">
        <f t="shared" si="18"/>
        <v>11.599085190561429</v>
      </c>
      <c r="R80">
        <f t="shared" si="24"/>
        <v>1681.9880969661783</v>
      </c>
      <c r="S80">
        <f t="shared" si="25"/>
        <v>7.6711641948828628</v>
      </c>
      <c r="T80">
        <f t="shared" si="26"/>
        <v>5.7118878814308349</v>
      </c>
      <c r="U80">
        <f t="shared" si="27"/>
        <v>58.846760104852841</v>
      </c>
      <c r="V80">
        <f t="shared" si="28"/>
        <v>63.657974734798586</v>
      </c>
      <c r="X80">
        <f t="shared" si="19"/>
        <v>58.339240667128202</v>
      </c>
      <c r="Y80">
        <f t="shared" si="20"/>
        <v>69.08</v>
      </c>
      <c r="Z80">
        <f t="shared" si="21"/>
        <v>936.86914501622266</v>
      </c>
      <c r="AA80">
        <f t="shared" si="22"/>
        <v>-149.86914501622266</v>
      </c>
      <c r="AB80">
        <f t="shared" si="29"/>
        <v>3.8787925816267874</v>
      </c>
      <c r="AC80">
        <f t="shared" si="23"/>
        <v>22460.760627893578</v>
      </c>
    </row>
    <row r="81" spans="1:29" x14ac:dyDescent="0.25">
      <c r="A81" s="2">
        <v>42859</v>
      </c>
      <c r="B81">
        <v>782</v>
      </c>
      <c r="C81">
        <v>146.53</v>
      </c>
      <c r="D81">
        <v>68.81</v>
      </c>
      <c r="M81">
        <f t="shared" si="15"/>
        <v>775.20293312966089</v>
      </c>
      <c r="N81">
        <f t="shared" si="16"/>
        <v>8.6919013687200876E-3</v>
      </c>
      <c r="P81">
        <f t="shared" si="17"/>
        <v>25.459927420526888</v>
      </c>
      <c r="Q81">
        <f t="shared" si="18"/>
        <v>13.511086395380676</v>
      </c>
      <c r="R81">
        <f t="shared" si="24"/>
        <v>2117.1085788938894</v>
      </c>
      <c r="S81">
        <f t="shared" si="25"/>
        <v>6.7970668703391084</v>
      </c>
      <c r="T81">
        <f t="shared" si="26"/>
        <v>0.76404613277454958</v>
      </c>
      <c r="U81">
        <f t="shared" si="27"/>
        <v>46.200118039861479</v>
      </c>
      <c r="V81">
        <f t="shared" si="28"/>
        <v>59.57592146736863</v>
      </c>
      <c r="X81">
        <f t="shared" si="19"/>
        <v>58.128987725787404</v>
      </c>
      <c r="Y81">
        <f t="shared" si="20"/>
        <v>68.81</v>
      </c>
      <c r="Z81">
        <f t="shared" si="21"/>
        <v>933.23848679424771</v>
      </c>
      <c r="AA81">
        <f t="shared" si="22"/>
        <v>-151.23848679424771</v>
      </c>
      <c r="AB81">
        <f t="shared" si="29"/>
        <v>1.8750969050447934</v>
      </c>
      <c r="AC81">
        <f t="shared" si="23"/>
        <v>22873.079887813838</v>
      </c>
    </row>
    <row r="82" spans="1:29" x14ac:dyDescent="0.25">
      <c r="A82" s="2">
        <v>42860</v>
      </c>
      <c r="B82">
        <v>779</v>
      </c>
      <c r="C82">
        <v>148.96</v>
      </c>
      <c r="D82">
        <v>69</v>
      </c>
      <c r="M82">
        <f t="shared" si="15"/>
        <v>781.29241509773919</v>
      </c>
      <c r="N82">
        <f t="shared" si="16"/>
        <v>2.9427664926048713E-3</v>
      </c>
      <c r="P82">
        <f t="shared" si="17"/>
        <v>6.8423213964297878</v>
      </c>
      <c r="Q82">
        <f t="shared" si="18"/>
        <v>12.150404066063425</v>
      </c>
      <c r="R82">
        <f t="shared" si="24"/>
        <v>2402.180868050516</v>
      </c>
      <c r="S82">
        <f t="shared" si="25"/>
        <v>-2.2924150977391946</v>
      </c>
      <c r="T82">
        <f t="shared" si="26"/>
        <v>82.618682448020621</v>
      </c>
      <c r="U82">
        <f t="shared" si="27"/>
        <v>5.2551669803426009</v>
      </c>
      <c r="V82">
        <f t="shared" si="28"/>
        <v>61.165655130218852</v>
      </c>
      <c r="X82">
        <f t="shared" si="19"/>
        <v>59.092977626651823</v>
      </c>
      <c r="Y82">
        <f t="shared" si="20"/>
        <v>69</v>
      </c>
      <c r="Z82">
        <f t="shared" si="21"/>
        <v>937.05731966428925</v>
      </c>
      <c r="AA82">
        <f t="shared" si="22"/>
        <v>-158.05731966428925</v>
      </c>
      <c r="AB82">
        <f t="shared" si="29"/>
        <v>46.496481709559042</v>
      </c>
      <c r="AC82">
        <f t="shared" si="23"/>
        <v>24982.116299459318</v>
      </c>
    </row>
    <row r="83" spans="1:29" x14ac:dyDescent="0.25">
      <c r="A83" s="2">
        <v>42863</v>
      </c>
      <c r="B83">
        <v>795</v>
      </c>
      <c r="C83">
        <v>153.01</v>
      </c>
      <c r="D83">
        <v>68.94</v>
      </c>
      <c r="M83">
        <f t="shared" si="15"/>
        <v>786.8308654755449</v>
      </c>
      <c r="N83">
        <f t="shared" si="16"/>
        <v>1.027564091126428E-2</v>
      </c>
      <c r="P83">
        <f t="shared" si="17"/>
        <v>2.0569780229346826</v>
      </c>
      <c r="Q83">
        <f t="shared" si="18"/>
        <v>12.572293222689947</v>
      </c>
      <c r="R83">
        <f t="shared" si="24"/>
        <v>1089.7953258818409</v>
      </c>
      <c r="S83">
        <f t="shared" si="25"/>
        <v>8.169134524455103</v>
      </c>
      <c r="T83">
        <f t="shared" si="26"/>
        <v>109.44402049763364</v>
      </c>
      <c r="U83">
        <f t="shared" si="27"/>
        <v>66.7347588786443</v>
      </c>
      <c r="V83">
        <f t="shared" si="28"/>
        <v>79.919495327929098</v>
      </c>
      <c r="X83">
        <f t="shared" si="19"/>
        <v>60.699627461425848</v>
      </c>
      <c r="Y83">
        <f t="shared" si="20"/>
        <v>68.94</v>
      </c>
      <c r="Z83">
        <f t="shared" si="21"/>
        <v>938.81135487870029</v>
      </c>
      <c r="AA83">
        <f t="shared" si="22"/>
        <v>-143.81135487870029</v>
      </c>
      <c r="AB83">
        <f t="shared" si="29"/>
        <v>202.94751267224089</v>
      </c>
      <c r="AC83">
        <f t="shared" si="23"/>
        <v>20681.705792047473</v>
      </c>
    </row>
    <row r="84" spans="1:29" x14ac:dyDescent="0.25">
      <c r="A84" s="2">
        <v>42864</v>
      </c>
      <c r="B84">
        <v>791</v>
      </c>
      <c r="C84">
        <v>153.99</v>
      </c>
      <c r="D84">
        <v>69.040000000000006</v>
      </c>
      <c r="M84">
        <f t="shared" si="15"/>
        <v>789.57282740642597</v>
      </c>
      <c r="N84">
        <f t="shared" si="16"/>
        <v>1.8042637086903006E-3</v>
      </c>
      <c r="P84">
        <f t="shared" si="17"/>
        <v>5.828443083175439</v>
      </c>
      <c r="Q84">
        <f t="shared" si="18"/>
        <v>11.873144628312378</v>
      </c>
      <c r="R84">
        <f t="shared" si="24"/>
        <v>1369.8917114240096</v>
      </c>
      <c r="S84">
        <f t="shared" si="25"/>
        <v>1.4271725935740278</v>
      </c>
      <c r="T84">
        <f t="shared" si="26"/>
        <v>45.454050677449679</v>
      </c>
      <c r="U84">
        <f t="shared" si="27"/>
        <v>2.0368216118488172</v>
      </c>
      <c r="V84">
        <f t="shared" si="28"/>
        <v>61.232347606808275</v>
      </c>
      <c r="X84">
        <f t="shared" si="19"/>
        <v>61.088397051074885</v>
      </c>
      <c r="Y84">
        <f t="shared" si="20"/>
        <v>69.040000000000006</v>
      </c>
      <c r="Z84">
        <f t="shared" si="21"/>
        <v>940.63758178238959</v>
      </c>
      <c r="AA84">
        <f t="shared" si="22"/>
        <v>-149.63758178238959</v>
      </c>
      <c r="AB84">
        <f t="shared" si="29"/>
        <v>33.944919933273042</v>
      </c>
      <c r="AC84">
        <f t="shared" si="23"/>
        <v>22391.405881681334</v>
      </c>
    </row>
    <row r="85" spans="1:29" x14ac:dyDescent="0.25">
      <c r="A85" s="2">
        <v>42865</v>
      </c>
      <c r="B85">
        <v>765</v>
      </c>
      <c r="C85">
        <v>153.26</v>
      </c>
      <c r="D85">
        <v>69.31</v>
      </c>
      <c r="M85">
        <f t="shared" si="15"/>
        <v>791.74716244587933</v>
      </c>
      <c r="N85">
        <f t="shared" si="16"/>
        <v>3.4963611040365133E-2</v>
      </c>
      <c r="P85">
        <f t="shared" si="17"/>
        <v>2.8365864566695471</v>
      </c>
      <c r="Q85">
        <f t="shared" si="18"/>
        <v>10.085343423493132</v>
      </c>
      <c r="R85">
        <f t="shared" si="24"/>
        <v>3970.5182174481065</v>
      </c>
      <c r="S85">
        <f t="shared" si="25"/>
        <v>-26.747162445879326</v>
      </c>
      <c r="T85">
        <f t="shared" si="26"/>
        <v>793.79315491536897</v>
      </c>
      <c r="U85">
        <f t="shared" si="27"/>
        <v>715.41069890625727</v>
      </c>
      <c r="V85">
        <f t="shared" si="28"/>
        <v>38.904134537088453</v>
      </c>
      <c r="X85">
        <f t="shared" si="19"/>
        <v>60.798803377152645</v>
      </c>
      <c r="Y85">
        <f t="shared" si="20"/>
        <v>69.31</v>
      </c>
      <c r="Z85">
        <f t="shared" si="21"/>
        <v>943.49404597475109</v>
      </c>
      <c r="AA85">
        <f t="shared" si="22"/>
        <v>-178.49404597475109</v>
      </c>
      <c r="AB85">
        <f t="shared" si="29"/>
        <v>832.69552568504139</v>
      </c>
      <c r="AC85">
        <f t="shared" si="23"/>
        <v>31860.124448436556</v>
      </c>
    </row>
    <row r="86" spans="1:29" x14ac:dyDescent="0.25">
      <c r="A86" s="2">
        <v>42866</v>
      </c>
      <c r="B86">
        <v>763</v>
      </c>
      <c r="C86">
        <v>153.94999999999999</v>
      </c>
      <c r="D86">
        <v>68.459999999999994</v>
      </c>
      <c r="M86">
        <f t="shared" si="15"/>
        <v>782.41123212604668</v>
      </c>
      <c r="N86">
        <f t="shared" si="16"/>
        <v>2.5440671200585432E-2</v>
      </c>
      <c r="P86">
        <f t="shared" si="17"/>
        <v>5.6369057337777626</v>
      </c>
      <c r="Q86">
        <f t="shared" si="18"/>
        <v>16.206606475702024</v>
      </c>
      <c r="R86">
        <f t="shared" si="24"/>
        <v>4226.5664102191904</v>
      </c>
      <c r="S86">
        <f t="shared" si="25"/>
        <v>-19.411232126046684</v>
      </c>
      <c r="T86">
        <f t="shared" si="26"/>
        <v>53.815873657439845</v>
      </c>
      <c r="U86">
        <f t="shared" si="27"/>
        <v>376.79593265126687</v>
      </c>
      <c r="V86">
        <f t="shared" si="28"/>
        <v>60.770749583909833</v>
      </c>
      <c r="X86">
        <f t="shared" si="19"/>
        <v>61.072528904558588</v>
      </c>
      <c r="Y86">
        <f t="shared" si="20"/>
        <v>68.459999999999994</v>
      </c>
      <c r="Z86">
        <f t="shared" si="21"/>
        <v>933.51336344189565</v>
      </c>
      <c r="AA86">
        <f t="shared" si="22"/>
        <v>-170.51336344189565</v>
      </c>
      <c r="AB86">
        <f t="shared" si="29"/>
        <v>63.691293690223915</v>
      </c>
      <c r="AC86">
        <f t="shared" si="23"/>
        <v>29074.807112267994</v>
      </c>
    </row>
    <row r="87" spans="1:29" x14ac:dyDescent="0.25">
      <c r="A87" s="2">
        <v>42867</v>
      </c>
      <c r="B87">
        <v>766</v>
      </c>
      <c r="C87">
        <v>156.1</v>
      </c>
      <c r="D87">
        <v>68.38</v>
      </c>
      <c r="M87">
        <f t="shared" si="15"/>
        <v>784.76202721946288</v>
      </c>
      <c r="N87">
        <f t="shared" si="16"/>
        <v>2.4493508119403238E-2</v>
      </c>
      <c r="P87">
        <f t="shared" si="17"/>
        <v>20.468538263897639</v>
      </c>
      <c r="Q87">
        <f t="shared" si="18"/>
        <v>16.857125351204019</v>
      </c>
      <c r="R87">
        <f t="shared" si="24"/>
        <v>3845.4941210625643</v>
      </c>
      <c r="S87">
        <f t="shared" si="25"/>
        <v>-18.76202721946288</v>
      </c>
      <c r="T87">
        <f t="shared" si="26"/>
        <v>0.42146701073248644</v>
      </c>
      <c r="U87">
        <f t="shared" si="27"/>
        <v>352.013665383866</v>
      </c>
      <c r="V87">
        <f t="shared" si="28"/>
        <v>65.606643049049922</v>
      </c>
      <c r="X87">
        <f t="shared" si="19"/>
        <v>61.925441779809006</v>
      </c>
      <c r="Y87">
        <f t="shared" si="20"/>
        <v>68.38</v>
      </c>
      <c r="Z87">
        <f t="shared" si="21"/>
        <v>933.85514801647275</v>
      </c>
      <c r="AA87">
        <f t="shared" si="22"/>
        <v>-167.85514801647275</v>
      </c>
      <c r="AB87">
        <f t="shared" si="29"/>
        <v>7.0661092479562244</v>
      </c>
      <c r="AC87">
        <f t="shared" si="23"/>
        <v>28175.350715631976</v>
      </c>
    </row>
    <row r="88" spans="1:29" x14ac:dyDescent="0.25">
      <c r="A88" s="2">
        <v>42870</v>
      </c>
      <c r="B88">
        <v>783</v>
      </c>
      <c r="C88">
        <v>155.69999999999999</v>
      </c>
      <c r="D88">
        <v>68.430000000000007</v>
      </c>
      <c r="M88">
        <f t="shared" si="15"/>
        <v>784.75451993407603</v>
      </c>
      <c r="N88">
        <f t="shared" si="16"/>
        <v>2.2407661993308161E-3</v>
      </c>
      <c r="P88">
        <f t="shared" si="17"/>
        <v>17.009164769921806</v>
      </c>
      <c r="Q88">
        <f t="shared" si="18"/>
        <v>16.449051054015172</v>
      </c>
      <c r="R88">
        <f t="shared" si="24"/>
        <v>2026.084482508347</v>
      </c>
      <c r="S88">
        <f t="shared" si="25"/>
        <v>-1.7545199340760291</v>
      </c>
      <c r="T88">
        <f t="shared" si="26"/>
        <v>289.2553040624868</v>
      </c>
      <c r="U88">
        <f t="shared" si="27"/>
        <v>3.0783401990701535</v>
      </c>
      <c r="V88">
        <f t="shared" si="28"/>
        <v>79.852802851339789</v>
      </c>
      <c r="X88">
        <f t="shared" si="19"/>
        <v>61.766760314646135</v>
      </c>
      <c r="Y88">
        <f t="shared" si="20"/>
        <v>68.430000000000007</v>
      </c>
      <c r="Z88">
        <f t="shared" si="21"/>
        <v>934.22141012993961</v>
      </c>
      <c r="AA88">
        <f t="shared" si="22"/>
        <v>-151.22141012993961</v>
      </c>
      <c r="AB88">
        <f t="shared" si="29"/>
        <v>276.681236077888</v>
      </c>
      <c r="AC88">
        <f t="shared" si="23"/>
        <v>22867.914881687404</v>
      </c>
    </row>
    <row r="89" spans="1:29" x14ac:dyDescent="0.25">
      <c r="A89" s="2">
        <v>42871</v>
      </c>
      <c r="B89">
        <v>787</v>
      </c>
      <c r="C89">
        <v>155.47</v>
      </c>
      <c r="D89">
        <v>69.41</v>
      </c>
      <c r="M89">
        <f t="shared" si="15"/>
        <v>796.39422611666782</v>
      </c>
      <c r="N89">
        <f t="shared" si="16"/>
        <v>1.1936754913173855E-2</v>
      </c>
      <c r="P89">
        <f t="shared" si="17"/>
        <v>15.164925010885812</v>
      </c>
      <c r="Q89">
        <f t="shared" si="18"/>
        <v>9.4601948291156575</v>
      </c>
      <c r="R89">
        <f t="shared" si="24"/>
        <v>1681.9880969661783</v>
      </c>
      <c r="S89">
        <f t="shared" si="25"/>
        <v>-9.3942261166678236</v>
      </c>
      <c r="T89">
        <f t="shared" si="26"/>
        <v>58.365110556331288</v>
      </c>
      <c r="U89">
        <f t="shared" si="27"/>
        <v>88.251484331083816</v>
      </c>
      <c r="V89">
        <f t="shared" si="28"/>
        <v>68.247708397648807</v>
      </c>
      <c r="X89">
        <f t="shared" si="19"/>
        <v>61.675518472177487</v>
      </c>
      <c r="Y89">
        <f t="shared" si="20"/>
        <v>69.41</v>
      </c>
      <c r="Z89">
        <f t="shared" si="21"/>
        <v>946.0760337168723</v>
      </c>
      <c r="AA89">
        <f t="shared" si="22"/>
        <v>-159.0760337168723</v>
      </c>
      <c r="AB89">
        <f t="shared" si="29"/>
        <v>61.695111692399344</v>
      </c>
      <c r="AC89">
        <f t="shared" si="23"/>
        <v>25305.184503091492</v>
      </c>
    </row>
    <row r="90" spans="1:29" x14ac:dyDescent="0.25">
      <c r="A90" s="2">
        <v>42872</v>
      </c>
      <c r="B90">
        <v>795</v>
      </c>
      <c r="C90">
        <v>150.25</v>
      </c>
      <c r="D90">
        <v>67.48</v>
      </c>
      <c r="M90">
        <f t="shared" si="15"/>
        <v>764.68449355496989</v>
      </c>
      <c r="N90">
        <f t="shared" si="16"/>
        <v>3.8132712509471839E-2</v>
      </c>
      <c r="P90">
        <f t="shared" si="17"/>
        <v>1.7577009145017537</v>
      </c>
      <c r="Q90">
        <f t="shared" si="18"/>
        <v>25.057462700601526</v>
      </c>
      <c r="R90">
        <f t="shared" si="24"/>
        <v>1089.7953258818409</v>
      </c>
      <c r="S90">
        <f t="shared" si="25"/>
        <v>30.31550644503011</v>
      </c>
      <c r="T90">
        <f t="shared" si="26"/>
        <v>1576.862860121573</v>
      </c>
      <c r="U90">
        <f t="shared" si="27"/>
        <v>919.02993101866207</v>
      </c>
      <c r="V90">
        <f t="shared" si="28"/>
        <v>72.57592146736863</v>
      </c>
      <c r="X90">
        <f t="shared" si="19"/>
        <v>59.604725351802067</v>
      </c>
      <c r="Y90">
        <f t="shared" si="20"/>
        <v>67.48</v>
      </c>
      <c r="Z90">
        <f t="shared" si="21"/>
        <v>919.24399181021647</v>
      </c>
      <c r="AA90">
        <f t="shared" si="22"/>
        <v>-124.24399181021647</v>
      </c>
      <c r="AB90">
        <f t="shared" si="29"/>
        <v>1213.2711433870279</v>
      </c>
      <c r="AC90">
        <f t="shared" si="23"/>
        <v>15436.569500937137</v>
      </c>
    </row>
    <row r="91" spans="1:29" x14ac:dyDescent="0.25">
      <c r="A91" s="2">
        <v>42873</v>
      </c>
      <c r="B91">
        <v>781</v>
      </c>
      <c r="C91">
        <v>152.54</v>
      </c>
      <c r="D91">
        <v>67.709999999999994</v>
      </c>
      <c r="M91">
        <f t="shared" si="15"/>
        <v>771.04676507131023</v>
      </c>
      <c r="N91">
        <f t="shared" si="16"/>
        <v>1.2744218858757704E-2</v>
      </c>
      <c r="P91">
        <f t="shared" si="17"/>
        <v>0.92971416751313929</v>
      </c>
      <c r="Q91">
        <f t="shared" si="18"/>
        <v>22.807720933533354</v>
      </c>
      <c r="R91">
        <f t="shared" si="24"/>
        <v>2210.1326752794316</v>
      </c>
      <c r="S91">
        <f t="shared" si="25"/>
        <v>9.953234928689767</v>
      </c>
      <c r="T91">
        <f t="shared" si="26"/>
        <v>414.62210130516524</v>
      </c>
      <c r="U91">
        <f t="shared" si="27"/>
        <v>99.066885545689985</v>
      </c>
      <c r="V91">
        <f t="shared" si="28"/>
        <v>51.232347606808275</v>
      </c>
      <c r="X91">
        <f t="shared" si="19"/>
        <v>60.513176739859482</v>
      </c>
      <c r="Y91">
        <f t="shared" si="20"/>
        <v>67.709999999999994</v>
      </c>
      <c r="Z91">
        <f t="shared" si="21"/>
        <v>923.46643351811883</v>
      </c>
      <c r="AA91">
        <f t="shared" si="22"/>
        <v>-142.46643351811883</v>
      </c>
      <c r="AB91">
        <f t="shared" si="29"/>
        <v>332.05738179789955</v>
      </c>
      <c r="AC91">
        <f t="shared" si="23"/>
        <v>20296.684679372574</v>
      </c>
    </row>
    <row r="92" spans="1:29" x14ac:dyDescent="0.25">
      <c r="A92" s="2">
        <v>42874</v>
      </c>
      <c r="B92">
        <v>783</v>
      </c>
      <c r="C92">
        <v>153.06</v>
      </c>
      <c r="D92">
        <v>67.69</v>
      </c>
      <c r="M92">
        <f t="shared" si="15"/>
        <v>771.60735873860881</v>
      </c>
      <c r="N92">
        <f t="shared" si="16"/>
        <v>1.4549988839580065E-2</v>
      </c>
      <c r="P92">
        <f t="shared" si="17"/>
        <v>2.2028997096816889</v>
      </c>
      <c r="Q92">
        <f t="shared" si="18"/>
        <v>22.999150652408819</v>
      </c>
      <c r="R92">
        <f t="shared" si="24"/>
        <v>2026.084482508347</v>
      </c>
      <c r="S92">
        <f t="shared" si="25"/>
        <v>11.392641261391191</v>
      </c>
      <c r="T92">
        <f t="shared" si="26"/>
        <v>2.0718905906209617</v>
      </c>
      <c r="U92">
        <f t="shared" si="27"/>
        <v>129.79227491075306</v>
      </c>
      <c r="V92">
        <f t="shared" si="28"/>
        <v>66.08360186278901</v>
      </c>
      <c r="X92">
        <f t="shared" si="19"/>
        <v>60.719462644571216</v>
      </c>
      <c r="Y92">
        <f t="shared" si="20"/>
        <v>67.69</v>
      </c>
      <c r="Z92">
        <f t="shared" si="21"/>
        <v>923.54112696690754</v>
      </c>
      <c r="AA92">
        <f t="shared" si="22"/>
        <v>-140.54112696690754</v>
      </c>
      <c r="AB92">
        <f t="shared" si="29"/>
        <v>3.7068053161371215</v>
      </c>
      <c r="AC92">
        <f t="shared" si="23"/>
        <v>19751.808369128426</v>
      </c>
    </row>
    <row r="93" spans="1:29" x14ac:dyDescent="0.25">
      <c r="A93" s="2">
        <v>42877</v>
      </c>
      <c r="B93">
        <v>792</v>
      </c>
      <c r="C93">
        <v>153.99</v>
      </c>
      <c r="D93">
        <v>68.45</v>
      </c>
      <c r="M93">
        <f t="shared" si="15"/>
        <v>782.35077905499713</v>
      </c>
      <c r="N93">
        <f t="shared" si="16"/>
        <v>1.2183359779044023E-2</v>
      </c>
      <c r="P93">
        <f t="shared" si="17"/>
        <v>5.828443083175439</v>
      </c>
      <c r="Q93">
        <f t="shared" si="18"/>
        <v>16.287221335139705</v>
      </c>
      <c r="R93">
        <f t="shared" si="24"/>
        <v>1296.8676150384674</v>
      </c>
      <c r="S93">
        <f t="shared" si="25"/>
        <v>9.6492209450028668</v>
      </c>
      <c r="T93">
        <f t="shared" si="26"/>
        <v>3.0395143995955638</v>
      </c>
      <c r="U93">
        <f t="shared" si="27"/>
        <v>93.107464845482014</v>
      </c>
      <c r="V93">
        <f t="shared" si="28"/>
        <v>73.247708397648807</v>
      </c>
      <c r="X93">
        <f t="shared" si="19"/>
        <v>61.088397051074885</v>
      </c>
      <c r="Y93">
        <f t="shared" si="20"/>
        <v>68.45</v>
      </c>
      <c r="Z93">
        <f t="shared" si="21"/>
        <v>933.41553343096075</v>
      </c>
      <c r="AA93">
        <f t="shared" si="22"/>
        <v>-141.41553343096075</v>
      </c>
      <c r="AB93">
        <f t="shared" si="29"/>
        <v>0.76458666437803546</v>
      </c>
      <c r="AC93">
        <f t="shared" si="23"/>
        <v>19998.353095563176</v>
      </c>
    </row>
    <row r="94" spans="1:29" x14ac:dyDescent="0.25">
      <c r="A94" s="2">
        <v>42878</v>
      </c>
      <c r="B94">
        <v>785</v>
      </c>
      <c r="C94">
        <v>153.80000000000001</v>
      </c>
      <c r="D94">
        <v>68.680000000000007</v>
      </c>
      <c r="M94">
        <f t="shared" si="15"/>
        <v>784.87186982745902</v>
      </c>
      <c r="N94">
        <f t="shared" si="16"/>
        <v>1.632231497337294E-4</v>
      </c>
      <c r="P94">
        <f t="shared" si="17"/>
        <v>4.9471406735369454</v>
      </c>
      <c r="Q94">
        <f t="shared" si="18"/>
        <v>14.483679568071404</v>
      </c>
      <c r="R94">
        <f t="shared" si="24"/>
        <v>1850.0362897372627</v>
      </c>
      <c r="S94">
        <f t="shared" si="25"/>
        <v>0.12813017254097758</v>
      </c>
      <c r="T94">
        <f t="shared" si="26"/>
        <v>90.651169497458937</v>
      </c>
      <c r="U94">
        <f t="shared" si="27"/>
        <v>1.6417341115380686E-2</v>
      </c>
      <c r="V94">
        <f t="shared" si="28"/>
        <v>57.986187804518408</v>
      </c>
      <c r="X94">
        <f t="shared" si="19"/>
        <v>61.01302335512252</v>
      </c>
      <c r="Y94">
        <f t="shared" si="20"/>
        <v>68.680000000000007</v>
      </c>
      <c r="Z94">
        <f t="shared" si="21"/>
        <v>936.11416466787819</v>
      </c>
      <c r="AA94">
        <f t="shared" si="22"/>
        <v>-151.11416466787819</v>
      </c>
      <c r="AB94">
        <f t="shared" si="29"/>
        <v>94.063447869710629</v>
      </c>
      <c r="AC94">
        <f t="shared" si="23"/>
        <v>22835.490763270605</v>
      </c>
    </row>
    <row r="95" spans="1:29" x14ac:dyDescent="0.25">
      <c r="A95" s="2">
        <v>42879</v>
      </c>
      <c r="B95">
        <v>787</v>
      </c>
      <c r="C95">
        <v>153.34</v>
      </c>
      <c r="D95">
        <v>68.77</v>
      </c>
      <c r="M95">
        <f t="shared" si="15"/>
        <v>785.26106114658842</v>
      </c>
      <c r="N95">
        <f t="shared" si="16"/>
        <v>2.2095792292396218E-3</v>
      </c>
      <c r="P95">
        <f t="shared" si="17"/>
        <v>3.1124611554647479</v>
      </c>
      <c r="Q95">
        <f t="shared" si="18"/>
        <v>13.806745833131727</v>
      </c>
      <c r="R95">
        <f t="shared" si="24"/>
        <v>1681.9880969661783</v>
      </c>
      <c r="S95">
        <f t="shared" si="25"/>
        <v>1.7389388534115824</v>
      </c>
      <c r="T95">
        <f t="shared" si="26"/>
        <v>2.5947046063680981</v>
      </c>
      <c r="U95">
        <f t="shared" si="27"/>
        <v>3.0239083359043888</v>
      </c>
      <c r="V95">
        <f t="shared" si="28"/>
        <v>66.411814932508719</v>
      </c>
      <c r="X95">
        <f t="shared" si="19"/>
        <v>60.830539670185225</v>
      </c>
      <c r="Y95">
        <f t="shared" si="20"/>
        <v>68.77</v>
      </c>
      <c r="Z95">
        <f t="shared" si="21"/>
        <v>936.93319079568937</v>
      </c>
      <c r="AA95">
        <f t="shared" si="22"/>
        <v>-149.93319079568937</v>
      </c>
      <c r="AB95">
        <f t="shared" si="29"/>
        <v>1.394699286792644</v>
      </c>
      <c r="AC95">
        <f t="shared" si="23"/>
        <v>22479.961702176592</v>
      </c>
    </row>
    <row r="96" spans="1:29" x14ac:dyDescent="0.25">
      <c r="A96" s="2">
        <v>42880</v>
      </c>
      <c r="B96">
        <v>799</v>
      </c>
      <c r="C96">
        <v>153.87</v>
      </c>
      <c r="D96">
        <v>69.62</v>
      </c>
      <c r="M96">
        <f t="shared" si="15"/>
        <v>796.48660457429673</v>
      </c>
      <c r="N96">
        <f t="shared" si="16"/>
        <v>3.1456763776010832E-3</v>
      </c>
      <c r="P96">
        <f t="shared" si="17"/>
        <v>5.2634310349826787</v>
      </c>
      <c r="Q96">
        <f t="shared" si="18"/>
        <v>8.2124827809228407</v>
      </c>
      <c r="R96">
        <f t="shared" si="24"/>
        <v>841.69894033967228</v>
      </c>
      <c r="S96">
        <f t="shared" si="25"/>
        <v>2.5133954257032656</v>
      </c>
      <c r="T96">
        <f t="shared" si="26"/>
        <v>0.59978298236578309</v>
      </c>
      <c r="U96">
        <f t="shared" si="27"/>
        <v>6.3171565659460995</v>
      </c>
      <c r="V96">
        <f t="shared" si="28"/>
        <v>76.57592146736863</v>
      </c>
      <c r="X96">
        <f t="shared" si="19"/>
        <v>61.040792611526022</v>
      </c>
      <c r="Y96">
        <f t="shared" si="20"/>
        <v>69.62</v>
      </c>
      <c r="Z96">
        <f t="shared" si="21"/>
        <v>947.66348976991651</v>
      </c>
      <c r="AA96">
        <f t="shared" si="22"/>
        <v>-148.66348976991651</v>
      </c>
      <c r="AB96">
        <f t="shared" si="29"/>
        <v>1.6121406948486547</v>
      </c>
      <c r="AC96">
        <f t="shared" si="23"/>
        <v>22100.833190570069</v>
      </c>
    </row>
    <row r="97" spans="1:29" x14ac:dyDescent="0.25">
      <c r="A97" s="2">
        <v>42881</v>
      </c>
      <c r="B97">
        <v>804</v>
      </c>
      <c r="C97">
        <v>153.61000000000001</v>
      </c>
      <c r="D97">
        <v>69.959999999999994</v>
      </c>
      <c r="M97">
        <f t="shared" si="15"/>
        <v>800.24575851348061</v>
      </c>
      <c r="N97">
        <f t="shared" si="16"/>
        <v>4.6694545852231225E-3</v>
      </c>
      <c r="P97">
        <f t="shared" si="17"/>
        <v>4.1380382638984496</v>
      </c>
      <c r="Q97">
        <f t="shared" si="18"/>
        <v>6.3793775600393676</v>
      </c>
      <c r="R97">
        <f t="shared" si="24"/>
        <v>576.57845841196138</v>
      </c>
      <c r="S97">
        <f t="shared" si="25"/>
        <v>3.7542414865193905</v>
      </c>
      <c r="T97">
        <f t="shared" si="26"/>
        <v>1.5396989466428943</v>
      </c>
      <c r="U97">
        <f t="shared" si="27"/>
        <v>14.094329139103323</v>
      </c>
      <c r="V97">
        <f t="shared" si="28"/>
        <v>70.560560676527984</v>
      </c>
      <c r="X97">
        <f t="shared" si="19"/>
        <v>60.937649659170162</v>
      </c>
      <c r="Y97">
        <f t="shared" si="20"/>
        <v>69.959999999999994</v>
      </c>
      <c r="Z97">
        <f t="shared" si="21"/>
        <v>951.66559381835532</v>
      </c>
      <c r="AA97">
        <f t="shared" si="22"/>
        <v>-147.66559381835532</v>
      </c>
      <c r="AB97">
        <f t="shared" si="29"/>
        <v>0.9957963301422138</v>
      </c>
      <c r="AC97">
        <f t="shared" si="23"/>
        <v>21805.127597727496</v>
      </c>
    </row>
    <row r="98" spans="1:29" x14ac:dyDescent="0.25">
      <c r="A98" s="2">
        <v>42885</v>
      </c>
      <c r="B98">
        <v>781</v>
      </c>
      <c r="C98">
        <v>153.66999999999999</v>
      </c>
      <c r="D98">
        <v>70.41</v>
      </c>
      <c r="M98">
        <f t="shared" si="15"/>
        <v>805.8470322686253</v>
      </c>
      <c r="N98">
        <f t="shared" si="16"/>
        <v>3.1814381906050321E-2</v>
      </c>
      <c r="P98">
        <f t="shared" si="17"/>
        <v>4.3857442879947106</v>
      </c>
      <c r="Q98">
        <f t="shared" si="18"/>
        <v>4.3087088853405584</v>
      </c>
      <c r="R98">
        <f t="shared" si="24"/>
        <v>2210.1326752794316</v>
      </c>
      <c r="S98">
        <f t="shared" si="25"/>
        <v>-24.847032268625298</v>
      </c>
      <c r="T98">
        <f t="shared" si="26"/>
        <v>818.03286041672834</v>
      </c>
      <c r="U98">
        <f t="shared" si="27"/>
        <v>617.37501255810685</v>
      </c>
      <c r="V98">
        <f t="shared" si="28"/>
        <v>42.970827013677763</v>
      </c>
      <c r="X98">
        <f t="shared" si="19"/>
        <v>60.96145187894458</v>
      </c>
      <c r="Y98">
        <f t="shared" si="20"/>
        <v>70.41</v>
      </c>
      <c r="Z98">
        <f t="shared" si="21"/>
        <v>957.21080216367204</v>
      </c>
      <c r="AA98">
        <f t="shared" si="22"/>
        <v>-176.21080216367204</v>
      </c>
      <c r="AB98">
        <f t="shared" si="29"/>
        <v>814.82891947753956</v>
      </c>
      <c r="AC98">
        <f t="shared" si="23"/>
        <v>31050.246799164768</v>
      </c>
    </row>
    <row r="99" spans="1:29" x14ac:dyDescent="0.25">
      <c r="A99" s="2">
        <v>42886</v>
      </c>
      <c r="B99">
        <v>776</v>
      </c>
      <c r="C99">
        <v>152.76</v>
      </c>
      <c r="D99">
        <v>69.84</v>
      </c>
      <c r="M99">
        <f t="shared" si="15"/>
        <v>797.46033360065917</v>
      </c>
      <c r="N99">
        <f t="shared" si="16"/>
        <v>2.7655069073014394E-2</v>
      </c>
      <c r="P99">
        <f t="shared" si="17"/>
        <v>1.402369589199818</v>
      </c>
      <c r="Q99">
        <f t="shared" si="18"/>
        <v>6.999955873292329</v>
      </c>
      <c r="R99">
        <f t="shared" si="24"/>
        <v>2705.2531572071425</v>
      </c>
      <c r="S99">
        <f t="shared" si="25"/>
        <v>-21.460333600659169</v>
      </c>
      <c r="T99">
        <f t="shared" si="26"/>
        <v>11.469727867603556</v>
      </c>
      <c r="U99">
        <f t="shared" si="27"/>
        <v>460.54591825158093</v>
      </c>
      <c r="V99">
        <f t="shared" si="28"/>
        <v>59.08360186278901</v>
      </c>
      <c r="X99">
        <f t="shared" si="19"/>
        <v>60.600451545699059</v>
      </c>
      <c r="Y99">
        <f t="shared" si="20"/>
        <v>69.84</v>
      </c>
      <c r="Z99">
        <f t="shared" si="21"/>
        <v>949.67442887809807</v>
      </c>
      <c r="AA99">
        <f t="shared" si="22"/>
        <v>-173.67442887809807</v>
      </c>
      <c r="AB99">
        <f t="shared" si="29"/>
        <v>6.4331894437733093</v>
      </c>
      <c r="AC99">
        <f t="shared" si="23"/>
        <v>30162.807246133543</v>
      </c>
    </row>
    <row r="100" spans="1:29" x14ac:dyDescent="0.25">
      <c r="A100" s="2">
        <v>42887</v>
      </c>
      <c r="B100">
        <v>781</v>
      </c>
      <c r="C100">
        <v>153.18</v>
      </c>
      <c r="D100">
        <v>70.099999999999994</v>
      </c>
      <c r="M100">
        <f t="shared" si="15"/>
        <v>801.2934537245892</v>
      </c>
      <c r="N100">
        <f t="shared" si="16"/>
        <v>2.5983935626874774E-2</v>
      </c>
      <c r="P100">
        <f t="shared" si="17"/>
        <v>2.5735117578744413</v>
      </c>
      <c r="Q100">
        <f t="shared" si="18"/>
        <v>5.69176952791085</v>
      </c>
      <c r="R100">
        <f t="shared" si="24"/>
        <v>2210.1326752794316</v>
      </c>
      <c r="S100">
        <f t="shared" si="25"/>
        <v>-20.293453724589199</v>
      </c>
      <c r="T100">
        <f t="shared" si="26"/>
        <v>1.3616086451770688</v>
      </c>
      <c r="U100">
        <f t="shared" si="27"/>
        <v>411.82426407204321</v>
      </c>
      <c r="V100">
        <f t="shared" si="28"/>
        <v>68.673335525639231</v>
      </c>
      <c r="X100">
        <f t="shared" si="19"/>
        <v>60.767067084120079</v>
      </c>
      <c r="Y100">
        <f t="shared" si="20"/>
        <v>70.099999999999994</v>
      </c>
      <c r="Z100">
        <f t="shared" si="21"/>
        <v>953.11509113323166</v>
      </c>
      <c r="AA100">
        <f t="shared" si="22"/>
        <v>-172.11509113323166</v>
      </c>
      <c r="AB100">
        <f t="shared" si="29"/>
        <v>2.4315342025650657</v>
      </c>
      <c r="AC100">
        <f t="shared" si="23"/>
        <v>29623.60459580064</v>
      </c>
    </row>
    <row r="101" spans="1:29" x14ac:dyDescent="0.25">
      <c r="A101" s="2">
        <v>42888</v>
      </c>
      <c r="B101">
        <v>796</v>
      </c>
      <c r="C101">
        <v>155.44999999999999</v>
      </c>
      <c r="D101">
        <v>71.760000000000005</v>
      </c>
      <c r="M101">
        <f t="shared" si="15"/>
        <v>825.12903465914292</v>
      </c>
      <c r="N101">
        <f t="shared" si="16"/>
        <v>3.6594264647164469E-2</v>
      </c>
      <c r="P101">
        <f t="shared" si="17"/>
        <v>15.009556336186943</v>
      </c>
      <c r="Q101">
        <f t="shared" si="18"/>
        <v>0.52670286124416077</v>
      </c>
      <c r="R101">
        <f t="shared" si="24"/>
        <v>1024.7712294962987</v>
      </c>
      <c r="S101">
        <f t="shared" si="25"/>
        <v>-29.129034659142917</v>
      </c>
      <c r="T101">
        <f t="shared" si="26"/>
        <v>78.067490451049153</v>
      </c>
      <c r="U101">
        <f t="shared" si="27"/>
        <v>848.50066017354936</v>
      </c>
      <c r="V101">
        <f t="shared" si="28"/>
        <v>79.08360186278901</v>
      </c>
      <c r="X101">
        <f t="shared" si="19"/>
        <v>61.667584398919345</v>
      </c>
      <c r="Y101">
        <f t="shared" si="20"/>
        <v>71.760000000000005</v>
      </c>
      <c r="Z101">
        <f t="shared" si="21"/>
        <v>974.82953072929024</v>
      </c>
      <c r="AA101">
        <f t="shared" si="22"/>
        <v>-178.82953072929024</v>
      </c>
      <c r="AB101">
        <f t="shared" si="29"/>
        <v>45.083699089119342</v>
      </c>
      <c r="AC101">
        <f t="shared" si="23"/>
        <v>31980.001060858162</v>
      </c>
    </row>
    <row r="102" spans="1:29" x14ac:dyDescent="0.25">
      <c r="A102" s="2">
        <v>42891</v>
      </c>
      <c r="B102">
        <v>807</v>
      </c>
      <c r="C102">
        <v>153.93</v>
      </c>
      <c r="D102">
        <v>72.28</v>
      </c>
      <c r="M102">
        <f t="shared" si="15"/>
        <v>829.1399577475056</v>
      </c>
      <c r="N102">
        <f t="shared" si="16"/>
        <v>2.7434891880428258E-2</v>
      </c>
      <c r="P102">
        <f t="shared" si="17"/>
        <v>5.5423370590790588</v>
      </c>
      <c r="Q102">
        <f t="shared" si="18"/>
        <v>4.2330170481119304E-2</v>
      </c>
      <c r="R102">
        <f t="shared" si="24"/>
        <v>441.50616925533484</v>
      </c>
      <c r="S102">
        <f t="shared" si="25"/>
        <v>-22.139957747505605</v>
      </c>
      <c r="T102">
        <f t="shared" si="26"/>
        <v>48.847196076781749</v>
      </c>
      <c r="U102">
        <f t="shared" si="27"/>
        <v>490.17772906133348</v>
      </c>
      <c r="V102">
        <f t="shared" si="28"/>
        <v>76.314400874238117</v>
      </c>
      <c r="X102">
        <f t="shared" si="19"/>
        <v>61.064594831300454</v>
      </c>
      <c r="Y102">
        <f t="shared" si="20"/>
        <v>72.28</v>
      </c>
      <c r="Z102">
        <f t="shared" si="21"/>
        <v>980.26077753329719</v>
      </c>
      <c r="AA102">
        <f t="shared" si="22"/>
        <v>-173.26077753329719</v>
      </c>
      <c r="AB102">
        <f t="shared" si="29"/>
        <v>31.011012157882853</v>
      </c>
      <c r="AC102">
        <f t="shared" si="23"/>
        <v>30019.2970314427</v>
      </c>
    </row>
    <row r="103" spans="1:29" x14ac:dyDescent="0.25">
      <c r="A103" s="2">
        <v>42892</v>
      </c>
      <c r="B103">
        <v>797</v>
      </c>
      <c r="C103">
        <v>154.44999999999999</v>
      </c>
      <c r="D103">
        <v>72.52</v>
      </c>
      <c r="M103">
        <f t="shared" si="15"/>
        <v>832.88314899339957</v>
      </c>
      <c r="N103">
        <f t="shared" si="16"/>
        <v>4.5022771635382146E-2</v>
      </c>
      <c r="P103">
        <f t="shared" si="17"/>
        <v>8.2611226012474894</v>
      </c>
      <c r="Q103">
        <f t="shared" si="18"/>
        <v>1.1735439750971527E-3</v>
      </c>
      <c r="R103">
        <f t="shared" si="24"/>
        <v>961.74713311075664</v>
      </c>
      <c r="S103">
        <f t="shared" si="25"/>
        <v>-35.883148993399573</v>
      </c>
      <c r="T103">
        <f t="shared" si="26"/>
        <v>188.8753056212166</v>
      </c>
      <c r="U103">
        <f t="shared" si="27"/>
        <v>1287.6003816825128</v>
      </c>
      <c r="V103">
        <f t="shared" si="28"/>
        <v>56.21698681596763</v>
      </c>
      <c r="X103">
        <f t="shared" si="19"/>
        <v>61.270880736012174</v>
      </c>
      <c r="Y103">
        <f t="shared" si="20"/>
        <v>72.52</v>
      </c>
      <c r="Z103">
        <f t="shared" si="21"/>
        <v>983.51806856068129</v>
      </c>
      <c r="AA103">
        <f t="shared" si="22"/>
        <v>-186.51806856068129</v>
      </c>
      <c r="AB103">
        <f t="shared" si="29"/>
        <v>175.75576538475894</v>
      </c>
      <c r="AC103">
        <f t="shared" si="23"/>
        <v>34788.989899607004</v>
      </c>
    </row>
    <row r="104" spans="1:29" x14ac:dyDescent="0.25">
      <c r="A104" s="2">
        <v>42893</v>
      </c>
      <c r="B104">
        <v>802</v>
      </c>
      <c r="C104">
        <v>155.37</v>
      </c>
      <c r="D104">
        <v>72.39</v>
      </c>
      <c r="M104">
        <f t="shared" si="15"/>
        <v>832.71680435102462</v>
      </c>
      <c r="N104">
        <f t="shared" si="16"/>
        <v>3.8300254801776332E-2</v>
      </c>
      <c r="P104">
        <f t="shared" si="17"/>
        <v>14.396081637391907</v>
      </c>
      <c r="Q104">
        <f t="shared" si="18"/>
        <v>9.1667166658594215E-3</v>
      </c>
      <c r="R104">
        <f t="shared" si="24"/>
        <v>676.62665118304574</v>
      </c>
      <c r="S104">
        <f t="shared" si="25"/>
        <v>-30.716804351024621</v>
      </c>
      <c r="T104">
        <f t="shared" si="26"/>
        <v>26.691116963796372</v>
      </c>
      <c r="U104">
        <f t="shared" si="27"/>
        <v>943.52206953912503</v>
      </c>
      <c r="V104">
        <f t="shared" si="28"/>
        <v>70.396454141668073</v>
      </c>
      <c r="X104">
        <f t="shared" si="19"/>
        <v>61.635848105886772</v>
      </c>
      <c r="Y104">
        <f t="shared" si="20"/>
        <v>72.39</v>
      </c>
      <c r="Z104">
        <f t="shared" si="21"/>
        <v>982.49205430094264</v>
      </c>
      <c r="AA104">
        <f t="shared" si="22"/>
        <v>-180.49205430094264</v>
      </c>
      <c r="AB104">
        <f t="shared" si="29"/>
        <v>36.312847858573484</v>
      </c>
      <c r="AC104">
        <f t="shared" si="23"/>
        <v>32577.381665774428</v>
      </c>
    </row>
    <row r="105" spans="1:29" x14ac:dyDescent="0.25">
      <c r="A105" s="2">
        <v>42894</v>
      </c>
      <c r="B105">
        <v>811</v>
      </c>
      <c r="C105">
        <v>154.99</v>
      </c>
      <c r="D105">
        <v>71.95</v>
      </c>
      <c r="M105">
        <f t="shared" si="15"/>
        <v>826.74230197003999</v>
      </c>
      <c r="N105">
        <f t="shared" si="16"/>
        <v>1.941097653519111E-2</v>
      </c>
      <c r="P105">
        <f t="shared" si="17"/>
        <v>11.656876818114934</v>
      </c>
      <c r="Q105">
        <f t="shared" si="18"/>
        <v>0.28702053192689747</v>
      </c>
      <c r="R105">
        <f t="shared" si="24"/>
        <v>289.40978371316612</v>
      </c>
      <c r="S105">
        <f t="shared" si="25"/>
        <v>-15.742301970039989</v>
      </c>
      <c r="T105">
        <f t="shared" si="26"/>
        <v>224.23572155811439</v>
      </c>
      <c r="U105">
        <f t="shared" si="27"/>
        <v>247.82007131592493</v>
      </c>
      <c r="V105">
        <f t="shared" si="28"/>
        <v>74.806720478817851</v>
      </c>
      <c r="X105">
        <f t="shared" si="19"/>
        <v>61.48510071398205</v>
      </c>
      <c r="Y105">
        <f t="shared" si="20"/>
        <v>71.95</v>
      </c>
      <c r="Z105">
        <f t="shared" si="21"/>
        <v>976.87263284886899</v>
      </c>
      <c r="AA105">
        <f t="shared" si="22"/>
        <v>-165.87263284886899</v>
      </c>
      <c r="AB105">
        <f t="shared" si="29"/>
        <v>213.72748359335131</v>
      </c>
      <c r="AC105">
        <f t="shared" si="23"/>
        <v>27513.73032821569</v>
      </c>
    </row>
    <row r="106" spans="1:29" x14ac:dyDescent="0.25">
      <c r="A106" s="2">
        <v>42895</v>
      </c>
      <c r="B106">
        <v>822</v>
      </c>
      <c r="C106">
        <v>148.97999999999999</v>
      </c>
      <c r="D106">
        <v>70.319999999999993</v>
      </c>
      <c r="M106">
        <f t="shared" si="15"/>
        <v>797.48119545313489</v>
      </c>
      <c r="N106">
        <f t="shared" si="16"/>
        <v>2.9828229375748312E-2</v>
      </c>
      <c r="P106">
        <f t="shared" si="17"/>
        <v>6.7380900711286715</v>
      </c>
      <c r="Q106">
        <f t="shared" si="18"/>
        <v>4.690442620280332</v>
      </c>
      <c r="R106">
        <f t="shared" si="24"/>
        <v>36.144723472202131</v>
      </c>
      <c r="S106">
        <f t="shared" si="25"/>
        <v>24.518804546865113</v>
      </c>
      <c r="T106">
        <f t="shared" si="26"/>
        <v>1620.9566979655785</v>
      </c>
      <c r="U106">
        <f t="shared" si="27"/>
        <v>601.17177640737327</v>
      </c>
      <c r="V106">
        <f t="shared" si="28"/>
        <v>77.545199885687339</v>
      </c>
      <c r="X106">
        <f t="shared" si="19"/>
        <v>59.100911699909965</v>
      </c>
      <c r="Y106">
        <f t="shared" si="20"/>
        <v>70.319999999999993</v>
      </c>
      <c r="Z106">
        <f t="shared" si="21"/>
        <v>953.22741154974221</v>
      </c>
      <c r="AA106">
        <f t="shared" si="22"/>
        <v>-131.22741154974221</v>
      </c>
      <c r="AB106">
        <f t="shared" si="29"/>
        <v>1200.2913588654676</v>
      </c>
      <c r="AC106">
        <f t="shared" si="23"/>
        <v>17220.633542045416</v>
      </c>
    </row>
    <row r="107" spans="1:29" x14ac:dyDescent="0.25">
      <c r="A107" s="2">
        <v>42898</v>
      </c>
      <c r="B107">
        <v>799</v>
      </c>
      <c r="C107">
        <v>145.41999999999999</v>
      </c>
      <c r="D107">
        <v>69.78</v>
      </c>
      <c r="M107">
        <f t="shared" si="15"/>
        <v>785.35723209428033</v>
      </c>
      <c r="N107">
        <f t="shared" si="16"/>
        <v>1.7074803386382561E-2</v>
      </c>
      <c r="P107">
        <f t="shared" si="17"/>
        <v>37.893665974744238</v>
      </c>
      <c r="Q107">
        <f t="shared" si="18"/>
        <v>7.3210450299188468</v>
      </c>
      <c r="R107">
        <f t="shared" si="24"/>
        <v>841.69894033967228</v>
      </c>
      <c r="S107">
        <f t="shared" si="25"/>
        <v>13.642767905719666</v>
      </c>
      <c r="T107">
        <f t="shared" si="26"/>
        <v>118.28817301953833</v>
      </c>
      <c r="U107">
        <f t="shared" si="27"/>
        <v>186.12511612933454</v>
      </c>
      <c r="V107">
        <f t="shared" si="28"/>
        <v>44.447785827416851</v>
      </c>
      <c r="X107">
        <f t="shared" si="19"/>
        <v>57.68864665996044</v>
      </c>
      <c r="Y107">
        <f t="shared" si="20"/>
        <v>69.78</v>
      </c>
      <c r="Z107">
        <f t="shared" si="21"/>
        <v>944.42999584068639</v>
      </c>
      <c r="AA107">
        <f t="shared" si="22"/>
        <v>-145.42999584068639</v>
      </c>
      <c r="AB107">
        <f t="shared" si="29"/>
        <v>201.7134005413742</v>
      </c>
      <c r="AC107">
        <f t="shared" si="23"/>
        <v>21149.883690222061</v>
      </c>
    </row>
    <row r="108" spans="1:29" x14ac:dyDescent="0.25">
      <c r="A108" s="2">
        <v>42899</v>
      </c>
      <c r="B108">
        <v>811</v>
      </c>
      <c r="C108">
        <v>146.59</v>
      </c>
      <c r="D108">
        <v>70.650000000000006</v>
      </c>
      <c r="M108">
        <f t="shared" si="15"/>
        <v>797.81886317037538</v>
      </c>
      <c r="N108">
        <f t="shared" si="16"/>
        <v>1.6252943069820738E-2</v>
      </c>
      <c r="P108">
        <f t="shared" si="17"/>
        <v>24.858033444623235</v>
      </c>
      <c r="Q108">
        <f t="shared" si="18"/>
        <v>3.3699522588345006</v>
      </c>
      <c r="R108">
        <f t="shared" si="24"/>
        <v>289.40978371316612</v>
      </c>
      <c r="S108">
        <f t="shared" si="25"/>
        <v>13.18113682962462</v>
      </c>
      <c r="T108">
        <f t="shared" si="26"/>
        <v>0.21310325041666969</v>
      </c>
      <c r="U108">
        <f t="shared" si="27"/>
        <v>173.74236812128657</v>
      </c>
      <c r="V108">
        <f t="shared" si="28"/>
        <v>77.560560676527984</v>
      </c>
      <c r="X108">
        <f t="shared" si="19"/>
        <v>58.152789945561835</v>
      </c>
      <c r="Y108">
        <f t="shared" si="20"/>
        <v>70.650000000000006</v>
      </c>
      <c r="Z108">
        <f t="shared" si="21"/>
        <v>955.79835142513411</v>
      </c>
      <c r="AA108">
        <f t="shared" si="22"/>
        <v>-144.79835142513411</v>
      </c>
      <c r="AB108">
        <f t="shared" si="29"/>
        <v>0.3989746676983727</v>
      </c>
      <c r="AC108">
        <f t="shared" si="23"/>
        <v>20966.562575436637</v>
      </c>
    </row>
    <row r="109" spans="1:29" x14ac:dyDescent="0.25">
      <c r="A109" s="2">
        <v>42900</v>
      </c>
      <c r="B109">
        <v>821</v>
      </c>
      <c r="C109">
        <v>145.16</v>
      </c>
      <c r="D109">
        <v>70.27</v>
      </c>
      <c r="M109">
        <f t="shared" si="15"/>
        <v>790.9525000211155</v>
      </c>
      <c r="N109">
        <f t="shared" si="16"/>
        <v>3.6598660144804507E-2</v>
      </c>
      <c r="P109">
        <f t="shared" si="17"/>
        <v>41.162273203659865</v>
      </c>
      <c r="Q109">
        <f t="shared" si="18"/>
        <v>4.9095169174690749</v>
      </c>
      <c r="R109">
        <f t="shared" si="24"/>
        <v>49.16881985774431</v>
      </c>
      <c r="S109">
        <f t="shared" si="25"/>
        <v>30.047499978884503</v>
      </c>
      <c r="T109">
        <f t="shared" si="26"/>
        <v>284.47420588271171</v>
      </c>
      <c r="U109">
        <f t="shared" si="27"/>
        <v>902.85225498106422</v>
      </c>
      <c r="V109">
        <f t="shared" si="28"/>
        <v>76.545199885687339</v>
      </c>
      <c r="X109">
        <f t="shared" si="19"/>
        <v>57.58550370760458</v>
      </c>
      <c r="Y109">
        <f t="shared" si="20"/>
        <v>70.27</v>
      </c>
      <c r="Z109">
        <f t="shared" si="21"/>
        <v>950.2682138767766</v>
      </c>
      <c r="AA109">
        <f t="shared" si="22"/>
        <v>-129.2682138767766</v>
      </c>
      <c r="AB109">
        <f t="shared" si="29"/>
        <v>241.18517227090399</v>
      </c>
      <c r="AC109">
        <f t="shared" si="23"/>
        <v>16710.271118892058</v>
      </c>
    </row>
    <row r="110" spans="1:29" x14ac:dyDescent="0.25">
      <c r="A110" s="2">
        <v>42901</v>
      </c>
      <c r="B110">
        <v>805</v>
      </c>
      <c r="C110">
        <v>144.29</v>
      </c>
      <c r="D110">
        <v>69.900000000000006</v>
      </c>
      <c r="M110">
        <f t="shared" si="15"/>
        <v>785.0759078648116</v>
      </c>
      <c r="N110">
        <f t="shared" si="16"/>
        <v>2.47504250126564E-2</v>
      </c>
      <c r="P110">
        <f t="shared" si="17"/>
        <v>53.082635854262591</v>
      </c>
      <c r="Q110">
        <f t="shared" si="18"/>
        <v>6.6860667166658123</v>
      </c>
      <c r="R110">
        <f t="shared" si="24"/>
        <v>529.5543620264192</v>
      </c>
      <c r="S110">
        <f t="shared" si="25"/>
        <v>19.924092135188403</v>
      </c>
      <c r="T110">
        <f t="shared" si="26"/>
        <v>102.48338636980772</v>
      </c>
      <c r="U110">
        <f t="shared" si="27"/>
        <v>396.96944741147638</v>
      </c>
      <c r="V110">
        <f t="shared" si="28"/>
        <v>51.365732559986895</v>
      </c>
      <c r="X110">
        <f t="shared" si="19"/>
        <v>57.240371520875343</v>
      </c>
      <c r="Y110">
        <f t="shared" si="20"/>
        <v>69.900000000000006</v>
      </c>
      <c r="Z110">
        <f t="shared" si="21"/>
        <v>945.20457016297962</v>
      </c>
      <c r="AA110">
        <f t="shared" si="22"/>
        <v>-140.20457016297962</v>
      </c>
      <c r="AB110">
        <f t="shared" si="29"/>
        <v>119.60388881877236</v>
      </c>
      <c r="AC110">
        <f t="shared" si="23"/>
        <v>19657.321494585874</v>
      </c>
    </row>
    <row r="111" spans="1:29" x14ac:dyDescent="0.25">
      <c r="A111" s="2">
        <v>42902</v>
      </c>
      <c r="B111">
        <v>814</v>
      </c>
      <c r="C111">
        <v>142.27000000000001</v>
      </c>
      <c r="D111">
        <v>70</v>
      </c>
      <c r="M111">
        <f t="shared" si="15"/>
        <v>783.17128018616177</v>
      </c>
      <c r="N111">
        <f t="shared" si="16"/>
        <v>3.7873120164420432E-2</v>
      </c>
      <c r="P111">
        <f t="shared" si="17"/>
        <v>86.597599709684545</v>
      </c>
      <c r="Q111">
        <f t="shared" si="18"/>
        <v>6.1789181222883318</v>
      </c>
      <c r="R111">
        <f t="shared" si="24"/>
        <v>196.33749455653955</v>
      </c>
      <c r="S111">
        <f t="shared" si="25"/>
        <v>30.828719813838234</v>
      </c>
      <c r="T111">
        <f t="shared" si="26"/>
        <v>118.910904809976</v>
      </c>
      <c r="U111">
        <f t="shared" si="27"/>
        <v>950.40996536014211</v>
      </c>
      <c r="V111">
        <f t="shared" si="28"/>
        <v>75.052880281107718</v>
      </c>
      <c r="X111">
        <f t="shared" si="19"/>
        <v>56.439030121802872</v>
      </c>
      <c r="Y111">
        <f t="shared" si="20"/>
        <v>70</v>
      </c>
      <c r="Z111">
        <f t="shared" si="21"/>
        <v>945.18747794854153</v>
      </c>
      <c r="AA111">
        <f t="shared" si="22"/>
        <v>-131.18747794854153</v>
      </c>
      <c r="AB111">
        <f t="shared" si="29"/>
        <v>81.307952003680086</v>
      </c>
      <c r="AC111">
        <f t="shared" si="23"/>
        <v>17210.154370499069</v>
      </c>
    </row>
    <row r="112" spans="1:29" x14ac:dyDescent="0.25">
      <c r="A112" s="2">
        <v>42905</v>
      </c>
      <c r="B112">
        <v>827</v>
      </c>
      <c r="C112">
        <v>146.34</v>
      </c>
      <c r="D112">
        <v>70.87</v>
      </c>
      <c r="M112">
        <f t="shared" si="15"/>
        <v>800.1246145514699</v>
      </c>
      <c r="N112">
        <f t="shared" si="16"/>
        <v>3.2497443105840504E-2</v>
      </c>
      <c r="P112">
        <f t="shared" si="17"/>
        <v>27.413425010888364</v>
      </c>
      <c r="Q112">
        <f t="shared" si="18"/>
        <v>2.6106253512039865</v>
      </c>
      <c r="R112">
        <f t="shared" si="24"/>
        <v>1.024241544491229</v>
      </c>
      <c r="S112">
        <f t="shared" si="25"/>
        <v>26.875385448530096</v>
      </c>
      <c r="T112">
        <f t="shared" si="26"/>
        <v>15.628852603926294</v>
      </c>
      <c r="U112">
        <f t="shared" si="27"/>
        <v>722.28634300706324</v>
      </c>
      <c r="V112">
        <f t="shared" si="28"/>
        <v>79.791359687977206</v>
      </c>
      <c r="X112">
        <f t="shared" si="19"/>
        <v>58.053614029835046</v>
      </c>
      <c r="Y112">
        <f t="shared" si="20"/>
        <v>70.87</v>
      </c>
      <c r="Z112">
        <f t="shared" si="21"/>
        <v>958.33770868051226</v>
      </c>
      <c r="AA112">
        <f t="shared" si="22"/>
        <v>-131.33770868051226</v>
      </c>
      <c r="AB112">
        <f t="shared" si="29"/>
        <v>2.2569272828463421E-2</v>
      </c>
      <c r="AC112">
        <f t="shared" si="23"/>
        <v>17249.593721447105</v>
      </c>
    </row>
    <row r="113" spans="1:29" x14ac:dyDescent="0.25">
      <c r="A113" s="2">
        <v>42906</v>
      </c>
      <c r="B113">
        <v>832</v>
      </c>
      <c r="C113">
        <v>145.01</v>
      </c>
      <c r="D113">
        <v>69.91</v>
      </c>
      <c r="M113">
        <f t="shared" si="15"/>
        <v>786.31349697027554</v>
      </c>
      <c r="N113">
        <f t="shared" si="16"/>
        <v>5.4911662295341904E-2</v>
      </c>
      <c r="P113">
        <f t="shared" si="17"/>
        <v>43.109508143419013</v>
      </c>
      <c r="Q113">
        <f t="shared" si="18"/>
        <v>6.6344518572281084</v>
      </c>
      <c r="R113">
        <f t="shared" si="24"/>
        <v>15.903759616780331</v>
      </c>
      <c r="S113">
        <f t="shared" si="25"/>
        <v>45.686503029724463</v>
      </c>
      <c r="T113">
        <f t="shared" si="26"/>
        <v>353.85814465351979</v>
      </c>
      <c r="U113">
        <f t="shared" si="27"/>
        <v>2087.2565590850227</v>
      </c>
      <c r="V113">
        <f t="shared" si="28"/>
        <v>72.858052164566516</v>
      </c>
      <c r="X113">
        <f t="shared" si="19"/>
        <v>57.525998158168505</v>
      </c>
      <c r="Y113">
        <f t="shared" si="20"/>
        <v>69.91</v>
      </c>
      <c r="Z113">
        <f t="shared" si="21"/>
        <v>945.76937435050672</v>
      </c>
      <c r="AA113">
        <f t="shared" si="22"/>
        <v>-113.76937435050672</v>
      </c>
      <c r="AB113">
        <f t="shared" si="29"/>
        <v>308.64637113085126</v>
      </c>
      <c r="AC113">
        <f t="shared" si="23"/>
        <v>12943.470540105736</v>
      </c>
    </row>
    <row r="114" spans="1:29" x14ac:dyDescent="0.25">
      <c r="A114" s="2">
        <v>42907</v>
      </c>
      <c r="B114">
        <v>836</v>
      </c>
      <c r="C114">
        <v>145.87</v>
      </c>
      <c r="D114">
        <v>70.27</v>
      </c>
      <c r="M114">
        <f t="shared" si="15"/>
        <v>792.05219289537104</v>
      </c>
      <c r="N114">
        <f t="shared" si="16"/>
        <v>5.2569147254340864E-2</v>
      </c>
      <c r="P114">
        <f t="shared" si="17"/>
        <v>32.555961155466797</v>
      </c>
      <c r="Q114">
        <f t="shared" si="18"/>
        <v>4.9095169174690749</v>
      </c>
      <c r="R114">
        <f t="shared" si="24"/>
        <v>63.807374074611616</v>
      </c>
      <c r="S114">
        <f t="shared" si="25"/>
        <v>43.947807104628964</v>
      </c>
      <c r="T114">
        <f t="shared" si="26"/>
        <v>3.0230635199436922</v>
      </c>
      <c r="U114">
        <f t="shared" si="27"/>
        <v>1931.4097493056761</v>
      </c>
      <c r="V114">
        <f t="shared" si="28"/>
        <v>72.268318501716294</v>
      </c>
      <c r="X114">
        <f t="shared" si="19"/>
        <v>57.867163308268672</v>
      </c>
      <c r="Y114">
        <f t="shared" si="20"/>
        <v>70.27</v>
      </c>
      <c r="Z114">
        <f t="shared" si="21"/>
        <v>950.70446606806672</v>
      </c>
      <c r="AA114">
        <f t="shared" si="22"/>
        <v>-114.70446606806672</v>
      </c>
      <c r="AB114">
        <f t="shared" si="29"/>
        <v>0.8743965202493087</v>
      </c>
      <c r="AC114">
        <f t="shared" si="23"/>
        <v>13157.114535960271</v>
      </c>
    </row>
    <row r="115" spans="1:29" x14ac:dyDescent="0.25">
      <c r="A115" s="2">
        <v>42908</v>
      </c>
      <c r="B115">
        <v>829</v>
      </c>
      <c r="C115">
        <v>145.63</v>
      </c>
      <c r="D115">
        <v>70.260000000000005</v>
      </c>
      <c r="M115">
        <f t="shared" si="15"/>
        <v>791.55805812743199</v>
      </c>
      <c r="N115">
        <f t="shared" si="16"/>
        <v>4.5165189231083244E-2</v>
      </c>
      <c r="P115">
        <f t="shared" si="17"/>
        <v>35.352337059081428</v>
      </c>
      <c r="Q115">
        <f t="shared" si="18"/>
        <v>4.953931776906785</v>
      </c>
      <c r="R115">
        <f t="shared" si="24"/>
        <v>0.97604877340686969</v>
      </c>
      <c r="S115">
        <f t="shared" si="25"/>
        <v>37.441941872568009</v>
      </c>
      <c r="T115">
        <f t="shared" si="26"/>
        <v>42.326282417739549</v>
      </c>
      <c r="U115">
        <f t="shared" si="27"/>
        <v>1401.8990111887615</v>
      </c>
      <c r="V115">
        <f t="shared" si="28"/>
        <v>61.596531571436117</v>
      </c>
      <c r="X115">
        <f t="shared" si="19"/>
        <v>57.771954429170947</v>
      </c>
      <c r="Y115">
        <f t="shared" si="20"/>
        <v>70.260000000000005</v>
      </c>
      <c r="Z115">
        <f t="shared" si="21"/>
        <v>950.43459293943988</v>
      </c>
      <c r="AA115">
        <f t="shared" si="22"/>
        <v>-121.43459293943988</v>
      </c>
      <c r="AB115">
        <f t="shared" si="29"/>
        <v>45.294607704779061</v>
      </c>
      <c r="AC115">
        <f t="shared" si="23"/>
        <v>14746.360362367463</v>
      </c>
    </row>
    <row r="116" spans="1:29" x14ac:dyDescent="0.25">
      <c r="A116" s="2">
        <v>42909</v>
      </c>
      <c r="B116">
        <v>832</v>
      </c>
      <c r="C116">
        <v>146.28</v>
      </c>
      <c r="D116">
        <v>71.209999999999994</v>
      </c>
      <c r="M116">
        <f t="shared" si="15"/>
        <v>804.19354113128895</v>
      </c>
      <c r="N116">
        <f t="shared" si="16"/>
        <v>3.3421224601816166E-2</v>
      </c>
      <c r="P116">
        <f t="shared" si="17"/>
        <v>28.045318986792019</v>
      </c>
      <c r="Q116">
        <f t="shared" si="18"/>
        <v>1.6275201303204854</v>
      </c>
      <c r="R116">
        <f t="shared" si="24"/>
        <v>15.903759616780331</v>
      </c>
      <c r="S116">
        <f t="shared" si="25"/>
        <v>27.806458868711047</v>
      </c>
      <c r="T116">
        <f t="shared" si="26"/>
        <v>92.842532717616379</v>
      </c>
      <c r="U116">
        <f t="shared" si="27"/>
        <v>773.19915481731925</v>
      </c>
      <c r="V116">
        <f t="shared" si="28"/>
        <v>71.022158699426427</v>
      </c>
      <c r="X116">
        <f t="shared" si="19"/>
        <v>58.029811810060615</v>
      </c>
      <c r="Y116">
        <f t="shared" si="20"/>
        <v>71.209999999999994</v>
      </c>
      <c r="Z116">
        <f t="shared" si="21"/>
        <v>962.46270067015939</v>
      </c>
      <c r="AA116">
        <f t="shared" si="22"/>
        <v>-130.46270067015939</v>
      </c>
      <c r="AB116">
        <f t="shared" si="29"/>
        <v>81.506729197477412</v>
      </c>
      <c r="AC116">
        <f t="shared" si="23"/>
        <v>17020.516266151608</v>
      </c>
    </row>
    <row r="117" spans="1:29" x14ac:dyDescent="0.25">
      <c r="A117" s="2">
        <v>42912</v>
      </c>
      <c r="B117">
        <v>838</v>
      </c>
      <c r="C117">
        <v>145.82</v>
      </c>
      <c r="D117">
        <v>70.53</v>
      </c>
      <c r="M117">
        <f t="shared" si="15"/>
        <v>795.15734731380803</v>
      </c>
      <c r="N117">
        <f t="shared" si="16"/>
        <v>5.1124883873737433E-2</v>
      </c>
      <c r="P117">
        <f t="shared" si="17"/>
        <v>33.129039468719952</v>
      </c>
      <c r="Q117">
        <f t="shared" si="18"/>
        <v>3.8249305720875282</v>
      </c>
      <c r="R117">
        <f t="shared" si="24"/>
        <v>99.759181303527257</v>
      </c>
      <c r="S117">
        <f t="shared" si="25"/>
        <v>42.842652686191968</v>
      </c>
      <c r="T117">
        <f t="shared" si="26"/>
        <v>226.08712451685147</v>
      </c>
      <c r="U117">
        <f t="shared" si="27"/>
        <v>1835.4928891896718</v>
      </c>
      <c r="V117">
        <f t="shared" si="28"/>
        <v>74.268318501716294</v>
      </c>
      <c r="X117">
        <f t="shared" si="19"/>
        <v>57.847328125123312</v>
      </c>
      <c r="Y117">
        <f t="shared" si="20"/>
        <v>70.53</v>
      </c>
      <c r="Z117">
        <f t="shared" si="21"/>
        <v>953.85634166136037</v>
      </c>
      <c r="AA117">
        <f t="shared" si="22"/>
        <v>-115.85634166136037</v>
      </c>
      <c r="AB117">
        <f t="shared" si="29"/>
        <v>213.34572349392423</v>
      </c>
      <c r="AC117">
        <f t="shared" si="23"/>
        <v>13422.691903153867</v>
      </c>
    </row>
    <row r="118" spans="1:29" x14ac:dyDescent="0.25">
      <c r="A118" s="2">
        <v>42913</v>
      </c>
      <c r="B118">
        <v>841</v>
      </c>
      <c r="C118">
        <v>143.72999999999999</v>
      </c>
      <c r="D118">
        <v>69.209999999999994</v>
      </c>
      <c r="M118">
        <f t="shared" si="15"/>
        <v>775.76242012783598</v>
      </c>
      <c r="N118">
        <f t="shared" si="16"/>
        <v>7.7571438611372195E-2</v>
      </c>
      <c r="P118">
        <f t="shared" si="17"/>
        <v>61.556312962696531</v>
      </c>
      <c r="Q118">
        <f t="shared" si="18"/>
        <v>10.730492017870697</v>
      </c>
      <c r="R118">
        <f t="shared" si="24"/>
        <v>168.6868921469007</v>
      </c>
      <c r="S118">
        <f t="shared" si="25"/>
        <v>65.237579872164019</v>
      </c>
      <c r="T118">
        <f t="shared" si="26"/>
        <v>501.53276366499006</v>
      </c>
      <c r="U118">
        <f t="shared" si="27"/>
        <v>4255.9418275769804</v>
      </c>
      <c r="V118">
        <f t="shared" si="28"/>
        <v>71.760638106295914</v>
      </c>
      <c r="X118">
        <f t="shared" si="19"/>
        <v>57.018217469647325</v>
      </c>
      <c r="Y118">
        <f t="shared" si="20"/>
        <v>69.209999999999994</v>
      </c>
      <c r="Z118">
        <f t="shared" si="21"/>
        <v>936.41435958439934</v>
      </c>
      <c r="AA118">
        <f t="shared" si="22"/>
        <v>-95.414359584399335</v>
      </c>
      <c r="AB118">
        <f t="shared" si="29"/>
        <v>417.87463123479637</v>
      </c>
      <c r="AC118">
        <f t="shared" si="23"/>
        <v>9103.9000149010571</v>
      </c>
    </row>
    <row r="119" spans="1:29" x14ac:dyDescent="0.25">
      <c r="A119" s="2">
        <v>42914</v>
      </c>
      <c r="B119">
        <v>825</v>
      </c>
      <c r="C119">
        <v>145.83000000000001</v>
      </c>
      <c r="D119">
        <v>69.8</v>
      </c>
      <c r="M119">
        <f t="shared" si="15"/>
        <v>786.23708120593631</v>
      </c>
      <c r="N119">
        <f t="shared" si="16"/>
        <v>4.6985356114016601E-2</v>
      </c>
      <c r="P119">
        <f t="shared" si="17"/>
        <v>33.014023806069126</v>
      </c>
      <c r="Q119">
        <f t="shared" si="18"/>
        <v>7.2132153110433661</v>
      </c>
      <c r="R119">
        <f t="shared" si="24"/>
        <v>9.0724343155755882</v>
      </c>
      <c r="S119">
        <f t="shared" si="25"/>
        <v>38.762918794063694</v>
      </c>
      <c r="T119">
        <f t="shared" si="26"/>
        <v>700.90767920028031</v>
      </c>
      <c r="U119">
        <f t="shared" si="27"/>
        <v>1502.5638734351764</v>
      </c>
      <c r="V119">
        <f t="shared" si="28"/>
        <v>53.006797908585781</v>
      </c>
      <c r="X119">
        <f t="shared" si="19"/>
        <v>57.85129516175239</v>
      </c>
      <c r="Y119">
        <f t="shared" si="20"/>
        <v>69.8</v>
      </c>
      <c r="Z119">
        <f t="shared" si="21"/>
        <v>944.92673131851723</v>
      </c>
      <c r="AA119">
        <f t="shared" si="22"/>
        <v>-119.92673131851723</v>
      </c>
      <c r="AB119">
        <f t="shared" si="29"/>
        <v>600.85636803158172</v>
      </c>
      <c r="AC119">
        <f t="shared" si="23"/>
        <v>14382.42088474382</v>
      </c>
    </row>
    <row r="120" spans="1:29" x14ac:dyDescent="0.25">
      <c r="A120" s="2">
        <v>42915</v>
      </c>
      <c r="B120">
        <v>828</v>
      </c>
      <c r="C120">
        <v>143.68</v>
      </c>
      <c r="D120">
        <v>68.489999999999995</v>
      </c>
      <c r="M120">
        <f t="shared" si="15"/>
        <v>766.87162982695043</v>
      </c>
      <c r="N120">
        <f t="shared" si="16"/>
        <v>7.3826534025422191E-2</v>
      </c>
      <c r="P120">
        <f t="shared" si="17"/>
        <v>62.343391275949287</v>
      </c>
      <c r="Q120">
        <f t="shared" si="18"/>
        <v>15.965961897388764</v>
      </c>
      <c r="R120">
        <f t="shared" si="24"/>
        <v>1.451589490493409E-4</v>
      </c>
      <c r="S120">
        <f t="shared" si="25"/>
        <v>61.128370173049575</v>
      </c>
      <c r="T120">
        <f t="shared" si="26"/>
        <v>500.21341538578145</v>
      </c>
      <c r="U120">
        <f t="shared" si="27"/>
        <v>3736.6776400133767</v>
      </c>
      <c r="V120">
        <f t="shared" si="28"/>
        <v>70.693945629706604</v>
      </c>
      <c r="X120">
        <f t="shared" si="19"/>
        <v>56.998382286501979</v>
      </c>
      <c r="Y120">
        <f t="shared" si="20"/>
        <v>68.489999999999995</v>
      </c>
      <c r="Z120">
        <f t="shared" si="21"/>
        <v>927.57029045837055</v>
      </c>
      <c r="AA120">
        <f t="shared" si="22"/>
        <v>-99.57029045837055</v>
      </c>
      <c r="AB120">
        <f t="shared" si="29"/>
        <v>414.38468449264917</v>
      </c>
      <c r="AC120">
        <f t="shared" si="23"/>
        <v>9914.2427419642772</v>
      </c>
    </row>
    <row r="121" spans="1:29" x14ac:dyDescent="0.25">
      <c r="A121" s="2">
        <v>42916</v>
      </c>
      <c r="B121">
        <v>823</v>
      </c>
      <c r="C121">
        <v>144.02000000000001</v>
      </c>
      <c r="D121">
        <v>68.930000000000007</v>
      </c>
      <c r="M121">
        <f t="shared" si="15"/>
        <v>772.78417767980818</v>
      </c>
      <c r="N121">
        <f t="shared" si="16"/>
        <v>6.1015579975931739E-2</v>
      </c>
      <c r="P121">
        <f t="shared" si="17"/>
        <v>57.089858745828664</v>
      </c>
      <c r="Q121">
        <f t="shared" si="18"/>
        <v>12.643308082127634</v>
      </c>
      <c r="R121">
        <f t="shared" si="24"/>
        <v>25.120627086659947</v>
      </c>
      <c r="S121">
        <f t="shared" si="25"/>
        <v>50.215822320191819</v>
      </c>
      <c r="T121">
        <f t="shared" si="26"/>
        <v>119.08370064091042</v>
      </c>
      <c r="U121">
        <f t="shared" si="27"/>
        <v>2521.6288112930747</v>
      </c>
      <c r="V121">
        <f t="shared" si="28"/>
        <v>62.940105431996471</v>
      </c>
      <c r="X121">
        <f t="shared" si="19"/>
        <v>57.133261531890412</v>
      </c>
      <c r="Y121">
        <f t="shared" si="20"/>
        <v>68.930000000000007</v>
      </c>
      <c r="Z121">
        <f t="shared" si="21"/>
        <v>933.16513432220245</v>
      </c>
      <c r="AA121">
        <f t="shared" si="22"/>
        <v>-110.16513432220245</v>
      </c>
      <c r="AB121">
        <f t="shared" si="29"/>
        <v>112.25071649897642</v>
      </c>
      <c r="AC121">
        <f t="shared" si="23"/>
        <v>12136.356820228908</v>
      </c>
    </row>
    <row r="122" spans="1:29" x14ac:dyDescent="0.25">
      <c r="A122" s="2">
        <v>42919</v>
      </c>
      <c r="B122">
        <v>820</v>
      </c>
      <c r="C122">
        <v>143.5</v>
      </c>
      <c r="D122">
        <v>68.17</v>
      </c>
      <c r="M122">
        <f t="shared" si="15"/>
        <v>762.67579127672241</v>
      </c>
      <c r="N122">
        <f t="shared" si="16"/>
        <v>6.9907571613753161E-2</v>
      </c>
      <c r="P122">
        <f t="shared" si="17"/>
        <v>65.218273203660289</v>
      </c>
      <c r="Q122">
        <f t="shared" si="18"/>
        <v>18.625637399396737</v>
      </c>
      <c r="R122">
        <f t="shared" si="24"/>
        <v>64.19291624328649</v>
      </c>
      <c r="S122">
        <f t="shared" si="25"/>
        <v>57.324208723277593</v>
      </c>
      <c r="T122">
        <f t="shared" si="26"/>
        <v>50.529157255574709</v>
      </c>
      <c r="U122">
        <f t="shared" si="27"/>
        <v>3286.0649057498949</v>
      </c>
      <c r="V122">
        <f t="shared" si="28"/>
        <v>64.529839094846807</v>
      </c>
      <c r="X122">
        <f t="shared" si="19"/>
        <v>56.926975627178685</v>
      </c>
      <c r="Y122">
        <f t="shared" si="20"/>
        <v>68.17</v>
      </c>
      <c r="Z122">
        <f t="shared" si="21"/>
        <v>923.54264813762666</v>
      </c>
      <c r="AA122">
        <f t="shared" si="22"/>
        <v>-103.54264813762666</v>
      </c>
      <c r="AB122">
        <f t="shared" si="29"/>
        <v>43.857323264897225</v>
      </c>
      <c r="AC122">
        <f t="shared" si="23"/>
        <v>10721.079983352362</v>
      </c>
    </row>
    <row r="123" spans="1:29" x14ac:dyDescent="0.25">
      <c r="A123" s="2">
        <v>42921</v>
      </c>
      <c r="B123">
        <v>811</v>
      </c>
      <c r="C123">
        <v>144.09</v>
      </c>
      <c r="D123">
        <v>69.08</v>
      </c>
      <c r="M123">
        <f t="shared" si="15"/>
        <v>774.72871209168181</v>
      </c>
      <c r="N123">
        <f t="shared" si="16"/>
        <v>4.4724152784609353E-2</v>
      </c>
      <c r="P123">
        <f t="shared" si="17"/>
        <v>56.03694910727453</v>
      </c>
      <c r="Q123">
        <f t="shared" si="18"/>
        <v>11.599085190561429</v>
      </c>
      <c r="R123">
        <f t="shared" si="24"/>
        <v>289.40978371316612</v>
      </c>
      <c r="S123">
        <f t="shared" si="25"/>
        <v>36.271287908318186</v>
      </c>
      <c r="T123">
        <f t="shared" si="26"/>
        <v>443.22547484095105</v>
      </c>
      <c r="U123">
        <f t="shared" si="27"/>
        <v>1315.6063265281091</v>
      </c>
      <c r="V123">
        <f t="shared" si="28"/>
        <v>58.28367929255694</v>
      </c>
      <c r="X123">
        <f t="shared" si="19"/>
        <v>57.161030788293914</v>
      </c>
      <c r="Y123">
        <f t="shared" si="20"/>
        <v>69.08</v>
      </c>
      <c r="Z123">
        <f t="shared" si="21"/>
        <v>935.04425908927669</v>
      </c>
      <c r="AA123">
        <f t="shared" si="22"/>
        <v>-124.04425908927669</v>
      </c>
      <c r="AB123">
        <f t="shared" si="29"/>
        <v>420.31605161281669</v>
      </c>
      <c r="AC123">
        <f t="shared" si="23"/>
        <v>15386.978213007604</v>
      </c>
    </row>
    <row r="124" spans="1:29" x14ac:dyDescent="0.25">
      <c r="A124" s="2">
        <v>42922</v>
      </c>
      <c r="B124">
        <v>816</v>
      </c>
      <c r="C124">
        <v>142.72999999999999</v>
      </c>
      <c r="D124">
        <v>68.569999999999993</v>
      </c>
      <c r="M124">
        <f t="shared" si="15"/>
        <v>766.37947057734641</v>
      </c>
      <c r="N124">
        <f t="shared" si="16"/>
        <v>6.0809472331683323E-2</v>
      </c>
      <c r="P124">
        <f t="shared" si="17"/>
        <v>78.247879227757068</v>
      </c>
      <c r="Q124">
        <f t="shared" si="18"/>
        <v>15.333043021886768</v>
      </c>
      <c r="R124">
        <f t="shared" si="24"/>
        <v>144.28930178545519</v>
      </c>
      <c r="S124">
        <f t="shared" si="25"/>
        <v>49.62052942265359</v>
      </c>
      <c r="T124">
        <f t="shared" si="26"/>
        <v>178.20224900805579</v>
      </c>
      <c r="U124">
        <f t="shared" si="27"/>
        <v>2462.1969401844308</v>
      </c>
      <c r="V124">
        <f t="shared" si="28"/>
        <v>71.545199885687339</v>
      </c>
      <c r="X124">
        <f t="shared" si="19"/>
        <v>56.621513806740161</v>
      </c>
      <c r="Y124">
        <f t="shared" si="20"/>
        <v>68.569999999999993</v>
      </c>
      <c r="Z124">
        <f t="shared" si="21"/>
        <v>927.96583353104427</v>
      </c>
      <c r="AA124">
        <f t="shared" si="22"/>
        <v>-111.96583353104427</v>
      </c>
      <c r="AB124">
        <f t="shared" si="29"/>
        <v>145.88836396576227</v>
      </c>
      <c r="AC124">
        <f t="shared" si="23"/>
        <v>12536.347878301516</v>
      </c>
    </row>
    <row r="125" spans="1:29" x14ac:dyDescent="0.25">
      <c r="A125" s="2">
        <v>42923</v>
      </c>
      <c r="B125">
        <v>823</v>
      </c>
      <c r="C125">
        <v>144.18</v>
      </c>
      <c r="D125">
        <v>69.459999999999994</v>
      </c>
      <c r="M125">
        <f t="shared" si="15"/>
        <v>779.5195985486846</v>
      </c>
      <c r="N125">
        <f t="shared" si="16"/>
        <v>5.2831593500990766E-2</v>
      </c>
      <c r="P125">
        <f t="shared" si="17"/>
        <v>54.697608143419032</v>
      </c>
      <c r="Q125">
        <f t="shared" si="18"/>
        <v>9.1551205319269204</v>
      </c>
      <c r="R125">
        <f t="shared" si="24"/>
        <v>25.120627086659947</v>
      </c>
      <c r="S125">
        <f t="shared" si="25"/>
        <v>43.480401451315402</v>
      </c>
      <c r="T125">
        <f t="shared" si="26"/>
        <v>37.701171504409615</v>
      </c>
      <c r="U125">
        <f t="shared" si="27"/>
        <v>1890.5453103675504</v>
      </c>
      <c r="V125">
        <f t="shared" si="28"/>
        <v>73.955466222837117</v>
      </c>
      <c r="X125">
        <f t="shared" si="19"/>
        <v>57.196734117955558</v>
      </c>
      <c r="Y125">
        <f t="shared" si="20"/>
        <v>69.459999999999994</v>
      </c>
      <c r="Z125">
        <f t="shared" si="21"/>
        <v>939.75104743153736</v>
      </c>
      <c r="AA125">
        <f t="shared" si="22"/>
        <v>-116.75104743153736</v>
      </c>
      <c r="AB125">
        <f t="shared" si="29"/>
        <v>22.898272073472295</v>
      </c>
      <c r="AC125">
        <f t="shared" si="23"/>
        <v>13630.807076361087</v>
      </c>
    </row>
    <row r="126" spans="1:29" x14ac:dyDescent="0.25">
      <c r="A126" s="2">
        <v>42926</v>
      </c>
      <c r="B126">
        <v>843</v>
      </c>
      <c r="C126">
        <v>145.06</v>
      </c>
      <c r="D126">
        <v>69.98</v>
      </c>
      <c r="M126">
        <f t="shared" si="15"/>
        <v>787.24779332467187</v>
      </c>
      <c r="N126">
        <f t="shared" si="16"/>
        <v>6.6135476483188765E-2</v>
      </c>
      <c r="P126">
        <f t="shared" si="17"/>
        <v>42.455429830165841</v>
      </c>
      <c r="Q126">
        <f t="shared" si="18"/>
        <v>6.2787478411638142</v>
      </c>
      <c r="R126">
        <f t="shared" si="24"/>
        <v>224.63869937581634</v>
      </c>
      <c r="S126">
        <f t="shared" si="25"/>
        <v>55.752206675328125</v>
      </c>
      <c r="T126">
        <f t="shared" si="26"/>
        <v>150.59720345610597</v>
      </c>
      <c r="U126">
        <f t="shared" si="27"/>
        <v>3108.3085491685019</v>
      </c>
      <c r="V126">
        <f t="shared" si="28"/>
        <v>87.529839094846807</v>
      </c>
      <c r="X126">
        <f t="shared" si="19"/>
        <v>57.545833341313866</v>
      </c>
      <c r="Y126">
        <f t="shared" si="20"/>
        <v>69.98</v>
      </c>
      <c r="Z126">
        <f t="shared" si="21"/>
        <v>946.6569495300464</v>
      </c>
      <c r="AA126">
        <f t="shared" si="22"/>
        <v>-103.6569495300464</v>
      </c>
      <c r="AB126">
        <f t="shared" si="29"/>
        <v>171.45539985382982</v>
      </c>
      <c r="AC126">
        <f t="shared" si="23"/>
        <v>10744.763185874588</v>
      </c>
    </row>
    <row r="127" spans="1:29" x14ac:dyDescent="0.25">
      <c r="A127" s="2">
        <v>42927</v>
      </c>
      <c r="B127">
        <v>845</v>
      </c>
      <c r="C127">
        <v>145.53</v>
      </c>
      <c r="D127">
        <v>69.989999999999995</v>
      </c>
      <c r="M127">
        <f t="shared" si="15"/>
        <v>788.09816662934168</v>
      </c>
      <c r="N127">
        <f t="shared" si="16"/>
        <v>6.7339447775927014E-2</v>
      </c>
      <c r="P127">
        <f t="shared" si="17"/>
        <v>36.55149368558741</v>
      </c>
      <c r="Q127">
        <f t="shared" si="18"/>
        <v>6.2287329817261083</v>
      </c>
      <c r="R127">
        <f t="shared" si="24"/>
        <v>288.59050660473201</v>
      </c>
      <c r="S127">
        <f t="shared" si="25"/>
        <v>56.901833370658323</v>
      </c>
      <c r="T127">
        <f t="shared" si="26"/>
        <v>1.3216415386158327</v>
      </c>
      <c r="U127">
        <f t="shared" si="27"/>
        <v>3237.8186409421651</v>
      </c>
      <c r="V127">
        <f t="shared" si="28"/>
        <v>71.170904443445693</v>
      </c>
      <c r="X127">
        <f t="shared" si="19"/>
        <v>57.732284062880233</v>
      </c>
      <c r="Y127">
        <f t="shared" si="20"/>
        <v>69.989999999999995</v>
      </c>
      <c r="Z127">
        <f t="shared" si="21"/>
        <v>947.06814379106299</v>
      </c>
      <c r="AA127">
        <f t="shared" si="22"/>
        <v>-102.06814379106299</v>
      </c>
      <c r="AB127">
        <f t="shared" si="29"/>
        <v>2.5243036762266202</v>
      </c>
      <c r="AC127">
        <f t="shared" si="23"/>
        <v>10417.90597695311</v>
      </c>
    </row>
    <row r="128" spans="1:29" x14ac:dyDescent="0.25">
      <c r="A128" s="2">
        <v>42928</v>
      </c>
      <c r="B128">
        <v>861</v>
      </c>
      <c r="C128">
        <v>145.74</v>
      </c>
      <c r="D128">
        <v>71.150000000000006</v>
      </c>
      <c r="M128">
        <f t="shared" si="15"/>
        <v>802.62270940651308</v>
      </c>
      <c r="N128">
        <f t="shared" si="16"/>
        <v>6.7801731235176438E-2</v>
      </c>
      <c r="P128">
        <f t="shared" si="17"/>
        <v>34.056364769924606</v>
      </c>
      <c r="Q128">
        <f t="shared" si="18"/>
        <v>1.7842092869469599</v>
      </c>
      <c r="R128">
        <f t="shared" si="24"/>
        <v>1088.204964436057</v>
      </c>
      <c r="S128">
        <f t="shared" si="25"/>
        <v>58.377290593486919</v>
      </c>
      <c r="T128">
        <f t="shared" si="26"/>
        <v>2.1769740163970708</v>
      </c>
      <c r="U128">
        <f t="shared" si="27"/>
        <v>3407.9080570364163</v>
      </c>
      <c r="V128">
        <f t="shared" si="28"/>
        <v>85.335010978305604</v>
      </c>
      <c r="X128">
        <f t="shared" si="19"/>
        <v>57.815591832090746</v>
      </c>
      <c r="Y128">
        <f t="shared" si="20"/>
        <v>71.150000000000006</v>
      </c>
      <c r="Z128">
        <f t="shared" si="21"/>
        <v>961.39645763383612</v>
      </c>
      <c r="AA128">
        <f t="shared" si="22"/>
        <v>-100.39645763383612</v>
      </c>
      <c r="AB128">
        <f t="shared" si="29"/>
        <v>2.7945346082639482</v>
      </c>
      <c r="AC128">
        <f t="shared" si="23"/>
        <v>10079.448705422652</v>
      </c>
    </row>
    <row r="129" spans="1:29" x14ac:dyDescent="0.25">
      <c r="A129" s="2">
        <v>42929</v>
      </c>
      <c r="B129">
        <v>872</v>
      </c>
      <c r="C129">
        <v>147.77000000000001</v>
      </c>
      <c r="D129">
        <v>71.77</v>
      </c>
      <c r="M129">
        <f t="shared" si="15"/>
        <v>813.35617285792114</v>
      </c>
      <c r="N129">
        <f t="shared" si="16"/>
        <v>6.7252095346420709E-2</v>
      </c>
      <c r="P129">
        <f t="shared" si="17"/>
        <v>14.483985251851774</v>
      </c>
      <c r="Q129">
        <f t="shared" si="18"/>
        <v>0.51228800180642298</v>
      </c>
      <c r="R129">
        <f t="shared" si="24"/>
        <v>1934.939904195093</v>
      </c>
      <c r="S129">
        <f t="shared" si="25"/>
        <v>58.643827142078862</v>
      </c>
      <c r="T129">
        <f t="shared" si="26"/>
        <v>7.1041731735305591E-2</v>
      </c>
      <c r="U129">
        <f t="shared" si="27"/>
        <v>3439.0984618700254</v>
      </c>
      <c r="V129">
        <f t="shared" si="28"/>
        <v>81.647863257184781</v>
      </c>
      <c r="X129">
        <f t="shared" si="19"/>
        <v>58.620900267792294</v>
      </c>
      <c r="Y129">
        <f t="shared" si="20"/>
        <v>71.77</v>
      </c>
      <c r="Z129">
        <f t="shared" si="21"/>
        <v>970.23304138606125</v>
      </c>
      <c r="AA129">
        <f t="shared" si="22"/>
        <v>-98.233041386061245</v>
      </c>
      <c r="AB129">
        <f t="shared" si="29"/>
        <v>4.6803698611363238</v>
      </c>
      <c r="AC129">
        <f t="shared" si="23"/>
        <v>9649.730419955622</v>
      </c>
    </row>
    <row r="130" spans="1:29" x14ac:dyDescent="0.25">
      <c r="A130" s="2">
        <v>42930</v>
      </c>
      <c r="B130">
        <v>886</v>
      </c>
      <c r="C130">
        <v>149.04</v>
      </c>
      <c r="D130">
        <v>72.78</v>
      </c>
      <c r="M130">
        <f t="shared" si="15"/>
        <v>827.68639664280852</v>
      </c>
      <c r="N130">
        <f t="shared" si="16"/>
        <v>6.5816708078094227E-2</v>
      </c>
      <c r="P130">
        <f t="shared" si="17"/>
        <v>6.4301960952250274</v>
      </c>
      <c r="Q130">
        <f t="shared" si="18"/>
        <v>8.6587198593573889E-2</v>
      </c>
      <c r="R130">
        <f t="shared" si="24"/>
        <v>3362.6025547975028</v>
      </c>
      <c r="S130">
        <f t="shared" si="25"/>
        <v>58.313603357191482</v>
      </c>
      <c r="T130">
        <f t="shared" si="26"/>
        <v>0.1090477481053467</v>
      </c>
      <c r="U130">
        <f t="shared" si="27"/>
        <v>3400.4763364998539</v>
      </c>
      <c r="V130">
        <f t="shared" si="28"/>
        <v>85.55044919891418</v>
      </c>
      <c r="X130">
        <f t="shared" si="19"/>
        <v>59.124713919684396</v>
      </c>
      <c r="Y130">
        <f t="shared" si="20"/>
        <v>72.78</v>
      </c>
      <c r="Z130">
        <f t="shared" si="21"/>
        <v>983.37654732958777</v>
      </c>
      <c r="AA130">
        <f t="shared" si="22"/>
        <v>-97.376547329587765</v>
      </c>
      <c r="AB130">
        <f t="shared" si="29"/>
        <v>0.73358206877439636</v>
      </c>
      <c r="AC130">
        <f t="shared" si="23"/>
        <v>9482.1919698314468</v>
      </c>
    </row>
    <row r="131" spans="1:29" x14ac:dyDescent="0.25">
      <c r="A131" s="2">
        <v>42933</v>
      </c>
      <c r="B131">
        <v>892</v>
      </c>
      <c r="C131">
        <v>149.56</v>
      </c>
      <c r="D131">
        <v>73.349999999999994</v>
      </c>
      <c r="M131">
        <f t="shared" si="15"/>
        <v>835.46903866153582</v>
      </c>
      <c r="N131">
        <f t="shared" si="16"/>
        <v>6.337551719558765E-2</v>
      </c>
      <c r="P131">
        <f t="shared" si="17"/>
        <v>4.0633816373935057</v>
      </c>
      <c r="Q131">
        <f t="shared" si="18"/>
        <v>0.7469402106417603</v>
      </c>
      <c r="R131">
        <f t="shared" si="24"/>
        <v>4094.4579764842497</v>
      </c>
      <c r="S131">
        <f t="shared" si="25"/>
        <v>56.530961338464181</v>
      </c>
      <c r="T131">
        <f t="shared" si="26"/>
        <v>3.1778125669321491</v>
      </c>
      <c r="U131">
        <f t="shared" si="27"/>
        <v>3195.7495898509319</v>
      </c>
      <c r="V131">
        <f t="shared" si="28"/>
        <v>78.699194942933445</v>
      </c>
      <c r="X131">
        <f t="shared" si="19"/>
        <v>59.330999824396123</v>
      </c>
      <c r="Y131">
        <f t="shared" si="20"/>
        <v>73.349999999999994</v>
      </c>
      <c r="Z131">
        <f t="shared" si="21"/>
        <v>990.6732891298052</v>
      </c>
      <c r="AA131">
        <f t="shared" si="22"/>
        <v>-98.673289129805198</v>
      </c>
      <c r="AB131">
        <f t="shared" si="29"/>
        <v>1.6815392964311482</v>
      </c>
      <c r="AC131">
        <f t="shared" si="23"/>
        <v>9736.4179876941325</v>
      </c>
    </row>
    <row r="132" spans="1:29" x14ac:dyDescent="0.25">
      <c r="A132" s="2">
        <v>42934</v>
      </c>
      <c r="B132">
        <v>892</v>
      </c>
      <c r="C132">
        <v>150.08000000000001</v>
      </c>
      <c r="D132">
        <v>73.3</v>
      </c>
      <c r="M132">
        <f t="shared" ref="M132:M195" si="30">$H$19+$H$20*C132+$H$21*D132</f>
        <v>835.66240953130398</v>
      </c>
      <c r="N132">
        <f t="shared" ref="N132:N195" si="31">ABS((B132-M132)/B132)</f>
        <v>6.3158733709300474E-2</v>
      </c>
      <c r="P132">
        <f t="shared" ref="P132:P195" si="32">(C132-$H$4)^2</f>
        <v>2.2373671795620051</v>
      </c>
      <c r="Q132">
        <f t="shared" ref="Q132:Q195" si="33">(D132-$H$5)^2</f>
        <v>0.66301450783052018</v>
      </c>
      <c r="R132">
        <f t="shared" si="24"/>
        <v>4094.4579764842497</v>
      </c>
      <c r="S132">
        <f t="shared" si="25"/>
        <v>56.337590468696021</v>
      </c>
      <c r="T132">
        <f t="shared" si="26"/>
        <v>3.7392293274894517E-2</v>
      </c>
      <c r="U132">
        <f t="shared" si="27"/>
        <v>3173.9240998185087</v>
      </c>
      <c r="V132">
        <f t="shared" si="28"/>
        <v>73.191514547513179</v>
      </c>
      <c r="X132">
        <f t="shared" ref="X132:X195" si="34">SQRT(1-$J$20^2)*C132</f>
        <v>59.537285729107857</v>
      </c>
      <c r="Y132">
        <f t="shared" ref="Y132:Y195" si="35">SQRT(1-J149^2)*D132</f>
        <v>73.3</v>
      </c>
      <c r="Z132">
        <f t="shared" ref="Z132:Z195" si="36">$J$20+$H$20*X132+$H$21*Y132</f>
        <v>990.38075978106338</v>
      </c>
      <c r="AA132">
        <f t="shared" ref="AA132:AA195" si="37">B132-Z132</f>
        <v>-98.380759781063375</v>
      </c>
      <c r="AB132">
        <f t="shared" si="29"/>
        <v>8.557341987531511E-2</v>
      </c>
      <c r="AC132">
        <f t="shared" ref="AC132:AC195" si="38">AA132^2</f>
        <v>9678.7738950992971</v>
      </c>
    </row>
    <row r="133" spans="1:29" x14ac:dyDescent="0.25">
      <c r="A133" s="2">
        <v>42935</v>
      </c>
      <c r="B133">
        <v>888</v>
      </c>
      <c r="C133">
        <v>151.02000000000001</v>
      </c>
      <c r="D133">
        <v>73.86</v>
      </c>
      <c r="M133">
        <f t="shared" si="30"/>
        <v>843.97316649618892</v>
      </c>
      <c r="N133">
        <f t="shared" si="31"/>
        <v>4.9579767459246707E-2</v>
      </c>
      <c r="P133">
        <f t="shared" si="32"/>
        <v>0.30889489040513918</v>
      </c>
      <c r="Q133">
        <f t="shared" si="33"/>
        <v>1.8885823793164711</v>
      </c>
      <c r="R133">
        <f t="shared" ref="R133:R196" si="39">(B133-$H$3)^2</f>
        <v>3598.5543620264184</v>
      </c>
      <c r="S133">
        <f t="shared" ref="S133:S196" si="40">B133-M133</f>
        <v>44.026833503811076</v>
      </c>
      <c r="T133">
        <f t="shared" ref="T133:T196" si="41">(S133-S132)^2</f>
        <v>151.55473704846318</v>
      </c>
      <c r="U133">
        <f t="shared" ref="U133:U196" si="42">S133^2</f>
        <v>1938.3620683723016</v>
      </c>
      <c r="V133">
        <f t="shared" ref="V133:V196" si="43">B133-$J$20*B132</f>
        <v>69.191514547513179</v>
      </c>
      <c r="X133">
        <f t="shared" si="34"/>
        <v>59.91018717224059</v>
      </c>
      <c r="Y133">
        <f t="shared" si="35"/>
        <v>73.86</v>
      </c>
      <c r="Z133">
        <f t="shared" si="36"/>
        <v>997.8131586586419</v>
      </c>
      <c r="AA133">
        <f t="shared" si="37"/>
        <v>-109.8131586586419</v>
      </c>
      <c r="AB133">
        <f t="shared" ref="AB133:AB196" si="44">(AA133-AA132)^2</f>
        <v>130.69974409605862</v>
      </c>
      <c r="AC133">
        <f t="shared" si="38"/>
        <v>12058.929814588058</v>
      </c>
    </row>
    <row r="134" spans="1:29" x14ac:dyDescent="0.25">
      <c r="A134" s="2">
        <v>42936</v>
      </c>
      <c r="B134">
        <v>895</v>
      </c>
      <c r="C134">
        <v>150.34</v>
      </c>
      <c r="D134">
        <v>74.22</v>
      </c>
      <c r="M134">
        <f t="shared" si="30"/>
        <v>847.32661308839192</v>
      </c>
      <c r="N134">
        <f t="shared" si="31"/>
        <v>5.3266354091182209E-2</v>
      </c>
      <c r="P134">
        <f t="shared" si="32"/>
        <v>1.5271599506462983</v>
      </c>
      <c r="Q134">
        <f t="shared" si="33"/>
        <v>3.0076474395574353</v>
      </c>
      <c r="R134">
        <f t="shared" si="39"/>
        <v>4487.3856873276227</v>
      </c>
      <c r="S134">
        <f t="shared" si="40"/>
        <v>47.673386911608077</v>
      </c>
      <c r="T134">
        <f t="shared" si="41"/>
        <v>13.297351755915917</v>
      </c>
      <c r="U134">
        <f t="shared" si="42"/>
        <v>2272.7518196238843</v>
      </c>
      <c r="V134">
        <f t="shared" si="43"/>
        <v>79.863301477793357</v>
      </c>
      <c r="X134">
        <f t="shared" si="34"/>
        <v>59.640428681463717</v>
      </c>
      <c r="Y134">
        <f t="shared" si="35"/>
        <v>74.22</v>
      </c>
      <c r="Z134">
        <f t="shared" si="36"/>
        <v>1001.8020132288964</v>
      </c>
      <c r="AA134">
        <f t="shared" si="37"/>
        <v>-106.80201322889639</v>
      </c>
      <c r="AB134">
        <f t="shared" si="44"/>
        <v>9.0669967990772786</v>
      </c>
      <c r="AC134">
        <f t="shared" si="38"/>
        <v>11406.670029745359</v>
      </c>
    </row>
    <row r="135" spans="1:29" x14ac:dyDescent="0.25">
      <c r="A135" s="2">
        <v>42937</v>
      </c>
      <c r="B135">
        <v>911</v>
      </c>
      <c r="C135">
        <v>150.27000000000001</v>
      </c>
      <c r="D135">
        <v>73.790000000000006</v>
      </c>
      <c r="M135">
        <f t="shared" si="30"/>
        <v>841.95466589956902</v>
      </c>
      <c r="N135">
        <f t="shared" si="31"/>
        <v>7.5790707025720064E-2</v>
      </c>
      <c r="P135">
        <f t="shared" si="32"/>
        <v>1.7050695892005165</v>
      </c>
      <c r="Q135">
        <f t="shared" si="33"/>
        <v>1.7010863953807456</v>
      </c>
      <c r="R135">
        <f t="shared" si="39"/>
        <v>6887.0001451589478</v>
      </c>
      <c r="S135">
        <f t="shared" si="40"/>
        <v>69.045334100430978</v>
      </c>
      <c r="T135">
        <f t="shared" si="41"/>
        <v>456.76012664183509</v>
      </c>
      <c r="U135">
        <f t="shared" si="42"/>
        <v>4767.2581610401367</v>
      </c>
      <c r="V135">
        <f t="shared" si="43"/>
        <v>89.437674349802933</v>
      </c>
      <c r="X135">
        <f t="shared" si="34"/>
        <v>59.612659425060215</v>
      </c>
      <c r="Y135">
        <f t="shared" si="35"/>
        <v>73.790000000000006</v>
      </c>
      <c r="Z135">
        <f t="shared" si="36"/>
        <v>996.49547568487287</v>
      </c>
      <c r="AA135">
        <f t="shared" si="37"/>
        <v>-85.495475684872872</v>
      </c>
      <c r="AB135">
        <f t="shared" si="44"/>
        <v>453.96854211488352</v>
      </c>
      <c r="AC135">
        <f t="shared" si="38"/>
        <v>7309.4763625826881</v>
      </c>
    </row>
    <row r="136" spans="1:29" x14ac:dyDescent="0.25">
      <c r="A136" s="2">
        <v>42940</v>
      </c>
      <c r="B136">
        <v>906</v>
      </c>
      <c r="C136">
        <v>152.09</v>
      </c>
      <c r="D136">
        <v>73.599999999999994</v>
      </c>
      <c r="M136">
        <f t="shared" si="30"/>
        <v>842.44785254499232</v>
      </c>
      <c r="N136">
        <f t="shared" si="31"/>
        <v>7.0145858118110027E-2</v>
      </c>
      <c r="P136">
        <f t="shared" si="32"/>
        <v>0.26441898679039377</v>
      </c>
      <c r="Q136">
        <f t="shared" si="33"/>
        <v>1.2415687246979843</v>
      </c>
      <c r="R136">
        <f t="shared" si="39"/>
        <v>6082.1206270866587</v>
      </c>
      <c r="S136">
        <f t="shared" si="40"/>
        <v>63.552147455007685</v>
      </c>
      <c r="T136">
        <f t="shared" si="41"/>
        <v>30.175099521456811</v>
      </c>
      <c r="U136">
        <f t="shared" si="42"/>
        <v>4038.8754461430399</v>
      </c>
      <c r="V136">
        <f t="shared" si="43"/>
        <v>69.75052662868211</v>
      </c>
      <c r="X136">
        <f t="shared" si="34"/>
        <v>60.334660091551264</v>
      </c>
      <c r="Y136">
        <f t="shared" si="35"/>
        <v>73.599999999999994</v>
      </c>
      <c r="Z136">
        <f t="shared" si="36"/>
        <v>995.2880115655114</v>
      </c>
      <c r="AA136">
        <f t="shared" si="37"/>
        <v>-89.288011565511397</v>
      </c>
      <c r="AB136">
        <f t="shared" si="44"/>
        <v>14.38332840593063</v>
      </c>
      <c r="AC136">
        <f t="shared" si="38"/>
        <v>7972.3490093228966</v>
      </c>
    </row>
    <row r="137" spans="1:29" x14ac:dyDescent="0.25">
      <c r="A137" s="2">
        <v>42941</v>
      </c>
      <c r="B137">
        <v>890</v>
      </c>
      <c r="C137">
        <v>152.74</v>
      </c>
      <c r="D137">
        <v>74.19</v>
      </c>
      <c r="M137">
        <f t="shared" si="30"/>
        <v>850.67666197848609</v>
      </c>
      <c r="N137">
        <f t="shared" si="31"/>
        <v>4.4183525866869557E-2</v>
      </c>
      <c r="P137">
        <f t="shared" si="32"/>
        <v>1.355400914501071</v>
      </c>
      <c r="Q137">
        <f t="shared" si="33"/>
        <v>2.9044920178706843</v>
      </c>
      <c r="R137">
        <f t="shared" si="39"/>
        <v>3842.506169255334</v>
      </c>
      <c r="S137">
        <f t="shared" si="40"/>
        <v>39.323338021513905</v>
      </c>
      <c r="T137">
        <f t="shared" si="41"/>
        <v>587.03520656455714</v>
      </c>
      <c r="U137">
        <f t="shared" si="42"/>
        <v>1546.3249131542411</v>
      </c>
      <c r="V137">
        <f t="shared" si="43"/>
        <v>58.340260291532445</v>
      </c>
      <c r="X137">
        <f t="shared" si="34"/>
        <v>60.592517472440925</v>
      </c>
      <c r="Y137">
        <f t="shared" si="35"/>
        <v>74.19</v>
      </c>
      <c r="Z137">
        <f t="shared" si="36"/>
        <v>1002.9094457258678</v>
      </c>
      <c r="AA137">
        <f t="shared" si="37"/>
        <v>-112.90944572586784</v>
      </c>
      <c r="AB137">
        <f t="shared" si="44"/>
        <v>557.97215179205432</v>
      </c>
      <c r="AC137">
        <f t="shared" si="38"/>
        <v>12748.542934122695</v>
      </c>
    </row>
    <row r="138" spans="1:29" x14ac:dyDescent="0.25">
      <c r="A138" s="2">
        <v>42942</v>
      </c>
      <c r="B138">
        <v>881</v>
      </c>
      <c r="C138">
        <v>153.46</v>
      </c>
      <c r="D138">
        <v>74.05</v>
      </c>
      <c r="M138">
        <f t="shared" si="30"/>
        <v>850.07813709629886</v>
      </c>
      <c r="N138">
        <f t="shared" si="31"/>
        <v>3.5098595804428083E-2</v>
      </c>
      <c r="P138">
        <f t="shared" si="32"/>
        <v>3.5502732036575031</v>
      </c>
      <c r="Q138">
        <f t="shared" si="33"/>
        <v>2.4469000499991962</v>
      </c>
      <c r="R138">
        <f t="shared" si="39"/>
        <v>2807.7230367252137</v>
      </c>
      <c r="S138">
        <f t="shared" si="40"/>
        <v>30.92186290370114</v>
      </c>
      <c r="T138">
        <f t="shared" si="41"/>
        <v>70.584784155227013</v>
      </c>
      <c r="U138">
        <f t="shared" si="42"/>
        <v>956.16160543528872</v>
      </c>
      <c r="V138">
        <f t="shared" si="43"/>
        <v>64.027408012653268</v>
      </c>
      <c r="X138">
        <f t="shared" si="34"/>
        <v>60.878144109734087</v>
      </c>
      <c r="Y138">
        <f t="shared" si="35"/>
        <v>74.05</v>
      </c>
      <c r="Z138">
        <f t="shared" si="36"/>
        <v>1001.6381359257437</v>
      </c>
      <c r="AA138">
        <f t="shared" si="37"/>
        <v>-120.63813592574365</v>
      </c>
      <c r="AB138">
        <f t="shared" si="44"/>
        <v>59.73265220565645</v>
      </c>
      <c r="AC138">
        <f t="shared" si="38"/>
        <v>14553.559839638201</v>
      </c>
    </row>
    <row r="139" spans="1:29" x14ac:dyDescent="0.25">
      <c r="A139" s="2">
        <v>42943</v>
      </c>
      <c r="B139">
        <v>887</v>
      </c>
      <c r="C139">
        <v>150.56</v>
      </c>
      <c r="D139">
        <v>73.16</v>
      </c>
      <c r="M139">
        <f t="shared" si="30"/>
        <v>834.69215748035424</v>
      </c>
      <c r="N139">
        <f t="shared" si="31"/>
        <v>5.8971637564425888E-2</v>
      </c>
      <c r="P139">
        <f t="shared" si="32"/>
        <v>1.0318153723329868</v>
      </c>
      <c r="Q139">
        <f t="shared" si="33"/>
        <v>0.45462253995903323</v>
      </c>
      <c r="R139">
        <f t="shared" si="39"/>
        <v>3479.5784584119606</v>
      </c>
      <c r="S139">
        <f t="shared" si="40"/>
        <v>52.30784251964576</v>
      </c>
      <c r="T139">
        <f t="shared" si="41"/>
        <v>457.36012413359884</v>
      </c>
      <c r="U139">
        <f t="shared" si="42"/>
        <v>2736.1103890600607</v>
      </c>
      <c r="V139">
        <f t="shared" si="43"/>
        <v>78.288928605783667</v>
      </c>
      <c r="X139">
        <f t="shared" si="34"/>
        <v>59.727703487303295</v>
      </c>
      <c r="Y139">
        <f t="shared" si="35"/>
        <v>73.16</v>
      </c>
      <c r="Z139">
        <f t="shared" si="36"/>
        <v>988.96198445148912</v>
      </c>
      <c r="AA139">
        <f t="shared" si="37"/>
        <v>-101.96198445148912</v>
      </c>
      <c r="AB139">
        <f t="shared" si="44"/>
        <v>348.79863388929999</v>
      </c>
      <c r="AC139">
        <f t="shared" si="38"/>
        <v>10396.246273285708</v>
      </c>
    </row>
    <row r="140" spans="1:29" x14ac:dyDescent="0.25">
      <c r="A140" s="2">
        <v>42944</v>
      </c>
      <c r="B140">
        <v>851</v>
      </c>
      <c r="C140">
        <v>149.5</v>
      </c>
      <c r="D140">
        <v>73.040000000000006</v>
      </c>
      <c r="M140">
        <f t="shared" si="30"/>
        <v>831.58147129486576</v>
      </c>
      <c r="N140">
        <f t="shared" si="31"/>
        <v>2.2818482614728831E-2</v>
      </c>
      <c r="P140">
        <f t="shared" si="32"/>
        <v>4.3088756132971469</v>
      </c>
      <c r="Q140">
        <f t="shared" si="33"/>
        <v>0.30720085321205592</v>
      </c>
      <c r="R140">
        <f t="shared" si="39"/>
        <v>528.44592829147894</v>
      </c>
      <c r="S140">
        <f t="shared" si="40"/>
        <v>19.418528705134236</v>
      </c>
      <c r="T140">
        <f t="shared" si="41"/>
        <v>1081.7069631894185</v>
      </c>
      <c r="U140">
        <f t="shared" si="42"/>
        <v>377.07925707212229</v>
      </c>
      <c r="V140">
        <f t="shared" si="43"/>
        <v>36.781248210363401</v>
      </c>
      <c r="X140">
        <f t="shared" si="34"/>
        <v>59.307197604621692</v>
      </c>
      <c r="Y140">
        <f t="shared" si="35"/>
        <v>73.040000000000006</v>
      </c>
      <c r="Z140">
        <f t="shared" si="36"/>
        <v>986.84178717296322</v>
      </c>
      <c r="AA140">
        <f t="shared" si="37"/>
        <v>-135.84178717296322</v>
      </c>
      <c r="AB140">
        <f t="shared" si="44"/>
        <v>1147.8410324460042</v>
      </c>
      <c r="AC140">
        <f t="shared" si="38"/>
        <v>18452.991142344636</v>
      </c>
    </row>
    <row r="141" spans="1:29" x14ac:dyDescent="0.25">
      <c r="A141" s="2">
        <v>42947</v>
      </c>
      <c r="B141">
        <v>862</v>
      </c>
      <c r="C141">
        <v>148.72999999999999</v>
      </c>
      <c r="D141">
        <v>72.7</v>
      </c>
      <c r="M141">
        <f t="shared" si="30"/>
        <v>826.22698825640964</v>
      </c>
      <c r="N141">
        <f t="shared" si="31"/>
        <v>4.1500013623654707E-2</v>
      </c>
      <c r="P141">
        <f t="shared" si="32"/>
        <v>8.0984816373938084</v>
      </c>
      <c r="Q141">
        <f t="shared" si="33"/>
        <v>4.5906074095581881E-2</v>
      </c>
      <c r="R141">
        <f t="shared" si="39"/>
        <v>1155.1808680505148</v>
      </c>
      <c r="S141">
        <f t="shared" si="40"/>
        <v>35.773011743590359</v>
      </c>
      <c r="T141">
        <f t="shared" si="41"/>
        <v>267.46911545514905</v>
      </c>
      <c r="U141">
        <f t="shared" si="42"/>
        <v>1279.7083692070537</v>
      </c>
      <c r="V141">
        <f t="shared" si="43"/>
        <v>80.827330582885338</v>
      </c>
      <c r="X141">
        <f t="shared" si="34"/>
        <v>59.001735784183168</v>
      </c>
      <c r="Y141">
        <f t="shared" si="35"/>
        <v>72.7</v>
      </c>
      <c r="Z141">
        <f t="shared" si="36"/>
        <v>982.20681022730059</v>
      </c>
      <c r="AA141">
        <f t="shared" si="37"/>
        <v>-120.20681022730059</v>
      </c>
      <c r="AB141">
        <f t="shared" si="44"/>
        <v>244.45250409140192</v>
      </c>
      <c r="AC141">
        <f t="shared" si="38"/>
        <v>14449.677225022258</v>
      </c>
    </row>
    <row r="142" spans="1:29" x14ac:dyDescent="0.25">
      <c r="A142" s="2">
        <v>42948</v>
      </c>
      <c r="B142">
        <v>858</v>
      </c>
      <c r="C142">
        <v>150.05000000000001</v>
      </c>
      <c r="D142">
        <v>72.58</v>
      </c>
      <c r="M142">
        <f t="shared" si="30"/>
        <v>826.80259649448203</v>
      </c>
      <c r="N142">
        <f t="shared" si="31"/>
        <v>3.6360610146291342E-2</v>
      </c>
      <c r="P142">
        <f t="shared" si="32"/>
        <v>2.3280141675138237</v>
      </c>
      <c r="Q142">
        <f t="shared" si="33"/>
        <v>8.8843873485915173E-3</v>
      </c>
      <c r="R142">
        <f t="shared" si="39"/>
        <v>899.27725359268368</v>
      </c>
      <c r="S142">
        <f t="shared" si="40"/>
        <v>31.197403505517968</v>
      </c>
      <c r="T142">
        <f t="shared" si="41"/>
        <v>20.93619074831593</v>
      </c>
      <c r="U142">
        <f t="shared" si="42"/>
        <v>973.27798548610485</v>
      </c>
      <c r="V142">
        <f t="shared" si="43"/>
        <v>66.729916524614737</v>
      </c>
      <c r="X142">
        <f t="shared" si="34"/>
        <v>59.525384619220638</v>
      </c>
      <c r="Y142">
        <f t="shared" si="35"/>
        <v>72.58</v>
      </c>
      <c r="Z142">
        <f t="shared" si="36"/>
        <v>981.54897944915535</v>
      </c>
      <c r="AA142">
        <f t="shared" si="37"/>
        <v>-123.54897944915535</v>
      </c>
      <c r="AB142">
        <f t="shared" si="44"/>
        <v>11.170095107513255</v>
      </c>
      <c r="AC142">
        <f t="shared" si="38"/>
        <v>15264.350322927812</v>
      </c>
    </row>
    <row r="143" spans="1:29" x14ac:dyDescent="0.25">
      <c r="A143" s="2">
        <v>42949</v>
      </c>
      <c r="B143">
        <v>871</v>
      </c>
      <c r="C143">
        <v>157.13999999999999</v>
      </c>
      <c r="D143">
        <v>72.260000000000005</v>
      </c>
      <c r="M143">
        <f t="shared" si="30"/>
        <v>833.86699343134978</v>
      </c>
      <c r="N143">
        <f t="shared" si="31"/>
        <v>4.2632613741274646E-2</v>
      </c>
      <c r="P143">
        <f t="shared" si="32"/>
        <v>30.960509348234595</v>
      </c>
      <c r="Q143">
        <f t="shared" si="33"/>
        <v>5.0959889356619326E-2</v>
      </c>
      <c r="R143">
        <f t="shared" si="39"/>
        <v>1847.9640005806352</v>
      </c>
      <c r="S143">
        <f t="shared" si="40"/>
        <v>37.133006568650217</v>
      </c>
      <c r="T143">
        <f t="shared" si="41"/>
        <v>35.23138372306493</v>
      </c>
      <c r="U143">
        <f t="shared" si="42"/>
        <v>1378.8601768274202</v>
      </c>
      <c r="V143">
        <f t="shared" si="43"/>
        <v>83.401703454894914</v>
      </c>
      <c r="X143">
        <f t="shared" si="34"/>
        <v>62.338013589232453</v>
      </c>
      <c r="Y143">
        <f t="shared" si="35"/>
        <v>72.260000000000005</v>
      </c>
      <c r="Z143">
        <f t="shared" si="36"/>
        <v>981.98831379133981</v>
      </c>
      <c r="AA143">
        <f t="shared" si="37"/>
        <v>-110.98831379133981</v>
      </c>
      <c r="AB143">
        <f t="shared" si="44"/>
        <v>157.77032176742691</v>
      </c>
      <c r="AC143">
        <f t="shared" si="38"/>
        <v>12318.40579824491</v>
      </c>
    </row>
    <row r="144" spans="1:29" x14ac:dyDescent="0.25">
      <c r="A144" s="2">
        <v>42950</v>
      </c>
      <c r="B144">
        <v>838</v>
      </c>
      <c r="C144">
        <v>155.57</v>
      </c>
      <c r="D144">
        <v>72.150000000000006</v>
      </c>
      <c r="M144">
        <f t="shared" si="30"/>
        <v>830.08879461141782</v>
      </c>
      <c r="N144">
        <f t="shared" si="31"/>
        <v>9.4405792226517609E-3</v>
      </c>
      <c r="P144">
        <f t="shared" si="32"/>
        <v>15.953768384379714</v>
      </c>
      <c r="Q144">
        <f t="shared" si="33"/>
        <v>0.11272334317187806</v>
      </c>
      <c r="R144">
        <f t="shared" si="39"/>
        <v>99.759181303527257</v>
      </c>
      <c r="S144">
        <f t="shared" si="40"/>
        <v>7.9112053885821751</v>
      </c>
      <c r="T144">
        <f t="shared" si="41"/>
        <v>853.913664207426</v>
      </c>
      <c r="U144">
        <f t="shared" si="42"/>
        <v>62.587170700331647</v>
      </c>
      <c r="V144">
        <f t="shared" si="43"/>
        <v>38.468395931484224</v>
      </c>
      <c r="X144">
        <f t="shared" si="34"/>
        <v>61.715188838468201</v>
      </c>
      <c r="Y144">
        <f t="shared" si="35"/>
        <v>72.150000000000006</v>
      </c>
      <c r="Z144">
        <f t="shared" si="36"/>
        <v>979.67715986190888</v>
      </c>
      <c r="AA144">
        <f t="shared" si="37"/>
        <v>-141.67715986190888</v>
      </c>
      <c r="AB144">
        <f t="shared" si="44"/>
        <v>941.80527314308267</v>
      </c>
      <c r="AC144">
        <f t="shared" si="38"/>
        <v>20072.417626536884</v>
      </c>
    </row>
    <row r="145" spans="1:29" x14ac:dyDescent="0.25">
      <c r="A145" s="2">
        <v>42951</v>
      </c>
      <c r="B145">
        <v>833</v>
      </c>
      <c r="C145">
        <v>156.38999999999999</v>
      </c>
      <c r="D145">
        <v>72.680000000000007</v>
      </c>
      <c r="M145">
        <f t="shared" si="30"/>
        <v>837.84646519439104</v>
      </c>
      <c r="N145">
        <f t="shared" si="31"/>
        <v>5.8180854674562349E-3</v>
      </c>
      <c r="P145">
        <f t="shared" si="32"/>
        <v>23.176684047030008</v>
      </c>
      <c r="Q145">
        <f t="shared" si="33"/>
        <v>3.7735792971085175E-2</v>
      </c>
      <c r="R145">
        <f t="shared" si="39"/>
        <v>24.879663231238151</v>
      </c>
      <c r="S145">
        <f t="shared" si="40"/>
        <v>-4.846465194391044</v>
      </c>
      <c r="T145">
        <f t="shared" si="41"/>
        <v>162.75815870366023</v>
      </c>
      <c r="U145">
        <f t="shared" si="42"/>
        <v>23.48822488044382</v>
      </c>
      <c r="V145">
        <f t="shared" si="43"/>
        <v>63.760638106295914</v>
      </c>
      <c r="X145">
        <f t="shared" si="34"/>
        <v>62.040485842052078</v>
      </c>
      <c r="Y145">
        <f t="shared" si="35"/>
        <v>72.680000000000007</v>
      </c>
      <c r="Z145">
        <f t="shared" si="36"/>
        <v>986.66860317723183</v>
      </c>
      <c r="AA145">
        <f t="shared" si="37"/>
        <v>-153.66860317723183</v>
      </c>
      <c r="AB145">
        <f t="shared" si="44"/>
        <v>143.79471278460355</v>
      </c>
      <c r="AC145">
        <f t="shared" si="38"/>
        <v>23614.039602441546</v>
      </c>
    </row>
    <row r="146" spans="1:29" x14ac:dyDescent="0.25">
      <c r="A146" s="2">
        <v>42954</v>
      </c>
      <c r="B146">
        <v>837</v>
      </c>
      <c r="C146">
        <v>158.81</v>
      </c>
      <c r="D146">
        <v>72.400000000000006</v>
      </c>
      <c r="M146">
        <f t="shared" si="30"/>
        <v>838.16730136912986</v>
      </c>
      <c r="N146">
        <f t="shared" si="31"/>
        <v>1.3946252916724722E-3</v>
      </c>
      <c r="P146">
        <f t="shared" si="32"/>
        <v>52.333893685583703</v>
      </c>
      <c r="Q146">
        <f t="shared" si="33"/>
        <v>7.3518572281076246E-3</v>
      </c>
      <c r="R146">
        <f t="shared" si="39"/>
        <v>80.783277689069436</v>
      </c>
      <c r="S146">
        <f t="shared" si="40"/>
        <v>-1.1673013691298593</v>
      </c>
      <c r="T146">
        <f t="shared" si="41"/>
        <v>13.536246453110513</v>
      </c>
      <c r="U146">
        <f t="shared" si="42"/>
        <v>1.3625924863724439</v>
      </c>
      <c r="V146">
        <f t="shared" si="43"/>
        <v>72.35037176914625</v>
      </c>
      <c r="X146">
        <f t="shared" si="34"/>
        <v>63.000508706287434</v>
      </c>
      <c r="Y146">
        <f t="shared" si="35"/>
        <v>72.400000000000006</v>
      </c>
      <c r="Z146">
        <f t="shared" si="36"/>
        <v>984.7281344889052</v>
      </c>
      <c r="AA146">
        <f t="shared" si="37"/>
        <v>-147.7281344889052</v>
      </c>
      <c r="AB146">
        <f t="shared" si="44"/>
        <v>35.289168236989141</v>
      </c>
      <c r="AC146">
        <f t="shared" si="38"/>
        <v>21823.60171957206</v>
      </c>
    </row>
    <row r="147" spans="1:29" x14ac:dyDescent="0.25">
      <c r="A147" s="2">
        <v>42955</v>
      </c>
      <c r="B147">
        <v>855</v>
      </c>
      <c r="C147">
        <v>160.08000000000001</v>
      </c>
      <c r="D147">
        <v>72.790000000000006</v>
      </c>
      <c r="M147">
        <f t="shared" si="30"/>
        <v>844.90825400505821</v>
      </c>
      <c r="N147">
        <f t="shared" si="31"/>
        <v>1.1803211689990396E-2</v>
      </c>
      <c r="P147">
        <f t="shared" si="32"/>
        <v>72.321704528957014</v>
      </c>
      <c r="Q147">
        <f t="shared" si="33"/>
        <v>9.2572339155826092E-2</v>
      </c>
      <c r="R147">
        <f t="shared" si="39"/>
        <v>728.34954274931022</v>
      </c>
      <c r="S147">
        <f t="shared" si="40"/>
        <v>10.091745994941789</v>
      </c>
      <c r="T147">
        <f t="shared" si="41"/>
        <v>126.76614754640873</v>
      </c>
      <c r="U147">
        <f t="shared" si="42"/>
        <v>101.84333722642364</v>
      </c>
      <c r="V147">
        <f t="shared" si="43"/>
        <v>86.678584838866072</v>
      </c>
      <c r="X147">
        <f t="shared" si="34"/>
        <v>63.504322358179543</v>
      </c>
      <c r="Y147">
        <f t="shared" si="35"/>
        <v>72.790000000000006</v>
      </c>
      <c r="Z147">
        <f t="shared" si="36"/>
        <v>990.2823692834728</v>
      </c>
      <c r="AA147">
        <f t="shared" si="37"/>
        <v>-135.2823692834728</v>
      </c>
      <c r="AB147">
        <f t="shared" si="44"/>
        <v>154.89707154875165</v>
      </c>
      <c r="AC147">
        <f t="shared" si="38"/>
        <v>18301.319438949908</v>
      </c>
    </row>
    <row r="148" spans="1:29" x14ac:dyDescent="0.25">
      <c r="A148" s="2">
        <v>42956</v>
      </c>
      <c r="B148">
        <v>815</v>
      </c>
      <c r="C148">
        <v>161.06</v>
      </c>
      <c r="D148">
        <v>72.47</v>
      </c>
      <c r="M148">
        <f t="shared" si="30"/>
        <v>842.50909677051504</v>
      </c>
      <c r="N148">
        <f t="shared" si="31"/>
        <v>3.3753492969957111E-2</v>
      </c>
      <c r="P148">
        <f t="shared" si="32"/>
        <v>89.950369589197535</v>
      </c>
      <c r="Q148">
        <f t="shared" si="33"/>
        <v>2.478411638521171E-4</v>
      </c>
      <c r="R148">
        <f t="shared" si="39"/>
        <v>169.31339817099737</v>
      </c>
      <c r="S148">
        <f t="shared" si="40"/>
        <v>-27.509096770515043</v>
      </c>
      <c r="T148">
        <f t="shared" si="41"/>
        <v>1413.8233766726073</v>
      </c>
      <c r="U148">
        <f t="shared" si="42"/>
        <v>756.75040512956116</v>
      </c>
      <c r="V148">
        <f t="shared" si="43"/>
        <v>30.155543652605047</v>
      </c>
      <c r="X148">
        <f t="shared" si="34"/>
        <v>63.893091947828566</v>
      </c>
      <c r="Y148">
        <f t="shared" si="35"/>
        <v>72.47</v>
      </c>
      <c r="Z148">
        <f t="shared" si="36"/>
        <v>986.96747702173786</v>
      </c>
      <c r="AA148">
        <f t="shared" si="37"/>
        <v>-171.96747702173786</v>
      </c>
      <c r="AB148">
        <f t="shared" si="44"/>
        <v>1345.7971297681149</v>
      </c>
      <c r="AC148">
        <f t="shared" si="38"/>
        <v>29572.813153221941</v>
      </c>
    </row>
    <row r="149" spans="1:29" x14ac:dyDescent="0.25">
      <c r="A149" s="2">
        <v>42957</v>
      </c>
      <c r="B149">
        <v>794</v>
      </c>
      <c r="C149">
        <v>155.32</v>
      </c>
      <c r="D149">
        <v>71.41</v>
      </c>
      <c r="M149">
        <f t="shared" si="30"/>
        <v>820.64341647154322</v>
      </c>
      <c r="N149">
        <f t="shared" si="31"/>
        <v>3.3555940140482646E-2</v>
      </c>
      <c r="P149">
        <f t="shared" si="32"/>
        <v>14.019159950644848</v>
      </c>
      <c r="Q149">
        <f t="shared" si="33"/>
        <v>1.157222941565458</v>
      </c>
      <c r="R149">
        <f t="shared" si="39"/>
        <v>1156.8194222673831</v>
      </c>
      <c r="S149">
        <f t="shared" si="40"/>
        <v>-26.643416471543219</v>
      </c>
      <c r="T149">
        <f t="shared" si="41"/>
        <v>0.74940238002794735</v>
      </c>
      <c r="U149">
        <f t="shared" si="42"/>
        <v>709.87164127610049</v>
      </c>
      <c r="V149">
        <f t="shared" si="43"/>
        <v>45.873412955407161</v>
      </c>
      <c r="X149">
        <f t="shared" si="34"/>
        <v>61.616012922741412</v>
      </c>
      <c r="Y149">
        <f t="shared" si="35"/>
        <v>71.41</v>
      </c>
      <c r="Z149">
        <f t="shared" si="36"/>
        <v>970.4653875963179</v>
      </c>
      <c r="AA149">
        <f t="shared" si="37"/>
        <v>-176.4653875963179</v>
      </c>
      <c r="AB149">
        <f t="shared" si="44"/>
        <v>20.231199536918879</v>
      </c>
      <c r="AC149">
        <f t="shared" si="38"/>
        <v>31140.033019518705</v>
      </c>
    </row>
    <row r="150" spans="1:29" x14ac:dyDescent="0.25">
      <c r="A150" s="2">
        <v>42958</v>
      </c>
      <c r="B150">
        <v>794</v>
      </c>
      <c r="C150">
        <v>157.47999999999999</v>
      </c>
      <c r="D150">
        <v>72.5</v>
      </c>
      <c r="M150">
        <f t="shared" si="30"/>
        <v>837.33138930067207</v>
      </c>
      <c r="N150">
        <f t="shared" si="31"/>
        <v>5.4573538162055506E-2</v>
      </c>
      <c r="P150">
        <f t="shared" si="32"/>
        <v>34.859776818114049</v>
      </c>
      <c r="Q150">
        <f t="shared" si="33"/>
        <v>2.0326285059928771E-4</v>
      </c>
      <c r="R150">
        <f t="shared" si="39"/>
        <v>1156.8194222673831</v>
      </c>
      <c r="S150">
        <f t="shared" si="40"/>
        <v>-43.331389300672072</v>
      </c>
      <c r="T150">
        <f t="shared" si="41"/>
        <v>278.48843714574286</v>
      </c>
      <c r="U150">
        <f t="shared" si="42"/>
        <v>1877.609298726398</v>
      </c>
      <c r="V150">
        <f t="shared" si="43"/>
        <v>65.15029433937832</v>
      </c>
      <c r="X150">
        <f t="shared" si="34"/>
        <v>62.472892834620893</v>
      </c>
      <c r="Y150">
        <f t="shared" si="35"/>
        <v>72.5</v>
      </c>
      <c r="Z150">
        <f t="shared" si="36"/>
        <v>985.13500567163635</v>
      </c>
      <c r="AA150">
        <f t="shared" si="37"/>
        <v>-191.13500567163635</v>
      </c>
      <c r="AB150">
        <f t="shared" si="44"/>
        <v>215.19769447570988</v>
      </c>
      <c r="AC150">
        <f t="shared" si="38"/>
        <v>36532.590393096456</v>
      </c>
    </row>
    <row r="151" spans="1:29" x14ac:dyDescent="0.25">
      <c r="A151" s="2">
        <v>42961</v>
      </c>
      <c r="B151">
        <v>812</v>
      </c>
      <c r="C151">
        <v>159.85</v>
      </c>
      <c r="D151">
        <v>73.59</v>
      </c>
      <c r="M151">
        <f t="shared" si="30"/>
        <v>854.34462340246819</v>
      </c>
      <c r="N151">
        <f t="shared" si="31"/>
        <v>5.2148550988261315E-2</v>
      </c>
      <c r="P151">
        <f t="shared" si="32"/>
        <v>68.462664769920636</v>
      </c>
      <c r="Q151">
        <f t="shared" si="33"/>
        <v>1.2193835841357554</v>
      </c>
      <c r="R151">
        <f t="shared" si="39"/>
        <v>256.38568732762394</v>
      </c>
      <c r="S151">
        <f t="shared" si="40"/>
        <v>-42.344623402468187</v>
      </c>
      <c r="T151">
        <f t="shared" si="41"/>
        <v>0.97370693785811935</v>
      </c>
      <c r="U151">
        <f t="shared" si="42"/>
        <v>1793.0671310968564</v>
      </c>
      <c r="V151">
        <f t="shared" si="43"/>
        <v>83.15029433937832</v>
      </c>
      <c r="X151">
        <f t="shared" si="34"/>
        <v>63.413080515710888</v>
      </c>
      <c r="Y151">
        <f t="shared" si="35"/>
        <v>73.59</v>
      </c>
      <c r="Z151">
        <f t="shared" si="36"/>
        <v>999.93365608522379</v>
      </c>
      <c r="AA151">
        <f t="shared" si="37"/>
        <v>-187.93365608522379</v>
      </c>
      <c r="AB151">
        <f t="shared" si="44"/>
        <v>10.248639174423879</v>
      </c>
      <c r="AC151">
        <f t="shared" si="38"/>
        <v>35319.059089559174</v>
      </c>
    </row>
    <row r="152" spans="1:29" x14ac:dyDescent="0.25">
      <c r="A152" s="2">
        <v>42962</v>
      </c>
      <c r="B152">
        <v>824</v>
      </c>
      <c r="C152">
        <v>161.6</v>
      </c>
      <c r="D152">
        <v>73.22</v>
      </c>
      <c r="M152">
        <f t="shared" si="30"/>
        <v>852.52605283848766</v>
      </c>
      <c r="N152">
        <f t="shared" si="31"/>
        <v>3.4618996163213178E-2</v>
      </c>
      <c r="P152">
        <f t="shared" si="32"/>
        <v>100.4849238060647</v>
      </c>
      <c r="Q152">
        <f t="shared" si="33"/>
        <v>0.53913338333253058</v>
      </c>
      <c r="R152">
        <f t="shared" si="39"/>
        <v>16.096530701117768</v>
      </c>
      <c r="S152">
        <f t="shared" si="40"/>
        <v>-28.526052838487658</v>
      </c>
      <c r="T152">
        <f t="shared" si="41"/>
        <v>190.95289243170916</v>
      </c>
      <c r="U152">
        <f t="shared" si="42"/>
        <v>813.73569054418977</v>
      </c>
      <c r="V152">
        <f t="shared" si="43"/>
        <v>78.627253153117294</v>
      </c>
      <c r="X152">
        <f t="shared" si="34"/>
        <v>64.107311925798427</v>
      </c>
      <c r="Y152">
        <f t="shared" si="35"/>
        <v>73.22</v>
      </c>
      <c r="Z152">
        <f t="shared" si="36"/>
        <v>996.47984440125776</v>
      </c>
      <c r="AA152">
        <f t="shared" si="37"/>
        <v>-172.47984440125776</v>
      </c>
      <c r="AB152">
        <f t="shared" si="44"/>
        <v>238.82029556348479</v>
      </c>
      <c r="AC152">
        <f t="shared" si="38"/>
        <v>29749.296724682088</v>
      </c>
    </row>
    <row r="153" spans="1:29" x14ac:dyDescent="0.25">
      <c r="A153" s="2">
        <v>42963</v>
      </c>
      <c r="B153">
        <v>842</v>
      </c>
      <c r="C153">
        <v>160.94999999999999</v>
      </c>
      <c r="D153">
        <v>73.650000000000006</v>
      </c>
      <c r="M153">
        <f t="shared" si="30"/>
        <v>856.78281852102339</v>
      </c>
      <c r="N153">
        <f t="shared" si="31"/>
        <v>1.7556791592664354E-2</v>
      </c>
      <c r="P153">
        <f t="shared" si="32"/>
        <v>87.875941878353942</v>
      </c>
      <c r="Q153">
        <f t="shared" si="33"/>
        <v>1.3554944275092555</v>
      </c>
      <c r="R153">
        <f t="shared" si="39"/>
        <v>195.66279576135852</v>
      </c>
      <c r="S153">
        <f t="shared" si="40"/>
        <v>-14.782818521023387</v>
      </c>
      <c r="T153">
        <f t="shared" si="41"/>
        <v>188.87648950472763</v>
      </c>
      <c r="U153">
        <f t="shared" si="42"/>
        <v>218.53172342551207</v>
      </c>
      <c r="V153">
        <f t="shared" si="43"/>
        <v>85.611892362276649</v>
      </c>
      <c r="X153">
        <f t="shared" si="34"/>
        <v>63.849454544908767</v>
      </c>
      <c r="Y153">
        <f t="shared" si="35"/>
        <v>73.650000000000006</v>
      </c>
      <c r="Z153">
        <f t="shared" si="36"/>
        <v>1001.3439853569309</v>
      </c>
      <c r="AA153">
        <f t="shared" si="37"/>
        <v>-159.34398535693094</v>
      </c>
      <c r="AB153">
        <f t="shared" si="44"/>
        <v>172.55079283242276</v>
      </c>
      <c r="AC153">
        <f t="shared" si="38"/>
        <v>25390.505669429822</v>
      </c>
    </row>
    <row r="154" spans="1:29" x14ac:dyDescent="0.25">
      <c r="A154" s="2">
        <v>42964</v>
      </c>
      <c r="B154">
        <v>848</v>
      </c>
      <c r="C154">
        <v>157.86000000000001</v>
      </c>
      <c r="D154">
        <v>72.400000000000006</v>
      </c>
      <c r="M154">
        <f t="shared" si="30"/>
        <v>836.69588132611182</v>
      </c>
      <c r="N154">
        <f t="shared" si="31"/>
        <v>1.3330328624868141E-2</v>
      </c>
      <c r="P154">
        <f t="shared" si="32"/>
        <v>39.491381637391342</v>
      </c>
      <c r="Q154">
        <f t="shared" si="33"/>
        <v>7.3518572281076246E-3</v>
      </c>
      <c r="R154">
        <f t="shared" si="39"/>
        <v>399.51821744810547</v>
      </c>
      <c r="S154">
        <f t="shared" si="40"/>
        <v>11.304118673888183</v>
      </c>
      <c r="T154">
        <f t="shared" si="41"/>
        <v>680.52829221126069</v>
      </c>
      <c r="U154">
        <f t="shared" si="42"/>
        <v>127.78309899334754</v>
      </c>
      <c r="V154">
        <f t="shared" si="43"/>
        <v>75.088851176015737</v>
      </c>
      <c r="X154">
        <f t="shared" si="34"/>
        <v>62.62364022652563</v>
      </c>
      <c r="Y154">
        <f t="shared" si="35"/>
        <v>72.400000000000006</v>
      </c>
      <c r="Z154">
        <f t="shared" si="36"/>
        <v>984.144416768165</v>
      </c>
      <c r="AA154">
        <f t="shared" si="37"/>
        <v>-136.144416768165</v>
      </c>
      <c r="AB154">
        <f t="shared" si="44"/>
        <v>538.2199827048554</v>
      </c>
      <c r="AC154">
        <f t="shared" si="38"/>
        <v>18535.302217143806</v>
      </c>
    </row>
    <row r="155" spans="1:29" x14ac:dyDescent="0.25">
      <c r="A155" s="2">
        <v>42965</v>
      </c>
      <c r="B155">
        <v>847</v>
      </c>
      <c r="C155">
        <v>157.5</v>
      </c>
      <c r="D155">
        <v>72.489999999999995</v>
      </c>
      <c r="M155">
        <f t="shared" si="30"/>
        <v>837.2399589655588</v>
      </c>
      <c r="N155">
        <f t="shared" si="31"/>
        <v>1.1523070878915232E-2</v>
      </c>
      <c r="P155">
        <f t="shared" si="32"/>
        <v>35.096345492812958</v>
      </c>
      <c r="Q155">
        <f t="shared" si="33"/>
        <v>1.8122288350175345E-5</v>
      </c>
      <c r="R155">
        <f t="shared" si="39"/>
        <v>360.54231383364765</v>
      </c>
      <c r="S155">
        <f t="shared" si="40"/>
        <v>9.7600410344412012</v>
      </c>
      <c r="T155">
        <f t="shared" si="41"/>
        <v>2.3841757566401647</v>
      </c>
      <c r="U155">
        <f t="shared" si="42"/>
        <v>95.258400993976068</v>
      </c>
      <c r="V155">
        <f t="shared" si="43"/>
        <v>68.581170780595471</v>
      </c>
      <c r="X155">
        <f t="shared" si="34"/>
        <v>62.480826907879042</v>
      </c>
      <c r="Y155">
        <f t="shared" si="35"/>
        <v>72.489999999999995</v>
      </c>
      <c r="Z155">
        <f t="shared" si="36"/>
        <v>985.02488686658035</v>
      </c>
      <c r="AA155">
        <f t="shared" si="37"/>
        <v>-138.02488686658035</v>
      </c>
      <c r="AB155">
        <f t="shared" si="44"/>
        <v>3.5361677910342144</v>
      </c>
      <c r="AC155">
        <f t="shared" si="38"/>
        <v>19050.869394532303</v>
      </c>
    </row>
    <row r="156" spans="1:29" x14ac:dyDescent="0.25">
      <c r="A156" s="2">
        <v>42968</v>
      </c>
      <c r="B156">
        <v>842</v>
      </c>
      <c r="C156">
        <v>157.21</v>
      </c>
      <c r="D156">
        <v>72.150000000000006</v>
      </c>
      <c r="M156">
        <f t="shared" si="30"/>
        <v>832.62893026462791</v>
      </c>
      <c r="N156">
        <f t="shared" si="31"/>
        <v>1.1129536502817207E-2</v>
      </c>
      <c r="P156">
        <f t="shared" si="32"/>
        <v>31.7443997096806</v>
      </c>
      <c r="Q156">
        <f t="shared" si="33"/>
        <v>0.11272334317187806</v>
      </c>
      <c r="R156">
        <f t="shared" si="39"/>
        <v>195.66279576135852</v>
      </c>
      <c r="S156">
        <f t="shared" si="40"/>
        <v>9.3710697353720889</v>
      </c>
      <c r="T156">
        <f t="shared" si="41"/>
        <v>0.15129867149951282</v>
      </c>
      <c r="U156">
        <f t="shared" si="42"/>
        <v>87.81694798520671</v>
      </c>
      <c r="V156">
        <f t="shared" si="43"/>
        <v>64.499117513165515</v>
      </c>
      <c r="X156">
        <f t="shared" si="34"/>
        <v>62.36578284563597</v>
      </c>
      <c r="Y156">
        <f t="shared" si="35"/>
        <v>72.150000000000006</v>
      </c>
      <c r="Z156">
        <f t="shared" si="36"/>
        <v>980.68484097981843</v>
      </c>
      <c r="AA156">
        <f t="shared" si="37"/>
        <v>-138.68484097981843</v>
      </c>
      <c r="AB156">
        <f t="shared" si="44"/>
        <v>0.43553943157986896</v>
      </c>
      <c r="AC156">
        <f t="shared" si="38"/>
        <v>19233.485117597527</v>
      </c>
    </row>
    <row r="157" spans="1:29" x14ac:dyDescent="0.25">
      <c r="A157" s="2">
        <v>42969</v>
      </c>
      <c r="B157">
        <v>854</v>
      </c>
      <c r="C157">
        <v>159.78</v>
      </c>
      <c r="D157">
        <v>73.16</v>
      </c>
      <c r="M157">
        <f t="shared" si="30"/>
        <v>848.97267621364506</v>
      </c>
      <c r="N157">
        <f t="shared" si="31"/>
        <v>5.8867960027575422E-3</v>
      </c>
      <c r="P157">
        <f t="shared" si="32"/>
        <v>67.309174408474988</v>
      </c>
      <c r="Q157">
        <f t="shared" si="33"/>
        <v>0.45462253995903323</v>
      </c>
      <c r="R157">
        <f t="shared" si="39"/>
        <v>675.3736391348524</v>
      </c>
      <c r="S157">
        <f t="shared" si="40"/>
        <v>5.0273237863549411</v>
      </c>
      <c r="T157">
        <f t="shared" si="41"/>
        <v>18.868128869602881</v>
      </c>
      <c r="U157">
        <f t="shared" si="42"/>
        <v>25.273984452850183</v>
      </c>
      <c r="V157">
        <f t="shared" si="43"/>
        <v>81.088851176015737</v>
      </c>
      <c r="X157">
        <f t="shared" si="34"/>
        <v>63.385311259307386</v>
      </c>
      <c r="Y157">
        <f t="shared" si="35"/>
        <v>73.16</v>
      </c>
      <c r="Z157">
        <f t="shared" si="36"/>
        <v>994.62711854120005</v>
      </c>
      <c r="AA157">
        <f t="shared" si="37"/>
        <v>-140.62711854120005</v>
      </c>
      <c r="AB157">
        <f t="shared" si="44"/>
        <v>3.7724421254465157</v>
      </c>
      <c r="AC157">
        <f t="shared" si="38"/>
        <v>19775.986469200729</v>
      </c>
    </row>
    <row r="158" spans="1:29" x14ac:dyDescent="0.25">
      <c r="A158" s="2">
        <v>42970</v>
      </c>
      <c r="B158">
        <v>858</v>
      </c>
      <c r="C158">
        <v>159.97999999999999</v>
      </c>
      <c r="D158">
        <v>72.72</v>
      </c>
      <c r="M158">
        <f t="shared" si="30"/>
        <v>843.89651449050302</v>
      </c>
      <c r="N158">
        <f t="shared" si="31"/>
        <v>1.6437628798947525E-2</v>
      </c>
      <c r="P158">
        <f t="shared" si="32"/>
        <v>70.630861155462682</v>
      </c>
      <c r="Q158">
        <f t="shared" si="33"/>
        <v>5.487635522007827E-2</v>
      </c>
      <c r="R158">
        <f t="shared" si="39"/>
        <v>899.27725359268368</v>
      </c>
      <c r="S158">
        <f t="shared" si="40"/>
        <v>14.103485509496977</v>
      </c>
      <c r="T158">
        <f t="shared" si="41"/>
        <v>82.376711624628612</v>
      </c>
      <c r="U158">
        <f t="shared" si="42"/>
        <v>198.90830351659122</v>
      </c>
      <c r="V158">
        <f t="shared" si="43"/>
        <v>74.073490385175091</v>
      </c>
      <c r="X158">
        <f t="shared" si="34"/>
        <v>63.464651991888815</v>
      </c>
      <c r="Y158">
        <f t="shared" si="35"/>
        <v>72.72</v>
      </c>
      <c r="Z158">
        <f t="shared" si="36"/>
        <v>989.36407211863104</v>
      </c>
      <c r="AA158">
        <f t="shared" si="37"/>
        <v>-131.36407211863104</v>
      </c>
      <c r="AB158">
        <f t="shared" si="44"/>
        <v>85.804029026668431</v>
      </c>
      <c r="AC158">
        <f t="shared" si="38"/>
        <v>17256.519443588899</v>
      </c>
    </row>
    <row r="159" spans="1:29" x14ac:dyDescent="0.25">
      <c r="A159" s="2">
        <v>42971</v>
      </c>
      <c r="B159">
        <v>871</v>
      </c>
      <c r="C159">
        <v>159.27000000000001</v>
      </c>
      <c r="D159">
        <v>72.69</v>
      </c>
      <c r="M159">
        <f t="shared" si="30"/>
        <v>842.42959881871707</v>
      </c>
      <c r="N159">
        <f t="shared" si="31"/>
        <v>3.2801838325238725E-2</v>
      </c>
      <c r="P159">
        <f t="shared" si="32"/>
        <v>59.200973203655991</v>
      </c>
      <c r="Q159">
        <f t="shared" si="33"/>
        <v>4.1720933533330666E-2</v>
      </c>
      <c r="R159">
        <f t="shared" si="39"/>
        <v>1847.9640005806352</v>
      </c>
      <c r="S159">
        <f t="shared" si="40"/>
        <v>28.570401181282932</v>
      </c>
      <c r="T159">
        <f t="shared" si="41"/>
        <v>209.29164905456608</v>
      </c>
      <c r="U159">
        <f t="shared" si="42"/>
        <v>816.26782365945314</v>
      </c>
      <c r="V159">
        <f t="shared" si="43"/>
        <v>83.401703454894914</v>
      </c>
      <c r="X159">
        <f t="shared" si="34"/>
        <v>63.182992391224737</v>
      </c>
      <c r="Y159">
        <f t="shared" si="35"/>
        <v>72.69</v>
      </c>
      <c r="Z159">
        <f t="shared" si="36"/>
        <v>988.56059712981062</v>
      </c>
      <c r="AA159">
        <f t="shared" si="37"/>
        <v>-117.56059712981062</v>
      </c>
      <c r="AB159">
        <f t="shared" si="44"/>
        <v>190.53592176699107</v>
      </c>
      <c r="AC159">
        <f t="shared" si="38"/>
        <v>13820.493997517637</v>
      </c>
    </row>
    <row r="160" spans="1:29" x14ac:dyDescent="0.25">
      <c r="A160" s="2">
        <v>42972</v>
      </c>
      <c r="B160">
        <v>850</v>
      </c>
      <c r="C160">
        <v>159.86000000000001</v>
      </c>
      <c r="D160">
        <v>72.819999999999993</v>
      </c>
      <c r="M160">
        <f t="shared" si="30"/>
        <v>844.93472689788939</v>
      </c>
      <c r="N160">
        <f t="shared" si="31"/>
        <v>5.9591448260124811E-3</v>
      </c>
      <c r="P160">
        <f t="shared" si="32"/>
        <v>68.628249107270349</v>
      </c>
      <c r="Q160">
        <f t="shared" si="33"/>
        <v>0.11172776084256493</v>
      </c>
      <c r="R160">
        <f t="shared" si="39"/>
        <v>483.47002467702112</v>
      </c>
      <c r="S160">
        <f t="shared" si="40"/>
        <v>5.0652731021106092</v>
      </c>
      <c r="T160">
        <f t="shared" si="41"/>
        <v>552.49104601829515</v>
      </c>
      <c r="U160">
        <f t="shared" si="42"/>
        <v>25.656991598965234</v>
      </c>
      <c r="V160">
        <f t="shared" si="43"/>
        <v>50.468395931484224</v>
      </c>
      <c r="X160">
        <f t="shared" si="34"/>
        <v>63.417047552339966</v>
      </c>
      <c r="Y160">
        <f t="shared" si="35"/>
        <v>72.819999999999993</v>
      </c>
      <c r="Z160">
        <f t="shared" si="36"/>
        <v>990.51441534567357</v>
      </c>
      <c r="AA160">
        <f t="shared" si="37"/>
        <v>-140.51441534567357</v>
      </c>
      <c r="AB160">
        <f t="shared" si="44"/>
        <v>526.87777068688195</v>
      </c>
      <c r="AC160">
        <f t="shared" si="38"/>
        <v>19744.300919936464</v>
      </c>
    </row>
    <row r="161" spans="1:29" x14ac:dyDescent="0.25">
      <c r="A161" s="2">
        <v>42976</v>
      </c>
      <c r="B161">
        <v>833</v>
      </c>
      <c r="C161">
        <v>162.91</v>
      </c>
      <c r="D161">
        <v>73.05</v>
      </c>
      <c r="M161">
        <f t="shared" si="30"/>
        <v>852.47413444864435</v>
      </c>
      <c r="N161">
        <f t="shared" si="31"/>
        <v>2.3378312663438594E-2</v>
      </c>
      <c r="P161">
        <f t="shared" si="32"/>
        <v>128.46447199883545</v>
      </c>
      <c r="Q161">
        <f t="shared" si="33"/>
        <v>0.31838599377429488</v>
      </c>
      <c r="R161">
        <f t="shared" si="39"/>
        <v>24.879663231238151</v>
      </c>
      <c r="S161">
        <f t="shared" si="40"/>
        <v>-19.47413444864435</v>
      </c>
      <c r="T161">
        <f t="shared" si="41"/>
        <v>602.18252294204945</v>
      </c>
      <c r="U161">
        <f t="shared" si="42"/>
        <v>379.24191252387658</v>
      </c>
      <c r="V161">
        <f t="shared" si="43"/>
        <v>52.745277315455382</v>
      </c>
      <c r="X161">
        <f t="shared" si="34"/>
        <v>64.626993724206827</v>
      </c>
      <c r="Y161">
        <f t="shared" si="35"/>
        <v>73.05</v>
      </c>
      <c r="Z161">
        <f t="shared" si="36"/>
        <v>995.20383123016836</v>
      </c>
      <c r="AA161">
        <f t="shared" si="37"/>
        <v>-162.20383123016836</v>
      </c>
      <c r="AB161">
        <f t="shared" si="44"/>
        <v>470.43076141057503</v>
      </c>
      <c r="AC161">
        <f t="shared" si="38"/>
        <v>26310.082865744942</v>
      </c>
    </row>
    <row r="162" spans="1:29" x14ac:dyDescent="0.25">
      <c r="A162" s="2">
        <v>42977</v>
      </c>
      <c r="B162">
        <v>845</v>
      </c>
      <c r="C162">
        <v>163.35</v>
      </c>
      <c r="D162">
        <v>74.010000000000005</v>
      </c>
      <c r="M162">
        <f t="shared" si="30"/>
        <v>864.90676377901127</v>
      </c>
      <c r="N162">
        <f t="shared" si="31"/>
        <v>2.3558300330190855E-2</v>
      </c>
      <c r="P162">
        <f t="shared" si="32"/>
        <v>138.63218284220875</v>
      </c>
      <c r="Q162">
        <f t="shared" si="33"/>
        <v>2.3233594877502242</v>
      </c>
      <c r="R162">
        <f t="shared" si="39"/>
        <v>288.59050660473201</v>
      </c>
      <c r="S162">
        <f t="shared" si="40"/>
        <v>-19.906763779011271</v>
      </c>
      <c r="T162">
        <f t="shared" si="41"/>
        <v>0.18716813749373112</v>
      </c>
      <c r="U162">
        <f t="shared" si="42"/>
        <v>396.27924415335514</v>
      </c>
      <c r="V162">
        <f t="shared" si="43"/>
        <v>80.35037176914625</v>
      </c>
      <c r="X162">
        <f t="shared" si="34"/>
        <v>64.801543335885981</v>
      </c>
      <c r="Y162">
        <f t="shared" si="35"/>
        <v>74.010000000000005</v>
      </c>
      <c r="Z162">
        <f t="shared" si="36"/>
        <v>1007.225314221796</v>
      </c>
      <c r="AA162">
        <f t="shared" si="37"/>
        <v>-162.225314221796</v>
      </c>
      <c r="AB162">
        <f t="shared" si="44"/>
        <v>4.6151892927306915E-4</v>
      </c>
      <c r="AC162">
        <f t="shared" si="38"/>
        <v>26317.052574360448</v>
      </c>
    </row>
    <row r="163" spans="1:29" x14ac:dyDescent="0.25">
      <c r="A163" s="2">
        <v>42978</v>
      </c>
      <c r="B163">
        <v>845</v>
      </c>
      <c r="C163">
        <v>164</v>
      </c>
      <c r="D163">
        <v>74.77</v>
      </c>
      <c r="M163">
        <f t="shared" si="30"/>
        <v>875.21650239850987</v>
      </c>
      <c r="N163">
        <f t="shared" si="31"/>
        <v>3.5759174436106357E-2</v>
      </c>
      <c r="P163">
        <f t="shared" si="32"/>
        <v>154.36116476991955</v>
      </c>
      <c r="Q163">
        <f t="shared" si="33"/>
        <v>5.2178301704811201</v>
      </c>
      <c r="R163">
        <f t="shared" si="39"/>
        <v>288.59050660473201</v>
      </c>
      <c r="S163">
        <f t="shared" si="40"/>
        <v>-30.216502398509874</v>
      </c>
      <c r="T163">
        <f t="shared" si="41"/>
        <v>106.29071040238095</v>
      </c>
      <c r="U163">
        <f t="shared" si="42"/>
        <v>913.03701719915296</v>
      </c>
      <c r="V163">
        <f t="shared" si="43"/>
        <v>69.335010978305604</v>
      </c>
      <c r="X163">
        <f t="shared" si="34"/>
        <v>65.059400716775642</v>
      </c>
      <c r="Y163">
        <f t="shared" si="35"/>
        <v>74.77</v>
      </c>
      <c r="Z163">
        <f t="shared" si="36"/>
        <v>1016.9276775681573</v>
      </c>
      <c r="AA163">
        <f t="shared" si="37"/>
        <v>-171.92767756815726</v>
      </c>
      <c r="AB163">
        <f t="shared" si="44"/>
        <v>94.135854504814603</v>
      </c>
      <c r="AC163">
        <f t="shared" si="38"/>
        <v>29559.126313980247</v>
      </c>
    </row>
    <row r="164" spans="1:29" x14ac:dyDescent="0.25">
      <c r="A164" s="2">
        <v>42979</v>
      </c>
      <c r="B164">
        <v>852</v>
      </c>
      <c r="C164">
        <v>164.05</v>
      </c>
      <c r="D164">
        <v>73.94</v>
      </c>
      <c r="M164">
        <f t="shared" si="30"/>
        <v>865.13411482699769</v>
      </c>
      <c r="N164">
        <f t="shared" si="31"/>
        <v>1.5415627731217943E-2</v>
      </c>
      <c r="P164">
        <f t="shared" si="32"/>
        <v>155.60608645666682</v>
      </c>
      <c r="Q164">
        <f t="shared" si="33"/>
        <v>2.1148635038144588</v>
      </c>
      <c r="R164">
        <f t="shared" si="39"/>
        <v>575.42183190593676</v>
      </c>
      <c r="S164">
        <f t="shared" si="40"/>
        <v>-13.134114826997688</v>
      </c>
      <c r="T164">
        <f t="shared" si="41"/>
        <v>291.80796514335401</v>
      </c>
      <c r="U164">
        <f t="shared" si="42"/>
        <v>172.50497228876051</v>
      </c>
      <c r="V164">
        <f t="shared" si="43"/>
        <v>76.335010978305604</v>
      </c>
      <c r="X164">
        <f t="shared" si="34"/>
        <v>65.079235899921002</v>
      </c>
      <c r="Y164">
        <f t="shared" si="35"/>
        <v>73.94</v>
      </c>
      <c r="Z164">
        <f t="shared" si="36"/>
        <v>1006.7985688217884</v>
      </c>
      <c r="AA164">
        <f t="shared" si="37"/>
        <v>-154.79856882178842</v>
      </c>
      <c r="AB164">
        <f t="shared" si="44"/>
        <v>293.40636644492957</v>
      </c>
      <c r="AC164">
        <f t="shared" si="38"/>
        <v>23962.596909273965</v>
      </c>
    </row>
    <row r="165" spans="1:29" x14ac:dyDescent="0.25">
      <c r="A165" s="2">
        <v>42983</v>
      </c>
      <c r="B165">
        <v>831</v>
      </c>
      <c r="C165">
        <v>162.08000000000001</v>
      </c>
      <c r="D165">
        <v>73.61</v>
      </c>
      <c r="M165">
        <f t="shared" si="30"/>
        <v>858.04340354390615</v>
      </c>
      <c r="N165">
        <f t="shared" si="31"/>
        <v>3.2543205227323888E-2</v>
      </c>
      <c r="P165">
        <f t="shared" si="32"/>
        <v>110.33857199883602</v>
      </c>
      <c r="Q165">
        <f t="shared" si="33"/>
        <v>1.2639538652602447</v>
      </c>
      <c r="R165">
        <f t="shared" si="39"/>
        <v>8.9278560023225104</v>
      </c>
      <c r="S165">
        <f t="shared" si="40"/>
        <v>-27.043403543906152</v>
      </c>
      <c r="T165">
        <f t="shared" si="41"/>
        <v>193.4683126103171</v>
      </c>
      <c r="U165">
        <f t="shared" si="42"/>
        <v>731.34567523855583</v>
      </c>
      <c r="V165">
        <f t="shared" si="43"/>
        <v>48.90938385031518</v>
      </c>
      <c r="X165">
        <f t="shared" si="34"/>
        <v>64.297729683993879</v>
      </c>
      <c r="Y165">
        <f t="shared" si="35"/>
        <v>73.61</v>
      </c>
      <c r="Z165">
        <f t="shared" si="36"/>
        <v>1001.5486718280517</v>
      </c>
      <c r="AA165">
        <f t="shared" si="37"/>
        <v>-170.54867182805174</v>
      </c>
      <c r="AB165">
        <f t="shared" si="44"/>
        <v>248.06574470790474</v>
      </c>
      <c r="AC165">
        <f t="shared" si="38"/>
        <v>29086.84946231249</v>
      </c>
    </row>
    <row r="166" spans="1:29" x14ac:dyDescent="0.25">
      <c r="A166" s="2">
        <v>42984</v>
      </c>
      <c r="B166">
        <v>834</v>
      </c>
      <c r="C166">
        <v>161.91</v>
      </c>
      <c r="D166">
        <v>73.400000000000006</v>
      </c>
      <c r="M166">
        <f t="shared" si="30"/>
        <v>855.2095372166541</v>
      </c>
      <c r="N166">
        <f t="shared" si="31"/>
        <v>2.5431099780160789E-2</v>
      </c>
      <c r="P166">
        <f t="shared" si="32"/>
        <v>106.79603826389598</v>
      </c>
      <c r="Q166">
        <f t="shared" si="33"/>
        <v>0.83586591345302585</v>
      </c>
      <c r="R166">
        <f t="shared" si="39"/>
        <v>35.855566845695975</v>
      </c>
      <c r="S166">
        <f t="shared" si="40"/>
        <v>-21.209537216654098</v>
      </c>
      <c r="T166">
        <f t="shared" si="41"/>
        <v>34.033996324245365</v>
      </c>
      <c r="U166">
        <f t="shared" si="42"/>
        <v>449.84446894463525</v>
      </c>
      <c r="V166">
        <f t="shared" si="43"/>
        <v>71.186265234286338</v>
      </c>
      <c r="X166">
        <f t="shared" si="34"/>
        <v>64.230290061299655</v>
      </c>
      <c r="Y166">
        <f t="shared" si="35"/>
        <v>73.400000000000006</v>
      </c>
      <c r="Z166">
        <f t="shared" si="36"/>
        <v>998.87365749531261</v>
      </c>
      <c r="AA166">
        <f t="shared" si="37"/>
        <v>-164.87365749531261</v>
      </c>
      <c r="AB166">
        <f t="shared" si="44"/>
        <v>32.205787676794486</v>
      </c>
      <c r="AC166">
        <f t="shared" si="38"/>
        <v>27183.322935881653</v>
      </c>
    </row>
    <row r="167" spans="1:29" x14ac:dyDescent="0.25">
      <c r="A167" s="2">
        <v>42985</v>
      </c>
      <c r="B167">
        <v>861</v>
      </c>
      <c r="C167">
        <v>161.26</v>
      </c>
      <c r="D167">
        <v>74.34</v>
      </c>
      <c r="M167">
        <f t="shared" si="30"/>
        <v>865.70909045720464</v>
      </c>
      <c r="N167">
        <f t="shared" si="31"/>
        <v>5.4693268957080581E-3</v>
      </c>
      <c r="P167">
        <f t="shared" si="32"/>
        <v>93.784056336185216</v>
      </c>
      <c r="Q167">
        <f t="shared" si="33"/>
        <v>3.4382691263044407</v>
      </c>
      <c r="R167">
        <f t="shared" si="39"/>
        <v>1088.204964436057</v>
      </c>
      <c r="S167">
        <f t="shared" si="40"/>
        <v>-4.7090904572046384</v>
      </c>
      <c r="T167">
        <f t="shared" si="41"/>
        <v>272.26474326142619</v>
      </c>
      <c r="U167">
        <f t="shared" si="42"/>
        <v>22.175532934135791</v>
      </c>
      <c r="V167">
        <f t="shared" si="43"/>
        <v>95.432425036576205</v>
      </c>
      <c r="X167">
        <f t="shared" si="34"/>
        <v>63.972432680409995</v>
      </c>
      <c r="Y167">
        <f t="shared" si="35"/>
        <v>74.34</v>
      </c>
      <c r="Z167">
        <f t="shared" si="36"/>
        <v>1009.9805860090005</v>
      </c>
      <c r="AA167">
        <f t="shared" si="37"/>
        <v>-148.98058600900049</v>
      </c>
      <c r="AB167">
        <f t="shared" si="44"/>
        <v>252.58972126902745</v>
      </c>
      <c r="AC167">
        <f t="shared" si="38"/>
        <v>22195.215007585193</v>
      </c>
    </row>
    <row r="168" spans="1:29" x14ac:dyDescent="0.25">
      <c r="A168" s="2">
        <v>42986</v>
      </c>
      <c r="B168">
        <v>877</v>
      </c>
      <c r="C168">
        <v>158.63</v>
      </c>
      <c r="D168">
        <v>73.98</v>
      </c>
      <c r="M168">
        <f t="shared" si="30"/>
        <v>857.228906662486</v>
      </c>
      <c r="N168">
        <f t="shared" si="31"/>
        <v>2.2544006086104906E-2</v>
      </c>
      <c r="P168">
        <f t="shared" si="32"/>
        <v>49.761975613294503</v>
      </c>
      <c r="Q168">
        <f t="shared" si="33"/>
        <v>2.2328040660634731</v>
      </c>
      <c r="R168">
        <f t="shared" si="39"/>
        <v>2399.8194222673824</v>
      </c>
      <c r="S168">
        <f t="shared" si="40"/>
        <v>19.771093337514003</v>
      </c>
      <c r="T168">
        <f t="shared" si="41"/>
        <v>599.27939862320522</v>
      </c>
      <c r="U168">
        <f t="shared" si="42"/>
        <v>390.89613176069059</v>
      </c>
      <c r="V168">
        <f t="shared" si="43"/>
        <v>86.647863257184781</v>
      </c>
      <c r="X168">
        <f t="shared" si="34"/>
        <v>62.92910204696414</v>
      </c>
      <c r="Y168">
        <f t="shared" si="35"/>
        <v>73.98</v>
      </c>
      <c r="Z168">
        <f t="shared" si="36"/>
        <v>1003.9579360117457</v>
      </c>
      <c r="AA168">
        <f t="shared" si="37"/>
        <v>-126.95793601174569</v>
      </c>
      <c r="AB168">
        <f t="shared" si="44"/>
        <v>484.99711290158695</v>
      </c>
      <c r="AC168">
        <f t="shared" si="38"/>
        <v>16118.317516362513</v>
      </c>
    </row>
    <row r="169" spans="1:29" x14ac:dyDescent="0.25">
      <c r="A169" s="2">
        <v>42989</v>
      </c>
      <c r="B169">
        <v>905</v>
      </c>
      <c r="C169">
        <v>161.5</v>
      </c>
      <c r="D169">
        <v>74.760000000000005</v>
      </c>
      <c r="M169">
        <f t="shared" si="30"/>
        <v>871.22193679139104</v>
      </c>
      <c r="N169">
        <f t="shared" si="31"/>
        <v>3.7323826749844149E-2</v>
      </c>
      <c r="P169">
        <f t="shared" si="32"/>
        <v>98.490080432570863</v>
      </c>
      <c r="Q169">
        <f t="shared" si="33"/>
        <v>5.172245029918912</v>
      </c>
      <c r="R169">
        <f t="shared" si="39"/>
        <v>5927.1447234722009</v>
      </c>
      <c r="S169">
        <f t="shared" si="40"/>
        <v>33.778063208608955</v>
      </c>
      <c r="T169">
        <f t="shared" si="41"/>
        <v>196.19520496976176</v>
      </c>
      <c r="U169">
        <f t="shared" si="42"/>
        <v>1140.9575541247818</v>
      </c>
      <c r="V169">
        <f t="shared" si="43"/>
        <v>99.960715536063958</v>
      </c>
      <c r="X169">
        <f t="shared" si="34"/>
        <v>64.06764155950772</v>
      </c>
      <c r="Y169">
        <f t="shared" si="35"/>
        <v>74.760000000000005</v>
      </c>
      <c r="Z169">
        <f t="shared" si="36"/>
        <v>1015.2691707038746</v>
      </c>
      <c r="AA169">
        <f t="shared" si="37"/>
        <v>-110.26917070387458</v>
      </c>
      <c r="AB169">
        <f t="shared" si="44"/>
        <v>278.51488750120222</v>
      </c>
      <c r="AC169">
        <f t="shared" si="38"/>
        <v>12159.290007720232</v>
      </c>
    </row>
    <row r="170" spans="1:29" x14ac:dyDescent="0.25">
      <c r="A170" s="2">
        <v>42990</v>
      </c>
      <c r="B170">
        <v>895</v>
      </c>
      <c r="C170">
        <v>160.86000000000001</v>
      </c>
      <c r="D170">
        <v>74.680000000000007</v>
      </c>
      <c r="M170">
        <f t="shared" si="30"/>
        <v>869.25140354794382</v>
      </c>
      <c r="N170">
        <f t="shared" si="31"/>
        <v>2.8769381510677292E-2</v>
      </c>
      <c r="P170">
        <f t="shared" si="32"/>
        <v>86.196682842209853</v>
      </c>
      <c r="Q170">
        <f t="shared" si="33"/>
        <v>4.8147639054209259</v>
      </c>
      <c r="R170">
        <f t="shared" si="39"/>
        <v>4487.3856873276227</v>
      </c>
      <c r="S170">
        <f t="shared" si="40"/>
        <v>25.748596452056177</v>
      </c>
      <c r="T170">
        <f t="shared" si="41"/>
        <v>64.472336394586208</v>
      </c>
      <c r="U170">
        <f t="shared" si="42"/>
        <v>662.99021925083991</v>
      </c>
      <c r="V170">
        <f t="shared" si="43"/>
        <v>64.258207024102489</v>
      </c>
      <c r="X170">
        <f t="shared" si="34"/>
        <v>63.81375121524713</v>
      </c>
      <c r="Y170">
        <f t="shared" si="35"/>
        <v>74.680000000000007</v>
      </c>
      <c r="Z170">
        <f t="shared" si="36"/>
        <v>1013.8966684985935</v>
      </c>
      <c r="AA170">
        <f t="shared" si="37"/>
        <v>-118.8966684985935</v>
      </c>
      <c r="AB170">
        <f t="shared" si="44"/>
        <v>74.433718197879827</v>
      </c>
      <c r="AC170">
        <f t="shared" si="38"/>
        <v>14136.417780064436</v>
      </c>
    </row>
    <row r="171" spans="1:29" x14ac:dyDescent="0.25">
      <c r="A171" s="2">
        <v>42991</v>
      </c>
      <c r="B171">
        <v>896</v>
      </c>
      <c r="C171">
        <v>159.65</v>
      </c>
      <c r="D171">
        <v>75.209999999999994</v>
      </c>
      <c r="M171">
        <f t="shared" si="30"/>
        <v>873.8648818284679</v>
      </c>
      <c r="N171">
        <f t="shared" si="31"/>
        <v>2.4704372959299219E-2</v>
      </c>
      <c r="P171">
        <f t="shared" si="32"/>
        <v>65.19297802293292</v>
      </c>
      <c r="Q171">
        <f t="shared" si="33"/>
        <v>7.4215763552200631</v>
      </c>
      <c r="R171">
        <f t="shared" si="39"/>
        <v>4622.3615909420805</v>
      </c>
      <c r="S171">
        <f t="shared" si="40"/>
        <v>22.135118171532099</v>
      </c>
      <c r="T171">
        <f t="shared" si="41"/>
        <v>13.057225283819244</v>
      </c>
      <c r="U171">
        <f t="shared" si="42"/>
        <v>489.96345646769055</v>
      </c>
      <c r="V171">
        <f t="shared" si="43"/>
        <v>74.437674349802933</v>
      </c>
      <c r="X171">
        <f t="shared" si="34"/>
        <v>63.33373978312946</v>
      </c>
      <c r="Y171">
        <f t="shared" si="35"/>
        <v>75.209999999999994</v>
      </c>
      <c r="Z171">
        <f t="shared" si="36"/>
        <v>1019.6407992106502</v>
      </c>
      <c r="AA171">
        <f t="shared" si="37"/>
        <v>-123.64079921065024</v>
      </c>
      <c r="AB171">
        <f t="shared" si="44"/>
        <v>22.506776213080034</v>
      </c>
      <c r="AC171">
        <f t="shared" si="38"/>
        <v>15287.04722944833</v>
      </c>
    </row>
    <row r="172" spans="1:29" x14ac:dyDescent="0.25">
      <c r="A172" s="2">
        <v>42992</v>
      </c>
      <c r="B172">
        <v>894</v>
      </c>
      <c r="C172">
        <v>158.28</v>
      </c>
      <c r="D172">
        <v>74.77</v>
      </c>
      <c r="M172">
        <f t="shared" si="30"/>
        <v>866.35700487633812</v>
      </c>
      <c r="N172">
        <f t="shared" si="31"/>
        <v>3.0920576200964067E-2</v>
      </c>
      <c r="P172">
        <f t="shared" si="32"/>
        <v>44.946523806065763</v>
      </c>
      <c r="Q172">
        <f t="shared" si="33"/>
        <v>5.2178301704811201</v>
      </c>
      <c r="R172">
        <f t="shared" si="39"/>
        <v>4354.4097837131649</v>
      </c>
      <c r="S172">
        <f t="shared" si="40"/>
        <v>27.642995123661876</v>
      </c>
      <c r="T172">
        <f t="shared" si="41"/>
        <v>30.336708519802404</v>
      </c>
      <c r="U172">
        <f t="shared" si="42"/>
        <v>764.13517940679424</v>
      </c>
      <c r="V172">
        <f t="shared" si="43"/>
        <v>71.519727617232888</v>
      </c>
      <c r="X172">
        <f t="shared" si="34"/>
        <v>62.790255764946636</v>
      </c>
      <c r="Y172">
        <f t="shared" si="35"/>
        <v>74.77</v>
      </c>
      <c r="Z172">
        <f t="shared" si="36"/>
        <v>1013.4130824495948</v>
      </c>
      <c r="AA172">
        <f t="shared" si="37"/>
        <v>-119.41308244959475</v>
      </c>
      <c r="AB172">
        <f t="shared" si="44"/>
        <v>17.87358901170952</v>
      </c>
      <c r="AC172">
        <f t="shared" si="38"/>
        <v>14259.484260113715</v>
      </c>
    </row>
    <row r="173" spans="1:29" x14ac:dyDescent="0.25">
      <c r="A173" s="2">
        <v>42993</v>
      </c>
      <c r="B173">
        <v>895</v>
      </c>
      <c r="C173">
        <v>159.88</v>
      </c>
      <c r="D173">
        <v>75.31</v>
      </c>
      <c r="M173">
        <f t="shared" si="30"/>
        <v>875.44519635696622</v>
      </c>
      <c r="N173">
        <f t="shared" si="31"/>
        <v>2.1848942617914837E-2</v>
      </c>
      <c r="P173">
        <f t="shared" si="32"/>
        <v>68.96001778196883</v>
      </c>
      <c r="Q173">
        <f t="shared" si="33"/>
        <v>7.9764277608426006</v>
      </c>
      <c r="R173">
        <f t="shared" si="39"/>
        <v>4487.3856873276227</v>
      </c>
      <c r="S173">
        <f t="shared" si="40"/>
        <v>19.554803643033779</v>
      </c>
      <c r="T173">
        <f t="shared" si="41"/>
        <v>65.41884142730494</v>
      </c>
      <c r="U173">
        <f t="shared" si="42"/>
        <v>382.39034551760716</v>
      </c>
      <c r="V173">
        <f t="shared" si="43"/>
        <v>74.355621082372977</v>
      </c>
      <c r="X173">
        <f t="shared" si="34"/>
        <v>63.4249816255981</v>
      </c>
      <c r="Y173">
        <f t="shared" si="35"/>
        <v>75.31</v>
      </c>
      <c r="Z173">
        <f t="shared" si="36"/>
        <v>1021.0061963348077</v>
      </c>
      <c r="AA173">
        <f t="shared" si="37"/>
        <v>-126.00619633480767</v>
      </c>
      <c r="AB173">
        <f t="shared" si="44"/>
        <v>43.469150703387342</v>
      </c>
      <c r="AC173">
        <f t="shared" si="38"/>
        <v>15877.561514766097</v>
      </c>
    </row>
    <row r="174" spans="1:29" x14ac:dyDescent="0.25">
      <c r="A174" s="2">
        <v>42996</v>
      </c>
      <c r="B174">
        <v>931</v>
      </c>
      <c r="C174">
        <v>158.66999999999999</v>
      </c>
      <c r="D174">
        <v>75.16</v>
      </c>
      <c r="M174">
        <f t="shared" si="30"/>
        <v>871.73495789347066</v>
      </c>
      <c r="N174">
        <f t="shared" si="31"/>
        <v>6.3657402907120658E-2</v>
      </c>
      <c r="P174">
        <f t="shared" si="32"/>
        <v>50.327912962691968</v>
      </c>
      <c r="Q174">
        <f t="shared" si="33"/>
        <v>7.1516506524088337</v>
      </c>
      <c r="R174">
        <f t="shared" si="39"/>
        <v>10606.518217448105</v>
      </c>
      <c r="S174">
        <f t="shared" si="40"/>
        <v>59.265042106529336</v>
      </c>
      <c r="T174">
        <f t="shared" si="41"/>
        <v>1576.9030388276819</v>
      </c>
      <c r="U174">
        <f t="shared" si="42"/>
        <v>3512.3452158886953</v>
      </c>
      <c r="V174">
        <f t="shared" si="43"/>
        <v>109.43767434980293</v>
      </c>
      <c r="X174">
        <f t="shared" si="34"/>
        <v>62.944970193480422</v>
      </c>
      <c r="Y174">
        <f t="shared" si="35"/>
        <v>75.16</v>
      </c>
      <c r="Z174">
        <f t="shared" si="36"/>
        <v>1018.4266103028449</v>
      </c>
      <c r="AA174">
        <f t="shared" si="37"/>
        <v>-87.426610302844892</v>
      </c>
      <c r="AB174">
        <f t="shared" si="44"/>
        <v>1488.3844583976174</v>
      </c>
      <c r="AC174">
        <f t="shared" si="38"/>
        <v>7643.4121890455044</v>
      </c>
    </row>
    <row r="175" spans="1:29" x14ac:dyDescent="0.25">
      <c r="A175" s="2">
        <v>42997</v>
      </c>
      <c r="B175">
        <v>936</v>
      </c>
      <c r="C175">
        <v>158.72999999999999</v>
      </c>
      <c r="D175">
        <v>75.44</v>
      </c>
      <c r="M175">
        <f t="shared" si="30"/>
        <v>875.25530246261064</v>
      </c>
      <c r="N175">
        <f t="shared" si="31"/>
        <v>6.4898181129689481E-2</v>
      </c>
      <c r="P175">
        <f t="shared" si="32"/>
        <v>51.182818986788369</v>
      </c>
      <c r="Q175">
        <f t="shared" si="33"/>
        <v>8.7276345881518118</v>
      </c>
      <c r="R175">
        <f t="shared" si="39"/>
        <v>11661.397735520393</v>
      </c>
      <c r="S175">
        <f t="shared" si="40"/>
        <v>60.744697537389357</v>
      </c>
      <c r="T175">
        <f t="shared" si="41"/>
        <v>2.1893801940735536</v>
      </c>
      <c r="U175">
        <f t="shared" si="42"/>
        <v>3689.9182789089164</v>
      </c>
      <c r="V175">
        <f t="shared" si="43"/>
        <v>81.391591977281109</v>
      </c>
      <c r="X175">
        <f t="shared" si="34"/>
        <v>62.968772413254854</v>
      </c>
      <c r="Y175">
        <f t="shared" si="35"/>
        <v>75.44</v>
      </c>
      <c r="Z175">
        <f t="shared" si="36"/>
        <v>1021.8908894621568</v>
      </c>
      <c r="AA175">
        <f t="shared" si="37"/>
        <v>-85.890889462156792</v>
      </c>
      <c r="AB175">
        <f t="shared" si="44"/>
        <v>2.3584385005237647</v>
      </c>
      <c r="AC175">
        <f t="shared" si="38"/>
        <v>7377.2448926004363</v>
      </c>
    </row>
    <row r="176" spans="1:29" x14ac:dyDescent="0.25">
      <c r="A176" s="2">
        <v>42998</v>
      </c>
      <c r="B176">
        <v>935</v>
      </c>
      <c r="C176">
        <v>156.07</v>
      </c>
      <c r="D176">
        <v>74.94</v>
      </c>
      <c r="M176">
        <f t="shared" si="30"/>
        <v>865.01494638332213</v>
      </c>
      <c r="N176">
        <f t="shared" si="31"/>
        <v>7.485032472371965E-2</v>
      </c>
      <c r="P176">
        <f t="shared" si="32"/>
        <v>20.197985251849445</v>
      </c>
      <c r="Q176">
        <f t="shared" si="33"/>
        <v>6.0233775600393606</v>
      </c>
      <c r="R176">
        <f t="shared" si="39"/>
        <v>11446.421831905936</v>
      </c>
      <c r="S176">
        <f t="shared" si="40"/>
        <v>69.985053616677874</v>
      </c>
      <c r="T176">
        <f t="shared" si="41"/>
        <v>85.384180472044264</v>
      </c>
      <c r="U176">
        <f t="shared" si="42"/>
        <v>4897.907729729277</v>
      </c>
      <c r="V176">
        <f t="shared" si="43"/>
        <v>75.801858314430774</v>
      </c>
      <c r="X176">
        <f t="shared" si="34"/>
        <v>61.913540669921787</v>
      </c>
      <c r="Y176">
        <f t="shared" si="35"/>
        <v>74.94</v>
      </c>
      <c r="Z176">
        <f t="shared" si="36"/>
        <v>1014.136099885246</v>
      </c>
      <c r="AA176">
        <f t="shared" si="37"/>
        <v>-79.13609988524604</v>
      </c>
      <c r="AB176">
        <f t="shared" si="44"/>
        <v>45.627182228342143</v>
      </c>
      <c r="AC176">
        <f t="shared" si="38"/>
        <v>6262.5223050476379</v>
      </c>
    </row>
    <row r="177" spans="1:29" x14ac:dyDescent="0.25">
      <c r="A177" s="2">
        <v>42999</v>
      </c>
      <c r="B177">
        <v>930</v>
      </c>
      <c r="C177">
        <v>153.38999999999999</v>
      </c>
      <c r="D177">
        <v>74.209999999999994</v>
      </c>
      <c r="M177">
        <f t="shared" si="30"/>
        <v>851.92823825890457</v>
      </c>
      <c r="N177">
        <f t="shared" si="31"/>
        <v>8.3948130904403687E-2</v>
      </c>
      <c r="P177">
        <f t="shared" si="32"/>
        <v>3.29138284221166</v>
      </c>
      <c r="Q177">
        <f t="shared" si="33"/>
        <v>2.9730622989951683</v>
      </c>
      <c r="R177">
        <f t="shared" si="39"/>
        <v>10401.542313833646</v>
      </c>
      <c r="S177">
        <f t="shared" si="40"/>
        <v>78.071761741095429</v>
      </c>
      <c r="T177">
        <f t="shared" si="41"/>
        <v>65.394848289520894</v>
      </c>
      <c r="U177">
        <f t="shared" si="42"/>
        <v>6095.1999813583716</v>
      </c>
      <c r="V177">
        <f t="shared" si="43"/>
        <v>71.719805047000818</v>
      </c>
      <c r="X177">
        <f t="shared" si="34"/>
        <v>60.850374853330571</v>
      </c>
      <c r="Y177">
        <f t="shared" si="35"/>
        <v>74.209999999999994</v>
      </c>
      <c r="Z177">
        <f t="shared" si="36"/>
        <v>1003.5536467331489</v>
      </c>
      <c r="AA177">
        <f t="shared" si="37"/>
        <v>-73.553646733148867</v>
      </c>
      <c r="AB177">
        <f t="shared" si="44"/>
        <v>31.163783195359663</v>
      </c>
      <c r="AC177">
        <f t="shared" si="38"/>
        <v>5410.1389477448611</v>
      </c>
    </row>
    <row r="178" spans="1:29" x14ac:dyDescent="0.25">
      <c r="A178" s="2">
        <v>43000</v>
      </c>
      <c r="B178">
        <v>929</v>
      </c>
      <c r="C178">
        <v>151.88999999999999</v>
      </c>
      <c r="D178">
        <v>74.41</v>
      </c>
      <c r="M178">
        <f t="shared" si="30"/>
        <v>852.05309543767453</v>
      </c>
      <c r="N178">
        <f t="shared" si="31"/>
        <v>8.2827669066012355E-2</v>
      </c>
      <c r="P178">
        <f t="shared" si="32"/>
        <v>9.8732239802486438E-2</v>
      </c>
      <c r="Q178">
        <f t="shared" si="33"/>
        <v>3.7027651102401582</v>
      </c>
      <c r="R178">
        <f t="shared" si="39"/>
        <v>10198.566410219189</v>
      </c>
      <c r="S178">
        <f t="shared" si="40"/>
        <v>76.946904562325471</v>
      </c>
      <c r="T178">
        <f t="shared" si="41"/>
        <v>1.2653036726303082</v>
      </c>
      <c r="U178">
        <f t="shared" si="42"/>
        <v>5920.8261217236241</v>
      </c>
      <c r="V178">
        <f t="shared" si="43"/>
        <v>75.309538709851154</v>
      </c>
      <c r="X178">
        <f t="shared" si="34"/>
        <v>60.255319358969821</v>
      </c>
      <c r="Y178">
        <f t="shared" si="35"/>
        <v>74.41</v>
      </c>
      <c r="Z178">
        <f t="shared" si="36"/>
        <v>1005.0801391576206</v>
      </c>
      <c r="AA178">
        <f t="shared" si="37"/>
        <v>-76.080139157620579</v>
      </c>
      <c r="AB178">
        <f t="shared" si="44"/>
        <v>6.3831639709129506</v>
      </c>
      <c r="AC178">
        <f t="shared" si="38"/>
        <v>5788.187574242912</v>
      </c>
    </row>
    <row r="179" spans="1:29" x14ac:dyDescent="0.25">
      <c r="A179" s="2">
        <v>43003</v>
      </c>
      <c r="B179">
        <v>945</v>
      </c>
      <c r="C179">
        <v>150.55000000000001</v>
      </c>
      <c r="D179">
        <v>73.260000000000005</v>
      </c>
      <c r="M179">
        <f t="shared" si="30"/>
        <v>835.90074484009017</v>
      </c>
      <c r="N179">
        <f t="shared" si="31"/>
        <v>0.11544894725916384</v>
      </c>
      <c r="P179">
        <f t="shared" si="32"/>
        <v>1.0522310349835733</v>
      </c>
      <c r="Q179">
        <f t="shared" si="33"/>
        <v>0.59947394558153644</v>
      </c>
      <c r="R179">
        <f t="shared" si="39"/>
        <v>13686.180868050515</v>
      </c>
      <c r="S179">
        <f t="shared" si="40"/>
        <v>109.09925515990983</v>
      </c>
      <c r="T179">
        <f t="shared" si="41"/>
        <v>1033.7736489499832</v>
      </c>
      <c r="U179">
        <f t="shared" si="42"/>
        <v>11902.647476447111</v>
      </c>
      <c r="V179">
        <f t="shared" si="43"/>
        <v>92.227485442421198</v>
      </c>
      <c r="X179">
        <f t="shared" si="34"/>
        <v>59.723736450674224</v>
      </c>
      <c r="Y179">
        <f t="shared" si="35"/>
        <v>73.260000000000005</v>
      </c>
      <c r="Z179">
        <f t="shared" si="36"/>
        <v>990.17991604619635</v>
      </c>
      <c r="AA179">
        <f t="shared" si="37"/>
        <v>-45.179916046196354</v>
      </c>
      <c r="AB179">
        <f t="shared" si="44"/>
        <v>954.82378833579583</v>
      </c>
      <c r="AC179">
        <f t="shared" si="38"/>
        <v>2041.2248139413507</v>
      </c>
    </row>
    <row r="180" spans="1:29" x14ac:dyDescent="0.25">
      <c r="A180" s="2">
        <v>43004</v>
      </c>
      <c r="B180">
        <v>910</v>
      </c>
      <c r="C180">
        <v>153.13999999999999</v>
      </c>
      <c r="D180">
        <v>73.260000000000005</v>
      </c>
      <c r="M180">
        <f t="shared" si="30"/>
        <v>839.9123005363183</v>
      </c>
      <c r="N180">
        <f t="shared" si="31"/>
        <v>7.7019449960089775E-2</v>
      </c>
      <c r="P180">
        <f t="shared" si="32"/>
        <v>2.4467744084767977</v>
      </c>
      <c r="Q180">
        <f t="shared" si="33"/>
        <v>0.59947394558153644</v>
      </c>
      <c r="R180">
        <f t="shared" si="39"/>
        <v>6722.02424154449</v>
      </c>
      <c r="S180">
        <f t="shared" si="40"/>
        <v>70.087699463681702</v>
      </c>
      <c r="T180">
        <f t="shared" si="41"/>
        <v>1521.9014778399094</v>
      </c>
      <c r="U180">
        <f t="shared" si="42"/>
        <v>4912.2856161113687</v>
      </c>
      <c r="V180">
        <f t="shared" si="43"/>
        <v>42.540337721300375</v>
      </c>
      <c r="X180">
        <f t="shared" si="34"/>
        <v>60.751198937603782</v>
      </c>
      <c r="Y180">
        <f t="shared" si="35"/>
        <v>73.260000000000005</v>
      </c>
      <c r="Z180">
        <f t="shared" si="36"/>
        <v>991.77131488484611</v>
      </c>
      <c r="AA180">
        <f t="shared" si="37"/>
        <v>-81.771314884846106</v>
      </c>
      <c r="AB180">
        <f t="shared" si="44"/>
        <v>1338.9304689691385</v>
      </c>
      <c r="AC180">
        <f t="shared" si="38"/>
        <v>6686.5479379966546</v>
      </c>
    </row>
    <row r="181" spans="1:29" x14ac:dyDescent="0.25">
      <c r="A181" s="2">
        <v>43005</v>
      </c>
      <c r="B181">
        <v>905</v>
      </c>
      <c r="C181">
        <v>154.22999999999999</v>
      </c>
      <c r="D181">
        <v>73.849999999999994</v>
      </c>
      <c r="M181">
        <f t="shared" si="30"/>
        <v>848.82260977920976</v>
      </c>
      <c r="N181">
        <f t="shared" si="31"/>
        <v>6.2074464332364909E-2</v>
      </c>
      <c r="P181">
        <f t="shared" si="32"/>
        <v>7.0448671795608151</v>
      </c>
      <c r="Q181">
        <f t="shared" si="33"/>
        <v>1.8611972387542082</v>
      </c>
      <c r="R181">
        <f t="shared" si="39"/>
        <v>5927.1447234722009</v>
      </c>
      <c r="S181">
        <f t="shared" si="40"/>
        <v>56.177390220790244</v>
      </c>
      <c r="T181">
        <f t="shared" si="41"/>
        <v>193.49670323287151</v>
      </c>
      <c r="U181">
        <f t="shared" si="42"/>
        <v>3155.8991720189392</v>
      </c>
      <c r="V181">
        <f t="shared" si="43"/>
        <v>69.668473361252154</v>
      </c>
      <c r="X181">
        <f t="shared" si="34"/>
        <v>61.183605930172597</v>
      </c>
      <c r="Y181">
        <f t="shared" si="35"/>
        <v>73.849999999999994</v>
      </c>
      <c r="Z181">
        <f t="shared" si="36"/>
        <v>999.66310251586106</v>
      </c>
      <c r="AA181">
        <f t="shared" si="37"/>
        <v>-94.663102515861056</v>
      </c>
      <c r="AB181">
        <f t="shared" si="44"/>
        <v>166.19818832319004</v>
      </c>
      <c r="AC181">
        <f t="shared" si="38"/>
        <v>8961.1029779284199</v>
      </c>
    </row>
    <row r="182" spans="1:29" x14ac:dyDescent="0.25">
      <c r="A182" s="2">
        <v>43006</v>
      </c>
      <c r="B182">
        <v>894</v>
      </c>
      <c r="C182">
        <v>153.28</v>
      </c>
      <c r="D182">
        <v>73.87</v>
      </c>
      <c r="M182">
        <f t="shared" si="30"/>
        <v>847.59600493454536</v>
      </c>
      <c r="N182">
        <f t="shared" si="31"/>
        <v>5.1906034748830689E-2</v>
      </c>
      <c r="P182">
        <f t="shared" si="32"/>
        <v>2.9043551313683711</v>
      </c>
      <c r="Q182">
        <f t="shared" si="33"/>
        <v>1.9161675198787342</v>
      </c>
      <c r="R182">
        <f t="shared" si="39"/>
        <v>4354.4097837131649</v>
      </c>
      <c r="S182">
        <f t="shared" si="40"/>
        <v>46.403995065454637</v>
      </c>
      <c r="T182">
        <f t="shared" si="41"/>
        <v>95.51925286233751</v>
      </c>
      <c r="U182">
        <f t="shared" si="42"/>
        <v>2153.3307580347382</v>
      </c>
      <c r="V182">
        <f t="shared" si="43"/>
        <v>63.258207024102489</v>
      </c>
      <c r="X182">
        <f t="shared" si="34"/>
        <v>60.806737450410793</v>
      </c>
      <c r="Y182">
        <f t="shared" si="35"/>
        <v>73.87</v>
      </c>
      <c r="Z182">
        <f t="shared" si="36"/>
        <v>999.32419999347451</v>
      </c>
      <c r="AA182">
        <f t="shared" si="37"/>
        <v>-105.32419999347451</v>
      </c>
      <c r="AB182">
        <f t="shared" si="44"/>
        <v>113.65899942717593</v>
      </c>
      <c r="AC182">
        <f t="shared" si="38"/>
        <v>11093.187104265415</v>
      </c>
    </row>
    <row r="183" spans="1:29" x14ac:dyDescent="0.25">
      <c r="A183" s="2">
        <v>43007</v>
      </c>
      <c r="B183">
        <v>914</v>
      </c>
      <c r="C183">
        <v>154.12</v>
      </c>
      <c r="D183">
        <v>74.489999999999995</v>
      </c>
      <c r="M183">
        <f t="shared" si="30"/>
        <v>856.48632117417299</v>
      </c>
      <c r="N183">
        <f t="shared" si="31"/>
        <v>6.2925250356484705E-2</v>
      </c>
      <c r="P183">
        <f t="shared" si="32"/>
        <v>6.4730394687175501</v>
      </c>
      <c r="Q183">
        <f t="shared" si="33"/>
        <v>4.0170462347381433</v>
      </c>
      <c r="R183">
        <f t="shared" si="39"/>
        <v>7393.9278560023213</v>
      </c>
      <c r="S183">
        <f t="shared" si="40"/>
        <v>57.513678825827014</v>
      </c>
      <c r="T183">
        <f t="shared" si="41"/>
        <v>123.42507325548172</v>
      </c>
      <c r="U183">
        <f t="shared" si="42"/>
        <v>3307.8232520803826</v>
      </c>
      <c r="V183">
        <f t="shared" si="43"/>
        <v>93.355621082372977</v>
      </c>
      <c r="X183">
        <f t="shared" si="34"/>
        <v>61.139968527252812</v>
      </c>
      <c r="Y183">
        <f t="shared" si="35"/>
        <v>74.489999999999995</v>
      </c>
      <c r="Z183">
        <f t="shared" si="36"/>
        <v>1007.4296004955091</v>
      </c>
      <c r="AA183">
        <f t="shared" si="37"/>
        <v>-93.429600495509135</v>
      </c>
      <c r="AB183">
        <f t="shared" si="44"/>
        <v>141.48149721699812</v>
      </c>
      <c r="AC183">
        <f t="shared" si="38"/>
        <v>8729.0902487504409</v>
      </c>
    </row>
    <row r="184" spans="1:29" x14ac:dyDescent="0.25">
      <c r="A184" s="2">
        <v>43010</v>
      </c>
      <c r="B184">
        <v>918</v>
      </c>
      <c r="C184">
        <v>153.81</v>
      </c>
      <c r="D184">
        <v>74.61</v>
      </c>
      <c r="M184">
        <f t="shared" si="30"/>
        <v>857.47506477130923</v>
      </c>
      <c r="N184">
        <f t="shared" si="31"/>
        <v>6.5931301992037866E-2</v>
      </c>
      <c r="P184">
        <f t="shared" si="32"/>
        <v>4.9917250108862996</v>
      </c>
      <c r="Q184">
        <f t="shared" si="33"/>
        <v>4.5124679214851504</v>
      </c>
      <c r="R184">
        <f t="shared" si="39"/>
        <v>8097.8314704601526</v>
      </c>
      <c r="S184">
        <f t="shared" si="40"/>
        <v>60.524935228690765</v>
      </c>
      <c r="T184">
        <f t="shared" si="41"/>
        <v>9.0676651237879362</v>
      </c>
      <c r="U184">
        <f t="shared" si="42"/>
        <v>3663.2677844372124</v>
      </c>
      <c r="V184">
        <f t="shared" si="43"/>
        <v>78.996686430971977</v>
      </c>
      <c r="X184">
        <f t="shared" si="34"/>
        <v>61.016990391751591</v>
      </c>
      <c r="Y184">
        <f t="shared" si="35"/>
        <v>74.61</v>
      </c>
      <c r="Z184">
        <f t="shared" si="36"/>
        <v>1008.7080153767571</v>
      </c>
      <c r="AA184">
        <f t="shared" si="37"/>
        <v>-90.708015376757089</v>
      </c>
      <c r="AB184">
        <f t="shared" si="44"/>
        <v>7.4070255586125864</v>
      </c>
      <c r="AC184">
        <f t="shared" si="38"/>
        <v>8227.9440535900012</v>
      </c>
    </row>
    <row r="185" spans="1:29" x14ac:dyDescent="0.25">
      <c r="A185" s="2">
        <v>43011</v>
      </c>
      <c r="B185">
        <v>933</v>
      </c>
      <c r="C185">
        <v>154.47999999999999</v>
      </c>
      <c r="D185">
        <v>74.260000000000005</v>
      </c>
      <c r="M185">
        <f t="shared" si="30"/>
        <v>854.22853714625126</v>
      </c>
      <c r="N185">
        <f t="shared" si="31"/>
        <v>8.4428148825025445E-2</v>
      </c>
      <c r="P185">
        <f t="shared" si="32"/>
        <v>8.43447561329568</v>
      </c>
      <c r="Q185">
        <f t="shared" si="33"/>
        <v>3.1479880018064534</v>
      </c>
      <c r="R185">
        <f t="shared" si="39"/>
        <v>11022.470024677021</v>
      </c>
      <c r="S185">
        <f t="shared" si="40"/>
        <v>78.771462853748744</v>
      </c>
      <c r="T185">
        <f t="shared" si="41"/>
        <v>332.93577037200396</v>
      </c>
      <c r="U185">
        <f t="shared" si="42"/>
        <v>6204.9433601195178</v>
      </c>
      <c r="V185">
        <f t="shared" si="43"/>
        <v>90.324899500691799</v>
      </c>
      <c r="X185">
        <f t="shared" si="34"/>
        <v>61.282781845899386</v>
      </c>
      <c r="Y185">
        <f t="shared" si="35"/>
        <v>74.260000000000005</v>
      </c>
      <c r="Z185">
        <f t="shared" si="36"/>
        <v>1004.8354240086189</v>
      </c>
      <c r="AA185">
        <f t="shared" si="37"/>
        <v>-71.835424008618929</v>
      </c>
      <c r="AB185">
        <f t="shared" si="44"/>
        <v>356.17470494872299</v>
      </c>
      <c r="AC185">
        <f t="shared" si="38"/>
        <v>5160.3281424980651</v>
      </c>
    </row>
    <row r="186" spans="1:29" x14ac:dyDescent="0.25">
      <c r="A186" s="2">
        <v>43012</v>
      </c>
      <c r="B186">
        <v>927</v>
      </c>
      <c r="C186">
        <v>153.47999999999999</v>
      </c>
      <c r="D186">
        <v>74.69</v>
      </c>
      <c r="M186">
        <f t="shared" si="30"/>
        <v>857.94320070767503</v>
      </c>
      <c r="N186">
        <f t="shared" si="31"/>
        <v>7.4494929117934164E-2</v>
      </c>
      <c r="P186">
        <f t="shared" si="32"/>
        <v>3.6260418783562236</v>
      </c>
      <c r="Q186">
        <f t="shared" si="33"/>
        <v>4.8587490459831351</v>
      </c>
      <c r="R186">
        <f t="shared" si="39"/>
        <v>9798.6146029902739</v>
      </c>
      <c r="S186">
        <f t="shared" si="40"/>
        <v>69.056799292324968</v>
      </c>
      <c r="T186">
        <f t="shared" si="41"/>
        <v>94.374688111654891</v>
      </c>
      <c r="U186">
        <f t="shared" si="42"/>
        <v>4768.8415285004539</v>
      </c>
      <c r="V186">
        <f t="shared" si="43"/>
        <v>70.555698512141021</v>
      </c>
      <c r="X186">
        <f t="shared" si="34"/>
        <v>60.886078182992222</v>
      </c>
      <c r="Y186">
        <f t="shared" si="35"/>
        <v>74.69</v>
      </c>
      <c r="Z186">
        <f t="shared" si="36"/>
        <v>1009.4845110671772</v>
      </c>
      <c r="AA186">
        <f t="shared" si="37"/>
        <v>-82.484511067177209</v>
      </c>
      <c r="AB186">
        <f t="shared" si="44"/>
        <v>113.40305518075344</v>
      </c>
      <c r="AC186">
        <f t="shared" si="38"/>
        <v>6803.6945659912799</v>
      </c>
    </row>
    <row r="187" spans="1:29" x14ac:dyDescent="0.25">
      <c r="A187" s="2">
        <v>43013</v>
      </c>
      <c r="B187">
        <v>926</v>
      </c>
      <c r="C187">
        <v>155.38999999999999</v>
      </c>
      <c r="D187">
        <v>75.97</v>
      </c>
      <c r="M187">
        <f t="shared" si="30"/>
        <v>876.56970212036811</v>
      </c>
      <c r="N187">
        <f t="shared" si="31"/>
        <v>5.3380451273900537E-2</v>
      </c>
      <c r="P187">
        <f t="shared" si="32"/>
        <v>14.548250312090559</v>
      </c>
      <c r="Q187">
        <f t="shared" si="33"/>
        <v>12.140047037951017</v>
      </c>
      <c r="R187">
        <f t="shared" si="39"/>
        <v>9601.6386993758151</v>
      </c>
      <c r="S187">
        <f t="shared" si="40"/>
        <v>49.430297879631894</v>
      </c>
      <c r="T187">
        <f t="shared" si="41"/>
        <v>385.1995577024432</v>
      </c>
      <c r="U187">
        <f t="shared" si="42"/>
        <v>2443.3543484691413</v>
      </c>
      <c r="V187">
        <f t="shared" si="43"/>
        <v>75.063378907561287</v>
      </c>
      <c r="X187">
        <f t="shared" si="34"/>
        <v>61.643782179144914</v>
      </c>
      <c r="Y187">
        <f t="shared" si="35"/>
        <v>75.97</v>
      </c>
      <c r="Z187">
        <f t="shared" si="36"/>
        <v>1026.3262636003435</v>
      </c>
      <c r="AA187">
        <f t="shared" si="37"/>
        <v>-100.32626360034351</v>
      </c>
      <c r="AB187">
        <f t="shared" si="44"/>
        <v>318.32813345474608</v>
      </c>
      <c r="AC187">
        <f t="shared" si="38"/>
        <v>10065.359168005611</v>
      </c>
    </row>
    <row r="188" spans="1:29" x14ac:dyDescent="0.25">
      <c r="A188" s="2">
        <v>43014</v>
      </c>
      <c r="B188">
        <v>940</v>
      </c>
      <c r="C188">
        <v>155.30000000000001</v>
      </c>
      <c r="D188">
        <v>76</v>
      </c>
      <c r="M188">
        <f t="shared" si="30"/>
        <v>876.79752722961257</v>
      </c>
      <c r="N188">
        <f t="shared" si="31"/>
        <v>6.7236673159986632E-2</v>
      </c>
      <c r="P188">
        <f t="shared" si="32"/>
        <v>13.869791275946195</v>
      </c>
      <c r="Q188">
        <f t="shared" si="33"/>
        <v>12.350002459637773</v>
      </c>
      <c r="R188">
        <f t="shared" si="39"/>
        <v>12541.301349978225</v>
      </c>
      <c r="S188">
        <f t="shared" si="40"/>
        <v>63.202472770387431</v>
      </c>
      <c r="T188">
        <f t="shared" si="41"/>
        <v>189.67280122155728</v>
      </c>
      <c r="U188">
        <f t="shared" si="42"/>
        <v>3994.5525642915645</v>
      </c>
      <c r="V188">
        <f t="shared" si="43"/>
        <v>89.981325640131331</v>
      </c>
      <c r="X188">
        <f t="shared" si="34"/>
        <v>61.608078849483277</v>
      </c>
      <c r="Y188">
        <f t="shared" si="35"/>
        <v>76</v>
      </c>
      <c r="Z188">
        <f t="shared" si="36"/>
        <v>1026.63818682433</v>
      </c>
      <c r="AA188">
        <f t="shared" si="37"/>
        <v>-86.638186824329978</v>
      </c>
      <c r="AB188">
        <f t="shared" si="44"/>
        <v>187.36344582604099</v>
      </c>
      <c r="AC188">
        <f t="shared" si="38"/>
        <v>7506.1754162075049</v>
      </c>
    </row>
    <row r="189" spans="1:29" x14ac:dyDescent="0.25">
      <c r="A189" s="2">
        <v>43017</v>
      </c>
      <c r="B189">
        <v>925</v>
      </c>
      <c r="C189">
        <v>155.84</v>
      </c>
      <c r="D189">
        <v>76.290000000000006</v>
      </c>
      <c r="M189">
        <f t="shared" si="30"/>
        <v>881.18373373545421</v>
      </c>
      <c r="N189">
        <f t="shared" si="31"/>
        <v>4.7368936502211662E-2</v>
      </c>
      <c r="P189">
        <f t="shared" si="32"/>
        <v>18.183545492813455</v>
      </c>
      <c r="Q189">
        <f t="shared" si="33"/>
        <v>14.472371535943044</v>
      </c>
      <c r="R189">
        <f t="shared" si="39"/>
        <v>9406.6627957613582</v>
      </c>
      <c r="S189">
        <f t="shared" si="40"/>
        <v>43.816266264545789</v>
      </c>
      <c r="T189">
        <f t="shared" si="41"/>
        <v>375.82500268713682</v>
      </c>
      <c r="U189">
        <f t="shared" si="42"/>
        <v>1919.8651893655733</v>
      </c>
      <c r="V189">
        <f t="shared" si="43"/>
        <v>62.130071384150597</v>
      </c>
      <c r="X189">
        <f t="shared" si="34"/>
        <v>61.822298827453146</v>
      </c>
      <c r="Y189">
        <f t="shared" si="35"/>
        <v>76.290000000000006</v>
      </c>
      <c r="Z189">
        <f t="shared" si="36"/>
        <v>1030.519804641719</v>
      </c>
      <c r="AA189">
        <f t="shared" si="37"/>
        <v>-105.51980464171902</v>
      </c>
      <c r="AB189">
        <f t="shared" si="44"/>
        <v>356.51549140194334</v>
      </c>
      <c r="AC189">
        <f t="shared" si="38"/>
        <v>11134.429171626547</v>
      </c>
    </row>
    <row r="190" spans="1:29" x14ac:dyDescent="0.25">
      <c r="A190" s="2">
        <v>43018</v>
      </c>
      <c r="B190">
        <v>934</v>
      </c>
      <c r="C190">
        <v>155.9</v>
      </c>
      <c r="D190">
        <v>76.290000000000006</v>
      </c>
      <c r="M190">
        <f t="shared" si="30"/>
        <v>881.27666552764481</v>
      </c>
      <c r="N190">
        <f t="shared" si="31"/>
        <v>5.6448966244491638E-2</v>
      </c>
      <c r="P190">
        <f t="shared" si="32"/>
        <v>18.698851516909844</v>
      </c>
      <c r="Q190">
        <f t="shared" si="33"/>
        <v>14.472371535943044</v>
      </c>
      <c r="R190">
        <f t="shared" si="39"/>
        <v>11233.445928291478</v>
      </c>
      <c r="S190">
        <f t="shared" si="40"/>
        <v>52.723334472355191</v>
      </c>
      <c r="T190">
        <f t="shared" si="41"/>
        <v>79.335864058569001</v>
      </c>
      <c r="U190">
        <f t="shared" si="42"/>
        <v>2779.7499978838373</v>
      </c>
      <c r="V190">
        <f t="shared" si="43"/>
        <v>84.899272372701375</v>
      </c>
      <c r="X190">
        <f t="shared" si="34"/>
        <v>61.846101047227577</v>
      </c>
      <c r="Y190">
        <f t="shared" si="35"/>
        <v>76.290000000000006</v>
      </c>
      <c r="Z190">
        <f t="shared" si="36"/>
        <v>1030.5566710240814</v>
      </c>
      <c r="AA190">
        <f t="shared" si="37"/>
        <v>-96.556671024081425</v>
      </c>
      <c r="AB190">
        <f t="shared" si="44"/>
        <v>80.337764247625202</v>
      </c>
      <c r="AC190">
        <f t="shared" si="38"/>
        <v>9323.1907192526851</v>
      </c>
    </row>
    <row r="191" spans="1:29" x14ac:dyDescent="0.25">
      <c r="A191" s="2">
        <v>43019</v>
      </c>
      <c r="B191">
        <v>972</v>
      </c>
      <c r="C191">
        <v>156.55000000000001</v>
      </c>
      <c r="D191">
        <v>76.42</v>
      </c>
      <c r="M191">
        <f t="shared" si="30"/>
        <v>883.8747253990075</v>
      </c>
      <c r="N191">
        <f t="shared" si="31"/>
        <v>9.0663862758222732E-2</v>
      </c>
      <c r="P191">
        <f t="shared" si="32"/>
        <v>24.742833444620569</v>
      </c>
      <c r="Q191">
        <f t="shared" si="33"/>
        <v>15.478378363252247</v>
      </c>
      <c r="R191">
        <f t="shared" si="39"/>
        <v>20732.530265640875</v>
      </c>
      <c r="S191">
        <f t="shared" si="40"/>
        <v>88.125274600992498</v>
      </c>
      <c r="T191">
        <f t="shared" si="41"/>
        <v>1253.2973648716204</v>
      </c>
      <c r="U191">
        <f t="shared" si="42"/>
        <v>7766.0640235003339</v>
      </c>
      <c r="V191">
        <f t="shared" si="43"/>
        <v>114.63775177957098</v>
      </c>
      <c r="X191">
        <f t="shared" si="34"/>
        <v>62.103958428117238</v>
      </c>
      <c r="Y191">
        <f t="shared" si="35"/>
        <v>76.42</v>
      </c>
      <c r="Z191">
        <f t="shared" si="36"/>
        <v>1032.5473556223069</v>
      </c>
      <c r="AA191">
        <f t="shared" si="37"/>
        <v>-60.547355622306895</v>
      </c>
      <c r="AB191">
        <f t="shared" si="44"/>
        <v>1296.6707957044764</v>
      </c>
      <c r="AC191">
        <f t="shared" si="38"/>
        <v>3665.9822728540985</v>
      </c>
    </row>
    <row r="192" spans="1:29" x14ac:dyDescent="0.25">
      <c r="A192" s="2">
        <v>43020</v>
      </c>
      <c r="B192">
        <v>971</v>
      </c>
      <c r="C192">
        <v>156</v>
      </c>
      <c r="D192">
        <v>77.12</v>
      </c>
      <c r="M192">
        <f t="shared" si="30"/>
        <v>891.59138257963355</v>
      </c>
      <c r="N192">
        <f t="shared" si="31"/>
        <v>8.1780244511190994E-2</v>
      </c>
      <c r="P192">
        <f t="shared" si="32"/>
        <v>19.573694890403743</v>
      </c>
      <c r="Q192">
        <f t="shared" si="33"/>
        <v>21.47633820260971</v>
      </c>
      <c r="R192">
        <f t="shared" si="39"/>
        <v>20445.554362026418</v>
      </c>
      <c r="S192">
        <f t="shared" si="40"/>
        <v>79.408617420366454</v>
      </c>
      <c r="T192">
        <f t="shared" si="41"/>
        <v>75.980112404559563</v>
      </c>
      <c r="U192">
        <f t="shared" si="42"/>
        <v>6305.7285206141269</v>
      </c>
      <c r="V192">
        <f t="shared" si="43"/>
        <v>78.755775941908951</v>
      </c>
      <c r="X192">
        <f t="shared" si="34"/>
        <v>61.885771413518292</v>
      </c>
      <c r="Y192">
        <f t="shared" si="35"/>
        <v>77.12</v>
      </c>
      <c r="Z192">
        <f t="shared" si="36"/>
        <v>1040.7779457263568</v>
      </c>
      <c r="AA192">
        <f t="shared" si="37"/>
        <v>-69.777945726356847</v>
      </c>
      <c r="AB192">
        <f t="shared" si="44"/>
        <v>85.2037936689849</v>
      </c>
      <c r="AC192">
        <f t="shared" si="38"/>
        <v>4868.961709790402</v>
      </c>
    </row>
    <row r="193" spans="1:29" x14ac:dyDescent="0.25">
      <c r="A193" s="2">
        <v>43021</v>
      </c>
      <c r="B193">
        <v>968</v>
      </c>
      <c r="C193">
        <v>156.99</v>
      </c>
      <c r="D193">
        <v>77.489999999999995</v>
      </c>
      <c r="M193">
        <f t="shared" si="30"/>
        <v>897.65383832031853</v>
      </c>
      <c r="N193">
        <f t="shared" si="31"/>
        <v>7.2671654627770116E-2</v>
      </c>
      <c r="P193">
        <f t="shared" si="32"/>
        <v>29.313744287993924</v>
      </c>
      <c r="Q193">
        <f t="shared" si="33"/>
        <v>25.042588403412832</v>
      </c>
      <c r="R193">
        <f t="shared" si="39"/>
        <v>19596.626651183044</v>
      </c>
      <c r="S193">
        <f t="shared" si="40"/>
        <v>70.346161679681472</v>
      </c>
      <c r="T193">
        <f t="shared" si="41"/>
        <v>82.128104051874175</v>
      </c>
      <c r="U193">
        <f t="shared" si="42"/>
        <v>4948.5824630638863</v>
      </c>
      <c r="V193">
        <f t="shared" si="43"/>
        <v>76.673722674478995</v>
      </c>
      <c r="X193">
        <f t="shared" si="34"/>
        <v>62.278508039796392</v>
      </c>
      <c r="Y193">
        <f t="shared" si="35"/>
        <v>77.489999999999995</v>
      </c>
      <c r="Z193">
        <f t="shared" si="36"/>
        <v>1045.9153222048787</v>
      </c>
      <c r="AA193">
        <f t="shared" si="37"/>
        <v>-77.915322204878748</v>
      </c>
      <c r="AB193">
        <f t="shared" si="44"/>
        <v>66.216895953201487</v>
      </c>
      <c r="AC193">
        <f t="shared" si="38"/>
        <v>6070.7974342900716</v>
      </c>
    </row>
    <row r="194" spans="1:29" x14ac:dyDescent="0.25">
      <c r="A194" s="2">
        <v>43024</v>
      </c>
      <c r="B194">
        <v>961</v>
      </c>
      <c r="C194">
        <v>159.88</v>
      </c>
      <c r="D194">
        <v>77.650000000000006</v>
      </c>
      <c r="M194">
        <f t="shared" si="30"/>
        <v>904.08857456432804</v>
      </c>
      <c r="N194">
        <f t="shared" si="31"/>
        <v>5.9221046238992672E-2</v>
      </c>
      <c r="P194">
        <f t="shared" si="32"/>
        <v>68.96001778196883</v>
      </c>
      <c r="Q194">
        <f t="shared" si="33"/>
        <v>26.66955065240893</v>
      </c>
      <c r="R194">
        <f t="shared" si="39"/>
        <v>17685.795325881838</v>
      </c>
      <c r="S194">
        <f t="shared" si="40"/>
        <v>56.911425435671958</v>
      </c>
      <c r="T194">
        <f t="shared" si="41"/>
        <v>180.49213794610287</v>
      </c>
      <c r="U194">
        <f t="shared" si="42"/>
        <v>3238.910345120049</v>
      </c>
      <c r="V194">
        <f t="shared" si="43"/>
        <v>72.427562872189128</v>
      </c>
      <c r="X194">
        <f t="shared" si="34"/>
        <v>63.4249816255981</v>
      </c>
      <c r="Y194">
        <f t="shared" si="35"/>
        <v>77.650000000000006</v>
      </c>
      <c r="Z194">
        <f t="shared" si="36"/>
        <v>1049.6495745421696</v>
      </c>
      <c r="AA194">
        <f t="shared" si="37"/>
        <v>-88.649574542169603</v>
      </c>
      <c r="AB194">
        <f t="shared" si="44"/>
        <v>115.22417324063417</v>
      </c>
      <c r="AC194">
        <f t="shared" si="38"/>
        <v>7858.7470665076853</v>
      </c>
    </row>
    <row r="195" spans="1:29" x14ac:dyDescent="0.25">
      <c r="A195" s="2">
        <v>43025</v>
      </c>
      <c r="B195">
        <v>967</v>
      </c>
      <c r="C195">
        <v>160.47</v>
      </c>
      <c r="D195">
        <v>77.59</v>
      </c>
      <c r="M195">
        <f t="shared" si="30"/>
        <v>904.26795825914189</v>
      </c>
      <c r="N195">
        <f t="shared" si="31"/>
        <v>6.4872845647216237E-2</v>
      </c>
      <c r="P195">
        <f t="shared" si="32"/>
        <v>79.10709368558318</v>
      </c>
      <c r="Q195">
        <f t="shared" si="33"/>
        <v>26.05343980903541</v>
      </c>
      <c r="R195">
        <f t="shared" si="39"/>
        <v>19317.650747568587</v>
      </c>
      <c r="S195">
        <f t="shared" si="40"/>
        <v>62.732041740858108</v>
      </c>
      <c r="T195">
        <f t="shared" si="41"/>
        <v>33.879574172198865</v>
      </c>
      <c r="U195">
        <f t="shared" si="42"/>
        <v>3935.3090609767642</v>
      </c>
      <c r="V195">
        <f t="shared" si="43"/>
        <v>84.853190000179552</v>
      </c>
      <c r="X195">
        <f t="shared" si="34"/>
        <v>63.65903678671333</v>
      </c>
      <c r="Y195">
        <f t="shared" si="35"/>
        <v>77.59</v>
      </c>
      <c r="Z195">
        <f t="shared" si="36"/>
        <v>1049.2776483736741</v>
      </c>
      <c r="AA195">
        <f t="shared" si="37"/>
        <v>-82.277648373674083</v>
      </c>
      <c r="AB195">
        <f t="shared" si="44"/>
        <v>40.601443096757997</v>
      </c>
      <c r="AC195">
        <f t="shared" si="38"/>
        <v>6769.6114219019537</v>
      </c>
    </row>
    <row r="196" spans="1:29" x14ac:dyDescent="0.25">
      <c r="A196" s="2">
        <v>43026</v>
      </c>
      <c r="B196">
        <v>967</v>
      </c>
      <c r="C196">
        <v>159.76</v>
      </c>
      <c r="D196">
        <v>77.61</v>
      </c>
      <c r="M196">
        <f t="shared" ref="M196:M251" si="45">$H$19+$H$20*C196+$H$21*D196</f>
        <v>903.41308058323966</v>
      </c>
      <c r="N196">
        <f t="shared" ref="N196:N251" si="46">ABS((B196-M196)/B196)</f>
        <v>6.5756897018366428E-2</v>
      </c>
      <c r="P196">
        <f t="shared" ref="P196:P251" si="47">(C196-$H$4)^2</f>
        <v>66.981405733776029</v>
      </c>
      <c r="Q196">
        <f t="shared" ref="Q196:Q251" si="48">(D196-$H$5)^2</f>
        <v>26.258010090159868</v>
      </c>
      <c r="R196">
        <f t="shared" si="39"/>
        <v>19317.650747568587</v>
      </c>
      <c r="S196">
        <f t="shared" si="40"/>
        <v>63.586919416760338</v>
      </c>
      <c r="T196">
        <f t="shared" si="41"/>
        <v>0.7308158407559987</v>
      </c>
      <c r="U196">
        <f t="shared" si="42"/>
        <v>4043.2963209135728</v>
      </c>
      <c r="V196">
        <f t="shared" si="43"/>
        <v>79.345509604759172</v>
      </c>
      <c r="X196">
        <f t="shared" ref="X196:X251" si="49">SQRT(1-$J$20^2)*C196</f>
        <v>63.377377186049237</v>
      </c>
      <c r="Y196">
        <f t="shared" ref="Y196:Y251" si="50">SQRT(1-J213^2)*D196</f>
        <v>77.61</v>
      </c>
      <c r="Z196">
        <f t="shared" ref="Z196:Z251" si="51">$J$20+$H$20*X196+$H$21*Y196</f>
        <v>1049.0862113807373</v>
      </c>
      <c r="AA196">
        <f t="shared" ref="AA196:AA251" si="52">B196-Z196</f>
        <v>-82.086211380737268</v>
      </c>
      <c r="AB196">
        <f t="shared" si="44"/>
        <v>3.6648122264690129E-2</v>
      </c>
      <c r="AC196">
        <f t="shared" ref="AC196:AC251" si="53">AA196^2</f>
        <v>6738.1460988430808</v>
      </c>
    </row>
    <row r="197" spans="1:29" x14ac:dyDescent="0.25">
      <c r="A197" s="2">
        <v>43027</v>
      </c>
      <c r="B197">
        <v>926</v>
      </c>
      <c r="C197">
        <v>155.97999999999999</v>
      </c>
      <c r="D197">
        <v>77.91</v>
      </c>
      <c r="M197">
        <f t="shared" si="45"/>
        <v>901.2306056505339</v>
      </c>
      <c r="N197">
        <f t="shared" si="46"/>
        <v>2.674880599294395E-2</v>
      </c>
      <c r="P197">
        <f t="shared" si="47"/>
        <v>19.397126215704862</v>
      </c>
      <c r="Q197">
        <f t="shared" si="48"/>
        <v>29.422564307027308</v>
      </c>
      <c r="R197">
        <f t="shared" ref="R197:R251" si="54">(B197-$H$3)^2</f>
        <v>9601.6386993758151</v>
      </c>
      <c r="S197">
        <f t="shared" ref="S197:S251" si="55">B197-M197</f>
        <v>24.769394349466097</v>
      </c>
      <c r="T197">
        <f t="shared" ref="T197:T251" si="56">(S197-S196)^2</f>
        <v>1506.8002523500168</v>
      </c>
      <c r="U197">
        <f t="shared" ref="U197:U251" si="57">S197^2</f>
        <v>613.52289643936297</v>
      </c>
      <c r="V197">
        <f t="shared" ref="V197:V251" si="58">B197-$J$20*B196</f>
        <v>38.345509604759172</v>
      </c>
      <c r="X197">
        <f t="shared" si="49"/>
        <v>61.877837340260143</v>
      </c>
      <c r="Y197">
        <f t="shared" si="50"/>
        <v>77.91</v>
      </c>
      <c r="Z197">
        <f t="shared" si="51"/>
        <v>1050.4358572671999</v>
      </c>
      <c r="AA197">
        <f t="shared" si="52"/>
        <v>-124.43585726719994</v>
      </c>
      <c r="AB197">
        <f t="shared" ref="AB197:AB251" si="59">(AA197-AA196)^2</f>
        <v>1793.4925067087843</v>
      </c>
      <c r="AC197">
        <f t="shared" si="53"/>
        <v>15484.282573822955</v>
      </c>
    </row>
    <row r="198" spans="1:29" x14ac:dyDescent="0.25">
      <c r="A198" s="2">
        <v>43028</v>
      </c>
      <c r="B198">
        <v>950</v>
      </c>
      <c r="C198">
        <v>156.25</v>
      </c>
      <c r="D198">
        <v>78.81</v>
      </c>
      <c r="M198">
        <f t="shared" si="45"/>
        <v>912.66548264130006</v>
      </c>
      <c r="N198">
        <f t="shared" si="46"/>
        <v>3.9299491956526253E-2</v>
      </c>
      <c r="P198">
        <f t="shared" si="47"/>
        <v>21.848303324138612</v>
      </c>
      <c r="Q198">
        <f t="shared" si="48"/>
        <v>39.996226957629787</v>
      </c>
      <c r="R198">
        <f t="shared" si="54"/>
        <v>14881.060386122803</v>
      </c>
      <c r="S198">
        <f t="shared" si="55"/>
        <v>37.334517358699941</v>
      </c>
      <c r="T198">
        <f t="shared" si="56"/>
        <v>157.88231623717778</v>
      </c>
      <c r="U198">
        <f t="shared" si="57"/>
        <v>1393.8661864070673</v>
      </c>
      <c r="V198">
        <f t="shared" si="58"/>
        <v>99.981325640131331</v>
      </c>
      <c r="X198">
        <f t="shared" si="49"/>
        <v>61.984947329245081</v>
      </c>
      <c r="Y198">
        <f t="shared" si="50"/>
        <v>78.81</v>
      </c>
      <c r="Z198">
        <f t="shared" si="51"/>
        <v>1061.6184399137398</v>
      </c>
      <c r="AA198">
        <f t="shared" si="52"/>
        <v>-111.61843991373985</v>
      </c>
      <c r="AB198">
        <f t="shared" si="59"/>
        <v>164.28618761277977</v>
      </c>
      <c r="AC198">
        <f t="shared" si="53"/>
        <v>12458.676128777153</v>
      </c>
    </row>
    <row r="199" spans="1:29" x14ac:dyDescent="0.25">
      <c r="A199" s="2">
        <v>43031</v>
      </c>
      <c r="B199">
        <v>962</v>
      </c>
      <c r="C199">
        <v>156.16999999999999</v>
      </c>
      <c r="D199">
        <v>78.83</v>
      </c>
      <c r="M199">
        <f t="shared" si="45"/>
        <v>912.7863887833995</v>
      </c>
      <c r="N199">
        <f t="shared" si="46"/>
        <v>5.1157600017256236E-2</v>
      </c>
      <c r="P199">
        <f t="shared" si="47"/>
        <v>21.10682862534334</v>
      </c>
      <c r="Q199">
        <f t="shared" si="48"/>
        <v>40.249597238754241</v>
      </c>
      <c r="R199">
        <f t="shared" si="54"/>
        <v>17952.771229496298</v>
      </c>
      <c r="S199">
        <f t="shared" si="55"/>
        <v>49.213611216600498</v>
      </c>
      <c r="T199">
        <f t="shared" si="56"/>
        <v>141.11287088481075</v>
      </c>
      <c r="U199">
        <f t="shared" si="57"/>
        <v>2421.9795289787062</v>
      </c>
      <c r="V199">
        <f t="shared" si="58"/>
        <v>89.95060405845004</v>
      </c>
      <c r="X199">
        <f t="shared" si="49"/>
        <v>61.953211036212501</v>
      </c>
      <c r="Y199">
        <f t="shared" si="50"/>
        <v>78.83</v>
      </c>
      <c r="Z199">
        <f t="shared" si="51"/>
        <v>1061.8140999356099</v>
      </c>
      <c r="AA199">
        <f t="shared" si="52"/>
        <v>-99.814099935609875</v>
      </c>
      <c r="AB199">
        <f t="shared" si="59"/>
        <v>139.34244231927755</v>
      </c>
      <c r="AC199">
        <f t="shared" si="53"/>
        <v>9962.8545459559155</v>
      </c>
    </row>
    <row r="200" spans="1:29" x14ac:dyDescent="0.25">
      <c r="A200" s="2">
        <v>43032</v>
      </c>
      <c r="B200">
        <v>965</v>
      </c>
      <c r="C200">
        <v>157.1</v>
      </c>
      <c r="D200">
        <v>78.86</v>
      </c>
      <c r="M200">
        <f t="shared" si="45"/>
        <v>914.59405435988424</v>
      </c>
      <c r="N200">
        <f t="shared" si="46"/>
        <v>5.2234140559705454E-2</v>
      </c>
      <c r="P200">
        <f t="shared" si="47"/>
        <v>30.516971998837104</v>
      </c>
      <c r="Q200">
        <f t="shared" si="48"/>
        <v>40.631152660440996</v>
      </c>
      <c r="R200">
        <f t="shared" si="54"/>
        <v>18765.698940339669</v>
      </c>
      <c r="S200">
        <f t="shared" si="55"/>
        <v>50.40594564011576</v>
      </c>
      <c r="T200">
        <f t="shared" si="56"/>
        <v>1.4216613774994737</v>
      </c>
      <c r="U200">
        <f t="shared" si="57"/>
        <v>2540.7593558743051</v>
      </c>
      <c r="V200">
        <f t="shared" si="58"/>
        <v>81.935243267609394</v>
      </c>
      <c r="X200">
        <f t="shared" si="49"/>
        <v>62.32214544271617</v>
      </c>
      <c r="Y200">
        <f t="shared" si="50"/>
        <v>78.86</v>
      </c>
      <c r="Z200">
        <f t="shared" si="51"/>
        <v>1062.7527516597595</v>
      </c>
      <c r="AA200">
        <f t="shared" si="52"/>
        <v>-97.752751659759497</v>
      </c>
      <c r="AB200">
        <f t="shared" si="59"/>
        <v>4.2491567143513258</v>
      </c>
      <c r="AC200">
        <f t="shared" si="53"/>
        <v>9555.6004570546138</v>
      </c>
    </row>
    <row r="201" spans="1:29" x14ac:dyDescent="0.25">
      <c r="A201" s="2">
        <v>43033</v>
      </c>
      <c r="B201">
        <v>953</v>
      </c>
      <c r="C201">
        <v>156.41</v>
      </c>
      <c r="D201">
        <v>78.63</v>
      </c>
      <c r="M201">
        <f t="shared" si="45"/>
        <v>910.70996396862665</v>
      </c>
      <c r="N201">
        <f t="shared" si="46"/>
        <v>4.4375693632081159E-2</v>
      </c>
      <c r="P201">
        <f t="shared" si="47"/>
        <v>23.369652721728894</v>
      </c>
      <c r="Q201">
        <f t="shared" si="48"/>
        <v>37.751894427509221</v>
      </c>
      <c r="R201">
        <f t="shared" si="54"/>
        <v>15621.988096966177</v>
      </c>
      <c r="S201">
        <f t="shared" si="55"/>
        <v>42.290036031373347</v>
      </c>
      <c r="T201">
        <f t="shared" si="56"/>
        <v>65.867988777277432</v>
      </c>
      <c r="U201">
        <f t="shared" si="57"/>
        <v>1788.447147534856</v>
      </c>
      <c r="V201">
        <f t="shared" si="58"/>
        <v>67.181403069899261</v>
      </c>
      <c r="X201">
        <f t="shared" si="49"/>
        <v>62.048419915310227</v>
      </c>
      <c r="Y201">
        <f t="shared" si="50"/>
        <v>78.63</v>
      </c>
      <c r="Z201">
        <f t="shared" si="51"/>
        <v>1059.5134134815248</v>
      </c>
      <c r="AA201">
        <f t="shared" si="52"/>
        <v>-106.51341348152482</v>
      </c>
      <c r="AB201">
        <f t="shared" si="59"/>
        <v>76.749195555336541</v>
      </c>
      <c r="AC201">
        <f t="shared" si="53"/>
        <v>11345.107251486274</v>
      </c>
    </row>
    <row r="202" spans="1:29" x14ac:dyDescent="0.25">
      <c r="A202" s="2">
        <v>43034</v>
      </c>
      <c r="B202">
        <v>929</v>
      </c>
      <c r="C202">
        <v>157.41</v>
      </c>
      <c r="D202">
        <v>78.760000000000005</v>
      </c>
      <c r="M202">
        <f t="shared" si="45"/>
        <v>913.85012596110153</v>
      </c>
      <c r="N202">
        <f t="shared" si="46"/>
        <v>1.6307722323895022E-2</v>
      </c>
      <c r="P202">
        <f t="shared" si="47"/>
        <v>34.038086456668367</v>
      </c>
      <c r="Q202">
        <f t="shared" si="48"/>
        <v>39.36630125481858</v>
      </c>
      <c r="R202">
        <f t="shared" si="54"/>
        <v>10198.566410219189</v>
      </c>
      <c r="S202">
        <f t="shared" si="55"/>
        <v>15.149874038898474</v>
      </c>
      <c r="T202">
        <f t="shared" si="56"/>
        <v>736.58839297777763</v>
      </c>
      <c r="U202">
        <f t="shared" si="57"/>
        <v>229.51868339448998</v>
      </c>
      <c r="V202">
        <f t="shared" si="58"/>
        <v>54.196763860739907</v>
      </c>
      <c r="X202">
        <f t="shared" si="49"/>
        <v>62.445123578217398</v>
      </c>
      <c r="Y202">
        <f t="shared" si="50"/>
        <v>78.760000000000005</v>
      </c>
      <c r="Z202">
        <f t="shared" si="51"/>
        <v>1061.7191519768653</v>
      </c>
      <c r="AA202">
        <f t="shared" si="52"/>
        <v>-132.71915197686531</v>
      </c>
      <c r="AB202">
        <f t="shared" si="59"/>
        <v>686.74073008617006</v>
      </c>
      <c r="AC202">
        <f t="shared" si="53"/>
        <v>17614.373301458269</v>
      </c>
    </row>
    <row r="203" spans="1:29" x14ac:dyDescent="0.25">
      <c r="A203" s="2">
        <v>43035</v>
      </c>
      <c r="B203">
        <v>939</v>
      </c>
      <c r="C203">
        <v>163.05000000000001</v>
      </c>
      <c r="D203">
        <v>83.81</v>
      </c>
      <c r="M203">
        <f t="shared" si="45"/>
        <v>984.40155201128289</v>
      </c>
      <c r="N203">
        <f t="shared" si="46"/>
        <v>4.8350960608394979E-2</v>
      </c>
      <c r="P203">
        <f t="shared" si="47"/>
        <v>131.65765272172732</v>
      </c>
      <c r="Q203">
        <f t="shared" si="48"/>
        <v>128.23879723875436</v>
      </c>
      <c r="R203">
        <f t="shared" si="54"/>
        <v>12318.325446363768</v>
      </c>
      <c r="S203">
        <f t="shared" si="55"/>
        <v>-45.401552011282888</v>
      </c>
      <c r="T203">
        <f t="shared" si="56"/>
        <v>3666.4751967105822</v>
      </c>
      <c r="U203">
        <f t="shared" si="57"/>
        <v>2061.3009250332252</v>
      </c>
      <c r="V203">
        <f t="shared" si="58"/>
        <v>86.227485442421198</v>
      </c>
      <c r="X203">
        <f t="shared" si="49"/>
        <v>64.682532237013831</v>
      </c>
      <c r="Y203">
        <f t="shared" si="50"/>
        <v>83.81</v>
      </c>
      <c r="Z203">
        <f t="shared" si="51"/>
        <v>1127.0004295032081</v>
      </c>
      <c r="AA203">
        <f t="shared" si="52"/>
        <v>-188.00042950320812</v>
      </c>
      <c r="AB203">
        <f t="shared" si="59"/>
        <v>3056.0196449445357</v>
      </c>
      <c r="AC203">
        <f t="shared" si="53"/>
        <v>35344.161493390726</v>
      </c>
    </row>
    <row r="204" spans="1:29" x14ac:dyDescent="0.25">
      <c r="A204" s="2">
        <v>43038</v>
      </c>
      <c r="B204">
        <v>954</v>
      </c>
      <c r="C204">
        <v>166.72</v>
      </c>
      <c r="D204">
        <v>83.89</v>
      </c>
      <c r="M204">
        <f t="shared" si="45"/>
        <v>991.06514076035614</v>
      </c>
      <c r="N204">
        <f t="shared" si="46"/>
        <v>3.8852348805404766E-2</v>
      </c>
      <c r="P204">
        <f t="shared" si="47"/>
        <v>229.34730452895491</v>
      </c>
      <c r="Q204">
        <f t="shared" si="48"/>
        <v>130.05707836325229</v>
      </c>
      <c r="R204">
        <f t="shared" si="54"/>
        <v>15872.964000580634</v>
      </c>
      <c r="S204">
        <f t="shared" si="55"/>
        <v>-37.065140760356144</v>
      </c>
      <c r="T204">
        <f t="shared" si="56"/>
        <v>69.495752544578011</v>
      </c>
      <c r="U204">
        <f t="shared" si="57"/>
        <v>1373.8246595850144</v>
      </c>
      <c r="V204">
        <f t="shared" si="58"/>
        <v>92.048018116720641</v>
      </c>
      <c r="X204">
        <f t="shared" si="49"/>
        <v>66.138434679883133</v>
      </c>
      <c r="Y204">
        <f t="shared" si="50"/>
        <v>83.89</v>
      </c>
      <c r="Z204">
        <f t="shared" si="51"/>
        <v>1130.2346840177977</v>
      </c>
      <c r="AA204">
        <f t="shared" si="52"/>
        <v>-176.23468401779769</v>
      </c>
      <c r="AB204">
        <f t="shared" si="59"/>
        <v>138.43276682745602</v>
      </c>
      <c r="AC204">
        <f t="shared" si="53"/>
        <v>31058.663850852998</v>
      </c>
    </row>
    <row r="205" spans="1:29" x14ac:dyDescent="0.25">
      <c r="A205" s="2">
        <v>43039</v>
      </c>
      <c r="B205">
        <v>1010</v>
      </c>
      <c r="C205">
        <v>169.04</v>
      </c>
      <c r="D205">
        <v>83.18</v>
      </c>
      <c r="M205">
        <f t="shared" si="45"/>
        <v>985.96756385017659</v>
      </c>
      <c r="N205">
        <f t="shared" si="46"/>
        <v>2.3794491237448923E-2</v>
      </c>
      <c r="P205">
        <f t="shared" si="47"/>
        <v>304.99887079401424</v>
      </c>
      <c r="Q205">
        <f t="shared" si="48"/>
        <v>114.36713338333276</v>
      </c>
      <c r="R205">
        <f t="shared" si="54"/>
        <v>33119.614602990274</v>
      </c>
      <c r="S205">
        <f t="shared" si="55"/>
        <v>24.032436149823411</v>
      </c>
      <c r="T205">
        <f t="shared" si="56"/>
        <v>3732.9139042953061</v>
      </c>
      <c r="U205">
        <f t="shared" si="57"/>
        <v>577.5579872953391</v>
      </c>
      <c r="V205">
        <f t="shared" si="58"/>
        <v>134.27881712816986</v>
      </c>
      <c r="X205">
        <f t="shared" si="49"/>
        <v>67.058787177827767</v>
      </c>
      <c r="Y205">
        <f t="shared" si="50"/>
        <v>83.18</v>
      </c>
      <c r="Z205">
        <f t="shared" si="51"/>
        <v>1122.9692445942662</v>
      </c>
      <c r="AA205">
        <f t="shared" si="52"/>
        <v>-112.96924459426623</v>
      </c>
      <c r="AB205">
        <f t="shared" si="59"/>
        <v>4002.515825452529</v>
      </c>
      <c r="AC205">
        <f t="shared" si="53"/>
        <v>12762.050224199149</v>
      </c>
    </row>
    <row r="206" spans="1:29" x14ac:dyDescent="0.25">
      <c r="A206" s="2">
        <v>43040</v>
      </c>
      <c r="B206">
        <v>1055</v>
      </c>
      <c r="C206">
        <v>166.89</v>
      </c>
      <c r="D206">
        <v>83.18</v>
      </c>
      <c r="M206">
        <f t="shared" si="45"/>
        <v>982.63750796334625</v>
      </c>
      <c r="N206">
        <f t="shared" si="46"/>
        <v>6.8590039845169426E-2</v>
      </c>
      <c r="P206">
        <f t="shared" si="47"/>
        <v>234.52523826389421</v>
      </c>
      <c r="Q206">
        <f t="shared" si="48"/>
        <v>114.36713338333276</v>
      </c>
      <c r="R206">
        <f t="shared" si="54"/>
        <v>51523.530265640875</v>
      </c>
      <c r="S206">
        <f t="shared" si="55"/>
        <v>72.362492036653748</v>
      </c>
      <c r="T206">
        <f t="shared" si="56"/>
        <v>2335.7943020241437</v>
      </c>
      <c r="U206">
        <f t="shared" si="57"/>
        <v>5236.330253754777</v>
      </c>
      <c r="V206">
        <f t="shared" si="58"/>
        <v>127.87380010424693</v>
      </c>
      <c r="X206">
        <f t="shared" si="49"/>
        <v>66.205874302577342</v>
      </c>
      <c r="Y206">
        <f t="shared" si="50"/>
        <v>83.18</v>
      </c>
      <c r="Z206">
        <f t="shared" si="51"/>
        <v>1121.648199226275</v>
      </c>
      <c r="AA206">
        <f t="shared" si="52"/>
        <v>-66.648199226274983</v>
      </c>
      <c r="AB206">
        <f t="shared" si="59"/>
        <v>2145.6392439835031</v>
      </c>
      <c r="AC206">
        <f t="shared" si="53"/>
        <v>4441.9824601052414</v>
      </c>
    </row>
    <row r="207" spans="1:29" x14ac:dyDescent="0.25">
      <c r="A207" s="2">
        <v>43041</v>
      </c>
      <c r="B207">
        <v>1035</v>
      </c>
      <c r="C207">
        <v>168.11</v>
      </c>
      <c r="D207">
        <v>84.05</v>
      </c>
      <c r="M207">
        <f t="shared" si="45"/>
        <v>995.17658219960003</v>
      </c>
      <c r="N207">
        <f t="shared" si="46"/>
        <v>3.8476732174299484E-2</v>
      </c>
      <c r="P207">
        <f t="shared" si="47"/>
        <v>273.38032742052127</v>
      </c>
      <c r="Q207">
        <f t="shared" si="48"/>
        <v>133.7320406122482</v>
      </c>
      <c r="R207">
        <f t="shared" si="54"/>
        <v>42844.012193351715</v>
      </c>
      <c r="S207">
        <f t="shared" si="55"/>
        <v>39.823417800399966</v>
      </c>
      <c r="T207">
        <f t="shared" si="56"/>
        <v>1058.7913521524347</v>
      </c>
      <c r="U207">
        <f t="shared" si="57"/>
        <v>1585.904605305213</v>
      </c>
      <c r="V207">
        <f t="shared" si="58"/>
        <v>66.566197138594589</v>
      </c>
      <c r="X207">
        <f t="shared" si="49"/>
        <v>66.689852771324112</v>
      </c>
      <c r="Y207">
        <f t="shared" si="50"/>
        <v>84.05</v>
      </c>
      <c r="Z207">
        <f t="shared" si="51"/>
        <v>1133.0472767960248</v>
      </c>
      <c r="AA207">
        <f t="shared" si="52"/>
        <v>-98.047276796024789</v>
      </c>
      <c r="AB207">
        <f t="shared" si="59"/>
        <v>985.90207223116545</v>
      </c>
      <c r="AC207">
        <f t="shared" si="53"/>
        <v>9613.2684871163019</v>
      </c>
    </row>
    <row r="208" spans="1:29" x14ac:dyDescent="0.25">
      <c r="A208" s="2">
        <v>43042</v>
      </c>
      <c r="B208">
        <v>1025</v>
      </c>
      <c r="C208">
        <v>172.5</v>
      </c>
      <c r="D208">
        <v>84.14</v>
      </c>
      <c r="M208">
        <f t="shared" si="45"/>
        <v>1003.0777600541376</v>
      </c>
      <c r="N208">
        <f t="shared" si="46"/>
        <v>2.1387551166695055E-2</v>
      </c>
      <c r="P208">
        <f t="shared" si="47"/>
        <v>437.82285151690508</v>
      </c>
      <c r="Q208">
        <f t="shared" si="48"/>
        <v>135.82170687730851</v>
      </c>
      <c r="R208">
        <f t="shared" si="54"/>
        <v>38804.253157207138</v>
      </c>
      <c r="S208">
        <f t="shared" si="55"/>
        <v>21.92223994586243</v>
      </c>
      <c r="T208">
        <f t="shared" si="56"/>
        <v>320.45216857978511</v>
      </c>
      <c r="U208">
        <f t="shared" si="57"/>
        <v>480.5846042439664</v>
      </c>
      <c r="V208">
        <f t="shared" si="58"/>
        <v>74.925131789995589</v>
      </c>
      <c r="X208">
        <f t="shared" si="49"/>
        <v>68.431381851486563</v>
      </c>
      <c r="Y208">
        <f t="shared" si="50"/>
        <v>84.14</v>
      </c>
      <c r="Z208">
        <f t="shared" si="51"/>
        <v>1136.8463354981418</v>
      </c>
      <c r="AA208">
        <f t="shared" si="52"/>
        <v>-111.8463354981418</v>
      </c>
      <c r="AB208">
        <f t="shared" si="59"/>
        <v>190.41402106447114</v>
      </c>
      <c r="AC208">
        <f t="shared" si="53"/>
        <v>12509.602764362895</v>
      </c>
    </row>
    <row r="209" spans="1:29" x14ac:dyDescent="0.25">
      <c r="A209" s="2">
        <v>43045</v>
      </c>
      <c r="B209">
        <v>1030</v>
      </c>
      <c r="C209">
        <v>174.25</v>
      </c>
      <c r="D209">
        <v>84.47</v>
      </c>
      <c r="M209">
        <f t="shared" si="45"/>
        <v>1009.8277214325301</v>
      </c>
      <c r="N209">
        <f t="shared" si="46"/>
        <v>1.958473647327175E-2</v>
      </c>
      <c r="P209">
        <f t="shared" si="47"/>
        <v>514.12011055304913</v>
      </c>
      <c r="Q209">
        <f t="shared" si="48"/>
        <v>143.62241651586271</v>
      </c>
      <c r="R209">
        <f t="shared" si="54"/>
        <v>40799.132675279427</v>
      </c>
      <c r="S209">
        <f t="shared" si="55"/>
        <v>20.172278567469903</v>
      </c>
      <c r="T209">
        <f t="shared" si="56"/>
        <v>3.062364825865473</v>
      </c>
      <c r="U209">
        <f t="shared" si="57"/>
        <v>406.92082260360559</v>
      </c>
      <c r="V209">
        <f t="shared" si="58"/>
        <v>89.104599115696146</v>
      </c>
      <c r="X209">
        <f t="shared" si="49"/>
        <v>69.125613261574117</v>
      </c>
      <c r="Y209">
        <f t="shared" si="50"/>
        <v>84.47</v>
      </c>
      <c r="Z209">
        <f t="shared" si="51"/>
        <v>1141.9610557565491</v>
      </c>
      <c r="AA209">
        <f t="shared" si="52"/>
        <v>-111.96105575654906</v>
      </c>
      <c r="AB209">
        <f t="shared" si="59"/>
        <v>1.3160737689028552E-2</v>
      </c>
      <c r="AC209">
        <f t="shared" si="53"/>
        <v>12535.278006121087</v>
      </c>
    </row>
    <row r="210" spans="1:29" x14ac:dyDescent="0.25">
      <c r="A210" s="2">
        <v>43046</v>
      </c>
      <c r="B210">
        <v>1020</v>
      </c>
      <c r="C210">
        <v>174.81</v>
      </c>
      <c r="D210">
        <v>84.27</v>
      </c>
      <c r="M210">
        <f t="shared" si="45"/>
        <v>1008.2469328427738</v>
      </c>
      <c r="N210">
        <f t="shared" si="46"/>
        <v>1.1522614860025643E-2</v>
      </c>
      <c r="P210">
        <f t="shared" si="47"/>
        <v>539.82883344461538</v>
      </c>
      <c r="Q210">
        <f t="shared" si="48"/>
        <v>138.86871370461765</v>
      </c>
      <c r="R210">
        <f t="shared" si="54"/>
        <v>36859.37363913485</v>
      </c>
      <c r="S210">
        <f t="shared" si="55"/>
        <v>11.753067157226155</v>
      </c>
      <c r="T210">
        <f t="shared" si="56"/>
        <v>70.883120770378511</v>
      </c>
      <c r="U210">
        <f t="shared" si="57"/>
        <v>138.13458760226811</v>
      </c>
      <c r="V210">
        <f t="shared" si="58"/>
        <v>74.514865452845925</v>
      </c>
      <c r="X210">
        <f t="shared" si="49"/>
        <v>69.347767312802134</v>
      </c>
      <c r="Y210">
        <f t="shared" si="50"/>
        <v>84.27</v>
      </c>
      <c r="Z210">
        <f t="shared" si="51"/>
        <v>1139.8569900083976</v>
      </c>
      <c r="AA210">
        <f t="shared" si="52"/>
        <v>-119.85699000839759</v>
      </c>
      <c r="AB210">
        <f t="shared" si="59"/>
        <v>62.345777709514806</v>
      </c>
      <c r="AC210">
        <f t="shared" si="53"/>
        <v>14365.698053873119</v>
      </c>
    </row>
    <row r="211" spans="1:29" x14ac:dyDescent="0.25">
      <c r="A211" s="2">
        <v>43047</v>
      </c>
      <c r="B211">
        <v>1025</v>
      </c>
      <c r="C211">
        <v>176.24</v>
      </c>
      <c r="D211">
        <v>84.56</v>
      </c>
      <c r="M211">
        <f t="shared" si="45"/>
        <v>1014.0116275994428</v>
      </c>
      <c r="N211">
        <f t="shared" si="46"/>
        <v>1.0720363317616763E-2</v>
      </c>
      <c r="P211">
        <f t="shared" si="47"/>
        <v>608.32359368557923</v>
      </c>
      <c r="Q211">
        <f t="shared" si="48"/>
        <v>145.78768278092303</v>
      </c>
      <c r="R211">
        <f t="shared" si="54"/>
        <v>38804.253157207138</v>
      </c>
      <c r="S211">
        <f t="shared" si="55"/>
        <v>10.988372400557182</v>
      </c>
      <c r="T211">
        <f t="shared" si="56"/>
        <v>0.58475807087702014</v>
      </c>
      <c r="U211">
        <f t="shared" si="57"/>
        <v>120.74432801332681</v>
      </c>
      <c r="V211">
        <f t="shared" si="58"/>
        <v>88.694332778546368</v>
      </c>
      <c r="X211">
        <f t="shared" si="49"/>
        <v>69.915053550759382</v>
      </c>
      <c r="Y211">
        <f t="shared" si="50"/>
        <v>84.56</v>
      </c>
      <c r="Z211">
        <f t="shared" si="51"/>
        <v>1144.2854591641642</v>
      </c>
      <c r="AA211">
        <f t="shared" si="52"/>
        <v>-119.28545916416419</v>
      </c>
      <c r="AB211">
        <f t="shared" si="59"/>
        <v>0.32664750591013553</v>
      </c>
      <c r="AC211">
        <f t="shared" si="53"/>
        <v>14229.020768005483</v>
      </c>
    </row>
    <row r="212" spans="1:29" x14ac:dyDescent="0.25">
      <c r="A212" s="2">
        <v>43048</v>
      </c>
      <c r="B212">
        <v>1010</v>
      </c>
      <c r="C212">
        <v>175.88</v>
      </c>
      <c r="D212">
        <v>84.09</v>
      </c>
      <c r="M212">
        <f t="shared" si="45"/>
        <v>1007.7008796849915</v>
      </c>
      <c r="N212">
        <f t="shared" si="46"/>
        <v>2.2763567475331766E-3</v>
      </c>
      <c r="P212">
        <f t="shared" si="47"/>
        <v>590.69495754100035</v>
      </c>
      <c r="Q212">
        <f t="shared" si="48"/>
        <v>134.65878117449734</v>
      </c>
      <c r="R212">
        <f t="shared" si="54"/>
        <v>33119.614602990274</v>
      </c>
      <c r="S212">
        <f t="shared" si="55"/>
        <v>2.2991203150085084</v>
      </c>
      <c r="T212">
        <f t="shared" si="56"/>
        <v>75.503101806211973</v>
      </c>
      <c r="U212">
        <f t="shared" si="57"/>
        <v>5.2859542228848229</v>
      </c>
      <c r="V212">
        <f t="shared" si="58"/>
        <v>69.104599115696146</v>
      </c>
      <c r="X212">
        <f t="shared" si="49"/>
        <v>69.772240232112793</v>
      </c>
      <c r="Y212">
        <f t="shared" si="50"/>
        <v>84.09</v>
      </c>
      <c r="Z212">
        <f t="shared" si="51"/>
        <v>1138.3111037086812</v>
      </c>
      <c r="AA212">
        <f t="shared" si="52"/>
        <v>-128.31110370868123</v>
      </c>
      <c r="AB212">
        <f t="shared" si="59"/>
        <v>81.462259443970126</v>
      </c>
      <c r="AC212">
        <f t="shared" si="53"/>
        <v>16463.73933493995</v>
      </c>
    </row>
    <row r="213" spans="1:29" x14ac:dyDescent="0.25">
      <c r="A213" s="2">
        <v>43049</v>
      </c>
      <c r="B213">
        <v>1000</v>
      </c>
      <c r="C213">
        <v>174.67</v>
      </c>
      <c r="D213">
        <v>83.87</v>
      </c>
      <c r="M213">
        <f t="shared" si="45"/>
        <v>1003.1337880272588</v>
      </c>
      <c r="N213">
        <f t="shared" si="46"/>
        <v>3.1337880272587883E-3</v>
      </c>
      <c r="P213">
        <f t="shared" si="47"/>
        <v>533.34285272172315</v>
      </c>
      <c r="Q213">
        <f t="shared" si="48"/>
        <v>129.6013080821279</v>
      </c>
      <c r="R213">
        <f t="shared" si="54"/>
        <v>29579.855566845694</v>
      </c>
      <c r="S213">
        <f t="shared" si="55"/>
        <v>-3.1337880272587881</v>
      </c>
      <c r="T213">
        <f t="shared" si="56"/>
        <v>29.516493055477586</v>
      </c>
      <c r="U213">
        <f t="shared" si="57"/>
        <v>9.8206273997905278</v>
      </c>
      <c r="V213">
        <f t="shared" si="58"/>
        <v>72.873800104246925</v>
      </c>
      <c r="X213">
        <f t="shared" si="49"/>
        <v>69.292228799995115</v>
      </c>
      <c r="Y213">
        <f t="shared" si="50"/>
        <v>83.87</v>
      </c>
      <c r="Z213">
        <f t="shared" si="51"/>
        <v>1134.8746644824814</v>
      </c>
      <c r="AA213">
        <f t="shared" si="52"/>
        <v>-134.87466448248142</v>
      </c>
      <c r="AB213">
        <f t="shared" si="59"/>
        <v>43.080330031368561</v>
      </c>
      <c r="AC213">
        <f t="shared" si="53"/>
        <v>18191.175119261934</v>
      </c>
    </row>
    <row r="214" spans="1:29" x14ac:dyDescent="0.25">
      <c r="A214" s="2">
        <v>43052</v>
      </c>
      <c r="B214">
        <v>1005</v>
      </c>
      <c r="C214">
        <v>173.97</v>
      </c>
      <c r="D214">
        <v>83.93</v>
      </c>
      <c r="M214">
        <f t="shared" si="45"/>
        <v>1002.7840293800956</v>
      </c>
      <c r="N214">
        <f t="shared" si="46"/>
        <v>2.2049458904521359E-3</v>
      </c>
      <c r="P214">
        <f t="shared" si="47"/>
        <v>501.50094910726608</v>
      </c>
      <c r="Q214">
        <f t="shared" si="48"/>
        <v>130.97101892550145</v>
      </c>
      <c r="R214">
        <f t="shared" si="54"/>
        <v>31324.735084917982</v>
      </c>
      <c r="S214">
        <f t="shared" si="55"/>
        <v>2.2159706199043967</v>
      </c>
      <c r="T214">
        <f t="shared" si="56"/>
        <v>28.619917582897269</v>
      </c>
      <c r="U214">
        <f t="shared" si="57"/>
        <v>4.9105257882794762</v>
      </c>
      <c r="V214">
        <f t="shared" si="58"/>
        <v>87.053267429947482</v>
      </c>
      <c r="X214">
        <f t="shared" si="49"/>
        <v>69.014536235960108</v>
      </c>
      <c r="Y214">
        <f t="shared" si="50"/>
        <v>83.93</v>
      </c>
      <c r="Z214">
        <f t="shared" si="51"/>
        <v>1135.1790022833122</v>
      </c>
      <c r="AA214">
        <f t="shared" si="52"/>
        <v>-130.17900228331223</v>
      </c>
      <c r="AB214">
        <f t="shared" si="59"/>
        <v>22.049243488706452</v>
      </c>
      <c r="AC214">
        <f t="shared" si="53"/>
        <v>16946.572635478609</v>
      </c>
    </row>
    <row r="215" spans="1:29" x14ac:dyDescent="0.25">
      <c r="A215" s="2">
        <v>43053</v>
      </c>
      <c r="B215">
        <v>1000</v>
      </c>
      <c r="C215">
        <v>171.34</v>
      </c>
      <c r="D215">
        <v>84.05</v>
      </c>
      <c r="M215">
        <f t="shared" si="45"/>
        <v>1000.1794103458615</v>
      </c>
      <c r="N215">
        <f t="shared" si="46"/>
        <v>1.7941034586146999E-4</v>
      </c>
      <c r="P215">
        <f t="shared" si="47"/>
        <v>390.62426838437545</v>
      </c>
      <c r="Q215">
        <f t="shared" si="48"/>
        <v>133.7320406122482</v>
      </c>
      <c r="R215">
        <f t="shared" si="54"/>
        <v>29579.855566845694</v>
      </c>
      <c r="S215">
        <f t="shared" si="55"/>
        <v>-0.17941034586146998</v>
      </c>
      <c r="T215">
        <f t="shared" si="56"/>
        <v>5.7378499711534161</v>
      </c>
      <c r="U215">
        <f t="shared" si="57"/>
        <v>3.2188072202132274E-2</v>
      </c>
      <c r="V215">
        <f t="shared" si="58"/>
        <v>77.463533767097147</v>
      </c>
      <c r="X215">
        <f t="shared" si="49"/>
        <v>67.97120560251426</v>
      </c>
      <c r="Y215">
        <f t="shared" si="50"/>
        <v>84.05</v>
      </c>
      <c r="Z215">
        <f t="shared" si="51"/>
        <v>1135.0319170465418</v>
      </c>
      <c r="AA215">
        <f t="shared" si="52"/>
        <v>-135.03191704654182</v>
      </c>
      <c r="AB215">
        <f t="shared" si="59"/>
        <v>23.550781699171726</v>
      </c>
      <c r="AC215">
        <f t="shared" si="53"/>
        <v>18233.618621264151</v>
      </c>
    </row>
    <row r="216" spans="1:29" x14ac:dyDescent="0.25">
      <c r="A216" s="2">
        <v>43054</v>
      </c>
      <c r="B216">
        <v>982</v>
      </c>
      <c r="C216">
        <v>169.08</v>
      </c>
      <c r="D216">
        <v>82.98</v>
      </c>
      <c r="M216">
        <f t="shared" si="45"/>
        <v>983.58136639476845</v>
      </c>
      <c r="N216">
        <f t="shared" si="46"/>
        <v>1.6103527441633928E-3</v>
      </c>
      <c r="P216">
        <f t="shared" si="47"/>
        <v>306.39760814341253</v>
      </c>
      <c r="Q216">
        <f t="shared" si="48"/>
        <v>110.12943057208771</v>
      </c>
      <c r="R216">
        <f t="shared" si="54"/>
        <v>23712.289301785455</v>
      </c>
      <c r="S216">
        <f t="shared" si="55"/>
        <v>-1.5813663947684518</v>
      </c>
      <c r="T216">
        <f t="shared" si="56"/>
        <v>1.9654807630668756</v>
      </c>
      <c r="U216">
        <f t="shared" si="57"/>
        <v>2.5007196745029709</v>
      </c>
      <c r="V216">
        <f t="shared" si="58"/>
        <v>64.053267429947482</v>
      </c>
      <c r="X216">
        <f t="shared" si="49"/>
        <v>67.074655324344064</v>
      </c>
      <c r="Y216">
        <f t="shared" si="50"/>
        <v>82.98</v>
      </c>
      <c r="Z216">
        <f t="shared" si="51"/>
        <v>1120.5456701989726</v>
      </c>
      <c r="AA216">
        <f t="shared" si="52"/>
        <v>-138.54567019897263</v>
      </c>
      <c r="AB216">
        <f t="shared" si="59"/>
        <v>12.346461216217447</v>
      </c>
      <c r="AC216">
        <f t="shared" si="53"/>
        <v>19194.902730882492</v>
      </c>
    </row>
    <row r="217" spans="1:29" x14ac:dyDescent="0.25">
      <c r="A217" s="2">
        <v>43055</v>
      </c>
      <c r="B217">
        <v>1010</v>
      </c>
      <c r="C217">
        <v>171.1</v>
      </c>
      <c r="D217">
        <v>83.2</v>
      </c>
      <c r="M217">
        <f t="shared" si="45"/>
        <v>989.40303724707439</v>
      </c>
      <c r="N217">
        <f t="shared" si="46"/>
        <v>2.0393032428639213E-2</v>
      </c>
      <c r="P217">
        <f t="shared" si="47"/>
        <v>381.19504428798962</v>
      </c>
      <c r="Q217">
        <f t="shared" si="48"/>
        <v>114.79530366445717</v>
      </c>
      <c r="R217">
        <f t="shared" si="54"/>
        <v>33119.614602990274</v>
      </c>
      <c r="S217">
        <f t="shared" si="55"/>
        <v>20.596962752925606</v>
      </c>
      <c r="T217">
        <f t="shared" si="56"/>
        <v>491.8782837834558</v>
      </c>
      <c r="U217">
        <f t="shared" si="57"/>
        <v>424.23487464540477</v>
      </c>
      <c r="V217">
        <f t="shared" si="58"/>
        <v>108.57630861620839</v>
      </c>
      <c r="X217">
        <f t="shared" si="49"/>
        <v>67.875996723416534</v>
      </c>
      <c r="Y217">
        <f t="shared" si="50"/>
        <v>83.2</v>
      </c>
      <c r="Z217">
        <f t="shared" si="51"/>
        <v>1124.4798055870669</v>
      </c>
      <c r="AA217">
        <f t="shared" si="52"/>
        <v>-114.47980558706695</v>
      </c>
      <c r="AB217">
        <f t="shared" si="59"/>
        <v>579.16583951857422</v>
      </c>
      <c r="AC217">
        <f t="shared" si="53"/>
        <v>13105.625887252645</v>
      </c>
    </row>
    <row r="218" spans="1:29" x14ac:dyDescent="0.25">
      <c r="A218" s="2">
        <v>43056</v>
      </c>
      <c r="B218">
        <v>1000</v>
      </c>
      <c r="C218">
        <v>170.15</v>
      </c>
      <c r="D218">
        <v>82.4</v>
      </c>
      <c r="M218">
        <f t="shared" si="45"/>
        <v>978.13900926991562</v>
      </c>
      <c r="N218">
        <f t="shared" si="46"/>
        <v>2.1860990730084382E-2</v>
      </c>
      <c r="P218">
        <f t="shared" si="47"/>
        <v>345.00153223979754</v>
      </c>
      <c r="Q218">
        <f t="shared" si="48"/>
        <v>98.292492419477284</v>
      </c>
      <c r="R218">
        <f t="shared" si="54"/>
        <v>29579.855566845694</v>
      </c>
      <c r="S218">
        <f t="shared" si="55"/>
        <v>21.860990730084382</v>
      </c>
      <c r="T218">
        <f t="shared" si="56"/>
        <v>1.5977667270401064</v>
      </c>
      <c r="U218">
        <f t="shared" si="57"/>
        <v>477.90291570083525</v>
      </c>
      <c r="V218">
        <f t="shared" si="58"/>
        <v>72.873800104246925</v>
      </c>
      <c r="X218">
        <f t="shared" si="49"/>
        <v>67.499128243654724</v>
      </c>
      <c r="Y218">
        <f t="shared" si="50"/>
        <v>82.4</v>
      </c>
      <c r="Z218">
        <f t="shared" si="51"/>
        <v>1114.103479932186</v>
      </c>
      <c r="AA218">
        <f t="shared" si="52"/>
        <v>-114.10347993218602</v>
      </c>
      <c r="AB218">
        <f t="shared" si="59"/>
        <v>0.14162099852156046</v>
      </c>
      <c r="AC218">
        <f t="shared" si="53"/>
        <v>13019.604132634777</v>
      </c>
    </row>
    <row r="219" spans="1:29" x14ac:dyDescent="0.25">
      <c r="A219" s="2">
        <v>43059</v>
      </c>
      <c r="B219">
        <v>1005</v>
      </c>
      <c r="C219">
        <v>169.98</v>
      </c>
      <c r="D219">
        <v>82.53</v>
      </c>
      <c r="M219">
        <f t="shared" si="45"/>
        <v>979.46700131467333</v>
      </c>
      <c r="N219">
        <f t="shared" si="46"/>
        <v>2.540596884112107E-2</v>
      </c>
      <c r="P219">
        <f t="shared" si="47"/>
        <v>338.71519850485726</v>
      </c>
      <c r="Q219">
        <f t="shared" si="48"/>
        <v>100.88709924678643</v>
      </c>
      <c r="R219">
        <f t="shared" si="54"/>
        <v>31324.735084917982</v>
      </c>
      <c r="S219">
        <f t="shared" si="55"/>
        <v>25.532998685326675</v>
      </c>
      <c r="T219">
        <f t="shared" si="56"/>
        <v>13.483642423362687</v>
      </c>
      <c r="U219">
        <f t="shared" si="57"/>
        <v>651.93402186489368</v>
      </c>
      <c r="V219">
        <f t="shared" si="58"/>
        <v>87.053267429947482</v>
      </c>
      <c r="X219">
        <f t="shared" si="49"/>
        <v>67.4316886209605</v>
      </c>
      <c r="Y219">
        <f t="shared" si="50"/>
        <v>82.53</v>
      </c>
      <c r="Z219">
        <f t="shared" si="51"/>
        <v>1115.5903239714567</v>
      </c>
      <c r="AA219">
        <f t="shared" si="52"/>
        <v>-110.59032397145666</v>
      </c>
      <c r="AB219">
        <f t="shared" si="59"/>
        <v>12.342264804408259</v>
      </c>
      <c r="AC219">
        <f t="shared" si="53"/>
        <v>12230.219756111741</v>
      </c>
    </row>
    <row r="220" spans="1:29" x14ac:dyDescent="0.25">
      <c r="A220" s="2">
        <v>43060</v>
      </c>
      <c r="B220">
        <v>1020</v>
      </c>
      <c r="C220">
        <v>173.14</v>
      </c>
      <c r="D220">
        <v>83.72</v>
      </c>
      <c r="M220">
        <f t="shared" si="45"/>
        <v>998.92791333874663</v>
      </c>
      <c r="N220">
        <f t="shared" si="46"/>
        <v>2.065890849142487E-2</v>
      </c>
      <c r="P220">
        <f t="shared" si="47"/>
        <v>465.01544910726579</v>
      </c>
      <c r="Q220">
        <f t="shared" si="48"/>
        <v>126.20853097369402</v>
      </c>
      <c r="R220">
        <f t="shared" si="54"/>
        <v>36859.37363913485</v>
      </c>
      <c r="S220">
        <f t="shared" si="55"/>
        <v>21.072086661253365</v>
      </c>
      <c r="T220">
        <f t="shared" si="56"/>
        <v>19.899736086521827</v>
      </c>
      <c r="U220">
        <f t="shared" si="57"/>
        <v>444.032836259372</v>
      </c>
      <c r="V220">
        <f t="shared" si="58"/>
        <v>97.463533767097147</v>
      </c>
      <c r="X220">
        <f t="shared" si="49"/>
        <v>68.685272195747146</v>
      </c>
      <c r="Y220">
        <f t="shared" si="50"/>
        <v>83.72</v>
      </c>
      <c r="Z220">
        <f t="shared" si="51"/>
        <v>1132.0984577445849</v>
      </c>
      <c r="AA220">
        <f t="shared" si="52"/>
        <v>-112.09845774458495</v>
      </c>
      <c r="AB220">
        <f t="shared" si="59"/>
        <v>2.2744674776501812</v>
      </c>
      <c r="AC220">
        <f t="shared" si="53"/>
        <v>12566.064228714496</v>
      </c>
    </row>
    <row r="221" spans="1:29" x14ac:dyDescent="0.25">
      <c r="A221" s="2">
        <v>43061</v>
      </c>
      <c r="B221">
        <v>1040</v>
      </c>
      <c r="C221">
        <v>174.96</v>
      </c>
      <c r="D221">
        <v>83.11</v>
      </c>
      <c r="M221">
        <f t="shared" si="45"/>
        <v>994.27998081874625</v>
      </c>
      <c r="N221">
        <f t="shared" si="46"/>
        <v>4.3961556905051678E-2</v>
      </c>
      <c r="P221">
        <f t="shared" si="47"/>
        <v>546.82159850485664</v>
      </c>
      <c r="Q221">
        <f t="shared" si="48"/>
        <v>112.87483739939685</v>
      </c>
      <c r="R221">
        <f t="shared" si="54"/>
        <v>44938.89171142401</v>
      </c>
      <c r="S221">
        <f t="shared" si="55"/>
        <v>45.720019181253747</v>
      </c>
      <c r="T221">
        <f t="shared" si="56"/>
        <v>607.52057751049233</v>
      </c>
      <c r="U221">
        <f t="shared" si="57"/>
        <v>2090.3201539342103</v>
      </c>
      <c r="V221">
        <f t="shared" si="58"/>
        <v>103.69433277854637</v>
      </c>
      <c r="X221">
        <f t="shared" si="49"/>
        <v>69.407272862238202</v>
      </c>
      <c r="Y221">
        <f t="shared" si="50"/>
        <v>83.11</v>
      </c>
      <c r="Z221">
        <f t="shared" si="51"/>
        <v>1125.7498744597997</v>
      </c>
      <c r="AA221">
        <f t="shared" si="52"/>
        <v>-85.749874459799685</v>
      </c>
      <c r="AB221">
        <f t="shared" si="59"/>
        <v>694.24784111526537</v>
      </c>
      <c r="AC221">
        <f t="shared" si="53"/>
        <v>7353.0409698714066</v>
      </c>
    </row>
    <row r="222" spans="1:29" x14ac:dyDescent="0.25">
      <c r="A222" s="2">
        <v>43063</v>
      </c>
      <c r="B222">
        <v>1040</v>
      </c>
      <c r="C222">
        <v>174.97</v>
      </c>
      <c r="D222">
        <v>83.26</v>
      </c>
      <c r="M222">
        <f t="shared" si="45"/>
        <v>996.13158343842952</v>
      </c>
      <c r="N222">
        <f t="shared" si="46"/>
        <v>4.2181169770740851E-2</v>
      </c>
      <c r="P222">
        <f t="shared" si="47"/>
        <v>547.28938284220555</v>
      </c>
      <c r="Q222">
        <f t="shared" si="48"/>
        <v>116.08461450783071</v>
      </c>
      <c r="R222">
        <f t="shared" si="54"/>
        <v>44938.89171142401</v>
      </c>
      <c r="S222">
        <f t="shared" si="55"/>
        <v>43.868416561570484</v>
      </c>
      <c r="T222">
        <f t="shared" si="56"/>
        <v>3.428432261217921</v>
      </c>
      <c r="U222">
        <f t="shared" si="57"/>
        <v>1924.4379716194715</v>
      </c>
      <c r="V222">
        <f t="shared" si="58"/>
        <v>85.335398127145368</v>
      </c>
      <c r="X222">
        <f t="shared" si="49"/>
        <v>69.411239898867279</v>
      </c>
      <c r="Y222">
        <f t="shared" si="50"/>
        <v>83.26</v>
      </c>
      <c r="Z222">
        <f t="shared" si="51"/>
        <v>1127.5921328445118</v>
      </c>
      <c r="AA222">
        <f t="shared" si="52"/>
        <v>-87.592132844511752</v>
      </c>
      <c r="AB222">
        <f t="shared" si="59"/>
        <v>3.393915956041917</v>
      </c>
      <c r="AC222">
        <f t="shared" si="53"/>
        <v>7672.3817362505943</v>
      </c>
    </row>
    <row r="223" spans="1:29" x14ac:dyDescent="0.25">
      <c r="A223" s="2">
        <v>43066</v>
      </c>
      <c r="B223">
        <v>991</v>
      </c>
      <c r="C223">
        <v>174.09</v>
      </c>
      <c r="D223">
        <v>83.87</v>
      </c>
      <c r="M223">
        <f t="shared" si="45"/>
        <v>1002.2354473694163</v>
      </c>
      <c r="N223">
        <f t="shared" si="46"/>
        <v>1.1337484732004346E-2</v>
      </c>
      <c r="P223">
        <f t="shared" si="47"/>
        <v>506.88996115545905</v>
      </c>
      <c r="Q223">
        <f t="shared" si="48"/>
        <v>129.6013080821279</v>
      </c>
      <c r="R223">
        <f t="shared" si="54"/>
        <v>26565.072434315574</v>
      </c>
      <c r="S223">
        <f t="shared" si="55"/>
        <v>-11.235447369416306</v>
      </c>
      <c r="T223">
        <f t="shared" si="56"/>
        <v>3036.4358201247069</v>
      </c>
      <c r="U223">
        <f t="shared" si="57"/>
        <v>126.2352775909238</v>
      </c>
      <c r="V223">
        <f t="shared" si="58"/>
        <v>36.335398127145368</v>
      </c>
      <c r="X223">
        <f t="shared" si="49"/>
        <v>69.062140675508971</v>
      </c>
      <c r="Y223">
        <f t="shared" si="50"/>
        <v>83.87</v>
      </c>
      <c r="Z223">
        <f t="shared" si="51"/>
        <v>1134.5182894529767</v>
      </c>
      <c r="AA223">
        <f t="shared" si="52"/>
        <v>-143.51828945297666</v>
      </c>
      <c r="AB223">
        <f t="shared" si="59"/>
        <v>3127.7349929945431</v>
      </c>
      <c r="AC223">
        <f t="shared" si="53"/>
        <v>20597.499407508392</v>
      </c>
    </row>
    <row r="224" spans="1:29" x14ac:dyDescent="0.25">
      <c r="A224" s="2">
        <v>43067</v>
      </c>
      <c r="B224">
        <v>991</v>
      </c>
      <c r="C224">
        <v>173.07</v>
      </c>
      <c r="D224">
        <v>84.88</v>
      </c>
      <c r="M224">
        <f t="shared" si="45"/>
        <v>1013.0187744190284</v>
      </c>
      <c r="N224">
        <f t="shared" si="46"/>
        <v>2.2218743106991356E-2</v>
      </c>
      <c r="P224">
        <f t="shared" si="47"/>
        <v>462.00135874582031</v>
      </c>
      <c r="Q224">
        <f t="shared" si="48"/>
        <v>153.61760727891485</v>
      </c>
      <c r="R224">
        <f t="shared" si="54"/>
        <v>26565.072434315574</v>
      </c>
      <c r="S224">
        <f t="shared" si="55"/>
        <v>-22.018774419028432</v>
      </c>
      <c r="T224">
        <f t="shared" si="56"/>
        <v>116.28014225889656</v>
      </c>
      <c r="U224">
        <f t="shared" si="57"/>
        <v>484.82642691606088</v>
      </c>
      <c r="V224">
        <f t="shared" si="58"/>
        <v>81.314788023077881</v>
      </c>
      <c r="X224">
        <f t="shared" si="49"/>
        <v>68.657502939343658</v>
      </c>
      <c r="Y224">
        <f t="shared" si="50"/>
        <v>84.88</v>
      </c>
      <c r="Z224">
        <f t="shared" si="51"/>
        <v>1146.2547284696661</v>
      </c>
      <c r="AA224">
        <f t="shared" si="52"/>
        <v>-155.25472846966613</v>
      </c>
      <c r="AB224">
        <f t="shared" si="59"/>
        <v>137.74400079247098</v>
      </c>
      <c r="AC224">
        <f t="shared" si="53"/>
        <v>24104.03071218976</v>
      </c>
    </row>
    <row r="225" spans="1:29" x14ac:dyDescent="0.25">
      <c r="A225" s="2">
        <v>43068</v>
      </c>
      <c r="B225">
        <v>974</v>
      </c>
      <c r="C225">
        <v>169.48</v>
      </c>
      <c r="D225">
        <v>83.34</v>
      </c>
      <c r="M225">
        <f t="shared" si="45"/>
        <v>988.60758524640244</v>
      </c>
      <c r="N225">
        <f t="shared" si="46"/>
        <v>1.4997520786860818E-2</v>
      </c>
      <c r="P225">
        <f t="shared" si="47"/>
        <v>320.5609816373875</v>
      </c>
      <c r="Q225">
        <f t="shared" si="48"/>
        <v>117.81489563232866</v>
      </c>
      <c r="R225">
        <f t="shared" si="54"/>
        <v>21312.482072869792</v>
      </c>
      <c r="S225">
        <f t="shared" si="55"/>
        <v>-14.607585246402436</v>
      </c>
      <c r="T225">
        <f t="shared" si="56"/>
        <v>54.925724952448789</v>
      </c>
      <c r="U225">
        <f t="shared" si="57"/>
        <v>213.38154673091412</v>
      </c>
      <c r="V225">
        <f t="shared" si="58"/>
        <v>64.314788023077881</v>
      </c>
      <c r="X225">
        <f t="shared" si="49"/>
        <v>67.233336789506922</v>
      </c>
      <c r="Y225">
        <f t="shared" si="50"/>
        <v>83.34</v>
      </c>
      <c r="Z225">
        <f t="shared" si="51"/>
        <v>1125.1981196517529</v>
      </c>
      <c r="AA225">
        <f t="shared" si="52"/>
        <v>-151.1981196517529</v>
      </c>
      <c r="AB225">
        <f t="shared" si="59"/>
        <v>16.456075101571368</v>
      </c>
      <c r="AC225">
        <f t="shared" si="53"/>
        <v>22860.871386225786</v>
      </c>
    </row>
    <row r="226" spans="1:29" x14ac:dyDescent="0.25">
      <c r="A226" s="2">
        <v>43069</v>
      </c>
      <c r="B226">
        <v>966</v>
      </c>
      <c r="C226">
        <v>171.85</v>
      </c>
      <c r="D226">
        <v>84.17</v>
      </c>
      <c r="M226">
        <f t="shared" si="45"/>
        <v>1002.4382217696028</v>
      </c>
      <c r="N226">
        <f t="shared" si="46"/>
        <v>3.7720726469568137E-2</v>
      </c>
      <c r="P226">
        <f t="shared" si="47"/>
        <v>411.04386958919423</v>
      </c>
      <c r="Q226">
        <f t="shared" si="48"/>
        <v>136.5218622989953</v>
      </c>
      <c r="R226">
        <f t="shared" si="54"/>
        <v>19040.67484395413</v>
      </c>
      <c r="S226">
        <f t="shared" si="55"/>
        <v>-36.438221769602819</v>
      </c>
      <c r="T226">
        <f t="shared" si="56"/>
        <v>476.57669100809051</v>
      </c>
      <c r="U226">
        <f t="shared" si="57"/>
        <v>1327.7440057307567</v>
      </c>
      <c r="V226">
        <f t="shared" si="58"/>
        <v>71.919882476768862</v>
      </c>
      <c r="X226">
        <f t="shared" si="49"/>
        <v>68.173524470596902</v>
      </c>
      <c r="Y226">
        <f t="shared" si="50"/>
        <v>84.17</v>
      </c>
      <c r="Z226">
        <f t="shared" si="51"/>
        <v>1136.8141724867446</v>
      </c>
      <c r="AA226">
        <f t="shared" si="52"/>
        <v>-170.81417248674461</v>
      </c>
      <c r="AB226">
        <f t="shared" si="59"/>
        <v>384.78952882518615</v>
      </c>
      <c r="AC226">
        <f t="shared" si="53"/>
        <v>29177.481522331338</v>
      </c>
    </row>
    <row r="227" spans="1:29" x14ac:dyDescent="0.25">
      <c r="A227" s="2">
        <v>43070</v>
      </c>
      <c r="B227">
        <v>959</v>
      </c>
      <c r="C227">
        <v>171.05</v>
      </c>
      <c r="D227">
        <v>84.26</v>
      </c>
      <c r="M227">
        <f t="shared" si="45"/>
        <v>1002.3007995996522</v>
      </c>
      <c r="N227">
        <f t="shared" si="46"/>
        <v>4.5152032950627981E-2</v>
      </c>
      <c r="P227">
        <f t="shared" si="47"/>
        <v>379.24512260124328</v>
      </c>
      <c r="Q227">
        <f t="shared" si="48"/>
        <v>138.63312856405562</v>
      </c>
      <c r="R227">
        <f t="shared" si="54"/>
        <v>17157.843518652924</v>
      </c>
      <c r="S227">
        <f t="shared" si="55"/>
        <v>-43.300799599652237</v>
      </c>
      <c r="T227">
        <f t="shared" si="56"/>
        <v>47.09497447348577</v>
      </c>
      <c r="U227">
        <f t="shared" si="57"/>
        <v>1874.9592459692433</v>
      </c>
      <c r="V227">
        <f t="shared" si="58"/>
        <v>72.263456337329217</v>
      </c>
      <c r="X227">
        <f t="shared" si="49"/>
        <v>67.856161540271174</v>
      </c>
      <c r="Y227">
        <f t="shared" si="50"/>
        <v>84.26</v>
      </c>
      <c r="Z227">
        <f t="shared" si="51"/>
        <v>1137.4242891145016</v>
      </c>
      <c r="AA227">
        <f t="shared" si="52"/>
        <v>-178.42428911450156</v>
      </c>
      <c r="AB227">
        <f t="shared" si="59"/>
        <v>57.913875088062838</v>
      </c>
      <c r="AC227">
        <f t="shared" si="53"/>
        <v>31835.226946015242</v>
      </c>
    </row>
    <row r="228" spans="1:29" x14ac:dyDescent="0.25">
      <c r="A228" s="2">
        <v>43073</v>
      </c>
      <c r="B228">
        <v>947</v>
      </c>
      <c r="C228">
        <v>169.8</v>
      </c>
      <c r="D228">
        <v>81.08</v>
      </c>
      <c r="M228">
        <f t="shared" si="45"/>
        <v>961.43910405747124</v>
      </c>
      <c r="N228">
        <f t="shared" si="46"/>
        <v>1.524720597409846E-2</v>
      </c>
      <c r="P228">
        <f t="shared" si="47"/>
        <v>332.12208043256891</v>
      </c>
      <c r="Q228">
        <f t="shared" si="48"/>
        <v>73.861253865260267</v>
      </c>
      <c r="R228">
        <f t="shared" si="54"/>
        <v>14158.13267527943</v>
      </c>
      <c r="S228">
        <f t="shared" si="55"/>
        <v>-14.439104057471241</v>
      </c>
      <c r="T228">
        <f t="shared" si="56"/>
        <v>832.99746956955039</v>
      </c>
      <c r="U228">
        <f t="shared" si="57"/>
        <v>208.48772598248243</v>
      </c>
      <c r="V228">
        <f t="shared" si="58"/>
        <v>66.689083465319641</v>
      </c>
      <c r="X228">
        <f t="shared" si="49"/>
        <v>67.360281961637213</v>
      </c>
      <c r="Y228">
        <f t="shared" si="50"/>
        <v>81.08</v>
      </c>
      <c r="Z228">
        <f t="shared" si="51"/>
        <v>1097.7306229437388</v>
      </c>
      <c r="AA228">
        <f t="shared" si="52"/>
        <v>-150.73062294373881</v>
      </c>
      <c r="AB228">
        <f t="shared" si="59"/>
        <v>766.93914597764933</v>
      </c>
      <c r="AC228">
        <f t="shared" si="53"/>
        <v>22719.720693007559</v>
      </c>
    </row>
    <row r="229" spans="1:29" x14ac:dyDescent="0.25">
      <c r="A229" s="2">
        <v>43074</v>
      </c>
      <c r="B229">
        <v>957</v>
      </c>
      <c r="C229">
        <v>169.64</v>
      </c>
      <c r="D229">
        <v>81.59</v>
      </c>
      <c r="M229">
        <f t="shared" si="45"/>
        <v>967.43407350297775</v>
      </c>
      <c r="N229">
        <f t="shared" si="46"/>
        <v>1.0902898122233808E-2</v>
      </c>
      <c r="P229">
        <f t="shared" si="47"/>
        <v>326.31593103497772</v>
      </c>
      <c r="Q229">
        <f t="shared" si="48"/>
        <v>82.887496033935065</v>
      </c>
      <c r="R229">
        <f t="shared" si="54"/>
        <v>16637.891711424007</v>
      </c>
      <c r="S229">
        <f t="shared" si="55"/>
        <v>-10.434073502977753</v>
      </c>
      <c r="T229">
        <f t="shared" si="56"/>
        <v>16.04026974242641</v>
      </c>
      <c r="U229">
        <f t="shared" si="57"/>
        <v>108.86988986554245</v>
      </c>
      <c r="V229">
        <f t="shared" si="58"/>
        <v>87.704444256160286</v>
      </c>
      <c r="X229">
        <f t="shared" si="49"/>
        <v>67.296809375572067</v>
      </c>
      <c r="Y229">
        <f t="shared" si="50"/>
        <v>81.59</v>
      </c>
      <c r="Z229">
        <f t="shared" si="51"/>
        <v>1103.8751001487867</v>
      </c>
      <c r="AA229">
        <f t="shared" si="52"/>
        <v>-146.87510014878671</v>
      </c>
      <c r="AB229">
        <f t="shared" si="59"/>
        <v>14.865056022395207</v>
      </c>
      <c r="AC229">
        <f t="shared" si="53"/>
        <v>21572.295043716127</v>
      </c>
    </row>
    <row r="230" spans="1:29" x14ac:dyDescent="0.25">
      <c r="A230" s="2">
        <v>43075</v>
      </c>
      <c r="B230">
        <v>919</v>
      </c>
      <c r="C230">
        <v>169.01</v>
      </c>
      <c r="D230">
        <v>82.78</v>
      </c>
      <c r="M230">
        <f t="shared" si="45"/>
        <v>981.02479398701075</v>
      </c>
      <c r="N230">
        <f t="shared" si="46"/>
        <v>6.7491614784560117E-2</v>
      </c>
      <c r="P230">
        <f t="shared" si="47"/>
        <v>303.95191778196602</v>
      </c>
      <c r="Q230">
        <f t="shared" si="48"/>
        <v>105.97172776084267</v>
      </c>
      <c r="R230">
        <f t="shared" si="54"/>
        <v>8278.8073740746113</v>
      </c>
      <c r="S230">
        <f t="shared" si="55"/>
        <v>-62.024793987010753</v>
      </c>
      <c r="T230">
        <f t="shared" si="56"/>
        <v>2661.602440061622</v>
      </c>
      <c r="U230">
        <f t="shared" si="57"/>
        <v>3847.0750691311255</v>
      </c>
      <c r="V230">
        <f t="shared" si="58"/>
        <v>40.524976930459729</v>
      </c>
      <c r="X230">
        <f t="shared" si="49"/>
        <v>67.046886067940548</v>
      </c>
      <c r="Y230">
        <f t="shared" si="50"/>
        <v>82.78</v>
      </c>
      <c r="Z230">
        <f t="shared" si="51"/>
        <v>1118.0545074360145</v>
      </c>
      <c r="AA230">
        <f t="shared" si="52"/>
        <v>-199.05450743601455</v>
      </c>
      <c r="AB230">
        <f t="shared" si="59"/>
        <v>2722.6905448464049</v>
      </c>
      <c r="AC230">
        <f t="shared" si="53"/>
        <v>39622.696930594371</v>
      </c>
    </row>
    <row r="231" spans="1:29" x14ac:dyDescent="0.25">
      <c r="A231" s="2">
        <v>43076</v>
      </c>
      <c r="B231">
        <v>936</v>
      </c>
      <c r="C231">
        <v>169.32</v>
      </c>
      <c r="D231">
        <v>82.49</v>
      </c>
      <c r="M231">
        <f t="shared" si="45"/>
        <v>977.95512120386945</v>
      </c>
      <c r="N231">
        <f t="shared" si="46"/>
        <v>4.482384744003147E-2</v>
      </c>
      <c r="P231">
        <f t="shared" si="47"/>
        <v>314.85723223979733</v>
      </c>
      <c r="Q231">
        <f t="shared" si="48"/>
        <v>100.08515868453732</v>
      </c>
      <c r="R231">
        <f t="shared" si="54"/>
        <v>11661.397735520393</v>
      </c>
      <c r="S231">
        <f t="shared" si="55"/>
        <v>-41.955121203869453</v>
      </c>
      <c r="T231">
        <f t="shared" si="56"/>
        <v>402.79176562236268</v>
      </c>
      <c r="U231">
        <f t="shared" si="57"/>
        <v>1760.2321952313762</v>
      </c>
      <c r="V231">
        <f t="shared" si="58"/>
        <v>92.406952768121755</v>
      </c>
      <c r="X231">
        <f t="shared" si="49"/>
        <v>67.169864203441776</v>
      </c>
      <c r="Y231">
        <f t="shared" si="50"/>
        <v>82.49</v>
      </c>
      <c r="Z231">
        <f t="shared" si="51"/>
        <v>1114.6951633687615</v>
      </c>
      <c r="AA231">
        <f t="shared" si="52"/>
        <v>-178.69516336876154</v>
      </c>
      <c r="AB231">
        <f t="shared" si="59"/>
        <v>414.50289084879012</v>
      </c>
      <c r="AC231">
        <f t="shared" si="53"/>
        <v>31931.961411388376</v>
      </c>
    </row>
    <row r="232" spans="1:29" x14ac:dyDescent="0.25">
      <c r="A232" s="2">
        <v>43077</v>
      </c>
      <c r="B232">
        <v>953</v>
      </c>
      <c r="C232">
        <v>169.37</v>
      </c>
      <c r="D232">
        <v>84.16</v>
      </c>
      <c r="M232">
        <f t="shared" si="45"/>
        <v>998.47463342654714</v>
      </c>
      <c r="N232">
        <f t="shared" si="46"/>
        <v>4.7717348821140759E-2</v>
      </c>
      <c r="P232">
        <f t="shared" si="47"/>
        <v>316.63415392654468</v>
      </c>
      <c r="Q232">
        <f t="shared" si="48"/>
        <v>136.28827715843295</v>
      </c>
      <c r="R232">
        <f t="shared" si="54"/>
        <v>15621.988096966177</v>
      </c>
      <c r="S232">
        <f t="shared" si="55"/>
        <v>-45.474633426547143</v>
      </c>
      <c r="T232">
        <f t="shared" si="56"/>
        <v>12.386966285577655</v>
      </c>
      <c r="U232">
        <f t="shared" si="57"/>
        <v>2067.9422852788389</v>
      </c>
      <c r="V232">
        <f t="shared" si="58"/>
        <v>93.801858314430774</v>
      </c>
      <c r="X232">
        <f t="shared" si="49"/>
        <v>67.189699386587137</v>
      </c>
      <c r="Y232">
        <f t="shared" si="50"/>
        <v>84.16</v>
      </c>
      <c r="Z232">
        <f t="shared" si="51"/>
        <v>1135.1679544165825</v>
      </c>
      <c r="AA232">
        <f t="shared" si="52"/>
        <v>-182.16795441658246</v>
      </c>
      <c r="AB232">
        <f t="shared" si="59"/>
        <v>12.06027766182512</v>
      </c>
      <c r="AC232">
        <f t="shared" si="53"/>
        <v>33185.163616322068</v>
      </c>
    </row>
    <row r="233" spans="1:29" x14ac:dyDescent="0.25">
      <c r="A233" s="2">
        <v>43080</v>
      </c>
      <c r="B233">
        <v>961</v>
      </c>
      <c r="C233">
        <v>172.67</v>
      </c>
      <c r="D233">
        <v>85.23</v>
      </c>
      <c r="M233">
        <f t="shared" si="45"/>
        <v>1016.6834951089443</v>
      </c>
      <c r="N233">
        <f t="shared" si="46"/>
        <v>5.7943283151867087E-2</v>
      </c>
      <c r="P233">
        <f t="shared" si="47"/>
        <v>444.9659852518443</v>
      </c>
      <c r="Q233">
        <f t="shared" si="48"/>
        <v>162.41608719859377</v>
      </c>
      <c r="R233">
        <f t="shared" si="54"/>
        <v>17685.795325881838</v>
      </c>
      <c r="S233">
        <f t="shared" si="55"/>
        <v>-55.683495108944271</v>
      </c>
      <c r="T233">
        <f t="shared" si="56"/>
        <v>104.22085685031631</v>
      </c>
      <c r="U233">
        <f t="shared" si="57"/>
        <v>3100.6516275478207</v>
      </c>
      <c r="V233">
        <f t="shared" si="58"/>
        <v>86.196763860739907</v>
      </c>
      <c r="X233">
        <f t="shared" si="49"/>
        <v>68.498821474180787</v>
      </c>
      <c r="Y233">
        <f t="shared" si="50"/>
        <v>85.23</v>
      </c>
      <c r="Z233">
        <f t="shared" si="51"/>
        <v>1150.2932185584359</v>
      </c>
      <c r="AA233">
        <f t="shared" si="52"/>
        <v>-189.29321855843591</v>
      </c>
      <c r="AB233">
        <f t="shared" si="59"/>
        <v>50.769389091182575</v>
      </c>
      <c r="AC233">
        <f t="shared" si="53"/>
        <v>35831.922592211784</v>
      </c>
    </row>
    <row r="234" spans="1:29" x14ac:dyDescent="0.25">
      <c r="A234" s="2">
        <v>43081</v>
      </c>
      <c r="B234">
        <v>955</v>
      </c>
      <c r="C234">
        <v>171.7</v>
      </c>
      <c r="D234">
        <v>85.58</v>
      </c>
      <c r="M234">
        <f t="shared" si="45"/>
        <v>1019.4653637730494</v>
      </c>
      <c r="N234">
        <f t="shared" si="46"/>
        <v>6.7502998715234949E-2</v>
      </c>
      <c r="P234">
        <f t="shared" si="47"/>
        <v>404.98410452895308</v>
      </c>
      <c r="Q234">
        <f t="shared" si="48"/>
        <v>171.45956711827233</v>
      </c>
      <c r="R234">
        <f t="shared" si="54"/>
        <v>16125.939904195093</v>
      </c>
      <c r="S234">
        <f t="shared" si="55"/>
        <v>-64.465363773049376</v>
      </c>
      <c r="T234">
        <f t="shared" si="56"/>
        <v>77.121217233591167</v>
      </c>
      <c r="U234">
        <f t="shared" si="57"/>
        <v>4155.7831263915868</v>
      </c>
      <c r="V234">
        <f t="shared" si="58"/>
        <v>72.853190000179552</v>
      </c>
      <c r="X234">
        <f t="shared" si="49"/>
        <v>68.114018921160834</v>
      </c>
      <c r="Y234">
        <f t="shared" si="50"/>
        <v>85.58</v>
      </c>
      <c r="Z234">
        <f t="shared" si="51"/>
        <v>1153.9814780147613</v>
      </c>
      <c r="AA234">
        <f t="shared" si="52"/>
        <v>-198.98147801476125</v>
      </c>
      <c r="AB234">
        <f t="shared" si="59"/>
        <v>93.862371293077388</v>
      </c>
      <c r="AC234">
        <f t="shared" si="53"/>
        <v>39593.628592938912</v>
      </c>
    </row>
    <row r="235" spans="1:29" x14ac:dyDescent="0.25">
      <c r="A235" s="2">
        <v>43082</v>
      </c>
      <c r="B235">
        <v>946</v>
      </c>
      <c r="C235">
        <v>172.27</v>
      </c>
      <c r="D235">
        <v>85.35</v>
      </c>
      <c r="M235">
        <f t="shared" si="45"/>
        <v>1017.5328410177946</v>
      </c>
      <c r="N235">
        <f t="shared" si="46"/>
        <v>7.5616111012467832E-2</v>
      </c>
      <c r="P235">
        <f t="shared" si="47"/>
        <v>428.25061175786942</v>
      </c>
      <c r="Q235">
        <f t="shared" si="48"/>
        <v>165.4891088853405</v>
      </c>
      <c r="R235">
        <f t="shared" si="54"/>
        <v>13921.156771664972</v>
      </c>
      <c r="S235">
        <f t="shared" si="55"/>
        <v>-71.532841017794567</v>
      </c>
      <c r="T235">
        <f t="shared" si="56"/>
        <v>49.949234604991084</v>
      </c>
      <c r="U235">
        <f t="shared" si="57"/>
        <v>5116.9473440770726</v>
      </c>
      <c r="V235">
        <f t="shared" si="58"/>
        <v>69.360870395599818</v>
      </c>
      <c r="X235">
        <f t="shared" si="49"/>
        <v>68.340140009017929</v>
      </c>
      <c r="Y235">
        <f t="shared" si="50"/>
        <v>85.35</v>
      </c>
      <c r="Z235">
        <f t="shared" si="51"/>
        <v>1151.5163338661398</v>
      </c>
      <c r="AA235">
        <f t="shared" si="52"/>
        <v>-205.5163338661398</v>
      </c>
      <c r="AB235">
        <f t="shared" si="59"/>
        <v>42.704340998296502</v>
      </c>
      <c r="AC235">
        <f t="shared" si="53"/>
        <v>42236.963485778644</v>
      </c>
    </row>
    <row r="236" spans="1:29" x14ac:dyDescent="0.25">
      <c r="A236" s="2">
        <v>43083</v>
      </c>
      <c r="B236">
        <v>944</v>
      </c>
      <c r="C236">
        <v>172.22</v>
      </c>
      <c r="D236">
        <v>84.69</v>
      </c>
      <c r="M236">
        <f t="shared" si="45"/>
        <v>1009.3764963119697</v>
      </c>
      <c r="N236">
        <f t="shared" si="46"/>
        <v>6.9254763042340822E-2</v>
      </c>
      <c r="P236">
        <f t="shared" si="47"/>
        <v>426.18369007112199</v>
      </c>
      <c r="Q236">
        <f t="shared" si="48"/>
        <v>148.94388960823215</v>
      </c>
      <c r="R236">
        <f t="shared" si="54"/>
        <v>13453.204964436056</v>
      </c>
      <c r="S236">
        <f t="shared" si="55"/>
        <v>-65.376496311969731</v>
      </c>
      <c r="T236">
        <f t="shared" si="56"/>
        <v>37.900580136937485</v>
      </c>
      <c r="U236">
        <f t="shared" si="57"/>
        <v>4274.0862700289917</v>
      </c>
      <c r="V236">
        <f t="shared" si="58"/>
        <v>75.622390988730331</v>
      </c>
      <c r="X236">
        <f t="shared" si="49"/>
        <v>68.320304825872569</v>
      </c>
      <c r="Y236">
        <f t="shared" si="50"/>
        <v>84.69</v>
      </c>
      <c r="Z236">
        <f t="shared" si="51"/>
        <v>1143.4067103351717</v>
      </c>
      <c r="AA236">
        <f t="shared" si="52"/>
        <v>-199.40671033517174</v>
      </c>
      <c r="AB236">
        <f t="shared" si="59"/>
        <v>37.327499690158689</v>
      </c>
      <c r="AC236">
        <f t="shared" si="53"/>
        <v>39763.036126695086</v>
      </c>
    </row>
    <row r="237" spans="1:29" x14ac:dyDescent="0.25">
      <c r="A237" s="2">
        <v>43084</v>
      </c>
      <c r="B237">
        <v>929</v>
      </c>
      <c r="C237">
        <v>173.97</v>
      </c>
      <c r="D237">
        <v>86.85</v>
      </c>
      <c r="M237">
        <f t="shared" si="45"/>
        <v>1038.5270483397094</v>
      </c>
      <c r="N237">
        <f t="shared" si="46"/>
        <v>0.11789779153897673</v>
      </c>
      <c r="P237">
        <f t="shared" si="47"/>
        <v>501.50094910726608</v>
      </c>
      <c r="Q237">
        <f t="shared" si="48"/>
        <v>206.33187996967786</v>
      </c>
      <c r="R237">
        <f t="shared" si="54"/>
        <v>10198.566410219189</v>
      </c>
      <c r="S237">
        <f t="shared" si="55"/>
        <v>-109.52704833970938</v>
      </c>
      <c r="T237">
        <f t="shared" si="56"/>
        <v>1949.2712443541457</v>
      </c>
      <c r="U237">
        <f t="shared" si="57"/>
        <v>11996.174318009036</v>
      </c>
      <c r="V237">
        <f t="shared" si="58"/>
        <v>62.458284453870419</v>
      </c>
      <c r="X237">
        <f t="shared" si="49"/>
        <v>69.014536235960108</v>
      </c>
      <c r="Y237">
        <f t="shared" si="50"/>
        <v>86.85</v>
      </c>
      <c r="Z237">
        <f t="shared" si="51"/>
        <v>1170.9220212429259</v>
      </c>
      <c r="AA237">
        <f t="shared" si="52"/>
        <v>-241.92202124292589</v>
      </c>
      <c r="AB237">
        <f t="shared" si="59"/>
        <v>1807.5516615829995</v>
      </c>
      <c r="AC237">
        <f t="shared" si="53"/>
        <v>58526.264362262686</v>
      </c>
    </row>
    <row r="238" spans="1:29" x14ac:dyDescent="0.25">
      <c r="A238" s="2">
        <v>43087</v>
      </c>
      <c r="B238">
        <v>943</v>
      </c>
      <c r="C238">
        <v>176.42</v>
      </c>
      <c r="D238">
        <v>86.38</v>
      </c>
      <c r="M238">
        <f t="shared" si="45"/>
        <v>1036.5686060261851</v>
      </c>
      <c r="N238">
        <f t="shared" si="46"/>
        <v>9.9224396634342613E-2</v>
      </c>
      <c r="P238">
        <f t="shared" si="47"/>
        <v>617.23511175786723</v>
      </c>
      <c r="Q238">
        <f t="shared" si="48"/>
        <v>193.05037836325218</v>
      </c>
      <c r="R238">
        <f t="shared" si="54"/>
        <v>13222.229060821599</v>
      </c>
      <c r="S238">
        <f t="shared" si="55"/>
        <v>-93.56860602618508</v>
      </c>
      <c r="T238">
        <f t="shared" si="56"/>
        <v>254.67188107408285</v>
      </c>
      <c r="U238">
        <f t="shared" si="57"/>
        <v>8755.084033683439</v>
      </c>
      <c r="V238">
        <f t="shared" si="58"/>
        <v>90.227485442421198</v>
      </c>
      <c r="X238">
        <f t="shared" si="49"/>
        <v>69.986460210082669</v>
      </c>
      <c r="Y238">
        <f t="shared" si="50"/>
        <v>86.38</v>
      </c>
      <c r="Z238">
        <f t="shared" si="51"/>
        <v>1166.6742413614222</v>
      </c>
      <c r="AA238">
        <f t="shared" si="52"/>
        <v>-223.67424136142222</v>
      </c>
      <c r="AB238">
        <f t="shared" si="59"/>
        <v>332.98147060381029</v>
      </c>
      <c r="AC238">
        <f t="shared" si="53"/>
        <v>50030.166248607762</v>
      </c>
    </row>
    <row r="239" spans="1:29" x14ac:dyDescent="0.25">
      <c r="A239" s="2">
        <v>43088</v>
      </c>
      <c r="B239">
        <v>940</v>
      </c>
      <c r="C239">
        <v>174.54</v>
      </c>
      <c r="D239">
        <v>85.83</v>
      </c>
      <c r="M239">
        <f t="shared" si="45"/>
        <v>1026.9243252494907</v>
      </c>
      <c r="N239">
        <f t="shared" si="46"/>
        <v>9.2472686435628421E-2</v>
      </c>
      <c r="P239">
        <f t="shared" si="47"/>
        <v>527.35525633618124</v>
      </c>
      <c r="Q239">
        <f t="shared" si="48"/>
        <v>178.06919563232856</v>
      </c>
      <c r="R239">
        <f t="shared" si="54"/>
        <v>12541.301349978225</v>
      </c>
      <c r="S239">
        <f t="shared" si="55"/>
        <v>-86.924325249490721</v>
      </c>
      <c r="T239">
        <f t="shared" si="56"/>
        <v>44.146467039550188</v>
      </c>
      <c r="U239">
        <f t="shared" si="57"/>
        <v>7555.8383200792505</v>
      </c>
      <c r="V239">
        <f t="shared" si="58"/>
        <v>74.376231186440464</v>
      </c>
      <c r="X239">
        <f t="shared" si="49"/>
        <v>69.240657323817189</v>
      </c>
      <c r="Y239">
        <f t="shared" si="50"/>
        <v>85.83</v>
      </c>
      <c r="Z239">
        <f t="shared" si="51"/>
        <v>1158.7866767593407</v>
      </c>
      <c r="AA239">
        <f t="shared" si="52"/>
        <v>-218.78667675934071</v>
      </c>
      <c r="AB239">
        <f t="shared" si="59"/>
        <v>23.888287739520202</v>
      </c>
      <c r="AC239">
        <f t="shared" si="53"/>
        <v>47867.609927396232</v>
      </c>
    </row>
    <row r="240" spans="1:29" x14ac:dyDescent="0.25">
      <c r="A240" s="2">
        <v>43089</v>
      </c>
      <c r="B240">
        <v>931</v>
      </c>
      <c r="C240">
        <v>174.35</v>
      </c>
      <c r="D240">
        <v>85.52</v>
      </c>
      <c r="M240">
        <f t="shared" si="45"/>
        <v>1022.8354056664075</v>
      </c>
      <c r="N240">
        <f t="shared" si="46"/>
        <v>9.864168170398227E-2</v>
      </c>
      <c r="P240">
        <f t="shared" si="47"/>
        <v>518.66495392654292</v>
      </c>
      <c r="Q240">
        <f t="shared" si="48"/>
        <v>169.89185627489877</v>
      </c>
      <c r="R240">
        <f t="shared" si="54"/>
        <v>10606.518217448105</v>
      </c>
      <c r="S240">
        <f t="shared" si="55"/>
        <v>-91.835405666407496</v>
      </c>
      <c r="T240">
        <f t="shared" si="56"/>
        <v>24.118710861423445</v>
      </c>
      <c r="U240">
        <f t="shared" si="57"/>
        <v>8433.74173391363</v>
      </c>
      <c r="V240">
        <f t="shared" si="58"/>
        <v>68.130071384150597</v>
      </c>
      <c r="X240">
        <f t="shared" si="49"/>
        <v>69.165283627864824</v>
      </c>
      <c r="Y240">
        <f t="shared" si="50"/>
        <v>85.52</v>
      </c>
      <c r="Z240">
        <f t="shared" si="51"/>
        <v>1154.8752976407131</v>
      </c>
      <c r="AA240">
        <f t="shared" si="52"/>
        <v>-223.87529764071314</v>
      </c>
      <c r="AB240">
        <f t="shared" si="59"/>
        <v>25.894062474339577</v>
      </c>
      <c r="AC240">
        <f t="shared" si="53"/>
        <v>50120.148893717902</v>
      </c>
    </row>
    <row r="241" spans="1:29" x14ac:dyDescent="0.25">
      <c r="A241" s="2">
        <v>43090</v>
      </c>
      <c r="B241">
        <v>917</v>
      </c>
      <c r="C241">
        <v>175.01</v>
      </c>
      <c r="D241">
        <v>85.5</v>
      </c>
      <c r="M241">
        <f t="shared" si="45"/>
        <v>1023.6128401821506</v>
      </c>
      <c r="N241">
        <f t="shared" si="46"/>
        <v>0.11626263923898653</v>
      </c>
      <c r="P241">
        <f t="shared" si="47"/>
        <v>549.16252019160277</v>
      </c>
      <c r="Q241">
        <f t="shared" si="48"/>
        <v>169.37088599377438</v>
      </c>
      <c r="R241">
        <f t="shared" si="54"/>
        <v>7918.8555668456947</v>
      </c>
      <c r="S241">
        <f t="shared" si="55"/>
        <v>-106.61284018215065</v>
      </c>
      <c r="T241">
        <f t="shared" si="56"/>
        <v>218.37257086707706</v>
      </c>
      <c r="U241">
        <f t="shared" si="57"/>
        <v>11366.297691704796</v>
      </c>
      <c r="V241">
        <f t="shared" si="58"/>
        <v>62.391591977281109</v>
      </c>
      <c r="X241">
        <f t="shared" si="49"/>
        <v>69.427108045383562</v>
      </c>
      <c r="Y241">
        <f t="shared" si="50"/>
        <v>85.5</v>
      </c>
      <c r="Z241">
        <f t="shared" si="51"/>
        <v>1155.0360126483474</v>
      </c>
      <c r="AA241">
        <f t="shared" si="52"/>
        <v>-238.03601264834742</v>
      </c>
      <c r="AB241">
        <f t="shared" si="59"/>
        <v>200.52584952743874</v>
      </c>
      <c r="AC241">
        <f t="shared" si="53"/>
        <v>56661.143317524213</v>
      </c>
    </row>
    <row r="242" spans="1:29" x14ac:dyDescent="0.25">
      <c r="A242" s="2">
        <v>43091</v>
      </c>
      <c r="B242">
        <v>937</v>
      </c>
      <c r="C242">
        <v>175.01</v>
      </c>
      <c r="D242">
        <v>85.51</v>
      </c>
      <c r="M242">
        <f t="shared" si="45"/>
        <v>1023.7352477813274</v>
      </c>
      <c r="N242">
        <f t="shared" si="46"/>
        <v>9.2566966682313151E-2</v>
      </c>
      <c r="P242">
        <f t="shared" si="47"/>
        <v>549.16252019160277</v>
      </c>
      <c r="Q242">
        <f t="shared" si="48"/>
        <v>169.63127113433677</v>
      </c>
      <c r="R242">
        <f t="shared" si="54"/>
        <v>11878.373639134852</v>
      </c>
      <c r="S242">
        <f t="shared" si="55"/>
        <v>-86.735247781327416</v>
      </c>
      <c r="T242">
        <f t="shared" si="56"/>
        <v>395.11867965326553</v>
      </c>
      <c r="U242">
        <f t="shared" si="57"/>
        <v>7523.0032076882626</v>
      </c>
      <c r="V242">
        <f t="shared" si="58"/>
        <v>95.242846233261844</v>
      </c>
      <c r="X242">
        <f t="shared" si="49"/>
        <v>69.427108045383562</v>
      </c>
      <c r="Y242">
        <f t="shared" si="50"/>
        <v>85.51</v>
      </c>
      <c r="Z242">
        <f t="shared" si="51"/>
        <v>1155.1584202475242</v>
      </c>
      <c r="AA242">
        <f t="shared" si="52"/>
        <v>-218.15842024752419</v>
      </c>
      <c r="AB242">
        <f t="shared" si="59"/>
        <v>395.11867965326553</v>
      </c>
      <c r="AC242">
        <f t="shared" si="53"/>
        <v>47593.09632489537</v>
      </c>
    </row>
    <row r="243" spans="1:29" x14ac:dyDescent="0.25">
      <c r="A243" s="2">
        <v>43096</v>
      </c>
      <c r="B243">
        <v>948</v>
      </c>
      <c r="C243">
        <v>170.6</v>
      </c>
      <c r="D243">
        <v>85.71</v>
      </c>
      <c r="M243">
        <f t="shared" si="45"/>
        <v>1019.3529130388526</v>
      </c>
      <c r="N243">
        <f t="shared" si="46"/>
        <v>7.526678590596271E-2</v>
      </c>
      <c r="P243">
        <f t="shared" si="47"/>
        <v>361.92082742051986</v>
      </c>
      <c r="Q243">
        <f t="shared" si="48"/>
        <v>174.88097394558145</v>
      </c>
      <c r="R243">
        <f t="shared" si="54"/>
        <v>14397.108578893887</v>
      </c>
      <c r="S243">
        <f t="shared" si="55"/>
        <v>-71.352913038852648</v>
      </c>
      <c r="T243">
        <f t="shared" si="56"/>
        <v>236.61622212954629</v>
      </c>
      <c r="U243">
        <f t="shared" si="57"/>
        <v>5091.2381991300681</v>
      </c>
      <c r="V243">
        <f t="shared" si="58"/>
        <v>87.88391158186073</v>
      </c>
      <c r="X243">
        <f t="shared" si="49"/>
        <v>67.677644891962942</v>
      </c>
      <c r="Y243">
        <f t="shared" si="50"/>
        <v>85.71</v>
      </c>
      <c r="Z243">
        <f t="shared" si="51"/>
        <v>1154.8968931274123</v>
      </c>
      <c r="AA243">
        <f t="shared" si="52"/>
        <v>-206.89689312741234</v>
      </c>
      <c r="AB243">
        <f t="shared" si="59"/>
        <v>126.82199307701471</v>
      </c>
      <c r="AC243">
        <f t="shared" si="53"/>
        <v>42806.324385775886</v>
      </c>
    </row>
    <row r="244" spans="1:29" x14ac:dyDescent="0.25">
      <c r="A244" s="2">
        <v>43097</v>
      </c>
      <c r="B244">
        <v>977</v>
      </c>
      <c r="C244">
        <v>171.08</v>
      </c>
      <c r="D244">
        <v>85.72</v>
      </c>
      <c r="M244">
        <f t="shared" si="45"/>
        <v>1020.2187749755542</v>
      </c>
      <c r="N244">
        <f t="shared" si="46"/>
        <v>4.4236207753893753E-2</v>
      </c>
      <c r="P244">
        <f t="shared" si="47"/>
        <v>380.41447561329153</v>
      </c>
      <c r="Q244">
        <f t="shared" si="48"/>
        <v>175.14555908614383</v>
      </c>
      <c r="R244">
        <f t="shared" si="54"/>
        <v>22197.409783713163</v>
      </c>
      <c r="S244">
        <f t="shared" si="55"/>
        <v>-43.218774975554197</v>
      </c>
      <c r="T244">
        <f t="shared" si="56"/>
        <v>791.52972456473867</v>
      </c>
      <c r="U244">
        <f t="shared" si="57"/>
        <v>1867.8625103875897</v>
      </c>
      <c r="V244">
        <f t="shared" si="58"/>
        <v>106.78649752359013</v>
      </c>
      <c r="X244">
        <f t="shared" si="49"/>
        <v>67.868062650158393</v>
      </c>
      <c r="Y244">
        <f t="shared" si="50"/>
        <v>85.72</v>
      </c>
      <c r="Z244">
        <f t="shared" si="51"/>
        <v>1155.3142317854895</v>
      </c>
      <c r="AA244">
        <f t="shared" si="52"/>
        <v>-178.31423178548948</v>
      </c>
      <c r="AB244">
        <f t="shared" si="59"/>
        <v>816.96852938705138</v>
      </c>
      <c r="AC244">
        <f t="shared" si="53"/>
        <v>31795.965257249267</v>
      </c>
    </row>
    <row r="245" spans="1:29" x14ac:dyDescent="0.25">
      <c r="A245" s="2">
        <v>43098</v>
      </c>
      <c r="B245">
        <v>986</v>
      </c>
      <c r="C245">
        <v>169.23</v>
      </c>
      <c r="D245">
        <v>85.54</v>
      </c>
      <c r="M245">
        <f t="shared" si="45"/>
        <v>1015.1500412644955</v>
      </c>
      <c r="N245">
        <f t="shared" si="46"/>
        <v>2.9563936373727673E-2</v>
      </c>
      <c r="P245">
        <f t="shared" si="47"/>
        <v>311.67137320365265</v>
      </c>
      <c r="Q245">
        <f t="shared" si="48"/>
        <v>170.41362655602356</v>
      </c>
      <c r="R245">
        <f t="shared" si="54"/>
        <v>24960.192916243286</v>
      </c>
      <c r="S245">
        <f t="shared" si="55"/>
        <v>-29.150041264495485</v>
      </c>
      <c r="T245">
        <f t="shared" si="56"/>
        <v>197.92926823267985</v>
      </c>
      <c r="U245">
        <f t="shared" si="57"/>
        <v>849.72490572178958</v>
      </c>
      <c r="V245">
        <f t="shared" si="58"/>
        <v>89.166042279058615</v>
      </c>
      <c r="X245">
        <f t="shared" si="49"/>
        <v>67.134160873780118</v>
      </c>
      <c r="Y245">
        <f t="shared" si="50"/>
        <v>85.54</v>
      </c>
      <c r="Z245">
        <f t="shared" si="51"/>
        <v>1151.9741815441296</v>
      </c>
      <c r="AA245">
        <f t="shared" si="52"/>
        <v>-165.97418154412958</v>
      </c>
      <c r="AB245">
        <f t="shared" si="59"/>
        <v>152.27683995928663</v>
      </c>
      <c r="AC245">
        <f t="shared" si="53"/>
        <v>27547.428939243684</v>
      </c>
    </row>
    <row r="246" spans="1:29" x14ac:dyDescent="0.25">
      <c r="A246" s="2">
        <v>43102</v>
      </c>
      <c r="B246">
        <v>991</v>
      </c>
      <c r="C246">
        <v>172.26</v>
      </c>
      <c r="D246">
        <v>85.95</v>
      </c>
      <c r="M246">
        <f t="shared" si="45"/>
        <v>1024.8618083363685</v>
      </c>
      <c r="N246">
        <f t="shared" si="46"/>
        <v>3.4169332327314367E-2</v>
      </c>
      <c r="P246">
        <f t="shared" si="47"/>
        <v>427.83682742051923</v>
      </c>
      <c r="Q246">
        <f t="shared" si="48"/>
        <v>181.28621731907566</v>
      </c>
      <c r="R246">
        <f t="shared" si="54"/>
        <v>26565.072434315574</v>
      </c>
      <c r="S246">
        <f t="shared" si="55"/>
        <v>-33.86180833636854</v>
      </c>
      <c r="T246">
        <f t="shared" si="56"/>
        <v>22.200748939587182</v>
      </c>
      <c r="U246">
        <f t="shared" si="57"/>
        <v>1146.622063808958</v>
      </c>
      <c r="V246">
        <f t="shared" si="58"/>
        <v>85.904521685928216</v>
      </c>
      <c r="X246">
        <f t="shared" si="49"/>
        <v>68.336172972388852</v>
      </c>
      <c r="Y246">
        <f t="shared" si="50"/>
        <v>85.95</v>
      </c>
      <c r="Z246">
        <f t="shared" si="51"/>
        <v>1158.8546454196853</v>
      </c>
      <c r="AA246">
        <f t="shared" si="52"/>
        <v>-167.85464541968531</v>
      </c>
      <c r="AB246">
        <f t="shared" si="59"/>
        <v>3.5361443872700891</v>
      </c>
      <c r="AC246">
        <f t="shared" si="53"/>
        <v>28175.181988968285</v>
      </c>
    </row>
    <row r="247" spans="1:29" x14ac:dyDescent="0.25">
      <c r="A247" s="2">
        <v>43103</v>
      </c>
      <c r="B247">
        <v>990</v>
      </c>
      <c r="C247">
        <v>172.23</v>
      </c>
      <c r="D247">
        <v>86.35</v>
      </c>
      <c r="M247">
        <f t="shared" si="45"/>
        <v>1029.7116464073436</v>
      </c>
      <c r="N247">
        <f t="shared" si="46"/>
        <v>4.0112774148831867E-2</v>
      </c>
      <c r="P247">
        <f t="shared" si="47"/>
        <v>426.59667440847102</v>
      </c>
      <c r="Q247">
        <f t="shared" si="48"/>
        <v>192.21762294156539</v>
      </c>
      <c r="R247">
        <f t="shared" si="54"/>
        <v>26240.096530701117</v>
      </c>
      <c r="S247">
        <f t="shared" si="55"/>
        <v>-39.711646407343551</v>
      </c>
      <c r="T247">
        <f t="shared" si="56"/>
        <v>34.220605456628633</v>
      </c>
      <c r="U247">
        <f t="shared" si="57"/>
        <v>1577.014860381882</v>
      </c>
      <c r="V247">
        <f t="shared" si="58"/>
        <v>80.314788023077881</v>
      </c>
      <c r="X247">
        <f t="shared" si="49"/>
        <v>68.324271862501632</v>
      </c>
      <c r="Y247">
        <f t="shared" si="50"/>
        <v>86.35</v>
      </c>
      <c r="Z247">
        <f t="shared" si="51"/>
        <v>1163.7325161955741</v>
      </c>
      <c r="AA247">
        <f t="shared" si="52"/>
        <v>-173.73251619557414</v>
      </c>
      <c r="AB247">
        <f t="shared" si="59"/>
        <v>34.549364858047873</v>
      </c>
      <c r="AC247">
        <f t="shared" si="53"/>
        <v>30182.987183645429</v>
      </c>
    </row>
    <row r="248" spans="1:29" x14ac:dyDescent="0.25">
      <c r="A248" s="2">
        <v>43104</v>
      </c>
      <c r="B248">
        <v>992</v>
      </c>
      <c r="C248">
        <v>173.03</v>
      </c>
      <c r="D248">
        <v>87.11</v>
      </c>
      <c r="M248">
        <f t="shared" si="45"/>
        <v>1040.253714507319</v>
      </c>
      <c r="N248">
        <f t="shared" si="46"/>
        <v>4.8642857366249036E-2</v>
      </c>
      <c r="P248">
        <f t="shared" si="47"/>
        <v>460.28342139642308</v>
      </c>
      <c r="Q248">
        <f t="shared" si="48"/>
        <v>213.86889362429648</v>
      </c>
      <c r="R248">
        <f t="shared" si="54"/>
        <v>26892.048337930031</v>
      </c>
      <c r="S248">
        <f t="shared" si="55"/>
        <v>-48.253714507319046</v>
      </c>
      <c r="T248">
        <f t="shared" si="56"/>
        <v>72.966927424618959</v>
      </c>
      <c r="U248">
        <f t="shared" si="57"/>
        <v>2328.4209637538524</v>
      </c>
      <c r="V248">
        <f t="shared" si="58"/>
        <v>83.232734755647925</v>
      </c>
      <c r="X248">
        <f t="shared" si="49"/>
        <v>68.641634792827375</v>
      </c>
      <c r="Y248">
        <f t="shared" si="50"/>
        <v>87.11</v>
      </c>
      <c r="Z248">
        <f t="shared" si="51"/>
        <v>1173.527045497842</v>
      </c>
      <c r="AA248">
        <f t="shared" si="52"/>
        <v>-181.52704549784198</v>
      </c>
      <c r="AB248">
        <f t="shared" si="59"/>
        <v>60.754687043912092</v>
      </c>
      <c r="AC248">
        <f t="shared" si="53"/>
        <v>32952.068247175594</v>
      </c>
    </row>
    <row r="249" spans="1:29" x14ac:dyDescent="0.25">
      <c r="A249" s="2">
        <v>43105</v>
      </c>
      <c r="B249">
        <v>1002</v>
      </c>
      <c r="C249">
        <v>175</v>
      </c>
      <c r="D249">
        <v>88.19</v>
      </c>
      <c r="M249">
        <f t="shared" si="45"/>
        <v>1056.5249957286674</v>
      </c>
      <c r="N249">
        <f t="shared" si="46"/>
        <v>5.4416163401863636E-2</v>
      </c>
      <c r="P249">
        <f t="shared" si="47"/>
        <v>548.69393585425382</v>
      </c>
      <c r="Q249">
        <f t="shared" si="48"/>
        <v>246.62368880501933</v>
      </c>
      <c r="R249">
        <f t="shared" si="54"/>
        <v>30271.807374074611</v>
      </c>
      <c r="S249">
        <f t="shared" si="55"/>
        <v>-54.524995728667363</v>
      </c>
      <c r="T249">
        <f t="shared" si="56"/>
        <v>39.328968157236048</v>
      </c>
      <c r="U249">
        <f t="shared" si="57"/>
        <v>2972.9751592111943</v>
      </c>
      <c r="V249">
        <f t="shared" si="58"/>
        <v>91.396841290507837</v>
      </c>
      <c r="X249">
        <f t="shared" si="49"/>
        <v>69.423141008754484</v>
      </c>
      <c r="Y249">
        <f t="shared" si="50"/>
        <v>88.19</v>
      </c>
      <c r="Z249">
        <f t="shared" si="51"/>
        <v>1187.9575124298356</v>
      </c>
      <c r="AA249">
        <f t="shared" si="52"/>
        <v>-185.95751242983556</v>
      </c>
      <c r="AB249">
        <f t="shared" si="59"/>
        <v>19.629037235488589</v>
      </c>
      <c r="AC249">
        <f t="shared" si="53"/>
        <v>34580.196429092444</v>
      </c>
    </row>
    <row r="250" spans="1:29" x14ac:dyDescent="0.25">
      <c r="A250" s="2">
        <v>43108</v>
      </c>
      <c r="B250">
        <v>991</v>
      </c>
      <c r="C250">
        <v>174.35</v>
      </c>
      <c r="D250">
        <v>88.28</v>
      </c>
      <c r="M250">
        <f t="shared" si="45"/>
        <v>1056.6199030391933</v>
      </c>
      <c r="N250">
        <f t="shared" si="46"/>
        <v>6.6215845650043723E-2</v>
      </c>
      <c r="P250">
        <f t="shared" si="47"/>
        <v>518.66495392654292</v>
      </c>
      <c r="Q250">
        <f t="shared" si="48"/>
        <v>249.45855507007965</v>
      </c>
      <c r="R250">
        <f t="shared" si="54"/>
        <v>26565.072434315574</v>
      </c>
      <c r="S250">
        <f t="shared" si="55"/>
        <v>-65.619903039193332</v>
      </c>
      <c r="T250">
        <f t="shared" si="56"/>
        <v>123.09696822916258</v>
      </c>
      <c r="U250">
        <f t="shared" si="57"/>
        <v>4305.9716748731344</v>
      </c>
      <c r="V250">
        <f t="shared" si="58"/>
        <v>71.217373964807393</v>
      </c>
      <c r="X250">
        <f t="shared" si="49"/>
        <v>69.165283627864824</v>
      </c>
      <c r="Y250">
        <f t="shared" si="50"/>
        <v>88.28</v>
      </c>
      <c r="Z250">
        <f t="shared" si="51"/>
        <v>1188.659795013499</v>
      </c>
      <c r="AA250">
        <f t="shared" si="52"/>
        <v>-197.65979501349898</v>
      </c>
      <c r="AB250">
        <f t="shared" si="59"/>
        <v>136.94341766791217</v>
      </c>
      <c r="AC250">
        <f t="shared" si="53"/>
        <v>39069.394564778435</v>
      </c>
    </row>
    <row r="251" spans="1:29" x14ac:dyDescent="0.25">
      <c r="A251" s="2">
        <v>43109</v>
      </c>
      <c r="B251">
        <v>967</v>
      </c>
      <c r="C251">
        <v>174.33</v>
      </c>
      <c r="D251">
        <v>88.22</v>
      </c>
      <c r="M251">
        <f t="shared" si="45"/>
        <v>1055.8544801800692</v>
      </c>
      <c r="N251">
        <f t="shared" si="46"/>
        <v>9.1886742688799622E-2</v>
      </c>
      <c r="P251">
        <f t="shared" si="47"/>
        <v>517.75438525184495</v>
      </c>
      <c r="Q251">
        <f t="shared" si="48"/>
        <v>247.56684422670611</v>
      </c>
      <c r="R251">
        <f t="shared" si="54"/>
        <v>19317.650747568587</v>
      </c>
      <c r="S251">
        <f t="shared" si="55"/>
        <v>-88.854480180069231</v>
      </c>
      <c r="T251">
        <f t="shared" si="56"/>
        <v>539.84557491531291</v>
      </c>
      <c r="U251">
        <f t="shared" si="57"/>
        <v>7895.1186480703154</v>
      </c>
      <c r="V251">
        <f t="shared" si="58"/>
        <v>57.314788023077881</v>
      </c>
      <c r="X251">
        <f t="shared" si="49"/>
        <v>69.157349554606697</v>
      </c>
      <c r="Y251">
        <f t="shared" si="50"/>
        <v>88.22</v>
      </c>
      <c r="Z251">
        <f t="shared" si="51"/>
        <v>1187.9130606243175</v>
      </c>
      <c r="AA251">
        <f t="shared" si="52"/>
        <v>-220.9130606243175</v>
      </c>
      <c r="AB251">
        <f t="shared" si="59"/>
        <v>540.71436156727509</v>
      </c>
      <c r="AC251">
        <f t="shared" si="53"/>
        <v>48802.580354403377</v>
      </c>
    </row>
  </sheetData>
  <sortState ref="D2:E254">
    <sortCondition ref="D1"/>
  </sortState>
  <mergeCells count="2">
    <mergeCell ref="P1:Q1"/>
    <mergeCell ref="G27:I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0.93673063815386282</v>
      </c>
    </row>
    <row r="5" spans="1:9" x14ac:dyDescent="0.25">
      <c r="A5" s="8" t="s">
        <v>97</v>
      </c>
      <c r="B5" s="8">
        <v>0.8774642884561431</v>
      </c>
    </row>
    <row r="6" spans="1:9" x14ac:dyDescent="0.25">
      <c r="A6" s="8" t="s">
        <v>98</v>
      </c>
      <c r="B6" s="8">
        <v>0.87646806315903858</v>
      </c>
    </row>
    <row r="7" spans="1:9" x14ac:dyDescent="0.25">
      <c r="A7" s="8" t="s">
        <v>45</v>
      </c>
      <c r="B7" s="8">
        <v>41.069351085461584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2</v>
      </c>
      <c r="C12" s="8">
        <v>2971238.8306045188</v>
      </c>
      <c r="D12" s="8">
        <v>1485619.4153022594</v>
      </c>
      <c r="E12" s="8">
        <v>880.78900526461564</v>
      </c>
      <c r="F12" s="8">
        <v>7.183056302187846E-113</v>
      </c>
    </row>
    <row r="13" spans="1:9" x14ac:dyDescent="0.25">
      <c r="A13" s="8" t="s">
        <v>101</v>
      </c>
      <c r="B13" s="8">
        <v>246</v>
      </c>
      <c r="C13" s="8">
        <v>414926.13325090252</v>
      </c>
      <c r="D13" s="8">
        <v>1686.6915985809046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-294.0386819671636</v>
      </c>
      <c r="C17" s="8">
        <v>27.730171467167882</v>
      </c>
      <c r="D17" s="8">
        <v>-10.603565229133224</v>
      </c>
      <c r="E17" s="8">
        <v>7.0223519915088293E-22</v>
      </c>
      <c r="F17" s="8">
        <v>-348.65753000362832</v>
      </c>
      <c r="G17" s="8">
        <v>-239.41983393069887</v>
      </c>
      <c r="H17" s="8">
        <v>-348.65753000362832</v>
      </c>
      <c r="I17" s="8">
        <v>-239.41983393069887</v>
      </c>
    </row>
    <row r="18" spans="1:9" x14ac:dyDescent="0.25">
      <c r="A18" s="8" t="s">
        <v>25</v>
      </c>
      <c r="B18" s="8">
        <v>1.5488632031719576</v>
      </c>
      <c r="C18" s="8">
        <v>0.45362372945377427</v>
      </c>
      <c r="D18" s="8">
        <v>3.4144227971429166</v>
      </c>
      <c r="E18" s="8">
        <v>7.474352792972526E-4</v>
      </c>
      <c r="F18" s="8">
        <v>0.65538133003947496</v>
      </c>
      <c r="G18" s="8">
        <v>2.4423450763044401</v>
      </c>
      <c r="H18" s="8">
        <v>0.65538133003947496</v>
      </c>
      <c r="I18" s="8">
        <v>2.4423450763044401</v>
      </c>
    </row>
    <row r="19" spans="1:9" ht="15.75" thickBot="1" x14ac:dyDescent="0.3">
      <c r="A19" s="9" t="s">
        <v>65</v>
      </c>
      <c r="B19" s="9">
        <v>12.240759917686209</v>
      </c>
      <c r="C19" s="9">
        <v>0.89898565754466686</v>
      </c>
      <c r="D19" s="9">
        <v>13.616190441923726</v>
      </c>
      <c r="E19" s="9">
        <v>7.6173465040634895E-32</v>
      </c>
      <c r="F19" s="9">
        <v>10.470069062978403</v>
      </c>
      <c r="G19" s="9">
        <v>14.011450772394014</v>
      </c>
      <c r="H19" s="9">
        <v>10.470069062978403</v>
      </c>
      <c r="I19" s="9">
        <v>14.011450772394014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49"/>
  <sheetViews>
    <sheetView workbookViewId="0">
      <selection activeCell="F9" sqref="F9"/>
    </sheetView>
  </sheetViews>
  <sheetFormatPr defaultRowHeight="15" x14ac:dyDescent="0.25"/>
  <cols>
    <col min="14" max="14" width="12.85546875" bestFit="1" customWidth="1"/>
    <col min="15" max="191" width="9.28515625" bestFit="1" customWidth="1"/>
    <col min="192" max="193" width="12" bestFit="1" customWidth="1"/>
    <col min="194" max="263" width="9.28515625" bestFit="1" customWidth="1"/>
  </cols>
  <sheetData>
    <row r="1" spans="1:263" x14ac:dyDescent="0.25">
      <c r="A1">
        <v>1</v>
      </c>
      <c r="B1">
        <v>118.99</v>
      </c>
      <c r="C1">
        <v>62.64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</row>
    <row r="2" spans="1:263" x14ac:dyDescent="0.25">
      <c r="A2">
        <v>1</v>
      </c>
      <c r="B2">
        <v>119.11</v>
      </c>
      <c r="C2">
        <v>62.62</v>
      </c>
      <c r="E2">
        <v>118.99</v>
      </c>
      <c r="F2">
        <v>119.11</v>
      </c>
      <c r="G2">
        <v>119.75</v>
      </c>
      <c r="H2">
        <v>119.25</v>
      </c>
      <c r="I2">
        <v>119.04</v>
      </c>
      <c r="J2">
        <v>120</v>
      </c>
      <c r="K2">
        <v>119.99</v>
      </c>
      <c r="L2">
        <v>119.78</v>
      </c>
      <c r="M2">
        <v>120</v>
      </c>
      <c r="N2">
        <v>120.08</v>
      </c>
      <c r="O2">
        <v>119.97</v>
      </c>
      <c r="P2">
        <v>121.88</v>
      </c>
      <c r="Q2">
        <v>121.94</v>
      </c>
      <c r="R2">
        <v>121.95</v>
      </c>
      <c r="S2">
        <v>121.63</v>
      </c>
      <c r="T2">
        <v>121.35</v>
      </c>
      <c r="U2">
        <v>128.75</v>
      </c>
      <c r="V2">
        <v>128.53</v>
      </c>
      <c r="W2">
        <v>129.08000000000001</v>
      </c>
      <c r="X2">
        <v>130.29</v>
      </c>
      <c r="Y2">
        <v>131.53</v>
      </c>
      <c r="Z2">
        <v>132.04</v>
      </c>
      <c r="AA2">
        <v>132.41999999999999</v>
      </c>
      <c r="AB2">
        <v>132.12</v>
      </c>
      <c r="AC2">
        <v>133.29</v>
      </c>
      <c r="AD2">
        <v>135.02000000000001</v>
      </c>
      <c r="AE2">
        <v>135.51</v>
      </c>
      <c r="AF2">
        <v>135.34</v>
      </c>
      <c r="AG2">
        <v>135.72</v>
      </c>
      <c r="AH2">
        <v>136.69999999999999</v>
      </c>
      <c r="AI2">
        <v>137.11000000000001</v>
      </c>
      <c r="AJ2">
        <v>136.53</v>
      </c>
      <c r="AK2">
        <v>136.66</v>
      </c>
      <c r="AL2">
        <v>136.93</v>
      </c>
      <c r="AM2">
        <v>136.99</v>
      </c>
      <c r="AN2">
        <v>139.79</v>
      </c>
      <c r="AO2">
        <v>138.96</v>
      </c>
      <c r="AP2">
        <v>139.78</v>
      </c>
      <c r="AQ2">
        <v>139.34</v>
      </c>
      <c r="AR2">
        <v>139.52000000000001</v>
      </c>
      <c r="AS2">
        <v>139</v>
      </c>
      <c r="AT2">
        <v>138.68</v>
      </c>
      <c r="AU2">
        <v>139.13999999999999</v>
      </c>
      <c r="AV2">
        <v>139.19999999999999</v>
      </c>
      <c r="AW2">
        <v>138.99</v>
      </c>
      <c r="AX2">
        <v>140.46</v>
      </c>
      <c r="AY2">
        <v>140.69</v>
      </c>
      <c r="AZ2">
        <v>139.99</v>
      </c>
      <c r="BA2">
        <v>141.46</v>
      </c>
      <c r="BB2">
        <v>139.84</v>
      </c>
      <c r="BC2">
        <v>141.41999999999999</v>
      </c>
      <c r="BD2">
        <v>140.91999999999999</v>
      </c>
      <c r="BE2">
        <v>140.63999999999999</v>
      </c>
      <c r="BF2">
        <v>140.88</v>
      </c>
      <c r="BG2">
        <v>143.80000000000001</v>
      </c>
      <c r="BH2">
        <v>144.12</v>
      </c>
      <c r="BI2">
        <v>143.93</v>
      </c>
      <c r="BJ2">
        <v>143.66</v>
      </c>
      <c r="BK2">
        <v>143.69999999999999</v>
      </c>
      <c r="BL2">
        <v>144.77000000000001</v>
      </c>
      <c r="BM2">
        <v>144.02000000000001</v>
      </c>
      <c r="BN2">
        <v>143.66</v>
      </c>
      <c r="BO2">
        <v>143.34</v>
      </c>
      <c r="BP2">
        <v>143.16999999999999</v>
      </c>
      <c r="BQ2">
        <v>141.63</v>
      </c>
      <c r="BR2">
        <v>141.80000000000001</v>
      </c>
      <c r="BS2">
        <v>141.05000000000001</v>
      </c>
      <c r="BT2">
        <v>141.19999999999999</v>
      </c>
      <c r="BU2">
        <v>140.68</v>
      </c>
      <c r="BV2">
        <v>142.44</v>
      </c>
      <c r="BW2">
        <v>142.27000000000001</v>
      </c>
      <c r="BX2">
        <v>143.63999999999999</v>
      </c>
      <c r="BY2">
        <v>144.53</v>
      </c>
      <c r="BZ2">
        <v>143.68</v>
      </c>
      <c r="CA2">
        <v>143.79</v>
      </c>
      <c r="CB2">
        <v>143.65</v>
      </c>
      <c r="CC2">
        <v>147.51</v>
      </c>
      <c r="CD2">
        <v>147.06</v>
      </c>
      <c r="CE2">
        <v>146.53</v>
      </c>
      <c r="CF2">
        <v>148.96</v>
      </c>
      <c r="CG2">
        <v>153.01</v>
      </c>
      <c r="CH2">
        <v>153.99</v>
      </c>
      <c r="CI2">
        <v>153.26</v>
      </c>
      <c r="CJ2">
        <v>153.94999999999999</v>
      </c>
      <c r="CK2">
        <v>156.1</v>
      </c>
      <c r="CL2">
        <v>155.69999999999999</v>
      </c>
      <c r="CM2">
        <v>155.47</v>
      </c>
      <c r="CN2">
        <v>150.25</v>
      </c>
      <c r="CO2">
        <v>152.54</v>
      </c>
      <c r="CP2">
        <v>153.06</v>
      </c>
      <c r="CQ2">
        <v>153.99</v>
      </c>
      <c r="CR2">
        <v>153.80000000000001</v>
      </c>
      <c r="CS2">
        <v>153.34</v>
      </c>
      <c r="CT2">
        <v>153.87</v>
      </c>
      <c r="CU2">
        <v>153.61000000000001</v>
      </c>
      <c r="CV2">
        <v>153.66999999999999</v>
      </c>
      <c r="CW2">
        <v>152.76</v>
      </c>
      <c r="CX2">
        <v>153.18</v>
      </c>
      <c r="CY2">
        <v>155.44999999999999</v>
      </c>
      <c r="CZ2">
        <v>153.93</v>
      </c>
      <c r="DA2">
        <v>154.44999999999999</v>
      </c>
      <c r="DB2">
        <v>155.37</v>
      </c>
      <c r="DC2">
        <v>154.99</v>
      </c>
      <c r="DD2">
        <v>148.97999999999999</v>
      </c>
      <c r="DE2">
        <v>145.41999999999999</v>
      </c>
      <c r="DF2">
        <v>146.59</v>
      </c>
      <c r="DG2">
        <v>145.16</v>
      </c>
      <c r="DH2">
        <v>144.29</v>
      </c>
      <c r="DI2">
        <v>142.27000000000001</v>
      </c>
      <c r="DJ2">
        <v>146.34</v>
      </c>
      <c r="DK2">
        <v>145.01</v>
      </c>
      <c r="DL2">
        <v>145.87</v>
      </c>
      <c r="DM2">
        <v>145.63</v>
      </c>
      <c r="DN2">
        <v>146.28</v>
      </c>
      <c r="DO2">
        <v>145.82</v>
      </c>
      <c r="DP2">
        <v>143.72999999999999</v>
      </c>
      <c r="DQ2">
        <v>145.83000000000001</v>
      </c>
      <c r="DR2">
        <v>143.68</v>
      </c>
      <c r="DS2">
        <v>144.02000000000001</v>
      </c>
      <c r="DT2">
        <v>143.5</v>
      </c>
      <c r="DU2">
        <v>144.09</v>
      </c>
      <c r="DV2">
        <v>142.72999999999999</v>
      </c>
      <c r="DW2">
        <v>144.18</v>
      </c>
      <c r="DX2">
        <v>145.06</v>
      </c>
      <c r="DY2">
        <v>145.53</v>
      </c>
      <c r="DZ2">
        <v>145.74</v>
      </c>
      <c r="EA2">
        <v>147.77000000000001</v>
      </c>
      <c r="EB2">
        <v>149.04</v>
      </c>
      <c r="EC2">
        <v>149.56</v>
      </c>
      <c r="ED2">
        <v>150.08000000000001</v>
      </c>
      <c r="EE2">
        <v>151.02000000000001</v>
      </c>
      <c r="EF2">
        <v>150.34</v>
      </c>
      <c r="EG2">
        <v>150.27000000000001</v>
      </c>
      <c r="EH2">
        <v>152.09</v>
      </c>
      <c r="EI2">
        <v>152.74</v>
      </c>
      <c r="EJ2">
        <v>153.46</v>
      </c>
      <c r="EK2">
        <v>150.56</v>
      </c>
      <c r="EL2">
        <v>149.5</v>
      </c>
      <c r="EM2">
        <v>148.72999999999999</v>
      </c>
      <c r="EN2">
        <v>150.05000000000001</v>
      </c>
      <c r="EO2">
        <v>157.13999999999999</v>
      </c>
      <c r="EP2">
        <v>155.57</v>
      </c>
      <c r="EQ2">
        <v>156.38999999999999</v>
      </c>
      <c r="ER2">
        <v>158.81</v>
      </c>
      <c r="ES2">
        <v>160.08000000000001</v>
      </c>
      <c r="ET2">
        <v>161.06</v>
      </c>
      <c r="EU2">
        <v>155.32</v>
      </c>
      <c r="EV2">
        <v>157.47999999999999</v>
      </c>
      <c r="EW2">
        <v>159.85</v>
      </c>
      <c r="EX2">
        <v>161.6</v>
      </c>
      <c r="EY2">
        <v>160.94999999999999</v>
      </c>
      <c r="EZ2">
        <v>157.86000000000001</v>
      </c>
      <c r="FA2">
        <v>157.5</v>
      </c>
      <c r="FB2">
        <v>157.21</v>
      </c>
      <c r="FC2">
        <v>159.78</v>
      </c>
      <c r="FD2">
        <v>159.97999999999999</v>
      </c>
      <c r="FE2">
        <v>159.27000000000001</v>
      </c>
      <c r="FF2">
        <v>159.86000000000001</v>
      </c>
      <c r="FG2">
        <v>162.91</v>
      </c>
      <c r="FH2">
        <v>163.35</v>
      </c>
      <c r="FI2">
        <v>164</v>
      </c>
      <c r="FJ2">
        <v>164.05</v>
      </c>
      <c r="FK2">
        <v>162.08000000000001</v>
      </c>
      <c r="FL2">
        <v>161.91</v>
      </c>
      <c r="FM2">
        <v>161.26</v>
      </c>
      <c r="FN2">
        <v>158.63</v>
      </c>
      <c r="FO2">
        <v>161.5</v>
      </c>
      <c r="FP2">
        <v>160.86000000000001</v>
      </c>
      <c r="FQ2">
        <v>159.65</v>
      </c>
      <c r="FR2">
        <v>158.28</v>
      </c>
      <c r="FS2">
        <v>159.88</v>
      </c>
      <c r="FT2">
        <v>158.66999999999999</v>
      </c>
      <c r="FU2">
        <v>158.72999999999999</v>
      </c>
      <c r="FV2">
        <v>156.07</v>
      </c>
      <c r="FW2">
        <v>153.38999999999999</v>
      </c>
      <c r="FX2">
        <v>151.88999999999999</v>
      </c>
      <c r="FY2">
        <v>150.55000000000001</v>
      </c>
      <c r="FZ2">
        <v>153.13999999999999</v>
      </c>
      <c r="GA2">
        <v>154.22999999999999</v>
      </c>
      <c r="GB2">
        <v>153.28</v>
      </c>
      <c r="GC2">
        <v>154.12</v>
      </c>
      <c r="GD2">
        <v>153.81</v>
      </c>
      <c r="GE2">
        <v>154.47999999999999</v>
      </c>
      <c r="GF2">
        <v>153.47999999999999</v>
      </c>
      <c r="GG2">
        <v>155.38999999999999</v>
      </c>
      <c r="GH2">
        <v>155.30000000000001</v>
      </c>
      <c r="GI2">
        <v>155.84</v>
      </c>
      <c r="GJ2">
        <v>155.9</v>
      </c>
      <c r="GK2">
        <v>156.55000000000001</v>
      </c>
      <c r="GL2">
        <v>156</v>
      </c>
      <c r="GM2">
        <v>156.99</v>
      </c>
      <c r="GN2">
        <v>159.88</v>
      </c>
      <c r="GO2">
        <v>160.47</v>
      </c>
      <c r="GP2">
        <v>159.76</v>
      </c>
      <c r="GQ2">
        <v>155.97999999999999</v>
      </c>
      <c r="GR2">
        <v>156.25</v>
      </c>
      <c r="GS2">
        <v>156.16999999999999</v>
      </c>
      <c r="GT2">
        <v>157.1</v>
      </c>
      <c r="GU2">
        <v>156.41</v>
      </c>
      <c r="GV2">
        <v>157.41</v>
      </c>
      <c r="GW2">
        <v>163.05000000000001</v>
      </c>
      <c r="GX2">
        <v>166.72</v>
      </c>
      <c r="GY2">
        <v>169.04</v>
      </c>
      <c r="GZ2">
        <v>166.89</v>
      </c>
      <c r="HA2">
        <v>168.11</v>
      </c>
      <c r="HB2">
        <v>172.5</v>
      </c>
      <c r="HC2">
        <v>174.25</v>
      </c>
      <c r="HD2">
        <v>174.81</v>
      </c>
      <c r="HE2">
        <v>176.24</v>
      </c>
      <c r="HF2">
        <v>175.88</v>
      </c>
      <c r="HG2">
        <v>174.67</v>
      </c>
      <c r="HH2">
        <v>173.97</v>
      </c>
      <c r="HI2">
        <v>171.34</v>
      </c>
      <c r="HJ2">
        <v>169.08</v>
      </c>
      <c r="HK2">
        <v>171.1</v>
      </c>
      <c r="HL2">
        <v>170.15</v>
      </c>
      <c r="HM2">
        <v>169.98</v>
      </c>
      <c r="HN2">
        <v>173.14</v>
      </c>
      <c r="HO2">
        <v>174.96</v>
      </c>
      <c r="HP2">
        <v>174.97</v>
      </c>
      <c r="HQ2">
        <v>174.09</v>
      </c>
      <c r="HR2">
        <v>173.07</v>
      </c>
      <c r="HS2">
        <v>169.48</v>
      </c>
      <c r="HT2">
        <v>171.85</v>
      </c>
      <c r="HU2">
        <v>171.05</v>
      </c>
      <c r="HV2">
        <v>169.8</v>
      </c>
      <c r="HW2">
        <v>169.64</v>
      </c>
      <c r="HX2">
        <v>169.01</v>
      </c>
      <c r="HY2">
        <v>169.32</v>
      </c>
      <c r="HZ2">
        <v>169.37</v>
      </c>
      <c r="IA2">
        <v>172.67</v>
      </c>
      <c r="IB2">
        <v>171.7</v>
      </c>
      <c r="IC2">
        <v>172.27</v>
      </c>
      <c r="ID2">
        <v>172.22</v>
      </c>
      <c r="IE2">
        <v>173.97</v>
      </c>
      <c r="IF2">
        <v>176.42</v>
      </c>
      <c r="IG2">
        <v>174.54</v>
      </c>
      <c r="IH2">
        <v>174.35</v>
      </c>
      <c r="II2">
        <v>175.01</v>
      </c>
      <c r="IJ2">
        <v>175.01</v>
      </c>
      <c r="IK2">
        <v>170.6</v>
      </c>
      <c r="IL2">
        <v>171.08</v>
      </c>
      <c r="IM2">
        <v>169.23</v>
      </c>
      <c r="IN2">
        <v>172.26</v>
      </c>
      <c r="IO2">
        <v>172.23</v>
      </c>
      <c r="IP2">
        <v>173.03</v>
      </c>
      <c r="IQ2">
        <v>175</v>
      </c>
      <c r="IR2">
        <v>174.35</v>
      </c>
      <c r="IS2">
        <v>174.33</v>
      </c>
    </row>
    <row r="3" spans="1:263" x14ac:dyDescent="0.25">
      <c r="A3">
        <v>1</v>
      </c>
      <c r="B3">
        <v>119.75</v>
      </c>
      <c r="C3">
        <v>63.19</v>
      </c>
      <c r="E3">
        <v>62.64</v>
      </c>
      <c r="F3">
        <v>62.62</v>
      </c>
      <c r="G3">
        <v>63.19</v>
      </c>
      <c r="H3">
        <v>62.61</v>
      </c>
      <c r="I3">
        <v>62.7</v>
      </c>
      <c r="J3">
        <v>62.53</v>
      </c>
      <c r="K3">
        <v>62.5</v>
      </c>
      <c r="L3">
        <v>62.3</v>
      </c>
      <c r="M3">
        <v>62.74</v>
      </c>
      <c r="N3">
        <v>62.96</v>
      </c>
      <c r="O3">
        <v>63.52</v>
      </c>
      <c r="P3">
        <v>63.68</v>
      </c>
      <c r="Q3">
        <v>64.27</v>
      </c>
      <c r="R3">
        <v>65.78</v>
      </c>
      <c r="S3">
        <v>65.13</v>
      </c>
      <c r="T3">
        <v>64.650000000000006</v>
      </c>
      <c r="U3">
        <v>63.58</v>
      </c>
      <c r="V3">
        <v>63.17</v>
      </c>
      <c r="W3">
        <v>63.68</v>
      </c>
      <c r="X3">
        <v>63.64</v>
      </c>
      <c r="Y3">
        <v>63.43</v>
      </c>
      <c r="Z3">
        <v>63.34</v>
      </c>
      <c r="AA3">
        <v>64.06</v>
      </c>
      <c r="AB3">
        <v>64</v>
      </c>
      <c r="AC3">
        <v>64.72</v>
      </c>
      <c r="AD3">
        <v>64.569999999999993</v>
      </c>
      <c r="AE3">
        <v>64.53</v>
      </c>
      <c r="AF3">
        <v>64.52</v>
      </c>
      <c r="AG3">
        <v>64.62</v>
      </c>
      <c r="AH3">
        <v>64.489999999999995</v>
      </c>
      <c r="AI3">
        <v>64.36</v>
      </c>
      <c r="AJ3">
        <v>64.62</v>
      </c>
      <c r="AK3">
        <v>64.62</v>
      </c>
      <c r="AL3">
        <v>64.23</v>
      </c>
      <c r="AM3">
        <v>63.98</v>
      </c>
      <c r="AN3">
        <v>64.94</v>
      </c>
      <c r="AO3">
        <v>64.010000000000005</v>
      </c>
      <c r="AP3">
        <v>64.25</v>
      </c>
      <c r="AQ3">
        <v>64.27</v>
      </c>
      <c r="AR3">
        <v>64.400000000000006</v>
      </c>
      <c r="AS3">
        <v>64.989999999999995</v>
      </c>
      <c r="AT3">
        <v>64.73</v>
      </c>
      <c r="AU3">
        <v>64.930000000000007</v>
      </c>
      <c r="AV3">
        <v>64.709999999999994</v>
      </c>
      <c r="AW3">
        <v>64.41</v>
      </c>
      <c r="AX3">
        <v>64.75</v>
      </c>
      <c r="AY3">
        <v>64.64</v>
      </c>
      <c r="AZ3">
        <v>64.87</v>
      </c>
      <c r="BA3">
        <v>64.930000000000007</v>
      </c>
      <c r="BB3">
        <v>64.209999999999994</v>
      </c>
      <c r="BC3">
        <v>65.03</v>
      </c>
      <c r="BD3">
        <v>64.87</v>
      </c>
      <c r="BE3">
        <v>64.98</v>
      </c>
      <c r="BF3">
        <v>65.099999999999994</v>
      </c>
      <c r="BG3">
        <v>65.290000000000006</v>
      </c>
      <c r="BH3">
        <v>65.47</v>
      </c>
      <c r="BI3">
        <v>65.709999999999994</v>
      </c>
      <c r="BJ3">
        <v>65.86</v>
      </c>
      <c r="BK3">
        <v>65.55</v>
      </c>
      <c r="BL3">
        <v>65.73</v>
      </c>
      <c r="BM3">
        <v>65.56</v>
      </c>
      <c r="BN3">
        <v>65.73</v>
      </c>
      <c r="BO3">
        <v>65.680000000000007</v>
      </c>
      <c r="BP3">
        <v>65.53</v>
      </c>
      <c r="BQ3">
        <v>65.48</v>
      </c>
      <c r="BR3">
        <v>65.23</v>
      </c>
      <c r="BS3">
        <v>64.95</v>
      </c>
      <c r="BT3">
        <v>65.39</v>
      </c>
      <c r="BU3">
        <v>65.040000000000006</v>
      </c>
      <c r="BV3">
        <v>65.5</v>
      </c>
      <c r="BW3">
        <v>66.400000000000006</v>
      </c>
      <c r="BX3">
        <v>67.53</v>
      </c>
      <c r="BY3">
        <v>67.92</v>
      </c>
      <c r="BZ3">
        <v>67.83</v>
      </c>
      <c r="CA3">
        <v>68.27</v>
      </c>
      <c r="CB3">
        <v>68.459999999999994</v>
      </c>
      <c r="CC3">
        <v>69.3</v>
      </c>
      <c r="CD3">
        <v>69.08</v>
      </c>
      <c r="CE3">
        <v>68.81</v>
      </c>
      <c r="CF3">
        <v>69</v>
      </c>
      <c r="CG3">
        <v>68.94</v>
      </c>
      <c r="CH3">
        <v>69.040000000000006</v>
      </c>
      <c r="CI3">
        <v>69.31</v>
      </c>
      <c r="CJ3">
        <v>68.459999999999994</v>
      </c>
      <c r="CK3">
        <v>68.38</v>
      </c>
      <c r="CL3">
        <v>68.430000000000007</v>
      </c>
      <c r="CM3">
        <v>69.41</v>
      </c>
      <c r="CN3">
        <v>67.48</v>
      </c>
      <c r="CO3">
        <v>67.709999999999994</v>
      </c>
      <c r="CP3">
        <v>67.69</v>
      </c>
      <c r="CQ3">
        <v>68.45</v>
      </c>
      <c r="CR3">
        <v>68.680000000000007</v>
      </c>
      <c r="CS3">
        <v>68.77</v>
      </c>
      <c r="CT3">
        <v>69.62</v>
      </c>
      <c r="CU3">
        <v>69.959999999999994</v>
      </c>
      <c r="CV3">
        <v>70.41</v>
      </c>
      <c r="CW3">
        <v>69.84</v>
      </c>
      <c r="CX3">
        <v>70.099999999999994</v>
      </c>
      <c r="CY3">
        <v>71.760000000000005</v>
      </c>
      <c r="CZ3">
        <v>72.28</v>
      </c>
      <c r="DA3">
        <v>72.52</v>
      </c>
      <c r="DB3">
        <v>72.39</v>
      </c>
      <c r="DC3">
        <v>71.95</v>
      </c>
      <c r="DD3">
        <v>70.319999999999993</v>
      </c>
      <c r="DE3">
        <v>69.78</v>
      </c>
      <c r="DF3">
        <v>70.650000000000006</v>
      </c>
      <c r="DG3">
        <v>70.27</v>
      </c>
      <c r="DH3">
        <v>69.900000000000006</v>
      </c>
      <c r="DI3">
        <v>70</v>
      </c>
      <c r="DJ3">
        <v>70.87</v>
      </c>
      <c r="DK3">
        <v>69.91</v>
      </c>
      <c r="DL3">
        <v>70.27</v>
      </c>
      <c r="DM3">
        <v>70.260000000000005</v>
      </c>
      <c r="DN3">
        <v>71.209999999999994</v>
      </c>
      <c r="DO3">
        <v>70.53</v>
      </c>
      <c r="DP3">
        <v>69.209999999999994</v>
      </c>
      <c r="DQ3">
        <v>69.8</v>
      </c>
      <c r="DR3">
        <v>68.489999999999995</v>
      </c>
      <c r="DS3">
        <v>68.930000000000007</v>
      </c>
      <c r="DT3">
        <v>68.17</v>
      </c>
      <c r="DU3">
        <v>69.08</v>
      </c>
      <c r="DV3">
        <v>68.569999999999993</v>
      </c>
      <c r="DW3">
        <v>69.459999999999994</v>
      </c>
      <c r="DX3">
        <v>69.98</v>
      </c>
      <c r="DY3">
        <v>69.989999999999995</v>
      </c>
      <c r="DZ3">
        <v>71.150000000000006</v>
      </c>
      <c r="EA3">
        <v>71.77</v>
      </c>
      <c r="EB3">
        <v>72.78</v>
      </c>
      <c r="EC3">
        <v>73.349999999999994</v>
      </c>
      <c r="ED3">
        <v>73.3</v>
      </c>
      <c r="EE3">
        <v>73.86</v>
      </c>
      <c r="EF3">
        <v>74.22</v>
      </c>
      <c r="EG3">
        <v>73.790000000000006</v>
      </c>
      <c r="EH3">
        <v>73.599999999999994</v>
      </c>
      <c r="EI3">
        <v>74.19</v>
      </c>
      <c r="EJ3">
        <v>74.05</v>
      </c>
      <c r="EK3">
        <v>73.16</v>
      </c>
      <c r="EL3">
        <v>73.040000000000006</v>
      </c>
      <c r="EM3">
        <v>72.7</v>
      </c>
      <c r="EN3">
        <v>72.58</v>
      </c>
      <c r="EO3">
        <v>72.260000000000005</v>
      </c>
      <c r="EP3">
        <v>72.150000000000006</v>
      </c>
      <c r="EQ3">
        <v>72.680000000000007</v>
      </c>
      <c r="ER3">
        <v>72.400000000000006</v>
      </c>
      <c r="ES3">
        <v>72.790000000000006</v>
      </c>
      <c r="ET3">
        <v>72.47</v>
      </c>
      <c r="EU3">
        <v>71.41</v>
      </c>
      <c r="EV3">
        <v>72.5</v>
      </c>
      <c r="EW3">
        <v>73.59</v>
      </c>
      <c r="EX3">
        <v>73.22</v>
      </c>
      <c r="EY3">
        <v>73.650000000000006</v>
      </c>
      <c r="EZ3">
        <v>72.400000000000006</v>
      </c>
      <c r="FA3">
        <v>72.489999999999995</v>
      </c>
      <c r="FB3">
        <v>72.150000000000006</v>
      </c>
      <c r="FC3">
        <v>73.16</v>
      </c>
      <c r="FD3">
        <v>72.72</v>
      </c>
      <c r="FE3">
        <v>72.69</v>
      </c>
      <c r="FF3">
        <v>72.819999999999993</v>
      </c>
      <c r="FG3">
        <v>73.05</v>
      </c>
      <c r="FH3">
        <v>74.010000000000005</v>
      </c>
      <c r="FI3">
        <v>74.77</v>
      </c>
      <c r="FJ3">
        <v>73.94</v>
      </c>
      <c r="FK3">
        <v>73.61</v>
      </c>
      <c r="FL3">
        <v>73.400000000000006</v>
      </c>
      <c r="FM3">
        <v>74.34</v>
      </c>
      <c r="FN3">
        <v>73.98</v>
      </c>
      <c r="FO3">
        <v>74.760000000000005</v>
      </c>
      <c r="FP3">
        <v>74.680000000000007</v>
      </c>
      <c r="FQ3">
        <v>75.209999999999994</v>
      </c>
      <c r="FR3">
        <v>74.77</v>
      </c>
      <c r="FS3">
        <v>75.31</v>
      </c>
      <c r="FT3">
        <v>75.16</v>
      </c>
      <c r="FU3">
        <v>75.44</v>
      </c>
      <c r="FV3">
        <v>74.94</v>
      </c>
      <c r="FW3">
        <v>74.209999999999994</v>
      </c>
      <c r="FX3">
        <v>74.41</v>
      </c>
      <c r="FY3">
        <v>73.260000000000005</v>
      </c>
      <c r="FZ3">
        <v>73.260000000000005</v>
      </c>
      <c r="GA3">
        <v>73.849999999999994</v>
      </c>
      <c r="GB3">
        <v>73.87</v>
      </c>
      <c r="GC3">
        <v>74.489999999999995</v>
      </c>
      <c r="GD3">
        <v>74.61</v>
      </c>
      <c r="GE3">
        <v>74.260000000000005</v>
      </c>
      <c r="GF3">
        <v>74.69</v>
      </c>
      <c r="GG3">
        <v>75.97</v>
      </c>
      <c r="GH3">
        <v>76</v>
      </c>
      <c r="GI3">
        <v>76.290000000000006</v>
      </c>
      <c r="GJ3">
        <v>76.290000000000006</v>
      </c>
      <c r="GK3">
        <v>76.42</v>
      </c>
      <c r="GL3">
        <v>77.12</v>
      </c>
      <c r="GM3">
        <v>77.489999999999995</v>
      </c>
      <c r="GN3">
        <v>77.650000000000006</v>
      </c>
      <c r="GO3">
        <v>77.59</v>
      </c>
      <c r="GP3">
        <v>77.61</v>
      </c>
      <c r="GQ3">
        <v>77.91</v>
      </c>
      <c r="GR3">
        <v>78.81</v>
      </c>
      <c r="GS3">
        <v>78.83</v>
      </c>
      <c r="GT3">
        <v>78.86</v>
      </c>
      <c r="GU3">
        <v>78.63</v>
      </c>
      <c r="GV3">
        <v>78.760000000000005</v>
      </c>
      <c r="GW3">
        <v>83.81</v>
      </c>
      <c r="GX3">
        <v>83.89</v>
      </c>
      <c r="GY3">
        <v>83.18</v>
      </c>
      <c r="GZ3">
        <v>83.18</v>
      </c>
      <c r="HA3">
        <v>84.05</v>
      </c>
      <c r="HB3">
        <v>84.14</v>
      </c>
      <c r="HC3">
        <v>84.47</v>
      </c>
      <c r="HD3">
        <v>84.27</v>
      </c>
      <c r="HE3">
        <v>84.56</v>
      </c>
      <c r="HF3">
        <v>84.09</v>
      </c>
      <c r="HG3">
        <v>83.87</v>
      </c>
      <c r="HH3">
        <v>83.93</v>
      </c>
      <c r="HI3">
        <v>84.05</v>
      </c>
      <c r="HJ3">
        <v>82.98</v>
      </c>
      <c r="HK3">
        <v>83.2</v>
      </c>
      <c r="HL3">
        <v>82.4</v>
      </c>
      <c r="HM3">
        <v>82.53</v>
      </c>
      <c r="HN3">
        <v>83.72</v>
      </c>
      <c r="HO3">
        <v>83.11</v>
      </c>
      <c r="HP3">
        <v>83.26</v>
      </c>
      <c r="HQ3">
        <v>83.87</v>
      </c>
      <c r="HR3">
        <v>84.88</v>
      </c>
      <c r="HS3">
        <v>83.34</v>
      </c>
      <c r="HT3">
        <v>84.17</v>
      </c>
      <c r="HU3">
        <v>84.26</v>
      </c>
      <c r="HV3">
        <v>81.08</v>
      </c>
      <c r="HW3">
        <v>81.59</v>
      </c>
      <c r="HX3">
        <v>82.78</v>
      </c>
      <c r="HY3">
        <v>82.49</v>
      </c>
      <c r="HZ3">
        <v>84.16</v>
      </c>
      <c r="IA3">
        <v>85.23</v>
      </c>
      <c r="IB3">
        <v>85.58</v>
      </c>
      <c r="IC3">
        <v>85.35</v>
      </c>
      <c r="ID3">
        <v>84.69</v>
      </c>
      <c r="IE3">
        <v>86.85</v>
      </c>
      <c r="IF3">
        <v>86.38</v>
      </c>
      <c r="IG3">
        <v>85.83</v>
      </c>
      <c r="IH3">
        <v>85.52</v>
      </c>
      <c r="II3">
        <v>85.5</v>
      </c>
      <c r="IJ3">
        <v>85.51</v>
      </c>
      <c r="IK3">
        <v>85.71</v>
      </c>
      <c r="IL3">
        <v>85.72</v>
      </c>
      <c r="IM3">
        <v>85.54</v>
      </c>
      <c r="IN3">
        <v>85.95</v>
      </c>
      <c r="IO3">
        <v>86.35</v>
      </c>
      <c r="IP3">
        <v>87.11</v>
      </c>
      <c r="IQ3">
        <v>88.19</v>
      </c>
      <c r="IR3">
        <v>88.28</v>
      </c>
      <c r="IS3">
        <v>88.22</v>
      </c>
    </row>
    <row r="4" spans="1:263" x14ac:dyDescent="0.25">
      <c r="A4">
        <v>1</v>
      </c>
      <c r="B4">
        <v>119.25</v>
      </c>
      <c r="C4">
        <v>62.61</v>
      </c>
    </row>
    <row r="5" spans="1:263" x14ac:dyDescent="0.25">
      <c r="A5">
        <v>1</v>
      </c>
      <c r="B5">
        <v>119.04</v>
      </c>
      <c r="C5">
        <v>62.7</v>
      </c>
      <c r="E5">
        <f t="array" ref="E5:G7">MMULT(E1:IS3,A1:C249)</f>
        <v>249</v>
      </c>
      <c r="F5">
        <v>37742.370000000032</v>
      </c>
      <c r="G5">
        <v>18048.95</v>
      </c>
      <c r="J5">
        <f t="array" ref="J5:L7">MINVERSE(E5:G7)</f>
        <v>0.45589982795053402</v>
      </c>
      <c r="K5">
        <v>-2.4321248562168608E-3</v>
      </c>
      <c r="L5">
        <v>-1.148260754789017E-3</v>
      </c>
      <c r="O5">
        <f t="array" ref="O5:JC7">MMULT(J5:L7,E1:IS3)</f>
        <v>9.4574237629305724E-2</v>
      </c>
      <c r="P5">
        <v>9.4305347861655481E-2</v>
      </c>
      <c r="Q5">
        <v>9.2094279323446979E-2</v>
      </c>
      <c r="R5">
        <v>9.3976332989333014E-2</v>
      </c>
      <c r="S5">
        <v>9.4383735741207508E-2</v>
      </c>
      <c r="T5">
        <v>9.2244100207553498E-2</v>
      </c>
      <c r="U5">
        <v>9.2302869278759345E-2</v>
      </c>
      <c r="V5">
        <v>9.3043267649522657E-2</v>
      </c>
      <c r="W5">
        <v>9.2002965449047805E-2</v>
      </c>
      <c r="X5">
        <v>9.1555778094496859E-2</v>
      </c>
      <c r="Y5">
        <v>9.1180285805998865E-2</v>
      </c>
      <c r="Z5">
        <v>8.6351205609858456E-2</v>
      </c>
      <c r="AA5">
        <v>8.5527804273159896E-2</v>
      </c>
      <c r="AB5">
        <v>8.3769609284866306E-2</v>
      </c>
      <c r="AC5">
        <v>8.5294258729468553E-2</v>
      </c>
      <c r="AD5">
        <v>8.6526418851507997E-2</v>
      </c>
      <c r="AE5">
        <v>6.975733392312751E-2</v>
      </c>
      <c r="AF5">
        <v>7.0763188300958679E-2</v>
      </c>
      <c r="AG5">
        <v>6.883990664509701E-2</v>
      </c>
      <c r="AH5">
        <v>6.5942965999266204E-2</v>
      </c>
      <c r="AI5">
        <v>6.3168265936062978E-2</v>
      </c>
      <c r="AJ5">
        <v>6.2031225727323419E-2</v>
      </c>
      <c r="AK5">
        <v>6.0280270538512912E-2</v>
      </c>
      <c r="AL5">
        <v>6.10788036406653E-2</v>
      </c>
      <c r="AM5">
        <v>5.7406469815443492E-2</v>
      </c>
      <c r="AN5">
        <v>5.3371132927406653E-2</v>
      </c>
      <c r="AO5">
        <v>5.2225322178051967E-2</v>
      </c>
      <c r="AP5">
        <v>5.2650266011156716E-2</v>
      </c>
      <c r="AQ5">
        <v>5.1611232490315379E-2</v>
      </c>
      <c r="AR5">
        <v>4.937702402934549E-2</v>
      </c>
      <c r="AS5">
        <v>4.8529126736419084E-2</v>
      </c>
      <c r="AT5">
        <v>4.9641211356779708E-2</v>
      </c>
      <c r="AU5">
        <v>4.9325035125471567E-2</v>
      </c>
      <c r="AV5">
        <v>4.9116183108660671E-2</v>
      </c>
      <c r="AW5">
        <v>4.9257320805984953E-2</v>
      </c>
      <c r="AX5">
        <v>4.1345040883980333E-2</v>
      </c>
      <c r="AY5">
        <v>4.4431587016594054E-2</v>
      </c>
      <c r="AZ5">
        <v>4.2161662053346857E-2</v>
      </c>
      <c r="BA5">
        <v>4.3208831774986495E-2</v>
      </c>
      <c r="BB5">
        <v>4.2621775402744894E-2</v>
      </c>
      <c r="BC5">
        <v>4.3209006482652162E-2</v>
      </c>
      <c r="BD5">
        <v>4.4285834232886678E-2</v>
      </c>
      <c r="BE5">
        <v>4.2937404648069138E-2</v>
      </c>
      <c r="BF5">
        <v>4.3044094522749751E-2</v>
      </c>
      <c r="BG5">
        <v>4.3899318968991963E-2</v>
      </c>
      <c r="BH5">
        <v>3.9933686773724872E-2</v>
      </c>
      <c r="BI5">
        <v>3.9500606739821822E-2</v>
      </c>
      <c r="BJ5">
        <v>4.093899416557209E-2</v>
      </c>
      <c r="BK5">
        <v>3.7294874981645992E-2</v>
      </c>
      <c r="BL5">
        <v>4.2061664992165432E-2</v>
      </c>
      <c r="BM5">
        <v>3.7277333900415807E-2</v>
      </c>
      <c r="BN5">
        <v>3.8677118049290499E-2</v>
      </c>
      <c r="BO5">
        <v>3.9231804326004427E-2</v>
      </c>
      <c r="BP5">
        <v>3.8510303069937704E-2</v>
      </c>
      <c r="BQ5">
        <v>3.1190328946374468E-2</v>
      </c>
      <c r="BR5">
        <v>3.0205362056523077E-2</v>
      </c>
      <c r="BS5">
        <v>3.0391883198054956E-2</v>
      </c>
      <c r="BT5">
        <v>3.0876317796015157E-2</v>
      </c>
      <c r="BU5">
        <v>3.113499363575109E-2</v>
      </c>
      <c r="BV5">
        <v>2.8325933103736947E-2</v>
      </c>
      <c r="BW5">
        <v>3.034523107421376E-2</v>
      </c>
      <c r="BX5">
        <v>3.1025591694137725E-2</v>
      </c>
      <c r="BY5">
        <v>3.1861284685866548E-2</v>
      </c>
      <c r="BZ5">
        <v>3.2446985024641814E-2</v>
      </c>
      <c r="CA5">
        <v>3.6249870340955184E-2</v>
      </c>
      <c r="CB5">
        <v>3.6123474304095571E-2</v>
      </c>
      <c r="CC5">
        <v>3.8269080957599136E-2</v>
      </c>
      <c r="CD5">
        <v>3.7399027497059492E-2</v>
      </c>
      <c r="CE5">
        <v>3.9065623686468376E-2</v>
      </c>
      <c r="CF5">
        <v>3.4256883992323781E-2</v>
      </c>
      <c r="CG5">
        <v>3.3636910538570458E-2</v>
      </c>
      <c r="CH5">
        <v>2.900736483264188E-2</v>
      </c>
      <c r="CI5">
        <v>2.6394952016241119E-2</v>
      </c>
      <c r="CJ5">
        <v>2.8565601611956412E-2</v>
      </c>
      <c r="CK5">
        <v>2.7792833145665427E-2</v>
      </c>
      <c r="CL5">
        <v>2.7915161082125883E-2</v>
      </c>
      <c r="CM5">
        <v>1.7562620103106039E-2</v>
      </c>
      <c r="CN5">
        <v>1.8909693654457202E-2</v>
      </c>
      <c r="CO5">
        <v>2.0508750232045125E-2</v>
      </c>
      <c r="CP5">
        <v>1.4380517288028249E-2</v>
      </c>
      <c r="CQ5">
        <v>4.5993072656373563E-3</v>
      </c>
      <c r="CR5">
        <v>2.1009988310658617E-3</v>
      </c>
      <c r="CS5">
        <v>3.5664195723111858E-3</v>
      </c>
      <c r="CT5">
        <v>2.8642750630922253E-3</v>
      </c>
      <c r="CU5">
        <v>-2.2729325173908993E-3</v>
      </c>
      <c r="CV5">
        <v>-1.3574956126436027E-3</v>
      </c>
      <c r="CW5">
        <v>-1.9234024354069928E-3</v>
      </c>
      <c r="CX5">
        <v>1.2988432570787814E-2</v>
      </c>
      <c r="CY5">
        <v>7.1547666764497503E-3</v>
      </c>
      <c r="CZ5">
        <v>5.9130269663127538E-3</v>
      </c>
      <c r="DA5">
        <v>2.7784726763913914E-3</v>
      </c>
      <c r="DB5">
        <v>2.9764764254710946E-3</v>
      </c>
      <c r="DC5">
        <v>3.991910391399886E-3</v>
      </c>
      <c r="DD5">
        <v>1.7268625760342715E-3</v>
      </c>
      <c r="DE5">
        <v>1.9688063820224033E-3</v>
      </c>
      <c r="DF5">
        <v>1.3061615509943614E-3</v>
      </c>
      <c r="DG5">
        <v>4.1739038003814621E-3</v>
      </c>
      <c r="DH5">
        <v>2.8538635645251886E-3</v>
      </c>
      <c r="DI5">
        <v>-4.5731727120368049E-3</v>
      </c>
      <c r="DJ5">
        <v>-1.4734385230775054E-3</v>
      </c>
      <c r="DK5">
        <v>-3.0137260294595958E-3</v>
      </c>
      <c r="DL5">
        <v>-5.1020069990566214E-3</v>
      </c>
      <c r="DM5">
        <v>-3.6725648215870238E-3</v>
      </c>
      <c r="DN5">
        <v>1.2816170594582427E-2</v>
      </c>
      <c r="DO5">
        <v>2.209459589030055E-2</v>
      </c>
      <c r="DP5">
        <v>1.8250022951860345E-2</v>
      </c>
      <c r="DQ5">
        <v>2.2164300583070284E-2</v>
      </c>
      <c r="DR5">
        <v>2.4705105687250914E-2</v>
      </c>
      <c r="DS5">
        <v>2.9503171821330013E-2</v>
      </c>
      <c r="DT5">
        <v>1.8605436799860986E-2</v>
      </c>
      <c r="DU5">
        <v>2.2942493183226914E-2</v>
      </c>
      <c r="DV5">
        <v>2.0437491935156316E-2</v>
      </c>
      <c r="DW5">
        <v>2.1032684508196259E-2</v>
      </c>
      <c r="DX5">
        <v>1.8360955634605727E-2</v>
      </c>
      <c r="DY5">
        <v>2.0260550381722045E-2</v>
      </c>
      <c r="DZ5">
        <v>2.68593955275368E-2</v>
      </c>
      <c r="EA5">
        <v>2.1074459484155803E-2</v>
      </c>
      <c r="EB5">
        <v>2.7807749513795652E-2</v>
      </c>
      <c r="EC5">
        <v>2.6475592330574768E-2</v>
      </c>
      <c r="ED5">
        <v>2.8612975429447213E-2</v>
      </c>
      <c r="EE5">
        <v>2.6133104477421273E-2</v>
      </c>
      <c r="EF5">
        <v>3.0026407266818628E-2</v>
      </c>
      <c r="EG5">
        <v>2.5477874153541913E-2</v>
      </c>
      <c r="EH5">
        <v>2.274050868758079E-2</v>
      </c>
      <c r="EI5">
        <v>2.1585927397610949E-2</v>
      </c>
      <c r="EJ5">
        <v>1.9743198702250164E-2</v>
      </c>
      <c r="EK5">
        <v>1.409406357616072E-2</v>
      </c>
      <c r="EL5">
        <v>9.8455216464284484E-3</v>
      </c>
      <c r="EM5">
        <v>7.9263080909659361E-3</v>
      </c>
      <c r="EN5">
        <v>6.7190162034725942E-3</v>
      </c>
      <c r="EO5">
        <v>3.7897928159468797E-3</v>
      </c>
      <c r="EP5">
        <v>5.0302638464503058E-3</v>
      </c>
      <c r="EQ5">
        <v>5.6942647109447381E-3</v>
      </c>
      <c r="ER5">
        <v>1.4859670160400212E-3</v>
      </c>
      <c r="ES5">
        <v>-7.7238798582647539E-4</v>
      </c>
      <c r="ET5">
        <v>-2.362761376632147E-3</v>
      </c>
      <c r="EU5">
        <v>5.7123527781589856E-3</v>
      </c>
      <c r="EV5">
        <v>8.4281964163235024E-3</v>
      </c>
      <c r="EW5">
        <v>1.0691341212238789E-2</v>
      </c>
      <c r="EX5">
        <v>7.6187276926071856E-3</v>
      </c>
      <c r="EY5">
        <v>-9.2575940964378101E-3</v>
      </c>
      <c r="EZ5">
        <v>-5.3128493891505535E-3</v>
      </c>
      <c r="FA5">
        <v>-7.9157699712865681E-3</v>
      </c>
      <c r="FB5">
        <v>-1.3479999111990493E-2</v>
      </c>
      <c r="FC5">
        <v>-1.7016619373753622E-2</v>
      </c>
      <c r="FD5">
        <v>-1.9032658291313648E-2</v>
      </c>
      <c r="FE5">
        <v>-3.8551052165524957E-3</v>
      </c>
      <c r="FF5">
        <v>-1.0360099128700923E-2</v>
      </c>
      <c r="FG5">
        <v>-1.7375839260654932E-2</v>
      </c>
      <c r="FH5">
        <v>-2.1207201279762472E-2</v>
      </c>
      <c r="FI5">
        <v>-2.0120072247780771E-2</v>
      </c>
      <c r="FJ5">
        <v>-1.1169480498584516E-2</v>
      </c>
      <c r="FK5">
        <v>-1.0397259018277358E-2</v>
      </c>
      <c r="FL5">
        <v>-9.3015341533462803E-3</v>
      </c>
      <c r="FM5">
        <v>-1.67118383961605E-2</v>
      </c>
      <c r="FN5">
        <v>-1.6693028635296675E-2</v>
      </c>
      <c r="FO5">
        <v>-1.4931772164739093E-2</v>
      </c>
      <c r="FP5">
        <v>-1.6515999728029598E-2</v>
      </c>
      <c r="FQ5">
        <v>-2.4198080513092468E-2</v>
      </c>
      <c r="FR5">
        <v>-2.6370545774425339E-2</v>
      </c>
      <c r="FS5">
        <v>-2.8824105104605965E-2</v>
      </c>
      <c r="FT5">
        <v>-2.7992654920941967E-2</v>
      </c>
      <c r="FU5">
        <v>-2.2822442905114371E-2</v>
      </c>
      <c r="FV5">
        <v>-2.2167846921051768E-2</v>
      </c>
      <c r="FW5">
        <v>-2.1666330874012471E-2</v>
      </c>
      <c r="FX5">
        <v>-1.4856468630438061E-2</v>
      </c>
      <c r="FY5">
        <v>-2.273231035651592E-2</v>
      </c>
      <c r="FZ5">
        <v>-2.1083889588154034E-2</v>
      </c>
      <c r="GA5">
        <v>-1.8749596712169775E-2</v>
      </c>
      <c r="GB5">
        <v>-1.4912350927045501E-2</v>
      </c>
      <c r="GC5">
        <v>-1.9423811504578531E-2</v>
      </c>
      <c r="GD5">
        <v>-1.6308701315337751E-2</v>
      </c>
      <c r="GE5">
        <v>-1.6776141818051718E-2</v>
      </c>
      <c r="GF5">
        <v>-9.7325593231203517E-3</v>
      </c>
      <c r="GG5">
        <v>-2.3762343574631889E-3</v>
      </c>
      <c r="GH5">
        <v>1.0423007759043229E-3</v>
      </c>
      <c r="GI5">
        <v>5.6218479512421954E-3</v>
      </c>
      <c r="GJ5">
        <v>-6.7735542635939672E-4</v>
      </c>
      <c r="GK5">
        <v>-4.0058453649613052E-3</v>
      </c>
      <c r="GL5">
        <v>-1.7182919666511171E-3</v>
      </c>
      <c r="GM5">
        <v>-4.4731985138424663E-3</v>
      </c>
      <c r="GN5">
        <v>-3.8570310989898826E-3</v>
      </c>
      <c r="GO5">
        <v>-5.0846634884790382E-3</v>
      </c>
      <c r="GP5">
        <v>-3.1462907568213933E-3</v>
      </c>
      <c r="GQ5">
        <v>-9.2614229983255664E-3</v>
      </c>
      <c r="GR5">
        <v>-9.0769795839097528E-3</v>
      </c>
      <c r="GS5">
        <v>-1.0723322625155698E-2</v>
      </c>
      <c r="GT5">
        <v>-1.0869250116528686E-2</v>
      </c>
      <c r="GU5">
        <v>-1.2599405171192235E-2</v>
      </c>
      <c r="GV5">
        <v>-1.2065519028625266E-2</v>
      </c>
      <c r="GW5">
        <v>-1.4898179115551885E-2</v>
      </c>
      <c r="GX5">
        <v>-2.2110741670784834E-2</v>
      </c>
      <c r="GY5">
        <v>-2.347679969066549E-2</v>
      </c>
      <c r="GZ5">
        <v>-2.177295625784724E-2</v>
      </c>
      <c r="HA5">
        <v>-1.2924002527784195E-2</v>
      </c>
      <c r="HB5">
        <v>-1.461411091827293E-2</v>
      </c>
      <c r="HC5">
        <v>-1.4442506144871331E-2</v>
      </c>
      <c r="HD5">
        <v>-1.6738830083796646E-2</v>
      </c>
      <c r="HE5">
        <v>-1.4796563959405595E-2</v>
      </c>
      <c r="HF5">
        <v>-1.7377962713745032E-2</v>
      </c>
      <c r="HG5">
        <v>-3.6893863714492658E-2</v>
      </c>
      <c r="HH5">
        <v>-4.5911622797191645E-2</v>
      </c>
      <c r="HI5">
        <v>-5.0738887327714546E-2</v>
      </c>
      <c r="HJ5">
        <v>-4.5509818886848311E-2</v>
      </c>
      <c r="HK5">
        <v>-4.9475998068099325E-2</v>
      </c>
      <c r="HL5">
        <v>-6.0256369654822353E-2</v>
      </c>
      <c r="HM5">
        <v>-6.4891514202282216E-2</v>
      </c>
      <c r="HN5">
        <v>-6.6023851970805902E-2</v>
      </c>
      <c r="HO5">
        <v>-6.9834786134084822E-2</v>
      </c>
      <c r="HP5">
        <v>-6.84195386310959E-2</v>
      </c>
      <c r="HQ5">
        <v>-6.5224050189019889E-2</v>
      </c>
      <c r="HR5">
        <v>-6.3590458434955435E-2</v>
      </c>
      <c r="HS5">
        <v>-5.7331761353679789E-2</v>
      </c>
      <c r="HT5">
        <v>-5.0606520171005448E-2</v>
      </c>
      <c r="HU5">
        <v>-5.5772029746617074E-2</v>
      </c>
      <c r="HV5">
        <v>-5.254290252937989E-2</v>
      </c>
      <c r="HW5">
        <v>-5.2278715201945547E-2</v>
      </c>
      <c r="HX5">
        <v>-6.1330660045789728E-2</v>
      </c>
      <c r="HY5">
        <v>-6.5056688223683171E-2</v>
      </c>
      <c r="HZ5">
        <v>-6.5253248585463691E-2</v>
      </c>
      <c r="IA5">
        <v>-6.3813417772414116E-2</v>
      </c>
      <c r="IB5">
        <v>-6.2492393781409833E-2</v>
      </c>
      <c r="IC5">
        <v>-5.1992743985216194E-2</v>
      </c>
      <c r="ID5">
        <v>-5.8709936320925041E-2</v>
      </c>
      <c r="IE5">
        <v>-5.6867579903882609E-2</v>
      </c>
      <c r="IF5">
        <v>-5.0175954633382452E-2</v>
      </c>
      <c r="IG5">
        <v>-5.0372427641330111E-2</v>
      </c>
      <c r="IH5">
        <v>-5.0206619280112441E-2</v>
      </c>
      <c r="II5">
        <v>-5.0627582366650825E-2</v>
      </c>
      <c r="IJ5">
        <v>-5.2666784069959366E-2</v>
      </c>
      <c r="IK5">
        <v>-6.1921435103099248E-2</v>
      </c>
      <c r="IL5">
        <v>-5.9964165256745028E-2</v>
      </c>
      <c r="IM5">
        <v>-6.108637645118721E-2</v>
      </c>
      <c r="IN5">
        <v>-6.0206918110215585E-2</v>
      </c>
      <c r="IO5">
        <v>-6.6943379838939346E-2</v>
      </c>
      <c r="IP5">
        <v>-7.236240318191979E-2</v>
      </c>
      <c r="IQ5">
        <v>-6.7158465037098158E-2</v>
      </c>
      <c r="IR5">
        <v>-6.6340400480432382E-2</v>
      </c>
      <c r="IS5">
        <v>-6.7922637670439698E-2</v>
      </c>
      <c r="IT5">
        <v>-6.7934120277987592E-2</v>
      </c>
      <c r="IU5">
        <v>-5.7438101813029038E-2</v>
      </c>
      <c r="IV5">
        <v>-5.8617004351561058E-2</v>
      </c>
      <c r="IW5">
        <v>-5.3910886431697808E-2</v>
      </c>
      <c r="IX5">
        <v>-6.1751011655498414E-2</v>
      </c>
      <c r="IY5">
        <v>-6.2137352211727517E-2</v>
      </c>
      <c r="IZ5">
        <v>-6.4955730270340684E-2</v>
      </c>
      <c r="JA5">
        <v>-7.0987137852260032E-2</v>
      </c>
      <c r="JB5">
        <v>-6.950960016365007E-2</v>
      </c>
      <c r="JC5">
        <v>-6.939206202123846E-2</v>
      </c>
    </row>
    <row r="6" spans="1:263" x14ac:dyDescent="0.25">
      <c r="A6">
        <v>1</v>
      </c>
      <c r="B6">
        <v>120</v>
      </c>
      <c r="C6">
        <v>62.53</v>
      </c>
      <c r="D6" s="26" t="s">
        <v>90</v>
      </c>
      <c r="E6">
        <v>37742.370000000032</v>
      </c>
      <c r="F6">
        <v>5771984.0019000014</v>
      </c>
      <c r="G6">
        <v>2759437.8850999991</v>
      </c>
      <c r="I6" t="s">
        <v>91</v>
      </c>
      <c r="J6">
        <v>-2.4321248562167355E-3</v>
      </c>
      <c r="K6">
        <v>1.2199888118046421E-4</v>
      </c>
      <c r="L6">
        <v>-2.2156013640135043E-4</v>
      </c>
      <c r="N6" t="s">
        <v>92</v>
      </c>
      <c r="O6">
        <v>-1.7940049287338902E-3</v>
      </c>
      <c r="P6">
        <v>-1.7749338602642065E-3</v>
      </c>
      <c r="Q6">
        <v>-1.8231438540574803E-3</v>
      </c>
      <c r="R6">
        <v>-1.755638415534928E-3</v>
      </c>
      <c r="S6">
        <v>-1.8011985928589463E-3</v>
      </c>
      <c r="T6">
        <v>-1.6464144437374727E-3</v>
      </c>
      <c r="U6">
        <v>-1.6409876284572376E-3</v>
      </c>
      <c r="V6">
        <v>-1.622295366224864E-3</v>
      </c>
      <c r="W6">
        <v>-1.6929420723817562E-3</v>
      </c>
      <c r="X6">
        <v>-1.7319253918956171E-3</v>
      </c>
      <c r="Y6">
        <v>-1.8694189452102238E-3</v>
      </c>
      <c r="Z6">
        <v>-1.6718507039797537E-3</v>
      </c>
      <c r="AA6">
        <v>-1.7952512515857205E-3</v>
      </c>
      <c r="AB6">
        <v>-2.1285870687399559E-3</v>
      </c>
      <c r="AC6">
        <v>-2.0236126220568255E-3</v>
      </c>
      <c r="AD6">
        <v>-1.9514234433147103E-3</v>
      </c>
      <c r="AE6">
        <v>-8.1156237662982807E-4</v>
      </c>
      <c r="AF6">
        <v>-7.4756247456497608E-4</v>
      </c>
      <c r="AG6">
        <v>-7.9345875948040948E-4</v>
      </c>
      <c r="AH6">
        <v>-6.3697770779599407E-4</v>
      </c>
      <c r="AI6">
        <v>-4.3917146648793544E-4</v>
      </c>
      <c r="AJ6">
        <v>-3.5701162480977766E-4</v>
      </c>
      <c r="AK6">
        <v>-4.7017534817017648E-4</v>
      </c>
      <c r="AL6">
        <v>-4.9348140434023018E-4</v>
      </c>
      <c r="AM6">
        <v>-5.1026601156806128E-4</v>
      </c>
      <c r="AN6">
        <v>-2.6597392666565314E-4</v>
      </c>
      <c r="AO6">
        <v>-1.9733206943117407E-4</v>
      </c>
      <c r="AP6">
        <v>-2.1585627786783676E-4</v>
      </c>
      <c r="AQ6">
        <v>-1.9165271665939898E-4</v>
      </c>
      <c r="AR6">
        <v>-4.3290995370367374E-5</v>
      </c>
      <c r="AS6">
        <v>3.5531363645801076E-5</v>
      </c>
      <c r="AT6">
        <v>-9.2833622903222557E-5</v>
      </c>
      <c r="AU6">
        <v>-7.69737683497633E-5</v>
      </c>
      <c r="AV6">
        <v>4.2374382765492449E-5</v>
      </c>
      <c r="AW6">
        <v>1.0508434973665985E-4</v>
      </c>
      <c r="AX6">
        <v>2.3398348609665956E-4</v>
      </c>
      <c r="AY6">
        <v>3.3877534157013105E-4</v>
      </c>
      <c r="AZ6">
        <v>3.8563999140178717E-4</v>
      </c>
      <c r="BA6">
        <v>3.2752928095435528E-4</v>
      </c>
      <c r="BB6">
        <v>3.2068626183466564E-4</v>
      </c>
      <c r="BC6">
        <v>1.2652636314402707E-4</v>
      </c>
      <c r="BD6">
        <v>1.4509235663062899E-4</v>
      </c>
      <c r="BE6">
        <v>1.568998146933686E-4</v>
      </c>
      <c r="BF6">
        <v>2.1296297757249574E-4</v>
      </c>
      <c r="BG6">
        <v>2.5381125344500592E-4</v>
      </c>
      <c r="BH6">
        <v>3.5781916240382877E-4</v>
      </c>
      <c r="BI6">
        <v>4.1025052007948211E-4</v>
      </c>
      <c r="BJ6">
        <v>2.7389247188084644E-4</v>
      </c>
      <c r="BK6">
        <v>4.3993721903204906E-4</v>
      </c>
      <c r="BL6">
        <v>4.0182232972867105E-4</v>
      </c>
      <c r="BM6">
        <v>4.1290125014469339E-4</v>
      </c>
      <c r="BN6">
        <v>3.8735143137867516E-4</v>
      </c>
      <c r="BO6">
        <v>3.2882012964399743E-4</v>
      </c>
      <c r="BP6">
        <v>3.3151264475914967E-4</v>
      </c>
      <c r="BQ6">
        <v>6.4565295188984996E-4</v>
      </c>
      <c r="BR6">
        <v>6.4481176931535482E-4</v>
      </c>
      <c r="BS6">
        <v>5.6845754915474389E-4</v>
      </c>
      <c r="BT6">
        <v>5.022838307758154E-4</v>
      </c>
      <c r="BU6">
        <v>5.7584742830745113E-4</v>
      </c>
      <c r="BV6">
        <v>6.6650540661830626E-4</v>
      </c>
      <c r="BW6">
        <v>6.12671468921187E-4</v>
      </c>
      <c r="BX6">
        <v>5.3108664850799042E-4</v>
      </c>
      <c r="BY6">
        <v>5.0312501335030707E-4</v>
      </c>
      <c r="BZ6">
        <v>5.1561922400982993E-4</v>
      </c>
      <c r="CA6">
        <v>3.3881895381198367E-4</v>
      </c>
      <c r="CB6">
        <v>4.1494879771299988E-4</v>
      </c>
      <c r="CC6">
        <v>3.8548647502003111E-4</v>
      </c>
      <c r="CD6">
        <v>3.0629984718050576E-4</v>
      </c>
      <c r="CE6">
        <v>3.2040647670713782E-4</v>
      </c>
      <c r="CF6">
        <v>4.3320684484013383E-4</v>
      </c>
      <c r="CG6">
        <v>2.1306291227823904E-4</v>
      </c>
      <c r="CH6">
        <v>1.2983842536194896E-4</v>
      </c>
      <c r="CI6">
        <v>1.5200897641603692E-4</v>
      </c>
      <c r="CJ6">
        <v>6.8250339688765566E-5</v>
      </c>
      <c r="CK6">
        <v>-1.5816243397978949E-5</v>
      </c>
      <c r="CL6">
        <v>-7.4992512679498968E-5</v>
      </c>
      <c r="CM6">
        <v>2.0981265409995495E-4</v>
      </c>
      <c r="CN6">
        <v>2.0365638757704682E-4</v>
      </c>
      <c r="CO6">
        <v>1.9881821737976167E-4</v>
      </c>
      <c r="CP6">
        <v>4.5317907273203367E-4</v>
      </c>
      <c r="CQ6">
        <v>9.6056814969699804E-4</v>
      </c>
      <c r="CR6">
        <v>1.0579710396137129E-3</v>
      </c>
      <c r="CS6">
        <v>9.0909061952360905E-4</v>
      </c>
      <c r="CT6">
        <v>1.1815959634792778E-3</v>
      </c>
      <c r="CU6">
        <v>1.4616183689293832E-3</v>
      </c>
      <c r="CV6">
        <v>1.4017408096371319E-3</v>
      </c>
      <c r="CW6">
        <v>1.1565521332923059E-3</v>
      </c>
      <c r="CX6">
        <v>9.4732903678488439E-4</v>
      </c>
      <c r="CY6">
        <v>1.1757476433158359E-3</v>
      </c>
      <c r="CZ6">
        <v>1.2436182642577061E-3</v>
      </c>
      <c r="DA6">
        <v>1.188691520090511E-3</v>
      </c>
      <c r="DB6">
        <v>1.1145529012939158E-3</v>
      </c>
      <c r="DC6">
        <v>1.0384930036747807E-3</v>
      </c>
      <c r="DD6">
        <v>9.1482629475927481E-4</v>
      </c>
      <c r="DE6">
        <v>8.0777613927589947E-4</v>
      </c>
      <c r="DF6">
        <v>7.153940107661131E-4</v>
      </c>
      <c r="DG6">
        <v>7.3066430664066144E-4</v>
      </c>
      <c r="DH6">
        <v>7.2429820127210831E-4</v>
      </c>
      <c r="DI6">
        <v>6.3344583512551719E-4</v>
      </c>
      <c r="DJ6">
        <v>3.3279626480251304E-4</v>
      </c>
      <c r="DK6">
        <v>3.4306125028002454E-4</v>
      </c>
      <c r="DL6">
        <v>4.8410303869823174E-4</v>
      </c>
      <c r="DM6">
        <v>5.3522992386625251E-4</v>
      </c>
      <c r="DN6">
        <v>1.6315967030585896E-4</v>
      </c>
      <c r="DO6">
        <v>-1.5151387303986331E-4</v>
      </c>
      <c r="DP6">
        <v>-2.0153250072789571E-4</v>
      </c>
      <c r="DQ6">
        <v>-2.9179804898344514E-4</v>
      </c>
      <c r="DR6">
        <v>-3.1595982514195237E-4</v>
      </c>
      <c r="DS6">
        <v>-5.8455357876662124E-4</v>
      </c>
      <c r="DT6">
        <v>-2.8077545103130826E-4</v>
      </c>
      <c r="DU6">
        <v>-2.3033623205603003E-4</v>
      </c>
      <c r="DV6">
        <v>-2.0517884334531403E-4</v>
      </c>
      <c r="DW6">
        <v>-2.3224297346461503E-4</v>
      </c>
      <c r="DX6">
        <v>-3.6342583027859122E-4</v>
      </c>
      <c r="DY6">
        <v>-2.688844228686902E-4</v>
      </c>
      <c r="DZ6">
        <v>-2.3140270448607572E-4</v>
      </c>
      <c r="EA6">
        <v>-1.0592553448389788E-4</v>
      </c>
      <c r="EB6">
        <v>-7.7979350336125283E-5</v>
      </c>
      <c r="EC6">
        <v>-1.3398619075136523E-4</v>
      </c>
      <c r="ED6">
        <v>-2.9039905300181842E-5</v>
      </c>
      <c r="EE6">
        <v>-1.586802895289334E-4</v>
      </c>
      <c r="EF6">
        <v>-2.1160309836967817E-4</v>
      </c>
      <c r="EG6">
        <v>-2.3189324205520438E-4</v>
      </c>
      <c r="EH6">
        <v>-2.3974549754510188E-4</v>
      </c>
      <c r="EI6">
        <v>-1.8462162475429283E-4</v>
      </c>
      <c r="EJ6">
        <v>-4.1601161793196513E-4</v>
      </c>
      <c r="EK6">
        <v>-3.0572117370445719E-4</v>
      </c>
      <c r="EL6">
        <v>-3.7455833237063502E-4</v>
      </c>
      <c r="EM6">
        <v>-4.3740819190556113E-4</v>
      </c>
      <c r="EN6">
        <v>-3.6289076687165064E-4</v>
      </c>
      <c r="EO6">
        <v>-3.7228549494677451E-4</v>
      </c>
      <c r="EP6">
        <v>-5.3500638325397476E-4</v>
      </c>
      <c r="EQ6">
        <v>-4.4827544628402854E-4</v>
      </c>
      <c r="ER6">
        <v>-1.8414105661931912E-4</v>
      </c>
      <c r="ES6">
        <v>-2.3556226432881744E-4</v>
      </c>
      <c r="ET6">
        <v>-1.1670465078269382E-4</v>
      </c>
      <c r="EU6">
        <v>-2.7331288480883856E-4</v>
      </c>
      <c r="EV6">
        <v>-3.7604448249197245E-4</v>
      </c>
      <c r="EW6">
        <v>-3.9465317462446942E-4</v>
      </c>
      <c r="EX6">
        <v>-2.0702743509809149E-4</v>
      </c>
      <c r="EY6">
        <v>7.2884387611982931E-4</v>
      </c>
      <c r="EZ6">
        <v>5.6167724767064442E-4</v>
      </c>
      <c r="FA6">
        <v>5.4428945794591371E-4</v>
      </c>
      <c r="FB6">
        <v>9.0156358859501406E-4</v>
      </c>
      <c r="FC6">
        <v>9.7009371449767803E-4</v>
      </c>
      <c r="FD6">
        <v>1.1605518617029652E-3</v>
      </c>
      <c r="FE6">
        <v>6.9513202831252702E-4</v>
      </c>
      <c r="FF6">
        <v>7.1714906298486064E-4</v>
      </c>
      <c r="FG6">
        <v>7.6478586270508839E-4</v>
      </c>
      <c r="FH6">
        <v>1.0602611552394045E-3</v>
      </c>
      <c r="FI6">
        <v>8.8569102381951675E-4</v>
      </c>
      <c r="FJ6">
        <v>7.8566465147357489E-4</v>
      </c>
      <c r="FK6">
        <v>7.2180464197248856E-4</v>
      </c>
      <c r="FL6">
        <v>7.6175541280661119E-4</v>
      </c>
      <c r="FM6">
        <v>8.5151679967504154E-4</v>
      </c>
      <c r="FN6">
        <v>9.7340303592772723E-4</v>
      </c>
      <c r="FO6">
        <v>8.9343063438164158E-4</v>
      </c>
      <c r="FP6">
        <v>9.3660715654593843E-4</v>
      </c>
      <c r="FQ6">
        <v>1.257744912774042E-3</v>
      </c>
      <c r="FR6">
        <v>1.0987266895481455E-3</v>
      </c>
      <c r="FS6">
        <v>1.0096402586504266E-3</v>
      </c>
      <c r="FT6">
        <v>1.1996351159225677E-3</v>
      </c>
      <c r="FU6">
        <v>1.0324121650095025E-3</v>
      </c>
      <c r="FV6">
        <v>1.0581999838530989E-3</v>
      </c>
      <c r="FW6">
        <v>7.7063418286853202E-4</v>
      </c>
      <c r="FX6">
        <v>5.295387744683952E-4</v>
      </c>
      <c r="FY6">
        <v>7.0685865706327303E-4</v>
      </c>
      <c r="FZ6">
        <v>6.4650418401988874E-4</v>
      </c>
      <c r="GA6">
        <v>3.8145866549881349E-4</v>
      </c>
      <c r="GB6">
        <v>3.1180665829817072E-4</v>
      </c>
      <c r="GC6">
        <v>3.8736239453017809E-4</v>
      </c>
      <c r="GD6">
        <v>2.7297776876201996E-4</v>
      </c>
      <c r="GE6">
        <v>2.182608634404698E-4</v>
      </c>
      <c r="GF6">
        <v>4.5239077011115236E-6</v>
      </c>
      <c r="GG6">
        <v>-1.6069419428954568E-4</v>
      </c>
      <c r="GH6">
        <v>-3.8800454334051229E-4</v>
      </c>
      <c r="GI6">
        <v>-2.9668888726078202E-4</v>
      </c>
      <c r="GJ6">
        <v>1.9288214996616981E-5</v>
      </c>
      <c r="GK6">
        <v>2.1546515006531236E-5</v>
      </c>
      <c r="GL6">
        <v>-9.878362484293593E-5</v>
      </c>
      <c r="GM6">
        <v>-1.3367184922018216E-4</v>
      </c>
      <c r="GN6">
        <v>-1.9807871875428956E-4</v>
      </c>
      <c r="GO6">
        <v>-3.8793420622913743E-5</v>
      </c>
      <c r="GP6">
        <v>-2.5606316045595143E-4</v>
      </c>
      <c r="GQ6">
        <v>-3.066422719949953E-4</v>
      </c>
      <c r="GR6">
        <v>-3.2426897539327912E-4</v>
      </c>
      <c r="GS6">
        <v>-3.2264201911222021E-4</v>
      </c>
      <c r="GT6">
        <v>-3.1532208624139232E-4</v>
      </c>
      <c r="GU6">
        <v>-2.6482563120626065E-4</v>
      </c>
      <c r="GV6">
        <v>-4.8701711133646367E-4</v>
      </c>
      <c r="GW6">
        <v>-4.4821546943630067E-4</v>
      </c>
      <c r="GX6">
        <v>-1.3108832464897927E-4</v>
      </c>
      <c r="GY6">
        <v>-4.5815376568419941E-5</v>
      </c>
      <c r="GZ6">
        <v>-1.3686578493458251E-4</v>
      </c>
      <c r="HA6">
        <v>-6.6448959671714172E-4</v>
      </c>
      <c r="HB6">
        <v>-8.3095402155962741E-4</v>
      </c>
      <c r="HC6">
        <v>-8.4514513478209374E-4</v>
      </c>
      <c r="HD6">
        <v>-7.3833297937630354E-4</v>
      </c>
      <c r="HE6">
        <v>-7.7155337601851268E-4</v>
      </c>
      <c r="HF6">
        <v>-6.7835731257022414E-4</v>
      </c>
      <c r="HG6">
        <v>-1.1091623115392218E-3</v>
      </c>
      <c r="HH6">
        <v>-6.7915122851902945E-4</v>
      </c>
      <c r="HI6">
        <v>-2.3880612733539683E-4</v>
      </c>
      <c r="HJ6">
        <v>-5.0110372187339366E-4</v>
      </c>
      <c r="HK6">
        <v>-5.4502240550239472E-4</v>
      </c>
      <c r="HL6">
        <v>-2.9387729396281731E-5</v>
      </c>
      <c r="HM6">
        <v>1.1099546765708235E-4</v>
      </c>
      <c r="HN6">
        <v>2.2362686839841675E-4</v>
      </c>
      <c r="HO6">
        <v>3.3383282893008695E-4</v>
      </c>
      <c r="HP6">
        <v>3.9404649581375323E-4</v>
      </c>
      <c r="HQ6">
        <v>2.9517107959368613E-4</v>
      </c>
      <c r="HR6">
        <v>1.9647825458328494E-4</v>
      </c>
      <c r="HS6">
        <v>-1.5096601928950293E-4</v>
      </c>
      <c r="HT6">
        <v>-1.8961414480790639E-4</v>
      </c>
      <c r="HU6">
        <v>8.0803651683336586E-6</v>
      </c>
      <c r="HV6">
        <v>6.9429537167972621E-5</v>
      </c>
      <c r="HW6">
        <v>1.9886909635120908E-5</v>
      </c>
      <c r="HX6">
        <v>1.4174681184777813E-4</v>
      </c>
      <c r="HY6">
        <v>4.9893645880105114E-4</v>
      </c>
      <c r="HZ6">
        <v>4.6692242715264815E-4</v>
      </c>
      <c r="IA6">
        <v>2.2441172850902122E-4</v>
      </c>
      <c r="IB6">
        <v>-1.2380286806041446E-4</v>
      </c>
      <c r="IC6">
        <v>-2.2057624144021168E-4</v>
      </c>
      <c r="ID6">
        <v>-1.1533380625563042E-4</v>
      </c>
      <c r="IE6">
        <v>-2.3287332347612238E-4</v>
      </c>
      <c r="IF6">
        <v>3.1918930880459745E-4</v>
      </c>
      <c r="IG6">
        <v>1.8667381825103121E-4</v>
      </c>
      <c r="IH6">
        <v>-1.5384203921026823E-4</v>
      </c>
      <c r="II6">
        <v>-5.1769946487929819E-5</v>
      </c>
      <c r="IJ6">
        <v>-4.1567543021916314E-4</v>
      </c>
      <c r="IK6">
        <v>-2.5014846827307868E-4</v>
      </c>
      <c r="IL6">
        <v>-4.4603343075860086E-4</v>
      </c>
      <c r="IM6">
        <v>-3.255352371134175E-4</v>
      </c>
      <c r="IN6">
        <v>-1.8540549114755625E-4</v>
      </c>
      <c r="IO6">
        <v>-4.504773437086565E-4</v>
      </c>
      <c r="IP6">
        <v>-4.7446820707893606E-5</v>
      </c>
      <c r="IQ6">
        <v>-1.5494664230642288E-4</v>
      </c>
      <c r="IR6">
        <v>-1.0944278744628652E-4</v>
      </c>
      <c r="IS6">
        <v>-2.4492323139155281E-5</v>
      </c>
      <c r="IT6">
        <v>-2.6707924503169278E-5</v>
      </c>
      <c r="IU6">
        <v>-6.0903501778928476E-4</v>
      </c>
      <c r="IV6">
        <v>-5.5269115618667569E-4</v>
      </c>
      <c r="IW6">
        <v>-7.3850826181829157E-4</v>
      </c>
      <c r="IX6">
        <v>-4.5969130776603653E-4</v>
      </c>
      <c r="IY6">
        <v>-5.5197532876198954E-4</v>
      </c>
      <c r="IZ6">
        <v>-6.2276192748264916E-4</v>
      </c>
      <c r="JA6">
        <v>-6.2170907887059215E-4</v>
      </c>
      <c r="JB6">
        <v>-7.2094876391401441E-4</v>
      </c>
      <c r="JC6">
        <v>-7.1009513335354088E-4</v>
      </c>
    </row>
    <row r="7" spans="1:263" x14ac:dyDescent="0.25">
      <c r="A7">
        <v>1</v>
      </c>
      <c r="B7">
        <v>119.99</v>
      </c>
      <c r="C7">
        <v>62.5</v>
      </c>
      <c r="E7">
        <v>18048.95</v>
      </c>
      <c r="F7">
        <v>2759437.8850999991</v>
      </c>
      <c r="G7">
        <v>1321316.3681000012</v>
      </c>
      <c r="J7">
        <v>-1.148260754789285E-3</v>
      </c>
      <c r="K7">
        <v>-2.215601364013487E-4</v>
      </c>
      <c r="L7">
        <v>4.7914818165337646E-4</v>
      </c>
      <c r="O7">
        <v>2.5021407135817388E-3</v>
      </c>
      <c r="P7">
        <v>2.4659705335805041E-3</v>
      </c>
      <c r="Q7">
        <v>2.5972865098260675E-3</v>
      </c>
      <c r="R7">
        <v>2.4301606326677834E-3</v>
      </c>
      <c r="S7">
        <v>2.5198115976608725E-3</v>
      </c>
      <c r="T7">
        <v>2.2256586758345014E-3</v>
      </c>
      <c r="U7">
        <v>2.213499831748917E-3</v>
      </c>
      <c r="V7">
        <v>2.1641978240625193E-3</v>
      </c>
      <c r="W7">
        <v>2.3262797939817108E-3</v>
      </c>
      <c r="X7">
        <v>2.4139675830333468E-3</v>
      </c>
      <c r="Y7">
        <v>2.7066621797633868E-3</v>
      </c>
      <c r="Z7">
        <v>2.3601460283013478E-3</v>
      </c>
      <c r="AA7">
        <v>2.6295498472927586E-3</v>
      </c>
      <c r="AB7">
        <v>3.3508480002253475E-3</v>
      </c>
      <c r="AC7">
        <v>3.1103009257990831E-3</v>
      </c>
      <c r="AD7">
        <v>2.9423466367978456E-3</v>
      </c>
      <c r="AE7">
        <v>7.9011307305874509E-4</v>
      </c>
      <c r="AF7">
        <v>6.4240554858915888E-4</v>
      </c>
      <c r="AG7">
        <v>7.6491304621163422E-4</v>
      </c>
      <c r="AH7">
        <v>4.7765935389987302E-4</v>
      </c>
      <c r="AI7">
        <v>1.0230366661499041E-4</v>
      </c>
      <c r="AJ7">
        <v>-5.3815339298497744E-5</v>
      </c>
      <c r="AK7">
        <v>2.069784996594215E-4</v>
      </c>
      <c r="AL7">
        <v>2.4469764968061691E-4</v>
      </c>
      <c r="AM7">
        <v>3.3045898088147202E-4</v>
      </c>
      <c r="AN7">
        <v>-1.2471228234087195E-4</v>
      </c>
      <c r="AO7">
        <v>-2.5244267644366006E-4</v>
      </c>
      <c r="AP7">
        <v>-2.1956893507197109E-4</v>
      </c>
      <c r="AQ7">
        <v>-2.5584696873913806E-4</v>
      </c>
      <c r="AR7">
        <v>-5.3526516602740715E-4</v>
      </c>
      <c r="AS7">
        <v>-6.8839408556690268E-4</v>
      </c>
      <c r="AT7">
        <v>-4.3531067922423713E-4</v>
      </c>
      <c r="AU7">
        <v>-4.6411349695640522E-4</v>
      </c>
      <c r="AV7">
        <v>-7.108025246295932E-4</v>
      </c>
      <c r="AW7">
        <v>-8.4388317822702008E-4</v>
      </c>
      <c r="AX7">
        <v>-1.004269305763552E-3</v>
      </c>
      <c r="AY7">
        <v>-1.2659822014880751E-3</v>
      </c>
      <c r="AZ7">
        <v>-1.3326659497403734E-3</v>
      </c>
      <c r="BA7">
        <v>-1.2255965260907116E-3</v>
      </c>
      <c r="BB7">
        <v>-1.2031880870280141E-3</v>
      </c>
      <c r="BC7">
        <v>-8.0527938892381926E-4</v>
      </c>
      <c r="BD7">
        <v>-8.589586725052667E-4</v>
      </c>
      <c r="BE7">
        <v>-8.6504669891920502E-4</v>
      </c>
      <c r="BF7">
        <v>-9.83752907067037E-4</v>
      </c>
      <c r="BG7">
        <v>-1.0809697329187684E-3</v>
      </c>
      <c r="BH7">
        <v>-1.2437527516666012E-3</v>
      </c>
      <c r="BI7">
        <v>-1.3474178830207816E-3</v>
      </c>
      <c r="BJ7">
        <v>-1.0821217057595568E-3</v>
      </c>
      <c r="BK7">
        <v>-1.3790662153703344E-3</v>
      </c>
      <c r="BL7">
        <v>-1.3651254851905874E-3</v>
      </c>
      <c r="BM7">
        <v>-1.3222889917489447E-3</v>
      </c>
      <c r="BN7">
        <v>-1.28817263261281E-3</v>
      </c>
      <c r="BO7">
        <v>-1.1734294944385597E-3</v>
      </c>
      <c r="BP7">
        <v>-1.1691061453764813E-3</v>
      </c>
      <c r="BQ7">
        <v>-1.7250235891542731E-3</v>
      </c>
      <c r="BR7">
        <v>-1.709676160105103E-3</v>
      </c>
      <c r="BS7">
        <v>-1.5525841705920362E-3</v>
      </c>
      <c r="BT7">
        <v>-1.4208907065156665E-3</v>
      </c>
      <c r="BU7">
        <v>-1.5782890482842621E-3</v>
      </c>
      <c r="BV7">
        <v>-1.7291117215361002E-3</v>
      </c>
      <c r="BW7">
        <v>-1.644396810116168E-3</v>
      </c>
      <c r="BX7">
        <v>-1.483179970130602E-3</v>
      </c>
      <c r="BY7">
        <v>-1.4362381355648365E-3</v>
      </c>
      <c r="BZ7">
        <v>-1.4704451396246113E-3</v>
      </c>
      <c r="CA7">
        <v>-1.1531999386492076E-3</v>
      </c>
      <c r="CB7">
        <v>-1.3106522072507815E-3</v>
      </c>
      <c r="CC7">
        <v>-1.2786435958127146E-3</v>
      </c>
      <c r="CD7">
        <v>-1.1010524163454355E-3</v>
      </c>
      <c r="CE7">
        <v>-1.153543008995412E-3</v>
      </c>
      <c r="CF7">
        <v>-1.3230806855012364E-3</v>
      </c>
      <c r="CG7">
        <v>-8.5418209882496404E-4</v>
      </c>
      <c r="CH7">
        <v>-6.162820404264982E-4</v>
      </c>
      <c r="CI7">
        <v>-6.2660277097888878E-4</v>
      </c>
      <c r="CJ7">
        <v>-4.8139999138654271E-4</v>
      </c>
      <c r="CK7">
        <v>-2.9494640646320763E-4</v>
      </c>
      <c r="CL7">
        <v>-1.7288983285287246E-4</v>
      </c>
      <c r="CM7">
        <v>-6.2562748677323643E-4</v>
      </c>
      <c r="CN7">
        <v>-6.3133802535637884E-4</v>
      </c>
      <c r="CO7">
        <v>-6.4328116211007785E-4</v>
      </c>
      <c r="CP7">
        <v>-1.0906341390512081E-3</v>
      </c>
      <c r="CQ7">
        <v>-2.0167015823758724E-3</v>
      </c>
      <c r="CR7">
        <v>-2.1859156978838584E-3</v>
      </c>
      <c r="CS7">
        <v>-1.8948067892644582E-3</v>
      </c>
      <c r="CT7">
        <v>-2.4549592377867621E-3</v>
      </c>
      <c r="CU7">
        <v>-2.9696453855819344E-3</v>
      </c>
      <c r="CV7">
        <v>-2.8570639219387198E-3</v>
      </c>
      <c r="CW7">
        <v>-2.3365398725461103E-3</v>
      </c>
      <c r="CX7">
        <v>-2.1047519511220789E-3</v>
      </c>
      <c r="CY7">
        <v>-2.5019205817008935E-3</v>
      </c>
      <c r="CZ7">
        <v>-2.6267148162626638E-3</v>
      </c>
      <c r="DA7">
        <v>-2.4686131250593532E-3</v>
      </c>
      <c r="DB7">
        <v>-2.3163126173628215E-3</v>
      </c>
      <c r="DC7">
        <v>-2.1712716182693964E-3</v>
      </c>
      <c r="DD7">
        <v>-1.8814225361567377E-3</v>
      </c>
      <c r="DE7">
        <v>-1.6609065189302427E-3</v>
      </c>
      <c r="DF7">
        <v>-1.4585834453703025E-3</v>
      </c>
      <c r="DG7">
        <v>-1.530078184787495E-3</v>
      </c>
      <c r="DH7">
        <v>-1.498554914846191E-3</v>
      </c>
      <c r="DI7">
        <v>-1.2061104429326383E-3</v>
      </c>
      <c r="DJ7">
        <v>-6.2018198114284495E-4</v>
      </c>
      <c r="DK7">
        <v>-6.2039768847473031E-4</v>
      </c>
      <c r="DL7">
        <v>-8.8652227757891194E-4</v>
      </c>
      <c r="DM7">
        <v>-1.013154625673883E-3</v>
      </c>
      <c r="DN7">
        <v>-4.6258974199677588E-4</v>
      </c>
      <c r="DO7">
        <v>6.7424325499200466E-5</v>
      </c>
      <c r="DP7">
        <v>2.2505788394806131E-4</v>
      </c>
      <c r="DQ7">
        <v>3.598125699737012E-4</v>
      </c>
      <c r="DR7">
        <v>3.7528506143113399E-4</v>
      </c>
      <c r="DS7">
        <v>8.7075135512718754E-4</v>
      </c>
      <c r="DT7">
        <v>3.8586051801214188E-4</v>
      </c>
      <c r="DU7">
        <v>2.2055324503868906E-4</v>
      </c>
      <c r="DV7">
        <v>2.025048731287421E-4</v>
      </c>
      <c r="DW7">
        <v>2.5088782404854293E-4</v>
      </c>
      <c r="DX7">
        <v>5.6206450795835694E-4</v>
      </c>
      <c r="DY7">
        <v>3.3816140717869009E-4</v>
      </c>
      <c r="DZ7">
        <v>1.6874649247505119E-4</v>
      </c>
      <c r="EA7">
        <v>-1.383236679228933E-5</v>
      </c>
      <c r="EB7">
        <v>-1.6516219149531608E-4</v>
      </c>
      <c r="EC7">
        <v>-2.9667437944289055E-5</v>
      </c>
      <c r="ED7">
        <v>-2.7860878507214581E-4</v>
      </c>
      <c r="EE7">
        <v>2.6695579755625642E-5</v>
      </c>
      <c r="EF7">
        <v>8.3651792618238963E-5</v>
      </c>
      <c r="EG7">
        <v>1.8883147650778503E-4</v>
      </c>
      <c r="EH7">
        <v>2.4301561093435786E-4</v>
      </c>
      <c r="EI7">
        <v>1.4367382864225592E-4</v>
      </c>
      <c r="EJ7">
        <v>6.5295809071588828E-4</v>
      </c>
      <c r="EK7">
        <v>5.0026288644624411E-4</v>
      </c>
      <c r="EL7">
        <v>7.028211766864495E-4</v>
      </c>
      <c r="EM7">
        <v>8.6072436930016011E-4</v>
      </c>
      <c r="EN7">
        <v>7.2155568928879144E-4</v>
      </c>
      <c r="EO7">
        <v>7.8161214279742069E-4</v>
      </c>
      <c r="EP7">
        <v>1.104766380945553E-3</v>
      </c>
      <c r="EQ7">
        <v>9.14241872382697E-4</v>
      </c>
      <c r="ER7">
        <v>4.1996426961809358E-4</v>
      </c>
      <c r="ES7">
        <v>5.5864760813271325E-4</v>
      </c>
      <c r="ET7">
        <v>3.3204356449226952E-4</v>
      </c>
      <c r="EU7">
        <v>5.481260783846767E-4</v>
      </c>
      <c r="EV7">
        <v>7.2548204117170445E-4</v>
      </c>
      <c r="EW7">
        <v>7.3317296443859564E-4</v>
      </c>
      <c r="EX7">
        <v>3.8321580259040311E-4</v>
      </c>
      <c r="EY7">
        <v>-1.3409729826242278E-3</v>
      </c>
      <c r="EZ7">
        <v>-1.0458298684559858E-3</v>
      </c>
      <c r="FA7">
        <v>-9.7356064402880083E-4</v>
      </c>
      <c r="FB7">
        <v>-1.6438976649830184E-3</v>
      </c>
      <c r="FC7">
        <v>-1.7384112473679131E-3</v>
      </c>
      <c r="FD7">
        <v>-2.1088675991703179E-3</v>
      </c>
      <c r="FE7">
        <v>-1.3450094887791503E-3</v>
      </c>
      <c r="FF7">
        <v>-1.301307865403882E-3</v>
      </c>
      <c r="FG7">
        <v>-1.3041338706729008E-3</v>
      </c>
      <c r="FH7">
        <v>-1.8691489365870104E-3</v>
      </c>
      <c r="FI7">
        <v>-1.5191011298151744E-3</v>
      </c>
      <c r="FJ7">
        <v>-1.4334155354017372E-3</v>
      </c>
      <c r="FK7">
        <v>-1.3105305499484451E-3</v>
      </c>
      <c r="FL7">
        <v>-1.409188492154205E-3</v>
      </c>
      <c r="FM7">
        <v>-1.4946583792357568E-3</v>
      </c>
      <c r="FN7">
        <v>-1.7497956064435119E-3</v>
      </c>
      <c r="FO7">
        <v>-1.6068623550481581E-3</v>
      </c>
      <c r="FP7">
        <v>-1.6752935719100207E-3</v>
      </c>
      <c r="FQ7">
        <v>-2.2408479061538505E-3</v>
      </c>
      <c r="FR7">
        <v>-1.8783521117832006E-3</v>
      </c>
      <c r="FS7">
        <v>-1.6582135823875119E-3</v>
      </c>
      <c r="FT7">
        <v>-2.0669845799798844E-3</v>
      </c>
      <c r="FU7">
        <v>-1.7886300112148409E-3</v>
      </c>
      <c r="FV7">
        <v>-1.8515859061738194E-3</v>
      </c>
      <c r="FW7">
        <v>-1.2571725267587625E-3</v>
      </c>
      <c r="FX7">
        <v>-8.4696271341843515E-4</v>
      </c>
      <c r="FY7">
        <v>-1.1091047232006726E-3</v>
      </c>
      <c r="FZ7">
        <v>-1.0056380904360854E-3</v>
      </c>
      <c r="GA7">
        <v>-4.8360178911417001E-4</v>
      </c>
      <c r="GB7">
        <v>-3.9088960217179697E-4</v>
      </c>
      <c r="GC7">
        <v>-4.8664580232112703E-4</v>
      </c>
      <c r="GD7">
        <v>-2.9043026452350851E-4</v>
      </c>
      <c r="GE7">
        <v>-1.6956238184464428E-4</v>
      </c>
      <c r="GF7">
        <v>1.8021349015626131E-4</v>
      </c>
      <c r="GG7">
        <v>4.2421648310490834E-4</v>
      </c>
      <c r="GH7">
        <v>8.5238632403760589E-4</v>
      </c>
      <c r="GI7">
        <v>5.9825649791402785E-4</v>
      </c>
      <c r="GJ7">
        <v>2.4415744634541381E-5</v>
      </c>
      <c r="GK7">
        <v>6.5612623132559056E-5</v>
      </c>
      <c r="GL7">
        <v>2.8567771634691042E-4</v>
      </c>
      <c r="GM7">
        <v>3.9663907439486251E-4</v>
      </c>
      <c r="GN7">
        <v>5.2282049847768991E-4</v>
      </c>
      <c r="GO7">
        <v>2.0667334351010674E-4</v>
      </c>
      <c r="GP7">
        <v>6.3426719802241183E-4</v>
      </c>
      <c r="GQ7">
        <v>8.2439701001215532E-4</v>
      </c>
      <c r="GR7">
        <v>8.5871186773786579E-4</v>
      </c>
      <c r="GS7">
        <v>8.7802236676062795E-4</v>
      </c>
      <c r="GT7">
        <v>8.6472875857654397E-4</v>
      </c>
      <c r="GU7">
        <v>7.8300393353060438E-4</v>
      </c>
      <c r="GV7">
        <v>1.2402657357087135E-3</v>
      </c>
      <c r="GW7">
        <v>1.1982060278831197E-3</v>
      </c>
      <c r="GX7">
        <v>6.3456094274777497E-4</v>
      </c>
      <c r="GY7">
        <v>4.7509157137177321E-4</v>
      </c>
      <c r="GZ7">
        <v>6.4198223184979558E-4</v>
      </c>
      <c r="HA7">
        <v>1.6232240019429037E-3</v>
      </c>
      <c r="HB7">
        <v>1.994636128602581E-3</v>
      </c>
      <c r="HC7">
        <v>2.0219439031477562E-3</v>
      </c>
      <c r="HD7">
        <v>1.8302674217441015E-3</v>
      </c>
      <c r="HE7">
        <v>1.8729398340807529E-3</v>
      </c>
      <c r="HF7">
        <v>1.7136689612943512E-3</v>
      </c>
      <c r="HG7">
        <v>2.8837681093402887E-3</v>
      </c>
      <c r="HH7">
        <v>2.108974263279613E-3</v>
      </c>
      <c r="HI7">
        <v>1.2547595378545884E-3</v>
      </c>
      <c r="HJ7">
        <v>1.7311138311174867E-3</v>
      </c>
      <c r="HK7">
        <v>1.8776693827462707E-3</v>
      </c>
      <c r="HL7">
        <v>9.4814372029315697E-4</v>
      </c>
      <c r="HM7">
        <v>7.1853238153641447E-4</v>
      </c>
      <c r="HN7">
        <v>4.9862906882098407E-4</v>
      </c>
      <c r="HO7">
        <v>3.2075104644652824E-4</v>
      </c>
      <c r="HP7">
        <v>1.7531305017393778E-4</v>
      </c>
      <c r="HQ7">
        <v>3.3798821525582445E-4</v>
      </c>
      <c r="HR7">
        <v>5.2182920163597324E-4</v>
      </c>
      <c r="HS7">
        <v>1.1620301421699231E-3</v>
      </c>
      <c r="HT7">
        <v>1.1500674960678581E-3</v>
      </c>
      <c r="HU7">
        <v>8.0792862050087927E-4</v>
      </c>
      <c r="HV7">
        <v>6.3509220475945621E-4</v>
      </c>
      <c r="HW7">
        <v>7.3504669156262969E-4</v>
      </c>
      <c r="HX7">
        <v>6.0510299670187701E-4</v>
      </c>
      <c r="HY7">
        <v>-9.0416842357138316E-5</v>
      </c>
      <c r="HZ7">
        <v>-2.0760216473139637E-5</v>
      </c>
      <c r="IA7">
        <v>4.6649309436860853E-4</v>
      </c>
      <c r="IB7">
        <v>1.1764240969678944E-3</v>
      </c>
      <c r="IC7">
        <v>1.2339367869025342E-3</v>
      </c>
      <c r="ID7">
        <v>1.1065322544036443E-3</v>
      </c>
      <c r="IE7">
        <v>1.3269036998735176E-3</v>
      </c>
      <c r="IF7">
        <v>8.0162652717465088E-5</v>
      </c>
      <c r="IG7">
        <v>3.5997784718491688E-4</v>
      </c>
      <c r="IH7">
        <v>1.0697470692852817E-3</v>
      </c>
      <c r="II7">
        <v>8.6211045432137839E-4</v>
      </c>
      <c r="IJ7">
        <v>1.6512099108624487E-3</v>
      </c>
      <c r="IK7">
        <v>1.4327500151071204E-3</v>
      </c>
      <c r="IL7">
        <v>1.8153652109951027E-3</v>
      </c>
      <c r="IM7">
        <v>1.578871851466053E-3</v>
      </c>
      <c r="IN7">
        <v>1.2737120583948963E-3</v>
      </c>
      <c r="IO7">
        <v>1.920941892063828E-3</v>
      </c>
      <c r="IP7">
        <v>1.1529199125034362E-3</v>
      </c>
      <c r="IQ7">
        <v>1.3059214690286161E-3</v>
      </c>
      <c r="IR7">
        <v>1.1994819586323216E-3</v>
      </c>
      <c r="IS7">
        <v>1.0436693049743692E-3</v>
      </c>
      <c r="IT7">
        <v>1.0484607867909043E-3</v>
      </c>
      <c r="IU7">
        <v>2.1213706246515224E-3</v>
      </c>
      <c r="IV7">
        <v>2.0198132409954064E-3</v>
      </c>
      <c r="IW7">
        <v>2.3434528206403016E-3</v>
      </c>
      <c r="IX7">
        <v>1.8685763618221038E-3</v>
      </c>
      <c r="IY7">
        <v>2.0668824385754805E-3</v>
      </c>
      <c r="IZ7">
        <v>2.2537869475109731E-3</v>
      </c>
      <c r="JA7">
        <v>2.3347935149859653E-3</v>
      </c>
      <c r="JB7">
        <v>2.5219309399956494E-3</v>
      </c>
      <c r="JC7">
        <v>2.4976132518244668E-3</v>
      </c>
    </row>
    <row r="8" spans="1:263" x14ac:dyDescent="0.25">
      <c r="A8">
        <v>1</v>
      </c>
      <c r="B8">
        <v>119.78</v>
      </c>
      <c r="C8">
        <v>62.3</v>
      </c>
    </row>
    <row r="9" spans="1:263" x14ac:dyDescent="0.25">
      <c r="A9">
        <v>1</v>
      </c>
      <c r="B9">
        <v>120</v>
      </c>
      <c r="C9">
        <v>62.74</v>
      </c>
      <c r="E9" s="26" t="s">
        <v>93</v>
      </c>
      <c r="F9">
        <f t="array" ref="F9:F11">MMULT(O5:JC7,Исходный!C2:C250)</f>
        <v>-294.03868196713233</v>
      </c>
    </row>
    <row r="10" spans="1:263" x14ac:dyDescent="0.25">
      <c r="A10">
        <v>1</v>
      </c>
      <c r="B10">
        <v>120.08</v>
      </c>
      <c r="C10">
        <v>62.96</v>
      </c>
      <c r="F10">
        <v>1.5488632031768796</v>
      </c>
    </row>
    <row r="11" spans="1:263" x14ac:dyDescent="0.25">
      <c r="A11">
        <v>1</v>
      </c>
      <c r="B11">
        <v>119.97</v>
      </c>
      <c r="C11">
        <v>63.52</v>
      </c>
      <c r="F11">
        <v>12.240759917675993</v>
      </c>
    </row>
    <row r="12" spans="1:263" x14ac:dyDescent="0.25">
      <c r="A12">
        <v>1</v>
      </c>
      <c r="B12">
        <v>121.88</v>
      </c>
      <c r="C12">
        <v>63.68</v>
      </c>
    </row>
    <row r="13" spans="1:263" x14ac:dyDescent="0.25">
      <c r="A13">
        <v>1</v>
      </c>
      <c r="B13">
        <v>121.94</v>
      </c>
      <c r="C13">
        <v>64.27</v>
      </c>
    </row>
    <row r="14" spans="1:263" x14ac:dyDescent="0.25">
      <c r="A14">
        <v>1</v>
      </c>
      <c r="B14">
        <v>121.95</v>
      </c>
      <c r="C14">
        <v>65.78</v>
      </c>
    </row>
    <row r="15" spans="1:263" x14ac:dyDescent="0.25">
      <c r="A15">
        <v>1</v>
      </c>
      <c r="B15">
        <v>121.63</v>
      </c>
      <c r="C15">
        <v>65.13</v>
      </c>
    </row>
    <row r="16" spans="1:263" x14ac:dyDescent="0.25">
      <c r="A16">
        <v>1</v>
      </c>
      <c r="B16">
        <v>121.35</v>
      </c>
      <c r="C16">
        <v>64.650000000000006</v>
      </c>
    </row>
    <row r="17" spans="1:3" x14ac:dyDescent="0.25">
      <c r="A17">
        <v>1</v>
      </c>
      <c r="B17">
        <v>128.75</v>
      </c>
      <c r="C17">
        <v>63.58</v>
      </c>
    </row>
    <row r="18" spans="1:3" x14ac:dyDescent="0.25">
      <c r="A18">
        <v>1</v>
      </c>
      <c r="B18">
        <v>128.53</v>
      </c>
      <c r="C18">
        <v>63.17</v>
      </c>
    </row>
    <row r="19" spans="1:3" x14ac:dyDescent="0.25">
      <c r="A19">
        <v>1</v>
      </c>
      <c r="B19">
        <v>129.08000000000001</v>
      </c>
      <c r="C19">
        <v>63.68</v>
      </c>
    </row>
    <row r="20" spans="1:3" x14ac:dyDescent="0.25">
      <c r="A20">
        <v>1</v>
      </c>
      <c r="B20">
        <v>130.29</v>
      </c>
      <c r="C20">
        <v>63.64</v>
      </c>
    </row>
    <row r="21" spans="1:3" x14ac:dyDescent="0.25">
      <c r="A21">
        <v>1</v>
      </c>
      <c r="B21">
        <v>131.53</v>
      </c>
      <c r="C21">
        <v>63.43</v>
      </c>
    </row>
    <row r="22" spans="1:3" x14ac:dyDescent="0.25">
      <c r="A22">
        <v>1</v>
      </c>
      <c r="B22">
        <v>132.04</v>
      </c>
      <c r="C22">
        <v>63.34</v>
      </c>
    </row>
    <row r="23" spans="1:3" x14ac:dyDescent="0.25">
      <c r="A23">
        <v>1</v>
      </c>
      <c r="B23">
        <v>132.41999999999999</v>
      </c>
      <c r="C23">
        <v>64.06</v>
      </c>
    </row>
    <row r="24" spans="1:3" x14ac:dyDescent="0.25">
      <c r="A24">
        <v>1</v>
      </c>
      <c r="B24">
        <v>132.12</v>
      </c>
      <c r="C24">
        <v>64</v>
      </c>
    </row>
    <row r="25" spans="1:3" x14ac:dyDescent="0.25">
      <c r="A25">
        <v>1</v>
      </c>
      <c r="B25">
        <v>133.29</v>
      </c>
      <c r="C25">
        <v>64.72</v>
      </c>
    </row>
    <row r="26" spans="1:3" x14ac:dyDescent="0.25">
      <c r="A26">
        <v>1</v>
      </c>
      <c r="B26">
        <v>135.02000000000001</v>
      </c>
      <c r="C26">
        <v>64.569999999999993</v>
      </c>
    </row>
    <row r="27" spans="1:3" x14ac:dyDescent="0.25">
      <c r="A27">
        <v>1</v>
      </c>
      <c r="B27">
        <v>135.51</v>
      </c>
      <c r="C27">
        <v>64.53</v>
      </c>
    </row>
    <row r="28" spans="1:3" x14ac:dyDescent="0.25">
      <c r="A28">
        <v>1</v>
      </c>
      <c r="B28">
        <v>135.34</v>
      </c>
      <c r="C28">
        <v>64.52</v>
      </c>
    </row>
    <row r="29" spans="1:3" x14ac:dyDescent="0.25">
      <c r="A29">
        <v>1</v>
      </c>
      <c r="B29">
        <v>135.72</v>
      </c>
      <c r="C29">
        <v>64.62</v>
      </c>
    </row>
    <row r="30" spans="1:3" x14ac:dyDescent="0.25">
      <c r="A30">
        <v>1</v>
      </c>
      <c r="B30">
        <v>136.69999999999999</v>
      </c>
      <c r="C30">
        <v>64.489999999999995</v>
      </c>
    </row>
    <row r="31" spans="1:3" x14ac:dyDescent="0.25">
      <c r="A31">
        <v>1</v>
      </c>
      <c r="B31">
        <v>137.11000000000001</v>
      </c>
      <c r="C31">
        <v>64.36</v>
      </c>
    </row>
    <row r="32" spans="1:3" x14ac:dyDescent="0.25">
      <c r="A32">
        <v>1</v>
      </c>
      <c r="B32">
        <v>136.53</v>
      </c>
      <c r="C32">
        <v>64.62</v>
      </c>
    </row>
    <row r="33" spans="1:3" x14ac:dyDescent="0.25">
      <c r="A33">
        <v>1</v>
      </c>
      <c r="B33">
        <v>136.66</v>
      </c>
      <c r="C33">
        <v>64.62</v>
      </c>
    </row>
    <row r="34" spans="1:3" x14ac:dyDescent="0.25">
      <c r="A34">
        <v>1</v>
      </c>
      <c r="B34">
        <v>136.93</v>
      </c>
      <c r="C34">
        <v>64.23</v>
      </c>
    </row>
    <row r="35" spans="1:3" x14ac:dyDescent="0.25">
      <c r="A35">
        <v>1</v>
      </c>
      <c r="B35">
        <v>136.99</v>
      </c>
      <c r="C35">
        <v>63.98</v>
      </c>
    </row>
    <row r="36" spans="1:3" x14ac:dyDescent="0.25">
      <c r="A36">
        <v>1</v>
      </c>
      <c r="B36">
        <v>139.79</v>
      </c>
      <c r="C36">
        <v>64.94</v>
      </c>
    </row>
    <row r="37" spans="1:3" x14ac:dyDescent="0.25">
      <c r="A37">
        <v>1</v>
      </c>
      <c r="B37">
        <v>138.96</v>
      </c>
      <c r="C37">
        <v>64.010000000000005</v>
      </c>
    </row>
    <row r="38" spans="1:3" x14ac:dyDescent="0.25">
      <c r="A38">
        <v>1</v>
      </c>
      <c r="B38">
        <v>139.78</v>
      </c>
      <c r="C38">
        <v>64.25</v>
      </c>
    </row>
    <row r="39" spans="1:3" x14ac:dyDescent="0.25">
      <c r="A39">
        <v>1</v>
      </c>
      <c r="B39">
        <v>139.34</v>
      </c>
      <c r="C39">
        <v>64.27</v>
      </c>
    </row>
    <row r="40" spans="1:3" x14ac:dyDescent="0.25">
      <c r="A40">
        <v>1</v>
      </c>
      <c r="B40">
        <v>139.52000000000001</v>
      </c>
      <c r="C40">
        <v>64.400000000000006</v>
      </c>
    </row>
    <row r="41" spans="1:3" x14ac:dyDescent="0.25">
      <c r="A41">
        <v>1</v>
      </c>
      <c r="B41">
        <v>139</v>
      </c>
      <c r="C41">
        <v>64.989999999999995</v>
      </c>
    </row>
    <row r="42" spans="1:3" x14ac:dyDescent="0.25">
      <c r="A42">
        <v>1</v>
      </c>
      <c r="B42">
        <v>138.68</v>
      </c>
      <c r="C42">
        <v>64.73</v>
      </c>
    </row>
    <row r="43" spans="1:3" x14ac:dyDescent="0.25">
      <c r="A43">
        <v>1</v>
      </c>
      <c r="B43">
        <v>139.13999999999999</v>
      </c>
      <c r="C43">
        <v>64.930000000000007</v>
      </c>
    </row>
    <row r="44" spans="1:3" x14ac:dyDescent="0.25">
      <c r="A44">
        <v>1</v>
      </c>
      <c r="B44">
        <v>139.19999999999999</v>
      </c>
      <c r="C44">
        <v>64.709999999999994</v>
      </c>
    </row>
    <row r="45" spans="1:3" x14ac:dyDescent="0.25">
      <c r="A45">
        <v>1</v>
      </c>
      <c r="B45">
        <v>138.99</v>
      </c>
      <c r="C45">
        <v>64.41</v>
      </c>
    </row>
    <row r="46" spans="1:3" x14ac:dyDescent="0.25">
      <c r="A46">
        <v>1</v>
      </c>
      <c r="B46">
        <v>140.46</v>
      </c>
      <c r="C46">
        <v>64.75</v>
      </c>
    </row>
    <row r="47" spans="1:3" x14ac:dyDescent="0.25">
      <c r="A47">
        <v>1</v>
      </c>
      <c r="B47">
        <v>140.69</v>
      </c>
      <c r="C47">
        <v>64.64</v>
      </c>
    </row>
    <row r="48" spans="1:3" x14ac:dyDescent="0.25">
      <c r="A48">
        <v>1</v>
      </c>
      <c r="B48">
        <v>139.99</v>
      </c>
      <c r="C48">
        <v>64.87</v>
      </c>
    </row>
    <row r="49" spans="1:3" x14ac:dyDescent="0.25">
      <c r="A49">
        <v>1</v>
      </c>
      <c r="B49">
        <v>141.46</v>
      </c>
      <c r="C49">
        <v>64.930000000000007</v>
      </c>
    </row>
    <row r="50" spans="1:3" x14ac:dyDescent="0.25">
      <c r="A50">
        <v>1</v>
      </c>
      <c r="B50">
        <v>139.84</v>
      </c>
      <c r="C50">
        <v>64.209999999999994</v>
      </c>
    </row>
    <row r="51" spans="1:3" x14ac:dyDescent="0.25">
      <c r="A51">
        <v>1</v>
      </c>
      <c r="B51">
        <v>141.41999999999999</v>
      </c>
      <c r="C51">
        <v>65.03</v>
      </c>
    </row>
    <row r="52" spans="1:3" x14ac:dyDescent="0.25">
      <c r="A52">
        <v>1</v>
      </c>
      <c r="B52">
        <v>140.91999999999999</v>
      </c>
      <c r="C52">
        <v>64.87</v>
      </c>
    </row>
    <row r="53" spans="1:3" x14ac:dyDescent="0.25">
      <c r="A53">
        <v>1</v>
      </c>
      <c r="B53">
        <v>140.63999999999999</v>
      </c>
      <c r="C53">
        <v>64.98</v>
      </c>
    </row>
    <row r="54" spans="1:3" x14ac:dyDescent="0.25">
      <c r="A54">
        <v>1</v>
      </c>
      <c r="B54">
        <v>140.88</v>
      </c>
      <c r="C54">
        <v>65.099999999999994</v>
      </c>
    </row>
    <row r="55" spans="1:3" x14ac:dyDescent="0.25">
      <c r="A55">
        <v>1</v>
      </c>
      <c r="B55">
        <v>143.80000000000001</v>
      </c>
      <c r="C55">
        <v>65.290000000000006</v>
      </c>
    </row>
    <row r="56" spans="1:3" x14ac:dyDescent="0.25">
      <c r="A56">
        <v>1</v>
      </c>
      <c r="B56">
        <v>144.12</v>
      </c>
      <c r="C56">
        <v>65.47</v>
      </c>
    </row>
    <row r="57" spans="1:3" x14ac:dyDescent="0.25">
      <c r="A57">
        <v>1</v>
      </c>
      <c r="B57">
        <v>143.93</v>
      </c>
      <c r="C57">
        <v>65.709999999999994</v>
      </c>
    </row>
    <row r="58" spans="1:3" x14ac:dyDescent="0.25">
      <c r="A58">
        <v>1</v>
      </c>
      <c r="B58">
        <v>143.66</v>
      </c>
      <c r="C58">
        <v>65.86</v>
      </c>
    </row>
    <row r="59" spans="1:3" x14ac:dyDescent="0.25">
      <c r="A59">
        <v>1</v>
      </c>
      <c r="B59">
        <v>143.69999999999999</v>
      </c>
      <c r="C59">
        <v>65.55</v>
      </c>
    </row>
    <row r="60" spans="1:3" x14ac:dyDescent="0.25">
      <c r="A60">
        <v>1</v>
      </c>
      <c r="B60">
        <v>144.77000000000001</v>
      </c>
      <c r="C60">
        <v>65.73</v>
      </c>
    </row>
    <row r="61" spans="1:3" x14ac:dyDescent="0.25">
      <c r="A61">
        <v>1</v>
      </c>
      <c r="B61">
        <v>144.02000000000001</v>
      </c>
      <c r="C61">
        <v>65.56</v>
      </c>
    </row>
    <row r="62" spans="1:3" x14ac:dyDescent="0.25">
      <c r="A62">
        <v>1</v>
      </c>
      <c r="B62">
        <v>143.66</v>
      </c>
      <c r="C62">
        <v>65.73</v>
      </c>
    </row>
    <row r="63" spans="1:3" x14ac:dyDescent="0.25">
      <c r="A63">
        <v>1</v>
      </c>
      <c r="B63">
        <v>143.34</v>
      </c>
      <c r="C63">
        <v>65.680000000000007</v>
      </c>
    </row>
    <row r="64" spans="1:3" x14ac:dyDescent="0.25">
      <c r="A64">
        <v>1</v>
      </c>
      <c r="B64">
        <v>143.16999999999999</v>
      </c>
      <c r="C64">
        <v>65.53</v>
      </c>
    </row>
    <row r="65" spans="1:3" x14ac:dyDescent="0.25">
      <c r="A65">
        <v>1</v>
      </c>
      <c r="B65">
        <v>141.63</v>
      </c>
      <c r="C65">
        <v>65.48</v>
      </c>
    </row>
    <row r="66" spans="1:3" x14ac:dyDescent="0.25">
      <c r="A66">
        <v>1</v>
      </c>
      <c r="B66">
        <v>141.80000000000001</v>
      </c>
      <c r="C66">
        <v>65.23</v>
      </c>
    </row>
    <row r="67" spans="1:3" x14ac:dyDescent="0.25">
      <c r="A67">
        <v>1</v>
      </c>
      <c r="B67">
        <v>141.05000000000001</v>
      </c>
      <c r="C67">
        <v>64.95</v>
      </c>
    </row>
    <row r="68" spans="1:3" x14ac:dyDescent="0.25">
      <c r="A68">
        <v>1</v>
      </c>
      <c r="B68">
        <v>141.19999999999999</v>
      </c>
      <c r="C68">
        <v>65.39</v>
      </c>
    </row>
    <row r="69" spans="1:3" x14ac:dyDescent="0.25">
      <c r="A69">
        <v>1</v>
      </c>
      <c r="B69">
        <v>140.68</v>
      </c>
      <c r="C69">
        <v>65.040000000000006</v>
      </c>
    </row>
    <row r="70" spans="1:3" x14ac:dyDescent="0.25">
      <c r="A70">
        <v>1</v>
      </c>
      <c r="B70">
        <v>142.44</v>
      </c>
      <c r="C70">
        <v>65.5</v>
      </c>
    </row>
    <row r="71" spans="1:3" x14ac:dyDescent="0.25">
      <c r="A71">
        <v>1</v>
      </c>
      <c r="B71">
        <v>142.27000000000001</v>
      </c>
      <c r="C71">
        <v>66.400000000000006</v>
      </c>
    </row>
    <row r="72" spans="1:3" x14ac:dyDescent="0.25">
      <c r="A72">
        <v>1</v>
      </c>
      <c r="B72">
        <v>143.63999999999999</v>
      </c>
      <c r="C72">
        <v>67.53</v>
      </c>
    </row>
    <row r="73" spans="1:3" x14ac:dyDescent="0.25">
      <c r="A73">
        <v>1</v>
      </c>
      <c r="B73">
        <v>144.53</v>
      </c>
      <c r="C73">
        <v>67.92</v>
      </c>
    </row>
    <row r="74" spans="1:3" x14ac:dyDescent="0.25">
      <c r="A74">
        <v>1</v>
      </c>
      <c r="B74">
        <v>143.68</v>
      </c>
      <c r="C74">
        <v>67.83</v>
      </c>
    </row>
    <row r="75" spans="1:3" x14ac:dyDescent="0.25">
      <c r="A75">
        <v>1</v>
      </c>
      <c r="B75">
        <v>143.79</v>
      </c>
      <c r="C75">
        <v>68.27</v>
      </c>
    </row>
    <row r="76" spans="1:3" x14ac:dyDescent="0.25">
      <c r="A76">
        <v>1</v>
      </c>
      <c r="B76">
        <v>143.65</v>
      </c>
      <c r="C76">
        <v>68.459999999999994</v>
      </c>
    </row>
    <row r="77" spans="1:3" x14ac:dyDescent="0.25">
      <c r="A77">
        <v>1</v>
      </c>
      <c r="B77">
        <v>147.51</v>
      </c>
      <c r="C77">
        <v>69.3</v>
      </c>
    </row>
    <row r="78" spans="1:3" x14ac:dyDescent="0.25">
      <c r="A78">
        <v>1</v>
      </c>
      <c r="B78">
        <v>147.06</v>
      </c>
      <c r="C78">
        <v>69.08</v>
      </c>
    </row>
    <row r="79" spans="1:3" x14ac:dyDescent="0.25">
      <c r="A79">
        <v>1</v>
      </c>
      <c r="B79">
        <v>146.53</v>
      </c>
      <c r="C79">
        <v>68.81</v>
      </c>
    </row>
    <row r="80" spans="1:3" x14ac:dyDescent="0.25">
      <c r="A80">
        <v>1</v>
      </c>
      <c r="B80">
        <v>148.96</v>
      </c>
      <c r="C80">
        <v>69</v>
      </c>
    </row>
    <row r="81" spans="1:3" x14ac:dyDescent="0.25">
      <c r="A81">
        <v>1</v>
      </c>
      <c r="B81">
        <v>153.01</v>
      </c>
      <c r="C81">
        <v>68.94</v>
      </c>
    </row>
    <row r="82" spans="1:3" x14ac:dyDescent="0.25">
      <c r="A82">
        <v>1</v>
      </c>
      <c r="B82">
        <v>153.99</v>
      </c>
      <c r="C82">
        <v>69.040000000000006</v>
      </c>
    </row>
    <row r="83" spans="1:3" x14ac:dyDescent="0.25">
      <c r="A83">
        <v>1</v>
      </c>
      <c r="B83">
        <v>153.26</v>
      </c>
      <c r="C83">
        <v>69.31</v>
      </c>
    </row>
    <row r="84" spans="1:3" x14ac:dyDescent="0.25">
      <c r="A84">
        <v>1</v>
      </c>
      <c r="B84">
        <v>153.94999999999999</v>
      </c>
      <c r="C84">
        <v>68.459999999999994</v>
      </c>
    </row>
    <row r="85" spans="1:3" x14ac:dyDescent="0.25">
      <c r="A85">
        <v>1</v>
      </c>
      <c r="B85">
        <v>156.1</v>
      </c>
      <c r="C85">
        <v>68.38</v>
      </c>
    </row>
    <row r="86" spans="1:3" x14ac:dyDescent="0.25">
      <c r="A86">
        <v>1</v>
      </c>
      <c r="B86">
        <v>155.69999999999999</v>
      </c>
      <c r="C86">
        <v>68.430000000000007</v>
      </c>
    </row>
    <row r="87" spans="1:3" x14ac:dyDescent="0.25">
      <c r="A87">
        <v>1</v>
      </c>
      <c r="B87">
        <v>155.47</v>
      </c>
      <c r="C87">
        <v>69.41</v>
      </c>
    </row>
    <row r="88" spans="1:3" x14ac:dyDescent="0.25">
      <c r="A88">
        <v>1</v>
      </c>
      <c r="B88">
        <v>150.25</v>
      </c>
      <c r="C88">
        <v>67.48</v>
      </c>
    </row>
    <row r="89" spans="1:3" x14ac:dyDescent="0.25">
      <c r="A89">
        <v>1</v>
      </c>
      <c r="B89">
        <v>152.54</v>
      </c>
      <c r="C89">
        <v>67.709999999999994</v>
      </c>
    </row>
    <row r="90" spans="1:3" x14ac:dyDescent="0.25">
      <c r="A90">
        <v>1</v>
      </c>
      <c r="B90">
        <v>153.06</v>
      </c>
      <c r="C90">
        <v>67.69</v>
      </c>
    </row>
    <row r="91" spans="1:3" x14ac:dyDescent="0.25">
      <c r="A91">
        <v>1</v>
      </c>
      <c r="B91">
        <v>153.99</v>
      </c>
      <c r="C91">
        <v>68.45</v>
      </c>
    </row>
    <row r="92" spans="1:3" x14ac:dyDescent="0.25">
      <c r="A92">
        <v>1</v>
      </c>
      <c r="B92">
        <v>153.80000000000001</v>
      </c>
      <c r="C92">
        <v>68.680000000000007</v>
      </c>
    </row>
    <row r="93" spans="1:3" x14ac:dyDescent="0.25">
      <c r="A93">
        <v>1</v>
      </c>
      <c r="B93">
        <v>153.34</v>
      </c>
      <c r="C93">
        <v>68.77</v>
      </c>
    </row>
    <row r="94" spans="1:3" x14ac:dyDescent="0.25">
      <c r="A94">
        <v>1</v>
      </c>
      <c r="B94">
        <v>153.87</v>
      </c>
      <c r="C94">
        <v>69.62</v>
      </c>
    </row>
    <row r="95" spans="1:3" x14ac:dyDescent="0.25">
      <c r="A95">
        <v>1</v>
      </c>
      <c r="B95">
        <v>153.61000000000001</v>
      </c>
      <c r="C95">
        <v>69.959999999999994</v>
      </c>
    </row>
    <row r="96" spans="1:3" x14ac:dyDescent="0.25">
      <c r="A96">
        <v>1</v>
      </c>
      <c r="B96">
        <v>153.66999999999999</v>
      </c>
      <c r="C96">
        <v>70.41</v>
      </c>
    </row>
    <row r="97" spans="1:3" x14ac:dyDescent="0.25">
      <c r="A97">
        <v>1</v>
      </c>
      <c r="B97">
        <v>152.76</v>
      </c>
      <c r="C97">
        <v>69.84</v>
      </c>
    </row>
    <row r="98" spans="1:3" x14ac:dyDescent="0.25">
      <c r="A98">
        <v>1</v>
      </c>
      <c r="B98">
        <v>153.18</v>
      </c>
      <c r="C98">
        <v>70.099999999999994</v>
      </c>
    </row>
    <row r="99" spans="1:3" x14ac:dyDescent="0.25">
      <c r="A99">
        <v>1</v>
      </c>
      <c r="B99">
        <v>155.44999999999999</v>
      </c>
      <c r="C99">
        <v>71.760000000000005</v>
      </c>
    </row>
    <row r="100" spans="1:3" x14ac:dyDescent="0.25">
      <c r="A100">
        <v>1</v>
      </c>
      <c r="B100">
        <v>153.93</v>
      </c>
      <c r="C100">
        <v>72.28</v>
      </c>
    </row>
    <row r="101" spans="1:3" x14ac:dyDescent="0.25">
      <c r="A101">
        <v>1</v>
      </c>
      <c r="B101">
        <v>154.44999999999999</v>
      </c>
      <c r="C101">
        <v>72.52</v>
      </c>
    </row>
    <row r="102" spans="1:3" x14ac:dyDescent="0.25">
      <c r="A102">
        <v>1</v>
      </c>
      <c r="B102">
        <v>155.37</v>
      </c>
      <c r="C102">
        <v>72.39</v>
      </c>
    </row>
    <row r="103" spans="1:3" x14ac:dyDescent="0.25">
      <c r="A103">
        <v>1</v>
      </c>
      <c r="B103">
        <v>154.99</v>
      </c>
      <c r="C103">
        <v>71.95</v>
      </c>
    </row>
    <row r="104" spans="1:3" x14ac:dyDescent="0.25">
      <c r="A104">
        <v>1</v>
      </c>
      <c r="B104">
        <v>148.97999999999999</v>
      </c>
      <c r="C104">
        <v>70.319999999999993</v>
      </c>
    </row>
    <row r="105" spans="1:3" x14ac:dyDescent="0.25">
      <c r="A105">
        <v>1</v>
      </c>
      <c r="B105">
        <v>145.41999999999999</v>
      </c>
      <c r="C105">
        <v>69.78</v>
      </c>
    </row>
    <row r="106" spans="1:3" x14ac:dyDescent="0.25">
      <c r="A106">
        <v>1</v>
      </c>
      <c r="B106">
        <v>146.59</v>
      </c>
      <c r="C106">
        <v>70.650000000000006</v>
      </c>
    </row>
    <row r="107" spans="1:3" x14ac:dyDescent="0.25">
      <c r="A107">
        <v>1</v>
      </c>
      <c r="B107">
        <v>145.16</v>
      </c>
      <c r="C107">
        <v>70.27</v>
      </c>
    </row>
    <row r="108" spans="1:3" x14ac:dyDescent="0.25">
      <c r="A108">
        <v>1</v>
      </c>
      <c r="B108">
        <v>144.29</v>
      </c>
      <c r="C108">
        <v>69.900000000000006</v>
      </c>
    </row>
    <row r="109" spans="1:3" x14ac:dyDescent="0.25">
      <c r="A109">
        <v>1</v>
      </c>
      <c r="B109">
        <v>142.27000000000001</v>
      </c>
      <c r="C109">
        <v>70</v>
      </c>
    </row>
    <row r="110" spans="1:3" x14ac:dyDescent="0.25">
      <c r="A110">
        <v>1</v>
      </c>
      <c r="B110">
        <v>146.34</v>
      </c>
      <c r="C110">
        <v>70.87</v>
      </c>
    </row>
    <row r="111" spans="1:3" x14ac:dyDescent="0.25">
      <c r="A111">
        <v>1</v>
      </c>
      <c r="B111">
        <v>145.01</v>
      </c>
      <c r="C111">
        <v>69.91</v>
      </c>
    </row>
    <row r="112" spans="1:3" x14ac:dyDescent="0.25">
      <c r="A112">
        <v>1</v>
      </c>
      <c r="B112">
        <v>145.87</v>
      </c>
      <c r="C112">
        <v>70.27</v>
      </c>
    </row>
    <row r="113" spans="1:3" x14ac:dyDescent="0.25">
      <c r="A113">
        <v>1</v>
      </c>
      <c r="B113">
        <v>145.63</v>
      </c>
      <c r="C113">
        <v>70.260000000000005</v>
      </c>
    </row>
    <row r="114" spans="1:3" x14ac:dyDescent="0.25">
      <c r="A114">
        <v>1</v>
      </c>
      <c r="B114">
        <v>146.28</v>
      </c>
      <c r="C114">
        <v>71.209999999999994</v>
      </c>
    </row>
    <row r="115" spans="1:3" x14ac:dyDescent="0.25">
      <c r="A115">
        <v>1</v>
      </c>
      <c r="B115">
        <v>145.82</v>
      </c>
      <c r="C115">
        <v>70.53</v>
      </c>
    </row>
    <row r="116" spans="1:3" x14ac:dyDescent="0.25">
      <c r="A116">
        <v>1</v>
      </c>
      <c r="B116">
        <v>143.72999999999999</v>
      </c>
      <c r="C116">
        <v>69.209999999999994</v>
      </c>
    </row>
    <row r="117" spans="1:3" x14ac:dyDescent="0.25">
      <c r="A117">
        <v>1</v>
      </c>
      <c r="B117">
        <v>145.83000000000001</v>
      </c>
      <c r="C117">
        <v>69.8</v>
      </c>
    </row>
    <row r="118" spans="1:3" x14ac:dyDescent="0.25">
      <c r="A118">
        <v>1</v>
      </c>
      <c r="B118">
        <v>143.68</v>
      </c>
      <c r="C118">
        <v>68.489999999999995</v>
      </c>
    </row>
    <row r="119" spans="1:3" x14ac:dyDescent="0.25">
      <c r="A119">
        <v>1</v>
      </c>
      <c r="B119">
        <v>144.02000000000001</v>
      </c>
      <c r="C119">
        <v>68.930000000000007</v>
      </c>
    </row>
    <row r="120" spans="1:3" x14ac:dyDescent="0.25">
      <c r="A120">
        <v>1</v>
      </c>
      <c r="B120">
        <v>143.5</v>
      </c>
      <c r="C120">
        <v>68.17</v>
      </c>
    </row>
    <row r="121" spans="1:3" x14ac:dyDescent="0.25">
      <c r="A121">
        <v>1</v>
      </c>
      <c r="B121">
        <v>144.09</v>
      </c>
      <c r="C121">
        <v>69.08</v>
      </c>
    </row>
    <row r="122" spans="1:3" x14ac:dyDescent="0.25">
      <c r="A122">
        <v>1</v>
      </c>
      <c r="B122">
        <v>142.72999999999999</v>
      </c>
      <c r="C122">
        <v>68.569999999999993</v>
      </c>
    </row>
    <row r="123" spans="1:3" x14ac:dyDescent="0.25">
      <c r="A123">
        <v>1</v>
      </c>
      <c r="B123">
        <v>144.18</v>
      </c>
      <c r="C123">
        <v>69.459999999999994</v>
      </c>
    </row>
    <row r="124" spans="1:3" x14ac:dyDescent="0.25">
      <c r="A124">
        <v>1</v>
      </c>
      <c r="B124">
        <v>145.06</v>
      </c>
      <c r="C124">
        <v>69.98</v>
      </c>
    </row>
    <row r="125" spans="1:3" x14ac:dyDescent="0.25">
      <c r="A125">
        <v>1</v>
      </c>
      <c r="B125">
        <v>145.53</v>
      </c>
      <c r="C125">
        <v>69.989999999999995</v>
      </c>
    </row>
    <row r="126" spans="1:3" x14ac:dyDescent="0.25">
      <c r="A126">
        <v>1</v>
      </c>
      <c r="B126">
        <v>145.74</v>
      </c>
      <c r="C126">
        <v>71.150000000000006</v>
      </c>
    </row>
    <row r="127" spans="1:3" x14ac:dyDescent="0.25">
      <c r="A127">
        <v>1</v>
      </c>
      <c r="B127">
        <v>147.77000000000001</v>
      </c>
      <c r="C127">
        <v>71.77</v>
      </c>
    </row>
    <row r="128" spans="1:3" x14ac:dyDescent="0.25">
      <c r="A128">
        <v>1</v>
      </c>
      <c r="B128">
        <v>149.04</v>
      </c>
      <c r="C128">
        <v>72.78</v>
      </c>
    </row>
    <row r="129" spans="1:3" x14ac:dyDescent="0.25">
      <c r="A129">
        <v>1</v>
      </c>
      <c r="B129">
        <v>149.56</v>
      </c>
      <c r="C129">
        <v>73.349999999999994</v>
      </c>
    </row>
    <row r="130" spans="1:3" x14ac:dyDescent="0.25">
      <c r="A130">
        <v>1</v>
      </c>
      <c r="B130">
        <v>150.08000000000001</v>
      </c>
      <c r="C130">
        <v>73.3</v>
      </c>
    </row>
    <row r="131" spans="1:3" x14ac:dyDescent="0.25">
      <c r="A131">
        <v>1</v>
      </c>
      <c r="B131">
        <v>151.02000000000001</v>
      </c>
      <c r="C131">
        <v>73.86</v>
      </c>
    </row>
    <row r="132" spans="1:3" x14ac:dyDescent="0.25">
      <c r="A132">
        <v>1</v>
      </c>
      <c r="B132">
        <v>150.34</v>
      </c>
      <c r="C132">
        <v>74.22</v>
      </c>
    </row>
    <row r="133" spans="1:3" x14ac:dyDescent="0.25">
      <c r="A133">
        <v>1</v>
      </c>
      <c r="B133">
        <v>150.27000000000001</v>
      </c>
      <c r="C133">
        <v>73.790000000000006</v>
      </c>
    </row>
    <row r="134" spans="1:3" x14ac:dyDescent="0.25">
      <c r="A134">
        <v>1</v>
      </c>
      <c r="B134">
        <v>152.09</v>
      </c>
      <c r="C134">
        <v>73.599999999999994</v>
      </c>
    </row>
    <row r="135" spans="1:3" x14ac:dyDescent="0.25">
      <c r="A135">
        <v>1</v>
      </c>
      <c r="B135">
        <v>152.74</v>
      </c>
      <c r="C135">
        <v>74.19</v>
      </c>
    </row>
    <row r="136" spans="1:3" x14ac:dyDescent="0.25">
      <c r="A136">
        <v>1</v>
      </c>
      <c r="B136">
        <v>153.46</v>
      </c>
      <c r="C136">
        <v>74.05</v>
      </c>
    </row>
    <row r="137" spans="1:3" x14ac:dyDescent="0.25">
      <c r="A137">
        <v>1</v>
      </c>
      <c r="B137">
        <v>150.56</v>
      </c>
      <c r="C137">
        <v>73.16</v>
      </c>
    </row>
    <row r="138" spans="1:3" x14ac:dyDescent="0.25">
      <c r="A138">
        <v>1</v>
      </c>
      <c r="B138">
        <v>149.5</v>
      </c>
      <c r="C138">
        <v>73.040000000000006</v>
      </c>
    </row>
    <row r="139" spans="1:3" x14ac:dyDescent="0.25">
      <c r="A139">
        <v>1</v>
      </c>
      <c r="B139">
        <v>148.72999999999999</v>
      </c>
      <c r="C139">
        <v>72.7</v>
      </c>
    </row>
    <row r="140" spans="1:3" x14ac:dyDescent="0.25">
      <c r="A140">
        <v>1</v>
      </c>
      <c r="B140">
        <v>150.05000000000001</v>
      </c>
      <c r="C140">
        <v>72.58</v>
      </c>
    </row>
    <row r="141" spans="1:3" x14ac:dyDescent="0.25">
      <c r="A141">
        <v>1</v>
      </c>
      <c r="B141">
        <v>157.13999999999999</v>
      </c>
      <c r="C141">
        <v>72.260000000000005</v>
      </c>
    </row>
    <row r="142" spans="1:3" x14ac:dyDescent="0.25">
      <c r="A142">
        <v>1</v>
      </c>
      <c r="B142">
        <v>155.57</v>
      </c>
      <c r="C142">
        <v>72.150000000000006</v>
      </c>
    </row>
    <row r="143" spans="1:3" x14ac:dyDescent="0.25">
      <c r="A143">
        <v>1</v>
      </c>
      <c r="B143">
        <v>156.38999999999999</v>
      </c>
      <c r="C143">
        <v>72.680000000000007</v>
      </c>
    </row>
    <row r="144" spans="1:3" x14ac:dyDescent="0.25">
      <c r="A144">
        <v>1</v>
      </c>
      <c r="B144">
        <v>158.81</v>
      </c>
      <c r="C144">
        <v>72.400000000000006</v>
      </c>
    </row>
    <row r="145" spans="1:3" x14ac:dyDescent="0.25">
      <c r="A145">
        <v>1</v>
      </c>
      <c r="B145">
        <v>160.08000000000001</v>
      </c>
      <c r="C145">
        <v>72.790000000000006</v>
      </c>
    </row>
    <row r="146" spans="1:3" x14ac:dyDescent="0.25">
      <c r="A146">
        <v>1</v>
      </c>
      <c r="B146">
        <v>161.06</v>
      </c>
      <c r="C146">
        <v>72.47</v>
      </c>
    </row>
    <row r="147" spans="1:3" x14ac:dyDescent="0.25">
      <c r="A147">
        <v>1</v>
      </c>
      <c r="B147">
        <v>155.32</v>
      </c>
      <c r="C147">
        <v>71.41</v>
      </c>
    </row>
    <row r="148" spans="1:3" x14ac:dyDescent="0.25">
      <c r="A148">
        <v>1</v>
      </c>
      <c r="B148">
        <v>157.47999999999999</v>
      </c>
      <c r="C148">
        <v>72.5</v>
      </c>
    </row>
    <row r="149" spans="1:3" x14ac:dyDescent="0.25">
      <c r="A149">
        <v>1</v>
      </c>
      <c r="B149">
        <v>159.85</v>
      </c>
      <c r="C149">
        <v>73.59</v>
      </c>
    </row>
    <row r="150" spans="1:3" x14ac:dyDescent="0.25">
      <c r="A150">
        <v>1</v>
      </c>
      <c r="B150">
        <v>161.6</v>
      </c>
      <c r="C150">
        <v>73.22</v>
      </c>
    </row>
    <row r="151" spans="1:3" x14ac:dyDescent="0.25">
      <c r="A151">
        <v>1</v>
      </c>
      <c r="B151">
        <v>160.94999999999999</v>
      </c>
      <c r="C151">
        <v>73.650000000000006</v>
      </c>
    </row>
    <row r="152" spans="1:3" x14ac:dyDescent="0.25">
      <c r="A152">
        <v>1</v>
      </c>
      <c r="B152">
        <v>157.86000000000001</v>
      </c>
      <c r="C152">
        <v>72.400000000000006</v>
      </c>
    </row>
    <row r="153" spans="1:3" x14ac:dyDescent="0.25">
      <c r="A153">
        <v>1</v>
      </c>
      <c r="B153">
        <v>157.5</v>
      </c>
      <c r="C153">
        <v>72.489999999999995</v>
      </c>
    </row>
    <row r="154" spans="1:3" x14ac:dyDescent="0.25">
      <c r="A154">
        <v>1</v>
      </c>
      <c r="B154">
        <v>157.21</v>
      </c>
      <c r="C154">
        <v>72.150000000000006</v>
      </c>
    </row>
    <row r="155" spans="1:3" x14ac:dyDescent="0.25">
      <c r="A155">
        <v>1</v>
      </c>
      <c r="B155">
        <v>159.78</v>
      </c>
      <c r="C155">
        <v>73.16</v>
      </c>
    </row>
    <row r="156" spans="1:3" x14ac:dyDescent="0.25">
      <c r="A156">
        <v>1</v>
      </c>
      <c r="B156">
        <v>159.97999999999999</v>
      </c>
      <c r="C156">
        <v>72.72</v>
      </c>
    </row>
    <row r="157" spans="1:3" x14ac:dyDescent="0.25">
      <c r="A157">
        <v>1</v>
      </c>
      <c r="B157">
        <v>159.27000000000001</v>
      </c>
      <c r="C157">
        <v>72.69</v>
      </c>
    </row>
    <row r="158" spans="1:3" x14ac:dyDescent="0.25">
      <c r="A158">
        <v>1</v>
      </c>
      <c r="B158">
        <v>159.86000000000001</v>
      </c>
      <c r="C158">
        <v>72.819999999999993</v>
      </c>
    </row>
    <row r="159" spans="1:3" x14ac:dyDescent="0.25">
      <c r="A159">
        <v>1</v>
      </c>
      <c r="B159">
        <v>162.91</v>
      </c>
      <c r="C159">
        <v>73.05</v>
      </c>
    </row>
    <row r="160" spans="1:3" x14ac:dyDescent="0.25">
      <c r="A160">
        <v>1</v>
      </c>
      <c r="B160">
        <v>163.35</v>
      </c>
      <c r="C160">
        <v>74.010000000000005</v>
      </c>
    </row>
    <row r="161" spans="1:3" x14ac:dyDescent="0.25">
      <c r="A161">
        <v>1</v>
      </c>
      <c r="B161">
        <v>164</v>
      </c>
      <c r="C161">
        <v>74.77</v>
      </c>
    </row>
    <row r="162" spans="1:3" x14ac:dyDescent="0.25">
      <c r="A162">
        <v>1</v>
      </c>
      <c r="B162">
        <v>164.05</v>
      </c>
      <c r="C162">
        <v>73.94</v>
      </c>
    </row>
    <row r="163" spans="1:3" x14ac:dyDescent="0.25">
      <c r="A163">
        <v>1</v>
      </c>
      <c r="B163">
        <v>162.08000000000001</v>
      </c>
      <c r="C163">
        <v>73.61</v>
      </c>
    </row>
    <row r="164" spans="1:3" x14ac:dyDescent="0.25">
      <c r="A164">
        <v>1</v>
      </c>
      <c r="B164">
        <v>161.91</v>
      </c>
      <c r="C164">
        <v>73.400000000000006</v>
      </c>
    </row>
    <row r="165" spans="1:3" x14ac:dyDescent="0.25">
      <c r="A165">
        <v>1</v>
      </c>
      <c r="B165">
        <v>161.26</v>
      </c>
      <c r="C165">
        <v>74.34</v>
      </c>
    </row>
    <row r="166" spans="1:3" x14ac:dyDescent="0.25">
      <c r="A166">
        <v>1</v>
      </c>
      <c r="B166">
        <v>158.63</v>
      </c>
      <c r="C166">
        <v>73.98</v>
      </c>
    </row>
    <row r="167" spans="1:3" x14ac:dyDescent="0.25">
      <c r="A167">
        <v>1</v>
      </c>
      <c r="B167">
        <v>161.5</v>
      </c>
      <c r="C167">
        <v>74.760000000000005</v>
      </c>
    </row>
    <row r="168" spans="1:3" x14ac:dyDescent="0.25">
      <c r="A168">
        <v>1</v>
      </c>
      <c r="B168">
        <v>160.86000000000001</v>
      </c>
      <c r="C168">
        <v>74.680000000000007</v>
      </c>
    </row>
    <row r="169" spans="1:3" x14ac:dyDescent="0.25">
      <c r="A169">
        <v>1</v>
      </c>
      <c r="B169">
        <v>159.65</v>
      </c>
      <c r="C169">
        <v>75.209999999999994</v>
      </c>
    </row>
    <row r="170" spans="1:3" x14ac:dyDescent="0.25">
      <c r="A170">
        <v>1</v>
      </c>
      <c r="B170">
        <v>158.28</v>
      </c>
      <c r="C170">
        <v>74.77</v>
      </c>
    </row>
    <row r="171" spans="1:3" x14ac:dyDescent="0.25">
      <c r="A171">
        <v>1</v>
      </c>
      <c r="B171">
        <v>159.88</v>
      </c>
      <c r="C171">
        <v>75.31</v>
      </c>
    </row>
    <row r="172" spans="1:3" x14ac:dyDescent="0.25">
      <c r="A172">
        <v>1</v>
      </c>
      <c r="B172">
        <v>158.66999999999999</v>
      </c>
      <c r="C172">
        <v>75.16</v>
      </c>
    </row>
    <row r="173" spans="1:3" x14ac:dyDescent="0.25">
      <c r="A173">
        <v>1</v>
      </c>
      <c r="B173">
        <v>158.72999999999999</v>
      </c>
      <c r="C173">
        <v>75.44</v>
      </c>
    </row>
    <row r="174" spans="1:3" x14ac:dyDescent="0.25">
      <c r="A174">
        <v>1</v>
      </c>
      <c r="B174">
        <v>156.07</v>
      </c>
      <c r="C174">
        <v>74.94</v>
      </c>
    </row>
    <row r="175" spans="1:3" x14ac:dyDescent="0.25">
      <c r="A175">
        <v>1</v>
      </c>
      <c r="B175">
        <v>153.38999999999999</v>
      </c>
      <c r="C175">
        <v>74.209999999999994</v>
      </c>
    </row>
    <row r="176" spans="1:3" x14ac:dyDescent="0.25">
      <c r="A176">
        <v>1</v>
      </c>
      <c r="B176">
        <v>151.88999999999999</v>
      </c>
      <c r="C176">
        <v>74.41</v>
      </c>
    </row>
    <row r="177" spans="1:3" x14ac:dyDescent="0.25">
      <c r="A177">
        <v>1</v>
      </c>
      <c r="B177">
        <v>150.55000000000001</v>
      </c>
      <c r="C177">
        <v>73.260000000000005</v>
      </c>
    </row>
    <row r="178" spans="1:3" x14ac:dyDescent="0.25">
      <c r="A178">
        <v>1</v>
      </c>
      <c r="B178">
        <v>153.13999999999999</v>
      </c>
      <c r="C178">
        <v>73.260000000000005</v>
      </c>
    </row>
    <row r="179" spans="1:3" x14ac:dyDescent="0.25">
      <c r="A179">
        <v>1</v>
      </c>
      <c r="B179">
        <v>154.22999999999999</v>
      </c>
      <c r="C179">
        <v>73.849999999999994</v>
      </c>
    </row>
    <row r="180" spans="1:3" x14ac:dyDescent="0.25">
      <c r="A180">
        <v>1</v>
      </c>
      <c r="B180">
        <v>153.28</v>
      </c>
      <c r="C180">
        <v>73.87</v>
      </c>
    </row>
    <row r="181" spans="1:3" x14ac:dyDescent="0.25">
      <c r="A181">
        <v>1</v>
      </c>
      <c r="B181">
        <v>154.12</v>
      </c>
      <c r="C181">
        <v>74.489999999999995</v>
      </c>
    </row>
    <row r="182" spans="1:3" x14ac:dyDescent="0.25">
      <c r="A182">
        <v>1</v>
      </c>
      <c r="B182">
        <v>153.81</v>
      </c>
      <c r="C182">
        <v>74.61</v>
      </c>
    </row>
    <row r="183" spans="1:3" x14ac:dyDescent="0.25">
      <c r="A183">
        <v>1</v>
      </c>
      <c r="B183">
        <v>154.47999999999999</v>
      </c>
      <c r="C183">
        <v>74.260000000000005</v>
      </c>
    </row>
    <row r="184" spans="1:3" x14ac:dyDescent="0.25">
      <c r="A184">
        <v>1</v>
      </c>
      <c r="B184">
        <v>153.47999999999999</v>
      </c>
      <c r="C184">
        <v>74.69</v>
      </c>
    </row>
    <row r="185" spans="1:3" x14ac:dyDescent="0.25">
      <c r="A185">
        <v>1</v>
      </c>
      <c r="B185">
        <v>155.38999999999999</v>
      </c>
      <c r="C185">
        <v>75.97</v>
      </c>
    </row>
    <row r="186" spans="1:3" x14ac:dyDescent="0.25">
      <c r="A186">
        <v>1</v>
      </c>
      <c r="B186">
        <v>155.30000000000001</v>
      </c>
      <c r="C186">
        <v>76</v>
      </c>
    </row>
    <row r="187" spans="1:3" x14ac:dyDescent="0.25">
      <c r="A187">
        <v>1</v>
      </c>
      <c r="B187">
        <v>155.84</v>
      </c>
      <c r="C187">
        <v>76.290000000000006</v>
      </c>
    </row>
    <row r="188" spans="1:3" x14ac:dyDescent="0.25">
      <c r="A188">
        <v>1</v>
      </c>
      <c r="B188">
        <v>155.9</v>
      </c>
      <c r="C188">
        <v>76.290000000000006</v>
      </c>
    </row>
    <row r="189" spans="1:3" x14ac:dyDescent="0.25">
      <c r="A189">
        <v>1</v>
      </c>
      <c r="B189">
        <v>156.55000000000001</v>
      </c>
      <c r="C189">
        <v>76.42</v>
      </c>
    </row>
    <row r="190" spans="1:3" x14ac:dyDescent="0.25">
      <c r="A190">
        <v>1</v>
      </c>
      <c r="B190">
        <v>156</v>
      </c>
      <c r="C190">
        <v>77.12</v>
      </c>
    </row>
    <row r="191" spans="1:3" x14ac:dyDescent="0.25">
      <c r="A191">
        <v>1</v>
      </c>
      <c r="B191">
        <v>156.99</v>
      </c>
      <c r="C191">
        <v>77.489999999999995</v>
      </c>
    </row>
    <row r="192" spans="1:3" x14ac:dyDescent="0.25">
      <c r="A192">
        <v>1</v>
      </c>
      <c r="B192">
        <v>159.88</v>
      </c>
      <c r="C192">
        <v>77.650000000000006</v>
      </c>
    </row>
    <row r="193" spans="1:3" x14ac:dyDescent="0.25">
      <c r="A193">
        <v>1</v>
      </c>
      <c r="B193">
        <v>160.47</v>
      </c>
      <c r="C193">
        <v>77.59</v>
      </c>
    </row>
    <row r="194" spans="1:3" x14ac:dyDescent="0.25">
      <c r="A194">
        <v>1</v>
      </c>
      <c r="B194">
        <v>159.76</v>
      </c>
      <c r="C194">
        <v>77.61</v>
      </c>
    </row>
    <row r="195" spans="1:3" x14ac:dyDescent="0.25">
      <c r="A195">
        <v>1</v>
      </c>
      <c r="B195">
        <v>155.97999999999999</v>
      </c>
      <c r="C195">
        <v>77.91</v>
      </c>
    </row>
    <row r="196" spans="1:3" x14ac:dyDescent="0.25">
      <c r="A196">
        <v>1</v>
      </c>
      <c r="B196">
        <v>156.25</v>
      </c>
      <c r="C196">
        <v>78.81</v>
      </c>
    </row>
    <row r="197" spans="1:3" x14ac:dyDescent="0.25">
      <c r="A197">
        <v>1</v>
      </c>
      <c r="B197">
        <v>156.16999999999999</v>
      </c>
      <c r="C197">
        <v>78.83</v>
      </c>
    </row>
    <row r="198" spans="1:3" x14ac:dyDescent="0.25">
      <c r="A198">
        <v>1</v>
      </c>
      <c r="B198">
        <v>157.1</v>
      </c>
      <c r="C198">
        <v>78.86</v>
      </c>
    </row>
    <row r="199" spans="1:3" x14ac:dyDescent="0.25">
      <c r="A199">
        <v>1</v>
      </c>
      <c r="B199">
        <v>156.41</v>
      </c>
      <c r="C199">
        <v>78.63</v>
      </c>
    </row>
    <row r="200" spans="1:3" x14ac:dyDescent="0.25">
      <c r="A200">
        <v>1</v>
      </c>
      <c r="B200">
        <v>157.41</v>
      </c>
      <c r="C200">
        <v>78.760000000000005</v>
      </c>
    </row>
    <row r="201" spans="1:3" x14ac:dyDescent="0.25">
      <c r="A201">
        <v>1</v>
      </c>
      <c r="B201">
        <v>163.05000000000001</v>
      </c>
      <c r="C201">
        <v>83.81</v>
      </c>
    </row>
    <row r="202" spans="1:3" x14ac:dyDescent="0.25">
      <c r="A202">
        <v>1</v>
      </c>
      <c r="B202">
        <v>166.72</v>
      </c>
      <c r="C202">
        <v>83.89</v>
      </c>
    </row>
    <row r="203" spans="1:3" x14ac:dyDescent="0.25">
      <c r="A203">
        <v>1</v>
      </c>
      <c r="B203">
        <v>169.04</v>
      </c>
      <c r="C203">
        <v>83.18</v>
      </c>
    </row>
    <row r="204" spans="1:3" x14ac:dyDescent="0.25">
      <c r="A204">
        <v>1</v>
      </c>
      <c r="B204">
        <v>166.89</v>
      </c>
      <c r="C204">
        <v>83.18</v>
      </c>
    </row>
    <row r="205" spans="1:3" x14ac:dyDescent="0.25">
      <c r="A205">
        <v>1</v>
      </c>
      <c r="B205">
        <v>168.11</v>
      </c>
      <c r="C205">
        <v>84.05</v>
      </c>
    </row>
    <row r="206" spans="1:3" x14ac:dyDescent="0.25">
      <c r="A206">
        <v>1</v>
      </c>
      <c r="B206">
        <v>172.5</v>
      </c>
      <c r="C206">
        <v>84.14</v>
      </c>
    </row>
    <row r="207" spans="1:3" x14ac:dyDescent="0.25">
      <c r="A207">
        <v>1</v>
      </c>
      <c r="B207">
        <v>174.25</v>
      </c>
      <c r="C207">
        <v>84.47</v>
      </c>
    </row>
    <row r="208" spans="1:3" x14ac:dyDescent="0.25">
      <c r="A208">
        <v>1</v>
      </c>
      <c r="B208">
        <v>174.81</v>
      </c>
      <c r="C208">
        <v>84.27</v>
      </c>
    </row>
    <row r="209" spans="1:3" x14ac:dyDescent="0.25">
      <c r="A209">
        <v>1</v>
      </c>
      <c r="B209">
        <v>176.24</v>
      </c>
      <c r="C209">
        <v>84.56</v>
      </c>
    </row>
    <row r="210" spans="1:3" x14ac:dyDescent="0.25">
      <c r="A210">
        <v>1</v>
      </c>
      <c r="B210">
        <v>175.88</v>
      </c>
      <c r="C210">
        <v>84.09</v>
      </c>
    </row>
    <row r="211" spans="1:3" x14ac:dyDescent="0.25">
      <c r="A211">
        <v>1</v>
      </c>
      <c r="B211">
        <v>174.67</v>
      </c>
      <c r="C211">
        <v>83.87</v>
      </c>
    </row>
    <row r="212" spans="1:3" x14ac:dyDescent="0.25">
      <c r="A212">
        <v>1</v>
      </c>
      <c r="B212">
        <v>173.97</v>
      </c>
      <c r="C212">
        <v>83.93</v>
      </c>
    </row>
    <row r="213" spans="1:3" x14ac:dyDescent="0.25">
      <c r="A213">
        <v>1</v>
      </c>
      <c r="B213">
        <v>171.34</v>
      </c>
      <c r="C213">
        <v>84.05</v>
      </c>
    </row>
    <row r="214" spans="1:3" x14ac:dyDescent="0.25">
      <c r="A214">
        <v>1</v>
      </c>
      <c r="B214">
        <v>169.08</v>
      </c>
      <c r="C214">
        <v>82.98</v>
      </c>
    </row>
    <row r="215" spans="1:3" x14ac:dyDescent="0.25">
      <c r="A215">
        <v>1</v>
      </c>
      <c r="B215">
        <v>171.1</v>
      </c>
      <c r="C215">
        <v>83.2</v>
      </c>
    </row>
    <row r="216" spans="1:3" x14ac:dyDescent="0.25">
      <c r="A216">
        <v>1</v>
      </c>
      <c r="B216">
        <v>170.15</v>
      </c>
      <c r="C216">
        <v>82.4</v>
      </c>
    </row>
    <row r="217" spans="1:3" x14ac:dyDescent="0.25">
      <c r="A217">
        <v>1</v>
      </c>
      <c r="B217">
        <v>169.98</v>
      </c>
      <c r="C217">
        <v>82.53</v>
      </c>
    </row>
    <row r="218" spans="1:3" x14ac:dyDescent="0.25">
      <c r="A218">
        <v>1</v>
      </c>
      <c r="B218">
        <v>173.14</v>
      </c>
      <c r="C218">
        <v>83.72</v>
      </c>
    </row>
    <row r="219" spans="1:3" x14ac:dyDescent="0.25">
      <c r="A219">
        <v>1</v>
      </c>
      <c r="B219">
        <v>174.96</v>
      </c>
      <c r="C219">
        <v>83.11</v>
      </c>
    </row>
    <row r="220" spans="1:3" x14ac:dyDescent="0.25">
      <c r="A220">
        <v>1</v>
      </c>
      <c r="B220">
        <v>174.97</v>
      </c>
      <c r="C220">
        <v>83.26</v>
      </c>
    </row>
    <row r="221" spans="1:3" x14ac:dyDescent="0.25">
      <c r="A221">
        <v>1</v>
      </c>
      <c r="B221">
        <v>174.09</v>
      </c>
      <c r="C221">
        <v>83.87</v>
      </c>
    </row>
    <row r="222" spans="1:3" x14ac:dyDescent="0.25">
      <c r="A222">
        <v>1</v>
      </c>
      <c r="B222">
        <v>173.07</v>
      </c>
      <c r="C222">
        <v>84.88</v>
      </c>
    </row>
    <row r="223" spans="1:3" x14ac:dyDescent="0.25">
      <c r="A223">
        <v>1</v>
      </c>
      <c r="B223">
        <v>169.48</v>
      </c>
      <c r="C223">
        <v>83.34</v>
      </c>
    </row>
    <row r="224" spans="1:3" x14ac:dyDescent="0.25">
      <c r="A224">
        <v>1</v>
      </c>
      <c r="B224">
        <v>171.85</v>
      </c>
      <c r="C224">
        <v>84.17</v>
      </c>
    </row>
    <row r="225" spans="1:3" x14ac:dyDescent="0.25">
      <c r="A225">
        <v>1</v>
      </c>
      <c r="B225">
        <v>171.05</v>
      </c>
      <c r="C225">
        <v>84.26</v>
      </c>
    </row>
    <row r="226" spans="1:3" x14ac:dyDescent="0.25">
      <c r="A226">
        <v>1</v>
      </c>
      <c r="B226">
        <v>169.8</v>
      </c>
      <c r="C226">
        <v>81.08</v>
      </c>
    </row>
    <row r="227" spans="1:3" x14ac:dyDescent="0.25">
      <c r="A227">
        <v>1</v>
      </c>
      <c r="B227">
        <v>169.64</v>
      </c>
      <c r="C227">
        <v>81.59</v>
      </c>
    </row>
    <row r="228" spans="1:3" x14ac:dyDescent="0.25">
      <c r="A228">
        <v>1</v>
      </c>
      <c r="B228">
        <v>169.01</v>
      </c>
      <c r="C228">
        <v>82.78</v>
      </c>
    </row>
    <row r="229" spans="1:3" x14ac:dyDescent="0.25">
      <c r="A229">
        <v>1</v>
      </c>
      <c r="B229">
        <v>169.32</v>
      </c>
      <c r="C229">
        <v>82.49</v>
      </c>
    </row>
    <row r="230" spans="1:3" x14ac:dyDescent="0.25">
      <c r="A230">
        <v>1</v>
      </c>
      <c r="B230">
        <v>169.37</v>
      </c>
      <c r="C230">
        <v>84.16</v>
      </c>
    </row>
    <row r="231" spans="1:3" x14ac:dyDescent="0.25">
      <c r="A231">
        <v>1</v>
      </c>
      <c r="B231">
        <v>172.67</v>
      </c>
      <c r="C231">
        <v>85.23</v>
      </c>
    </row>
    <row r="232" spans="1:3" x14ac:dyDescent="0.25">
      <c r="A232">
        <v>1</v>
      </c>
      <c r="B232">
        <v>171.7</v>
      </c>
      <c r="C232">
        <v>85.58</v>
      </c>
    </row>
    <row r="233" spans="1:3" x14ac:dyDescent="0.25">
      <c r="A233">
        <v>1</v>
      </c>
      <c r="B233">
        <v>172.27</v>
      </c>
      <c r="C233">
        <v>85.35</v>
      </c>
    </row>
    <row r="234" spans="1:3" x14ac:dyDescent="0.25">
      <c r="A234">
        <v>1</v>
      </c>
      <c r="B234">
        <v>172.22</v>
      </c>
      <c r="C234">
        <v>84.69</v>
      </c>
    </row>
    <row r="235" spans="1:3" x14ac:dyDescent="0.25">
      <c r="A235">
        <v>1</v>
      </c>
      <c r="B235">
        <v>173.97</v>
      </c>
      <c r="C235">
        <v>86.85</v>
      </c>
    </row>
    <row r="236" spans="1:3" x14ac:dyDescent="0.25">
      <c r="A236">
        <v>1</v>
      </c>
      <c r="B236">
        <v>176.42</v>
      </c>
      <c r="C236">
        <v>86.38</v>
      </c>
    </row>
    <row r="237" spans="1:3" x14ac:dyDescent="0.25">
      <c r="A237">
        <v>1</v>
      </c>
      <c r="B237">
        <v>174.54</v>
      </c>
      <c r="C237">
        <v>85.83</v>
      </c>
    </row>
    <row r="238" spans="1:3" x14ac:dyDescent="0.25">
      <c r="A238">
        <v>1</v>
      </c>
      <c r="B238">
        <v>174.35</v>
      </c>
      <c r="C238">
        <v>85.52</v>
      </c>
    </row>
    <row r="239" spans="1:3" x14ac:dyDescent="0.25">
      <c r="A239">
        <v>1</v>
      </c>
      <c r="B239">
        <v>175.01</v>
      </c>
      <c r="C239">
        <v>85.5</v>
      </c>
    </row>
    <row r="240" spans="1:3" x14ac:dyDescent="0.25">
      <c r="A240">
        <v>1</v>
      </c>
      <c r="B240">
        <v>175.01</v>
      </c>
      <c r="C240">
        <v>85.51</v>
      </c>
    </row>
    <row r="241" spans="1:3" x14ac:dyDescent="0.25">
      <c r="A241">
        <v>1</v>
      </c>
      <c r="B241">
        <v>170.6</v>
      </c>
      <c r="C241">
        <v>85.71</v>
      </c>
    </row>
    <row r="242" spans="1:3" x14ac:dyDescent="0.25">
      <c r="A242">
        <v>1</v>
      </c>
      <c r="B242">
        <v>171.08</v>
      </c>
      <c r="C242">
        <v>85.72</v>
      </c>
    </row>
    <row r="243" spans="1:3" x14ac:dyDescent="0.25">
      <c r="A243">
        <v>1</v>
      </c>
      <c r="B243">
        <v>169.23</v>
      </c>
      <c r="C243">
        <v>85.54</v>
      </c>
    </row>
    <row r="244" spans="1:3" x14ac:dyDescent="0.25">
      <c r="A244">
        <v>1</v>
      </c>
      <c r="B244">
        <v>172.26</v>
      </c>
      <c r="C244">
        <v>85.95</v>
      </c>
    </row>
    <row r="245" spans="1:3" x14ac:dyDescent="0.25">
      <c r="A245">
        <v>1</v>
      </c>
      <c r="B245">
        <v>172.23</v>
      </c>
      <c r="C245">
        <v>86.35</v>
      </c>
    </row>
    <row r="246" spans="1:3" x14ac:dyDescent="0.25">
      <c r="A246">
        <v>1</v>
      </c>
      <c r="B246">
        <v>173.03</v>
      </c>
      <c r="C246">
        <v>87.11</v>
      </c>
    </row>
    <row r="247" spans="1:3" x14ac:dyDescent="0.25">
      <c r="A247">
        <v>1</v>
      </c>
      <c r="B247">
        <v>175</v>
      </c>
      <c r="C247">
        <v>88.19</v>
      </c>
    </row>
    <row r="248" spans="1:3" x14ac:dyDescent="0.25">
      <c r="A248">
        <v>1</v>
      </c>
      <c r="B248">
        <v>174.35</v>
      </c>
      <c r="C248">
        <v>88.28</v>
      </c>
    </row>
    <row r="249" spans="1:3" x14ac:dyDescent="0.25">
      <c r="A249">
        <v>1</v>
      </c>
      <c r="B249">
        <v>174.33</v>
      </c>
      <c r="C249">
        <v>88.22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1"/>
  <sheetViews>
    <sheetView tabSelected="1" topLeftCell="U1" workbookViewId="0">
      <selection activeCell="AN3" sqref="AN3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5" max="5" width="17.5703125" customWidth="1"/>
    <col min="10" max="10" width="15.140625" customWidth="1"/>
    <col min="12" max="12" width="16.5703125" bestFit="1" customWidth="1"/>
    <col min="15" max="15" width="10.28515625" bestFit="1" customWidth="1"/>
    <col min="17" max="17" width="15.28515625" bestFit="1" customWidth="1"/>
    <col min="19" max="19" width="20.42578125" customWidth="1"/>
    <col min="20" max="20" width="18.28515625" bestFit="1" customWidth="1"/>
    <col min="35" max="35" width="11" bestFit="1" customWidth="1"/>
    <col min="36" max="36" width="10" bestFit="1" customWidth="1"/>
    <col min="40" max="40" width="10.7109375" bestFit="1" customWidth="1"/>
  </cols>
  <sheetData>
    <row r="1" spans="1:40" x14ac:dyDescent="0.25">
      <c r="A1" s="3" t="s">
        <v>24</v>
      </c>
      <c r="B1" s="3" t="s">
        <v>28</v>
      </c>
      <c r="C1" s="3" t="s">
        <v>23</v>
      </c>
      <c r="D1" s="14"/>
      <c r="E1" s="3" t="s">
        <v>3</v>
      </c>
      <c r="F1">
        <f>AVERAGE(B2:B250)</f>
        <v>828.01204819277109</v>
      </c>
      <c r="G1" s="14"/>
      <c r="H1" s="3" t="s">
        <v>112</v>
      </c>
      <c r="I1" s="3" t="s">
        <v>114</v>
      </c>
      <c r="J1" s="3" t="s">
        <v>115</v>
      </c>
      <c r="K1" s="3" t="s">
        <v>124</v>
      </c>
      <c r="L1" s="30"/>
      <c r="M1" s="29"/>
      <c r="N1" s="3" t="s">
        <v>126</v>
      </c>
      <c r="O1" s="14">
        <v>10</v>
      </c>
      <c r="P1" s="32" t="s">
        <v>128</v>
      </c>
      <c r="Q1">
        <f>INT(0.5*(249+2-1.96*SQRT(248)))</f>
        <v>110</v>
      </c>
      <c r="U1" t="s">
        <v>135</v>
      </c>
      <c r="V1" t="s">
        <v>60</v>
      </c>
      <c r="W1" t="s">
        <v>136</v>
      </c>
      <c r="X1" t="s">
        <v>63</v>
      </c>
      <c r="AI1" s="41" t="s">
        <v>137</v>
      </c>
      <c r="AJ1" s="41"/>
      <c r="AK1" s="41"/>
      <c r="AM1" t="s">
        <v>11</v>
      </c>
    </row>
    <row r="2" spans="1:40" x14ac:dyDescent="0.25">
      <c r="A2" s="2">
        <v>42744</v>
      </c>
      <c r="B2">
        <v>609</v>
      </c>
      <c r="C2">
        <f t="shared" ref="C2:C65" si="0">(B2-$F$1)^2</f>
        <v>47966.277253592685</v>
      </c>
      <c r="D2">
        <f>(B2-$F$4)^2</f>
        <v>14790.451455999997</v>
      </c>
      <c r="E2" s="3" t="s">
        <v>10</v>
      </c>
      <c r="F2">
        <f>SUM(C2:C250)</f>
        <v>3386164.9638554212</v>
      </c>
      <c r="J2">
        <f>((0.9-1)/(400-100))*(249-100)+1</f>
        <v>0.95033333333333336</v>
      </c>
      <c r="K2">
        <v>609</v>
      </c>
      <c r="L2" s="30" t="str">
        <f>IF(B2&gt;$F$11,"+","-")</f>
        <v>-</v>
      </c>
      <c r="M2" s="14">
        <v>111</v>
      </c>
      <c r="N2" s="14" t="s">
        <v>127</v>
      </c>
      <c r="O2" s="14">
        <v>111</v>
      </c>
      <c r="P2" s="32" t="s">
        <v>129</v>
      </c>
      <c r="Q2">
        <f>INT(1.43*LN(250))</f>
        <v>7</v>
      </c>
      <c r="U2">
        <v>0</v>
      </c>
      <c r="V2" s="40">
        <f>1.0651*U2 - 44890</f>
        <v>-44890</v>
      </c>
      <c r="W2" s="40">
        <f xml:space="preserve"> -0.0008*(U2^2) + 70.277*U2 - 2000000</f>
        <v>-2000000</v>
      </c>
      <c r="X2" s="40">
        <f xml:space="preserve"> 3E-22*EXP(0.0013*U2)</f>
        <v>2.9999999999999999E-22</v>
      </c>
      <c r="AI2" t="s">
        <v>60</v>
      </c>
      <c r="AJ2" t="s">
        <v>136</v>
      </c>
      <c r="AK2" t="s">
        <v>63</v>
      </c>
      <c r="AM2" t="s">
        <v>132</v>
      </c>
      <c r="AN2">
        <f>(SUM(AI3:AI251)/$F$2)</f>
        <v>152810.62123285292</v>
      </c>
    </row>
    <row r="3" spans="1:40" x14ac:dyDescent="0.25">
      <c r="A3" s="2">
        <v>42745</v>
      </c>
      <c r="B3">
        <v>615</v>
      </c>
      <c r="C3">
        <f t="shared" si="0"/>
        <v>45374.132675279434</v>
      </c>
      <c r="D3">
        <f t="shared" ref="D3:D66" si="1">(B3-$F$4)^2</f>
        <v>13367.059455999997</v>
      </c>
      <c r="E3" s="3" t="s">
        <v>113</v>
      </c>
      <c r="F3">
        <f>(F2/248)^0.5</f>
        <v>116.84986514022167</v>
      </c>
      <c r="H3">
        <f t="shared" ref="H3:H66" si="2">ABS(B3-B2)</f>
        <v>6</v>
      </c>
      <c r="I3">
        <f t="shared" ref="I3:I66" si="3">H3/$F$3</f>
        <v>5.1347941161933787E-2</v>
      </c>
      <c r="J3" s="3" t="s">
        <v>116</v>
      </c>
      <c r="K3">
        <v>615</v>
      </c>
      <c r="L3" s="30" t="str">
        <f t="shared" ref="L3:L66" si="4">IF(B3&gt;$F$11,"+","-")</f>
        <v>-</v>
      </c>
      <c r="M3" s="39" t="s">
        <v>130</v>
      </c>
      <c r="N3" s="39"/>
      <c r="O3" s="39"/>
      <c r="P3" s="28"/>
      <c r="U3">
        <v>1</v>
      </c>
      <c r="V3" s="40">
        <f t="shared" ref="V3:V66" si="5">1.0651*U3 - 44890</f>
        <v>-44888.9349</v>
      </c>
      <c r="W3" s="40">
        <f t="shared" ref="W3:W66" si="6" xml:space="preserve"> -0.0008*(U3^2) + 70.277*U3 - 2000000</f>
        <v>-1999929.7238</v>
      </c>
      <c r="X3" s="40">
        <f t="shared" ref="X3:X66" si="7" xml:space="preserve"> 3E-22*EXP(0.0013*U3)</f>
        <v>3.0039025360988568E-22</v>
      </c>
      <c r="AI3">
        <f>($B2-V2)^2</f>
        <v>2070159001</v>
      </c>
      <c r="AJ3">
        <f t="shared" ref="AJ3:AK3" si="8">($B2-W2)^2</f>
        <v>4002436370881</v>
      </c>
      <c r="AK3">
        <f t="shared" si="8"/>
        <v>370881</v>
      </c>
      <c r="AM3" t="s">
        <v>133</v>
      </c>
    </row>
    <row r="4" spans="1:40" ht="15" customHeight="1" x14ac:dyDescent="0.25">
      <c r="A4" s="2">
        <v>42746</v>
      </c>
      <c r="B4">
        <v>632</v>
      </c>
      <c r="C4">
        <f t="shared" si="0"/>
        <v>38420.72303672522</v>
      </c>
      <c r="D4">
        <f t="shared" si="1"/>
        <v>9725.1154559999977</v>
      </c>
      <c r="E4" s="3" t="s">
        <v>118</v>
      </c>
      <c r="F4">
        <f>AVERAGE(B2:B126)</f>
        <v>730.61599999999999</v>
      </c>
      <c r="H4">
        <f t="shared" si="2"/>
        <v>17</v>
      </c>
      <c r="I4">
        <f t="shared" si="3"/>
        <v>0.14548583329214573</v>
      </c>
      <c r="J4" s="38" t="s">
        <v>117</v>
      </c>
      <c r="K4">
        <v>620</v>
      </c>
      <c r="L4" s="30" t="str">
        <f t="shared" si="4"/>
        <v>-</v>
      </c>
      <c r="M4" s="39"/>
      <c r="N4" s="39"/>
      <c r="O4" s="39"/>
      <c r="P4" s="33" t="s">
        <v>131</v>
      </c>
      <c r="U4">
        <v>2</v>
      </c>
      <c r="V4" s="40">
        <f t="shared" si="5"/>
        <v>-44887.8698</v>
      </c>
      <c r="W4" s="40">
        <f t="shared" si="6"/>
        <v>-1999859.4491999999</v>
      </c>
      <c r="X4" s="40">
        <f t="shared" si="7"/>
        <v>3.007810148793715E-22</v>
      </c>
      <c r="AI4">
        <f t="shared" ref="AI4:AI67" si="9">($B3-V3)^2</f>
        <v>2070608091.3834381</v>
      </c>
      <c r="AJ4">
        <f t="shared" ref="AJ4:AJ67" si="10">($B3-W3)^2</f>
        <v>4002179191924.0186</v>
      </c>
      <c r="AK4">
        <f t="shared" ref="AK4:AK67" si="11">($B3-X3)^2</f>
        <v>378225</v>
      </c>
      <c r="AM4" t="s">
        <v>134</v>
      </c>
      <c r="AN4">
        <f>1-(SUM(AK3:AK251)/F2)</f>
        <v>-50.415554427617543</v>
      </c>
    </row>
    <row r="5" spans="1:40" x14ac:dyDescent="0.25">
      <c r="A5" s="2">
        <v>42747</v>
      </c>
      <c r="B5">
        <v>643</v>
      </c>
      <c r="C5">
        <f t="shared" si="0"/>
        <v>34229.457976484249</v>
      </c>
      <c r="D5">
        <f t="shared" si="1"/>
        <v>7676.5634559999971</v>
      </c>
      <c r="E5" s="3" t="s">
        <v>119</v>
      </c>
      <c r="F5">
        <f>AVERAGE(B127:B250)</f>
        <v>926.19354838709683</v>
      </c>
      <c r="H5">
        <f t="shared" si="2"/>
        <v>11</v>
      </c>
      <c r="I5">
        <f t="shared" si="3"/>
        <v>9.4137892130211939E-2</v>
      </c>
      <c r="J5" s="38"/>
      <c r="K5">
        <v>625</v>
      </c>
      <c r="L5" s="30" t="str">
        <f t="shared" si="4"/>
        <v>-</v>
      </c>
      <c r="M5" s="39"/>
      <c r="N5" s="39"/>
      <c r="O5" s="39"/>
      <c r="P5" s="28"/>
      <c r="U5">
        <v>3</v>
      </c>
      <c r="V5" s="40">
        <f t="shared" si="5"/>
        <v>-44886.804700000001</v>
      </c>
      <c r="W5" s="40">
        <f t="shared" si="6"/>
        <v>-1999789.1762000001</v>
      </c>
      <c r="X5" s="40">
        <f t="shared" si="7"/>
        <v>3.01172284468844E-22</v>
      </c>
      <c r="AI5">
        <f t="shared" si="9"/>
        <v>2072058546.608952</v>
      </c>
      <c r="AJ5">
        <f t="shared" si="10"/>
        <v>4001966038322.3159</v>
      </c>
      <c r="AK5">
        <f t="shared" si="11"/>
        <v>399424</v>
      </c>
    </row>
    <row r="6" spans="1:40" x14ac:dyDescent="0.25">
      <c r="A6" s="2">
        <v>42748</v>
      </c>
      <c r="B6">
        <v>629</v>
      </c>
      <c r="C6">
        <f t="shared" si="0"/>
        <v>39605.795325881845</v>
      </c>
      <c r="D6">
        <f t="shared" si="1"/>
        <v>10325.811455999998</v>
      </c>
      <c r="E6" s="3" t="s">
        <v>120</v>
      </c>
      <c r="F6">
        <f>(1/124)*SUM(D2:D126)</f>
        <v>4384.6094193548388</v>
      </c>
      <c r="H6">
        <f t="shared" si="2"/>
        <v>14</v>
      </c>
      <c r="I6">
        <f t="shared" si="3"/>
        <v>0.11981186271117883</v>
      </c>
      <c r="J6" s="38"/>
      <c r="K6">
        <v>625</v>
      </c>
      <c r="L6" s="30" t="str">
        <f t="shared" si="4"/>
        <v>-</v>
      </c>
      <c r="M6" s="14"/>
      <c r="N6" s="14"/>
      <c r="O6" s="14"/>
      <c r="P6" s="14"/>
      <c r="U6">
        <v>4</v>
      </c>
      <c r="V6" s="40">
        <f t="shared" si="5"/>
        <v>-44885.739600000001</v>
      </c>
      <c r="W6" s="40">
        <f t="shared" si="6"/>
        <v>-1999718.9047999999</v>
      </c>
      <c r="X6" s="40">
        <f t="shared" si="7"/>
        <v>3.0156406303954901E-22</v>
      </c>
      <c r="AI6">
        <f t="shared" si="9"/>
        <v>2072963116.0201421</v>
      </c>
      <c r="AJ6">
        <f t="shared" si="10"/>
        <v>4001728891576.2681</v>
      </c>
      <c r="AK6">
        <f t="shared" si="11"/>
        <v>413449</v>
      </c>
    </row>
    <row r="7" spans="1:40" x14ac:dyDescent="0.25">
      <c r="A7" s="2">
        <v>42752</v>
      </c>
      <c r="B7">
        <v>625</v>
      </c>
      <c r="C7">
        <f t="shared" si="0"/>
        <v>41213.89171142401</v>
      </c>
      <c r="D7">
        <f t="shared" si="1"/>
        <v>11154.739455999998</v>
      </c>
      <c r="E7" s="3" t="s">
        <v>121</v>
      </c>
      <c r="F7">
        <f>(1/123)*SUM(B127:B250)</f>
        <v>933.7235772357725</v>
      </c>
      <c r="H7">
        <f t="shared" si="2"/>
        <v>4</v>
      </c>
      <c r="I7">
        <f t="shared" si="3"/>
        <v>3.4231960774622525E-2</v>
      </c>
      <c r="K7">
        <v>625</v>
      </c>
      <c r="L7" s="30" t="str">
        <f t="shared" si="4"/>
        <v>-</v>
      </c>
      <c r="M7" s="14"/>
      <c r="N7" s="14"/>
      <c r="O7" s="14"/>
      <c r="P7" s="14"/>
      <c r="U7">
        <v>5</v>
      </c>
      <c r="V7" s="40">
        <f t="shared" si="5"/>
        <v>-44884.674500000001</v>
      </c>
      <c r="W7" s="40">
        <f t="shared" si="6"/>
        <v>-1999648.635</v>
      </c>
      <c r="X7" s="40">
        <f t="shared" si="7"/>
        <v>3.019563512535923E-22</v>
      </c>
      <c r="AI7">
        <f t="shared" si="9"/>
        <v>2071591520.8558083</v>
      </c>
      <c r="AJ7">
        <f t="shared" si="10"/>
        <v>4001391740237.7495</v>
      </c>
      <c r="AK7">
        <f t="shared" si="11"/>
        <v>395641</v>
      </c>
    </row>
    <row r="8" spans="1:40" x14ac:dyDescent="0.25">
      <c r="A8" s="2">
        <v>42753</v>
      </c>
      <c r="B8">
        <v>625</v>
      </c>
      <c r="C8">
        <f t="shared" si="0"/>
        <v>41213.89171142401</v>
      </c>
      <c r="D8">
        <f t="shared" si="1"/>
        <v>11154.739455999998</v>
      </c>
      <c r="E8" s="3"/>
      <c r="F8">
        <f>FINV(0.025,124,123)</f>
        <v>1.4254632961687006</v>
      </c>
      <c r="H8">
        <f t="shared" si="2"/>
        <v>0</v>
      </c>
      <c r="I8">
        <f t="shared" si="3"/>
        <v>0</v>
      </c>
      <c r="K8">
        <v>629</v>
      </c>
      <c r="L8" s="30" t="str">
        <f t="shared" si="4"/>
        <v>-</v>
      </c>
      <c r="M8" s="14"/>
      <c r="N8" s="14"/>
      <c r="O8" s="14"/>
      <c r="P8" s="14"/>
      <c r="U8">
        <v>6</v>
      </c>
      <c r="V8" s="40">
        <f t="shared" si="5"/>
        <v>-44883.609400000001</v>
      </c>
      <c r="W8" s="40">
        <f t="shared" si="6"/>
        <v>-1999578.3668</v>
      </c>
      <c r="X8" s="40">
        <f t="shared" si="7"/>
        <v>3.0234914977394109E-22</v>
      </c>
      <c r="AI8">
        <f t="shared" si="9"/>
        <v>2071130473.0959504</v>
      </c>
      <c r="AJ8">
        <f t="shared" si="10"/>
        <v>4001094614876.1133</v>
      </c>
      <c r="AK8">
        <f t="shared" si="11"/>
        <v>390625</v>
      </c>
    </row>
    <row r="9" spans="1:40" x14ac:dyDescent="0.25">
      <c r="A9" s="2">
        <v>42754</v>
      </c>
      <c r="B9">
        <v>625</v>
      </c>
      <c r="C9">
        <f t="shared" si="0"/>
        <v>41213.89171142401</v>
      </c>
      <c r="D9">
        <f t="shared" si="1"/>
        <v>11154.739455999998</v>
      </c>
      <c r="E9" s="3" t="s">
        <v>122</v>
      </c>
      <c r="F9">
        <f>F6/F7</f>
        <v>4.6958323922109662</v>
      </c>
      <c r="G9" s="31" t="s">
        <v>123</v>
      </c>
      <c r="H9">
        <f t="shared" si="2"/>
        <v>0</v>
      </c>
      <c r="I9">
        <f t="shared" si="3"/>
        <v>0</v>
      </c>
      <c r="K9">
        <v>632</v>
      </c>
      <c r="L9" s="30" t="str">
        <f t="shared" si="4"/>
        <v>-</v>
      </c>
      <c r="M9" s="14"/>
      <c r="N9" s="14"/>
      <c r="O9" s="14"/>
      <c r="P9" s="14"/>
      <c r="U9">
        <v>7</v>
      </c>
      <c r="V9" s="40">
        <f t="shared" si="5"/>
        <v>-44882.544300000001</v>
      </c>
      <c r="W9" s="40">
        <f t="shared" si="6"/>
        <v>-1999508.1002</v>
      </c>
      <c r="X9" s="40">
        <f t="shared" si="7"/>
        <v>3.0274245926442491E-22</v>
      </c>
      <c r="AI9">
        <f t="shared" si="9"/>
        <v>2071033529.5217686</v>
      </c>
      <c r="AJ9">
        <f t="shared" si="10"/>
        <v>4000813508558.0552</v>
      </c>
      <c r="AK9">
        <f t="shared" si="11"/>
        <v>390625</v>
      </c>
    </row>
    <row r="10" spans="1:40" x14ac:dyDescent="0.25">
      <c r="A10" s="2">
        <v>42755</v>
      </c>
      <c r="B10">
        <v>620</v>
      </c>
      <c r="C10">
        <f t="shared" si="0"/>
        <v>43269.012193351722</v>
      </c>
      <c r="D10">
        <f t="shared" si="1"/>
        <v>12235.899455999997</v>
      </c>
      <c r="E10" s="3"/>
      <c r="F10">
        <f>FINV(1-0.025,124,123)</f>
        <v>0.70170687507441154</v>
      </c>
      <c r="H10">
        <f t="shared" si="2"/>
        <v>5</v>
      </c>
      <c r="I10">
        <f t="shared" si="3"/>
        <v>4.2789950968278152E-2</v>
      </c>
      <c r="K10">
        <v>641</v>
      </c>
      <c r="L10" s="30" t="str">
        <f t="shared" si="4"/>
        <v>-</v>
      </c>
      <c r="M10" s="14"/>
      <c r="N10" s="14"/>
      <c r="O10" s="14"/>
      <c r="P10" s="14"/>
      <c r="U10">
        <v>8</v>
      </c>
      <c r="V10" s="40">
        <f t="shared" si="5"/>
        <v>-44881.479200000002</v>
      </c>
      <c r="W10" s="40">
        <f t="shared" si="6"/>
        <v>-1999437.8352000001</v>
      </c>
      <c r="X10" s="40">
        <f t="shared" si="7"/>
        <v>3.0313628038973697E-22</v>
      </c>
      <c r="AI10">
        <f t="shared" si="9"/>
        <v>2070936588.2164626</v>
      </c>
      <c r="AJ10">
        <f t="shared" si="10"/>
        <v>4000532418515.6631</v>
      </c>
      <c r="AK10">
        <f t="shared" si="11"/>
        <v>390625</v>
      </c>
    </row>
    <row r="11" spans="1:40" x14ac:dyDescent="0.25">
      <c r="A11" s="2">
        <v>42758</v>
      </c>
      <c r="B11">
        <v>641</v>
      </c>
      <c r="C11">
        <f t="shared" si="0"/>
        <v>34973.506169255335</v>
      </c>
      <c r="D11">
        <f t="shared" si="1"/>
        <v>8031.0274559999971</v>
      </c>
      <c r="E11" s="3" t="s">
        <v>125</v>
      </c>
      <c r="F11">
        <f>MEDIAN(K2:K250)</f>
        <v>832</v>
      </c>
      <c r="H11">
        <f t="shared" si="2"/>
        <v>21</v>
      </c>
      <c r="I11">
        <f t="shared" si="3"/>
        <v>0.17971779406676824</v>
      </c>
      <c r="K11">
        <v>643</v>
      </c>
      <c r="L11" s="30" t="str">
        <f t="shared" si="4"/>
        <v>-</v>
      </c>
      <c r="M11" s="14"/>
      <c r="N11" s="14"/>
      <c r="O11" s="14"/>
      <c r="P11" s="14"/>
      <c r="U11">
        <v>9</v>
      </c>
      <c r="V11" s="40">
        <f t="shared" si="5"/>
        <v>-44880.414100000002</v>
      </c>
      <c r="W11" s="40">
        <f t="shared" si="6"/>
        <v>-1999367.5718</v>
      </c>
      <c r="X11" s="40">
        <f t="shared" si="7"/>
        <v>3.0353061381543508E-22</v>
      </c>
      <c r="AI11">
        <f t="shared" si="9"/>
        <v>2070384609.3880327</v>
      </c>
      <c r="AJ11">
        <f t="shared" si="10"/>
        <v>4000231344144.9106</v>
      </c>
      <c r="AK11">
        <f t="shared" si="11"/>
        <v>384400</v>
      </c>
    </row>
    <row r="12" spans="1:40" x14ac:dyDescent="0.25">
      <c r="A12" s="2">
        <v>42759</v>
      </c>
      <c r="B12">
        <v>649</v>
      </c>
      <c r="C12">
        <f t="shared" si="0"/>
        <v>32045.313398170998</v>
      </c>
      <c r="D12">
        <f t="shared" si="1"/>
        <v>6661.1714559999973</v>
      </c>
      <c r="H12">
        <f t="shared" si="2"/>
        <v>8</v>
      </c>
      <c r="I12">
        <f t="shared" si="3"/>
        <v>6.8463921549245049E-2</v>
      </c>
      <c r="K12">
        <v>649</v>
      </c>
      <c r="L12" s="30" t="str">
        <f t="shared" si="4"/>
        <v>-</v>
      </c>
      <c r="M12" s="14"/>
      <c r="N12" s="14"/>
      <c r="O12" s="14"/>
      <c r="P12" s="14"/>
      <c r="U12">
        <v>10</v>
      </c>
      <c r="V12" s="40">
        <f t="shared" si="5"/>
        <v>-44879.349000000002</v>
      </c>
      <c r="W12" s="40">
        <f t="shared" si="6"/>
        <v>-1999297.31</v>
      </c>
      <c r="X12" s="40">
        <f t="shared" si="7"/>
        <v>3.0392546020794275E-22</v>
      </c>
      <c r="AI12">
        <f t="shared" si="9"/>
        <v>2072199141.6636789</v>
      </c>
      <c r="AJ12">
        <f t="shared" si="10"/>
        <v>4000034287273.4761</v>
      </c>
      <c r="AK12">
        <f t="shared" si="11"/>
        <v>410881</v>
      </c>
    </row>
    <row r="13" spans="1:40" x14ac:dyDescent="0.25">
      <c r="A13" s="2">
        <v>42760</v>
      </c>
      <c r="B13">
        <v>678</v>
      </c>
      <c r="C13">
        <f t="shared" si="0"/>
        <v>22503.614602990277</v>
      </c>
      <c r="D13">
        <f t="shared" si="1"/>
        <v>2768.4434559999986</v>
      </c>
      <c r="H13">
        <f t="shared" si="2"/>
        <v>29</v>
      </c>
      <c r="I13">
        <f t="shared" si="3"/>
        <v>0.24818171561601329</v>
      </c>
      <c r="K13">
        <v>652</v>
      </c>
      <c r="L13" s="30" t="str">
        <f t="shared" si="4"/>
        <v>-</v>
      </c>
      <c r="M13" s="14"/>
      <c r="N13" s="14"/>
      <c r="O13" s="14"/>
      <c r="P13" s="14"/>
      <c r="U13">
        <v>11</v>
      </c>
      <c r="V13" s="40">
        <f t="shared" si="5"/>
        <v>-44878.283900000002</v>
      </c>
      <c r="W13" s="40">
        <f t="shared" si="6"/>
        <v>-1999227.0497999999</v>
      </c>
      <c r="X13" s="40">
        <f t="shared" si="7"/>
        <v>3.0432082023455047E-22</v>
      </c>
      <c r="AI13">
        <f t="shared" si="9"/>
        <v>2072830562.6658013</v>
      </c>
      <c r="AJ13">
        <f t="shared" si="10"/>
        <v>3999785242882.6162</v>
      </c>
      <c r="AK13">
        <f t="shared" si="11"/>
        <v>421201</v>
      </c>
    </row>
    <row r="14" spans="1:40" x14ac:dyDescent="0.25">
      <c r="A14" s="2">
        <v>42761</v>
      </c>
      <c r="B14">
        <v>680</v>
      </c>
      <c r="C14">
        <f t="shared" si="0"/>
        <v>21907.566410219191</v>
      </c>
      <c r="D14">
        <f t="shared" si="1"/>
        <v>2561.9794559999987</v>
      </c>
      <c r="H14">
        <f t="shared" si="2"/>
        <v>2</v>
      </c>
      <c r="I14">
        <f t="shared" si="3"/>
        <v>1.7115980387311262E-2</v>
      </c>
      <c r="K14">
        <v>653</v>
      </c>
      <c r="L14" s="30" t="str">
        <f t="shared" si="4"/>
        <v>-</v>
      </c>
      <c r="M14" s="14"/>
      <c r="N14" s="14"/>
      <c r="O14" s="14"/>
      <c r="P14" s="14"/>
      <c r="U14">
        <v>12</v>
      </c>
      <c r="V14" s="40">
        <f t="shared" si="5"/>
        <v>-44877.218800000002</v>
      </c>
      <c r="W14" s="40">
        <f t="shared" si="6"/>
        <v>-1999156.7912000001</v>
      </c>
      <c r="X14" s="40">
        <f t="shared" si="7"/>
        <v>3.0471669456341689E-22</v>
      </c>
      <c r="AI14">
        <f t="shared" si="9"/>
        <v>2075375002.7773993</v>
      </c>
      <c r="AJ14">
        <f t="shared" si="10"/>
        <v>3999620208215.54</v>
      </c>
      <c r="AK14">
        <f t="shared" si="11"/>
        <v>459684</v>
      </c>
    </row>
    <row r="15" spans="1:40" x14ac:dyDescent="0.25">
      <c r="A15" s="2">
        <v>42762</v>
      </c>
      <c r="B15">
        <v>680</v>
      </c>
      <c r="C15">
        <f t="shared" si="0"/>
        <v>21907.566410219191</v>
      </c>
      <c r="D15">
        <f t="shared" si="1"/>
        <v>2561.9794559999987</v>
      </c>
      <c r="H15">
        <f t="shared" si="2"/>
        <v>0</v>
      </c>
      <c r="I15">
        <f t="shared" si="3"/>
        <v>0</v>
      </c>
      <c r="K15">
        <v>653</v>
      </c>
      <c r="L15" s="30" t="str">
        <f t="shared" si="4"/>
        <v>-</v>
      </c>
      <c r="M15" s="14"/>
      <c r="N15" s="14"/>
      <c r="O15" s="14"/>
      <c r="P15" s="14"/>
      <c r="U15">
        <v>13</v>
      </c>
      <c r="V15" s="40">
        <f t="shared" si="5"/>
        <v>-44876.153700000003</v>
      </c>
      <c r="W15" s="40">
        <f t="shared" si="6"/>
        <v>-1999086.5342000001</v>
      </c>
      <c r="X15" s="40">
        <f t="shared" si="7"/>
        <v>3.0511308386356959E-22</v>
      </c>
      <c r="AI15">
        <f t="shared" si="9"/>
        <v>2075460184.7910736</v>
      </c>
      <c r="AJ15">
        <f t="shared" si="10"/>
        <v>3999347191437.1128</v>
      </c>
      <c r="AK15">
        <f t="shared" si="11"/>
        <v>462400</v>
      </c>
    </row>
    <row r="16" spans="1:40" x14ac:dyDescent="0.25">
      <c r="A16" s="2">
        <v>42765</v>
      </c>
      <c r="B16">
        <v>676</v>
      </c>
      <c r="C16">
        <f t="shared" si="0"/>
        <v>23107.66279576136</v>
      </c>
      <c r="D16">
        <f t="shared" si="1"/>
        <v>2982.9074559999985</v>
      </c>
      <c r="H16">
        <f t="shared" si="2"/>
        <v>4</v>
      </c>
      <c r="I16">
        <f t="shared" si="3"/>
        <v>3.4231960774622525E-2</v>
      </c>
      <c r="K16">
        <v>657</v>
      </c>
      <c r="L16" s="30" t="str">
        <f t="shared" si="4"/>
        <v>-</v>
      </c>
      <c r="M16" s="14"/>
      <c r="N16" s="14"/>
      <c r="O16" s="14"/>
      <c r="P16" s="14"/>
      <c r="U16">
        <v>14</v>
      </c>
      <c r="V16" s="40">
        <f t="shared" si="5"/>
        <v>-44875.088600000003</v>
      </c>
      <c r="W16" s="40">
        <f t="shared" si="6"/>
        <v>-1999016.2788</v>
      </c>
      <c r="X16" s="40">
        <f t="shared" si="7"/>
        <v>3.0550998880490668E-22</v>
      </c>
      <c r="AI16">
        <f t="shared" si="9"/>
        <v>2075363139.9380238</v>
      </c>
      <c r="AJ16">
        <f t="shared" si="10"/>
        <v>3999066191306.2803</v>
      </c>
      <c r="AK16">
        <f t="shared" si="11"/>
        <v>462400</v>
      </c>
    </row>
    <row r="17" spans="1:37" x14ac:dyDescent="0.25">
      <c r="A17" s="2">
        <v>42766</v>
      </c>
      <c r="B17">
        <v>676</v>
      </c>
      <c r="C17">
        <f t="shared" si="0"/>
        <v>23107.66279576136</v>
      </c>
      <c r="D17">
        <f t="shared" si="1"/>
        <v>2982.9074559999985</v>
      </c>
      <c r="H17">
        <f t="shared" si="2"/>
        <v>0</v>
      </c>
      <c r="I17">
        <f t="shared" si="3"/>
        <v>0</v>
      </c>
      <c r="K17">
        <v>659</v>
      </c>
      <c r="L17" s="30" t="str">
        <f t="shared" si="4"/>
        <v>-</v>
      </c>
      <c r="M17" s="14"/>
      <c r="N17" s="14"/>
      <c r="O17" s="14"/>
      <c r="P17" s="14"/>
      <c r="U17">
        <v>15</v>
      </c>
      <c r="V17" s="40">
        <f t="shared" si="5"/>
        <v>-44874.023500000003</v>
      </c>
      <c r="W17" s="40">
        <f t="shared" si="6"/>
        <v>-1998946.0249999999</v>
      </c>
      <c r="X17" s="40">
        <f t="shared" si="7"/>
        <v>3.0590741005819753E-22</v>
      </c>
      <c r="AI17">
        <f t="shared" si="9"/>
        <v>2074901672.6450503</v>
      </c>
      <c r="AJ17">
        <f t="shared" si="10"/>
        <v>3998769209892.3369</v>
      </c>
      <c r="AK17">
        <f t="shared" si="11"/>
        <v>456976</v>
      </c>
    </row>
    <row r="18" spans="1:37" x14ac:dyDescent="0.25">
      <c r="A18" s="2">
        <v>42767</v>
      </c>
      <c r="B18">
        <v>675</v>
      </c>
      <c r="C18">
        <f t="shared" si="0"/>
        <v>23412.686892146903</v>
      </c>
      <c r="D18">
        <f t="shared" si="1"/>
        <v>3093.1394559999985</v>
      </c>
      <c r="H18">
        <f t="shared" si="2"/>
        <v>1</v>
      </c>
      <c r="I18">
        <f t="shared" si="3"/>
        <v>8.5579901936556312E-3</v>
      </c>
      <c r="K18">
        <v>660</v>
      </c>
      <c r="L18" s="30" t="str">
        <f t="shared" si="4"/>
        <v>-</v>
      </c>
      <c r="M18" s="14"/>
      <c r="N18" s="14"/>
      <c r="O18" s="14"/>
      <c r="P18" s="14"/>
      <c r="U18">
        <v>16</v>
      </c>
      <c r="V18" s="40">
        <f t="shared" si="5"/>
        <v>-44872.958400000003</v>
      </c>
      <c r="W18" s="40">
        <f t="shared" si="6"/>
        <v>-1998875.7727999999</v>
      </c>
      <c r="X18" s="40">
        <f t="shared" si="7"/>
        <v>3.0630534829508416E-22</v>
      </c>
      <c r="AI18">
        <f t="shared" si="9"/>
        <v>2074804640.8505526</v>
      </c>
      <c r="AJ18">
        <f t="shared" si="10"/>
        <v>3998488242865.1001</v>
      </c>
      <c r="AK18">
        <f t="shared" si="11"/>
        <v>456976</v>
      </c>
    </row>
    <row r="19" spans="1:37" x14ac:dyDescent="0.25">
      <c r="A19" s="2">
        <v>42768</v>
      </c>
      <c r="B19">
        <v>684</v>
      </c>
      <c r="C19">
        <f t="shared" si="0"/>
        <v>20739.470024677023</v>
      </c>
      <c r="D19">
        <f t="shared" si="1"/>
        <v>2173.0514559999988</v>
      </c>
      <c r="H19">
        <f t="shared" si="2"/>
        <v>9</v>
      </c>
      <c r="I19">
        <f t="shared" si="3"/>
        <v>7.7021911742900684E-2</v>
      </c>
      <c r="K19">
        <v>662</v>
      </c>
      <c r="L19" s="30" t="str">
        <f t="shared" si="4"/>
        <v>-</v>
      </c>
      <c r="M19" s="14"/>
      <c r="N19" s="14"/>
      <c r="O19" s="14"/>
      <c r="P19" s="14"/>
      <c r="U19">
        <v>17</v>
      </c>
      <c r="V19" s="40">
        <f t="shared" si="5"/>
        <v>-44871.893300000003</v>
      </c>
      <c r="W19" s="40">
        <f t="shared" si="6"/>
        <v>-1998805.5222</v>
      </c>
      <c r="X19" s="40">
        <f t="shared" si="7"/>
        <v>3.0670380418808231E-22</v>
      </c>
      <c r="AI19">
        <f t="shared" si="9"/>
        <v>2074616514.4081309</v>
      </c>
      <c r="AJ19">
        <f t="shared" si="10"/>
        <v>3998203293005.0767</v>
      </c>
      <c r="AK19">
        <f t="shared" si="11"/>
        <v>455625</v>
      </c>
    </row>
    <row r="20" spans="1:37" x14ac:dyDescent="0.25">
      <c r="A20" s="2">
        <v>42769</v>
      </c>
      <c r="B20">
        <v>687</v>
      </c>
      <c r="C20">
        <f t="shared" si="0"/>
        <v>19884.397735520397</v>
      </c>
      <c r="D20">
        <f t="shared" si="1"/>
        <v>1902.3554559999986</v>
      </c>
      <c r="H20">
        <f t="shared" si="2"/>
        <v>3</v>
      </c>
      <c r="I20">
        <f t="shared" si="3"/>
        <v>2.5673970580966893E-2</v>
      </c>
      <c r="K20">
        <v>664</v>
      </c>
      <c r="L20" s="30" t="str">
        <f t="shared" si="4"/>
        <v>-</v>
      </c>
      <c r="M20" s="14"/>
      <c r="N20" s="14"/>
      <c r="O20" s="14"/>
      <c r="P20" s="14"/>
      <c r="U20">
        <v>18</v>
      </c>
      <c r="V20" s="40">
        <f t="shared" si="5"/>
        <v>-44870.828200000004</v>
      </c>
      <c r="W20" s="40">
        <f t="shared" si="6"/>
        <v>-1998735.2731999999</v>
      </c>
      <c r="X20" s="40">
        <f t="shared" si="7"/>
        <v>3.0710277841058263E-22</v>
      </c>
      <c r="AI20">
        <f t="shared" si="9"/>
        <v>2075339414.3609853</v>
      </c>
      <c r="AJ20">
        <f t="shared" si="10"/>
        <v>3997958349387.5845</v>
      </c>
      <c r="AK20">
        <f t="shared" si="11"/>
        <v>467856</v>
      </c>
    </row>
    <row r="21" spans="1:37" x14ac:dyDescent="0.25">
      <c r="A21" s="2">
        <v>42772</v>
      </c>
      <c r="B21">
        <v>689</v>
      </c>
      <c r="C21">
        <f t="shared" si="0"/>
        <v>19324.349542749311</v>
      </c>
      <c r="D21">
        <f t="shared" si="1"/>
        <v>1731.8914559999987</v>
      </c>
      <c r="H21">
        <f t="shared" si="2"/>
        <v>2</v>
      </c>
      <c r="I21">
        <f t="shared" si="3"/>
        <v>1.7115980387311262E-2</v>
      </c>
      <c r="K21">
        <v>665</v>
      </c>
      <c r="L21" s="30" t="str">
        <f t="shared" si="4"/>
        <v>-</v>
      </c>
      <c r="M21" s="14"/>
      <c r="N21" s="14"/>
      <c r="O21" s="14"/>
      <c r="P21" s="14"/>
      <c r="U21">
        <v>19</v>
      </c>
      <c r="V21" s="40">
        <f t="shared" si="5"/>
        <v>-44869.763099999996</v>
      </c>
      <c r="W21" s="40">
        <f t="shared" si="6"/>
        <v>-1998665.0257999999</v>
      </c>
      <c r="X21" s="40">
        <f t="shared" si="7"/>
        <v>3.0750227163685153E-22</v>
      </c>
      <c r="AI21">
        <f t="shared" si="9"/>
        <v>2075515710.3007154</v>
      </c>
      <c r="AJ21">
        <f t="shared" si="10"/>
        <v>3997689426568.2554</v>
      </c>
      <c r="AK21">
        <f t="shared" si="11"/>
        <v>471969</v>
      </c>
    </row>
    <row r="22" spans="1:37" x14ac:dyDescent="0.25">
      <c r="A22" s="2">
        <v>42773</v>
      </c>
      <c r="B22">
        <v>678</v>
      </c>
      <c r="C22">
        <f t="shared" si="0"/>
        <v>22503.614602990277</v>
      </c>
      <c r="D22">
        <f t="shared" si="1"/>
        <v>2768.4434559999986</v>
      </c>
      <c r="H22">
        <f t="shared" si="2"/>
        <v>11</v>
      </c>
      <c r="I22">
        <f t="shared" si="3"/>
        <v>9.4137892130211939E-2</v>
      </c>
      <c r="K22">
        <v>665</v>
      </c>
      <c r="L22" s="30" t="str">
        <f t="shared" si="4"/>
        <v>-</v>
      </c>
      <c r="M22" s="14"/>
      <c r="N22" s="14"/>
      <c r="O22" s="14"/>
      <c r="P22" s="14"/>
      <c r="U22">
        <v>20</v>
      </c>
      <c r="V22" s="40">
        <f t="shared" si="5"/>
        <v>-44868.697999999997</v>
      </c>
      <c r="W22" s="40">
        <f t="shared" si="6"/>
        <v>-1998594.78</v>
      </c>
      <c r="X22" s="40">
        <f t="shared" si="7"/>
        <v>3.079022845420326E-22</v>
      </c>
      <c r="AI22">
        <f t="shared" si="9"/>
        <v>2075600895.2019212</v>
      </c>
      <c r="AJ22">
        <f t="shared" si="10"/>
        <v>3997416520482.667</v>
      </c>
      <c r="AK22">
        <f t="shared" si="11"/>
        <v>474721</v>
      </c>
    </row>
    <row r="23" spans="1:37" x14ac:dyDescent="0.25">
      <c r="A23" s="2">
        <v>42774</v>
      </c>
      <c r="B23">
        <v>677</v>
      </c>
      <c r="C23">
        <f t="shared" si="0"/>
        <v>22804.638699375817</v>
      </c>
      <c r="D23">
        <f t="shared" si="1"/>
        <v>2874.6754559999986</v>
      </c>
      <c r="H23">
        <f t="shared" si="2"/>
        <v>1</v>
      </c>
      <c r="I23">
        <f t="shared" si="3"/>
        <v>8.5579901936556312E-3</v>
      </c>
      <c r="K23">
        <v>665</v>
      </c>
      <c r="L23" s="30" t="str">
        <f t="shared" si="4"/>
        <v>-</v>
      </c>
      <c r="M23" s="14"/>
      <c r="N23" s="14"/>
      <c r="O23" s="14"/>
      <c r="P23" s="14"/>
      <c r="U23">
        <v>21</v>
      </c>
      <c r="V23" s="40">
        <f t="shared" si="5"/>
        <v>-44867.632899999997</v>
      </c>
      <c r="W23" s="40">
        <f t="shared" si="6"/>
        <v>-1998524.5358</v>
      </c>
      <c r="X23" s="40">
        <f t="shared" si="7"/>
        <v>3.0830281780214789E-22</v>
      </c>
      <c r="AI23">
        <f t="shared" si="9"/>
        <v>2074501698.7032037</v>
      </c>
      <c r="AJ23">
        <f t="shared" si="10"/>
        <v>3997091648848.9287</v>
      </c>
      <c r="AK23">
        <f t="shared" si="11"/>
        <v>459684</v>
      </c>
    </row>
    <row r="24" spans="1:37" x14ac:dyDescent="0.25">
      <c r="A24" s="2">
        <v>42775</v>
      </c>
      <c r="B24">
        <v>676</v>
      </c>
      <c r="C24">
        <f t="shared" si="0"/>
        <v>23107.66279576136</v>
      </c>
      <c r="D24">
        <f t="shared" si="1"/>
        <v>2982.9074559999985</v>
      </c>
      <c r="H24">
        <f t="shared" si="2"/>
        <v>1</v>
      </c>
      <c r="I24">
        <f t="shared" si="3"/>
        <v>8.5579901936556312E-3</v>
      </c>
      <c r="K24">
        <v>666</v>
      </c>
      <c r="L24" s="30" t="str">
        <f t="shared" si="4"/>
        <v>-</v>
      </c>
      <c r="M24" s="14"/>
      <c r="N24" s="14"/>
      <c r="O24" s="14"/>
      <c r="P24" s="14"/>
      <c r="U24">
        <v>22</v>
      </c>
      <c r="V24" s="40">
        <f t="shared" si="5"/>
        <v>-44866.567799999997</v>
      </c>
      <c r="W24" s="40">
        <f t="shared" si="6"/>
        <v>-1998454.2932</v>
      </c>
      <c r="X24" s="40">
        <f t="shared" si="7"/>
        <v>3.0870387209409864E-22</v>
      </c>
      <c r="AI24">
        <f t="shared" si="9"/>
        <v>2074313585.9957621</v>
      </c>
      <c r="AJ24">
        <f t="shared" si="10"/>
        <v>3996806780745.0786</v>
      </c>
      <c r="AK24">
        <f t="shared" si="11"/>
        <v>458329</v>
      </c>
    </row>
    <row r="25" spans="1:37" x14ac:dyDescent="0.25">
      <c r="A25" s="2">
        <v>42776</v>
      </c>
      <c r="B25">
        <v>667</v>
      </c>
      <c r="C25">
        <f t="shared" si="0"/>
        <v>25924.879663231241</v>
      </c>
      <c r="D25">
        <f t="shared" si="1"/>
        <v>4046.9954559999983</v>
      </c>
      <c r="H25">
        <f t="shared" si="2"/>
        <v>9</v>
      </c>
      <c r="I25">
        <f t="shared" si="3"/>
        <v>7.7021911742900684E-2</v>
      </c>
      <c r="K25">
        <v>667</v>
      </c>
      <c r="L25" s="30" t="str">
        <f t="shared" si="4"/>
        <v>-</v>
      </c>
      <c r="M25" s="14"/>
      <c r="N25" s="14"/>
      <c r="O25" s="14"/>
      <c r="P25" s="14"/>
      <c r="U25">
        <v>23</v>
      </c>
      <c r="V25" s="40">
        <f t="shared" si="5"/>
        <v>-44865.502699999997</v>
      </c>
      <c r="W25" s="40">
        <f t="shared" si="6"/>
        <v>-1998384.0522</v>
      </c>
      <c r="X25" s="40">
        <f t="shared" si="7"/>
        <v>3.0910544809566674E-22</v>
      </c>
      <c r="AI25">
        <f t="shared" si="9"/>
        <v>2074125481.8175967</v>
      </c>
      <c r="AJ25">
        <f t="shared" si="10"/>
        <v>3996521929189.918</v>
      </c>
      <c r="AK25">
        <f t="shared" si="11"/>
        <v>456976</v>
      </c>
    </row>
    <row r="26" spans="1:37" x14ac:dyDescent="0.25">
      <c r="A26" s="2">
        <v>42779</v>
      </c>
      <c r="B26">
        <v>660</v>
      </c>
      <c r="C26">
        <f t="shared" si="0"/>
        <v>28228.048337930035</v>
      </c>
      <c r="D26">
        <f t="shared" si="1"/>
        <v>4986.6194559999976</v>
      </c>
      <c r="H26">
        <f t="shared" si="2"/>
        <v>7</v>
      </c>
      <c r="I26">
        <f t="shared" si="3"/>
        <v>5.9905931355589415E-2</v>
      </c>
      <c r="K26">
        <v>668</v>
      </c>
      <c r="L26" s="30" t="str">
        <f t="shared" si="4"/>
        <v>-</v>
      </c>
      <c r="M26" s="14"/>
      <c r="N26" s="14"/>
      <c r="O26" s="14"/>
      <c r="P26" s="14"/>
      <c r="U26">
        <v>24</v>
      </c>
      <c r="V26" s="40">
        <f t="shared" si="5"/>
        <v>-44864.437599999997</v>
      </c>
      <c r="W26" s="40">
        <f t="shared" si="6"/>
        <v>-1998313.8128</v>
      </c>
      <c r="X26" s="40">
        <f t="shared" si="7"/>
        <v>3.0950754648551563E-22</v>
      </c>
      <c r="AI26">
        <f t="shared" si="9"/>
        <v>2073208802.1255071</v>
      </c>
      <c r="AJ26">
        <f t="shared" si="10"/>
        <v>3996205109301.9272</v>
      </c>
      <c r="AK26">
        <f t="shared" si="11"/>
        <v>444889</v>
      </c>
    </row>
    <row r="27" spans="1:37" x14ac:dyDescent="0.25">
      <c r="A27" s="2">
        <v>42780</v>
      </c>
      <c r="B27">
        <v>653</v>
      </c>
      <c r="C27">
        <f t="shared" si="0"/>
        <v>30629.217012628829</v>
      </c>
      <c r="D27">
        <f t="shared" si="1"/>
        <v>6024.2434559999974</v>
      </c>
      <c r="H27">
        <f t="shared" si="2"/>
        <v>7</v>
      </c>
      <c r="I27">
        <f t="shared" si="3"/>
        <v>5.9905931355589415E-2</v>
      </c>
      <c r="K27">
        <v>670</v>
      </c>
      <c r="L27" s="30" t="str">
        <f t="shared" si="4"/>
        <v>-</v>
      </c>
      <c r="M27" s="14"/>
      <c r="N27" s="14"/>
      <c r="O27" s="14"/>
      <c r="P27" s="14"/>
      <c r="U27">
        <v>25</v>
      </c>
      <c r="V27" s="40">
        <f t="shared" si="5"/>
        <v>-44863.372499999998</v>
      </c>
      <c r="W27" s="40">
        <f t="shared" si="6"/>
        <v>-1998243.575</v>
      </c>
      <c r="X27" s="40">
        <f t="shared" si="7"/>
        <v>3.0991016794319178E-22</v>
      </c>
      <c r="AI27">
        <f t="shared" si="9"/>
        <v>2072474418.7962935</v>
      </c>
      <c r="AJ27">
        <f t="shared" si="10"/>
        <v>3995896304260.1694</v>
      </c>
      <c r="AK27">
        <f t="shared" si="11"/>
        <v>435600</v>
      </c>
    </row>
    <row r="28" spans="1:37" x14ac:dyDescent="0.25">
      <c r="A28" s="2">
        <v>42781</v>
      </c>
      <c r="B28">
        <v>659</v>
      </c>
      <c r="C28">
        <f t="shared" si="0"/>
        <v>28565.072434315578</v>
      </c>
      <c r="D28">
        <f t="shared" si="1"/>
        <v>5128.8514559999976</v>
      </c>
      <c r="H28">
        <f t="shared" si="2"/>
        <v>6</v>
      </c>
      <c r="I28">
        <f t="shared" si="3"/>
        <v>5.1347941161933787E-2</v>
      </c>
      <c r="K28">
        <v>671</v>
      </c>
      <c r="L28" s="30" t="str">
        <f t="shared" si="4"/>
        <v>-</v>
      </c>
      <c r="M28" s="14"/>
      <c r="N28" s="14"/>
      <c r="O28" s="14"/>
      <c r="P28" s="14"/>
      <c r="U28">
        <v>26</v>
      </c>
      <c r="V28" s="40">
        <f t="shared" si="5"/>
        <v>-44862.307399999998</v>
      </c>
      <c r="W28" s="40">
        <f t="shared" si="6"/>
        <v>-1998173.3388</v>
      </c>
      <c r="X28" s="40">
        <f t="shared" si="7"/>
        <v>3.1031331314912549E-22</v>
      </c>
      <c r="AI28">
        <f t="shared" si="9"/>
        <v>2071740165.5587561</v>
      </c>
      <c r="AJ28">
        <f t="shared" si="10"/>
        <v>3995587517546.7305</v>
      </c>
      <c r="AK28">
        <f t="shared" si="11"/>
        <v>426409</v>
      </c>
    </row>
    <row r="29" spans="1:37" x14ac:dyDescent="0.25">
      <c r="A29" s="2">
        <v>42782</v>
      </c>
      <c r="B29">
        <v>666</v>
      </c>
      <c r="C29">
        <f t="shared" si="0"/>
        <v>26247.903759616784</v>
      </c>
      <c r="D29">
        <f t="shared" si="1"/>
        <v>4175.2274559999978</v>
      </c>
      <c r="H29">
        <f t="shared" si="2"/>
        <v>7</v>
      </c>
      <c r="I29">
        <f t="shared" si="3"/>
        <v>5.9905931355589415E-2</v>
      </c>
      <c r="K29">
        <v>671</v>
      </c>
      <c r="L29" s="30" t="str">
        <f t="shared" si="4"/>
        <v>-</v>
      </c>
      <c r="M29" s="14"/>
      <c r="N29" s="14"/>
      <c r="O29" s="14"/>
      <c r="P29" s="14"/>
      <c r="U29">
        <v>27</v>
      </c>
      <c r="V29" s="40">
        <f t="shared" si="5"/>
        <v>-44861.242299999998</v>
      </c>
      <c r="W29" s="40">
        <f t="shared" si="6"/>
        <v>-1998103.1041999999</v>
      </c>
      <c r="X29" s="40">
        <f t="shared" si="7"/>
        <v>3.1071698278463235E-22</v>
      </c>
      <c r="AI29">
        <f t="shared" si="9"/>
        <v>2072189427.4052947</v>
      </c>
      <c r="AJ29">
        <f t="shared" si="10"/>
        <v>3995330718632.6782</v>
      </c>
      <c r="AK29">
        <f t="shared" si="11"/>
        <v>434281</v>
      </c>
    </row>
    <row r="30" spans="1:37" x14ac:dyDescent="0.25">
      <c r="A30" s="2">
        <v>42783</v>
      </c>
      <c r="B30">
        <v>653</v>
      </c>
      <c r="C30">
        <f t="shared" si="0"/>
        <v>30629.217012628829</v>
      </c>
      <c r="D30">
        <f t="shared" si="1"/>
        <v>6024.2434559999974</v>
      </c>
      <c r="H30">
        <f t="shared" si="2"/>
        <v>13</v>
      </c>
      <c r="I30">
        <f t="shared" si="3"/>
        <v>0.11125387251752321</v>
      </c>
      <c r="K30">
        <v>674</v>
      </c>
      <c r="L30" s="30" t="str">
        <f t="shared" si="4"/>
        <v>-</v>
      </c>
      <c r="M30" s="14"/>
      <c r="N30" s="14"/>
      <c r="O30" s="14"/>
      <c r="P30" s="14"/>
      <c r="U30">
        <v>28</v>
      </c>
      <c r="V30" s="40">
        <f t="shared" si="5"/>
        <v>-44860.177199999998</v>
      </c>
      <c r="W30" s="40">
        <f t="shared" si="6"/>
        <v>-1998032.8711999999</v>
      </c>
      <c r="X30" s="40">
        <f t="shared" si="7"/>
        <v>3.1112117753191392E-22</v>
      </c>
      <c r="AI30">
        <f t="shared" si="9"/>
        <v>2072729791.442909</v>
      </c>
      <c r="AJ30">
        <f t="shared" si="10"/>
        <v>3995077931904.4702</v>
      </c>
      <c r="AK30">
        <f t="shared" si="11"/>
        <v>443556</v>
      </c>
    </row>
    <row r="31" spans="1:37" x14ac:dyDescent="0.25">
      <c r="A31" s="2">
        <v>42787</v>
      </c>
      <c r="B31">
        <v>671</v>
      </c>
      <c r="C31">
        <f t="shared" si="0"/>
        <v>24652.783277689072</v>
      </c>
      <c r="D31">
        <f t="shared" si="1"/>
        <v>3554.0674559999984</v>
      </c>
      <c r="H31">
        <f t="shared" si="2"/>
        <v>18</v>
      </c>
      <c r="I31">
        <f t="shared" si="3"/>
        <v>0.15404382348580137</v>
      </c>
      <c r="K31">
        <v>675</v>
      </c>
      <c r="L31" s="30" t="str">
        <f t="shared" si="4"/>
        <v>-</v>
      </c>
      <c r="M31" s="14"/>
      <c r="N31" s="14"/>
      <c r="O31" s="14"/>
      <c r="P31" s="14"/>
      <c r="U31">
        <v>29</v>
      </c>
      <c r="V31" s="40">
        <f t="shared" si="5"/>
        <v>-44859.112099999998</v>
      </c>
      <c r="W31" s="40">
        <f t="shared" si="6"/>
        <v>-1997962.6398</v>
      </c>
      <c r="X31" s="40">
        <f t="shared" si="7"/>
        <v>3.1152589807405976E-22</v>
      </c>
      <c r="AI31">
        <f t="shared" si="9"/>
        <v>2071449298.8385997</v>
      </c>
      <c r="AJ31">
        <f t="shared" si="10"/>
        <v>3994745211734.5029</v>
      </c>
      <c r="AK31">
        <f t="shared" si="11"/>
        <v>426409</v>
      </c>
    </row>
    <row r="32" spans="1:37" x14ac:dyDescent="0.25">
      <c r="A32" s="2">
        <v>42788</v>
      </c>
      <c r="B32">
        <v>677</v>
      </c>
      <c r="C32">
        <f t="shared" si="0"/>
        <v>22804.638699375817</v>
      </c>
      <c r="D32">
        <f t="shared" si="1"/>
        <v>2874.6754559999986</v>
      </c>
      <c r="H32">
        <f t="shared" si="2"/>
        <v>6</v>
      </c>
      <c r="I32">
        <f t="shared" si="3"/>
        <v>5.1347941161933787E-2</v>
      </c>
      <c r="K32">
        <v>676</v>
      </c>
      <c r="L32" s="30" t="str">
        <f t="shared" si="4"/>
        <v>-</v>
      </c>
      <c r="M32" s="14"/>
      <c r="N32" s="14"/>
      <c r="O32" s="14"/>
      <c r="P32" s="14"/>
      <c r="U32">
        <v>30</v>
      </c>
      <c r="V32" s="40">
        <f t="shared" si="5"/>
        <v>-44858.046999999999</v>
      </c>
      <c r="W32" s="40">
        <f t="shared" si="6"/>
        <v>-1997892.41</v>
      </c>
      <c r="X32" s="40">
        <f t="shared" si="7"/>
        <v>3.1193114509504734E-22</v>
      </c>
      <c r="AI32">
        <f t="shared" si="9"/>
        <v>2072991107.8385663</v>
      </c>
      <c r="AJ32">
        <f t="shared" si="10"/>
        <v>3994536426140.1963</v>
      </c>
      <c r="AK32">
        <f t="shared" si="11"/>
        <v>450241</v>
      </c>
    </row>
    <row r="33" spans="1:37" x14ac:dyDescent="0.25">
      <c r="A33" s="2">
        <v>42789</v>
      </c>
      <c r="B33">
        <v>682</v>
      </c>
      <c r="C33">
        <f t="shared" si="0"/>
        <v>21319.518217448109</v>
      </c>
      <c r="D33">
        <f t="shared" si="1"/>
        <v>2363.5154559999987</v>
      </c>
      <c r="H33">
        <f t="shared" si="2"/>
        <v>5</v>
      </c>
      <c r="I33">
        <f t="shared" si="3"/>
        <v>4.2789950968278152E-2</v>
      </c>
      <c r="K33">
        <v>676</v>
      </c>
      <c r="L33" s="30" t="str">
        <f t="shared" si="4"/>
        <v>-</v>
      </c>
      <c r="M33" s="14"/>
      <c r="N33" s="14"/>
      <c r="O33" s="14"/>
      <c r="P33" s="14"/>
      <c r="U33">
        <v>31</v>
      </c>
      <c r="V33" s="40">
        <f t="shared" si="5"/>
        <v>-44856.981899999999</v>
      </c>
      <c r="W33" s="40">
        <f t="shared" si="6"/>
        <v>-1997822.1817999999</v>
      </c>
      <c r="X33" s="40">
        <f t="shared" si="7"/>
        <v>3.1233691927974439E-22</v>
      </c>
      <c r="AI33">
        <f t="shared" si="9"/>
        <v>2073440505.2922089</v>
      </c>
      <c r="AJ33">
        <f t="shared" si="10"/>
        <v>3994279686587.7476</v>
      </c>
      <c r="AK33">
        <f t="shared" si="11"/>
        <v>458329</v>
      </c>
    </row>
    <row r="34" spans="1:37" x14ac:dyDescent="0.25">
      <c r="A34" s="2">
        <v>42790</v>
      </c>
      <c r="B34">
        <v>664</v>
      </c>
      <c r="C34">
        <f t="shared" si="0"/>
        <v>26899.951952387866</v>
      </c>
      <c r="D34">
        <f t="shared" si="1"/>
        <v>4437.6914559999977</v>
      </c>
      <c r="H34">
        <f t="shared" si="2"/>
        <v>18</v>
      </c>
      <c r="I34">
        <f t="shared" si="3"/>
        <v>0.15404382348580137</v>
      </c>
      <c r="K34">
        <v>676</v>
      </c>
      <c r="L34" s="30" t="str">
        <f t="shared" si="4"/>
        <v>-</v>
      </c>
      <c r="M34" s="14"/>
      <c r="N34" s="14"/>
      <c r="O34" s="14"/>
      <c r="P34" s="14"/>
      <c r="U34">
        <v>32</v>
      </c>
      <c r="V34" s="40">
        <f t="shared" si="5"/>
        <v>-44855.916799999999</v>
      </c>
      <c r="W34" s="40">
        <f t="shared" si="6"/>
        <v>-1997751.9552</v>
      </c>
      <c r="X34" s="40">
        <f t="shared" si="7"/>
        <v>3.1274322131390941E-22</v>
      </c>
      <c r="AI34">
        <f t="shared" si="9"/>
        <v>2073798872.4885275</v>
      </c>
      <c r="AJ34">
        <f t="shared" si="10"/>
        <v>3994018964672.0869</v>
      </c>
      <c r="AK34">
        <f t="shared" si="11"/>
        <v>465124</v>
      </c>
    </row>
    <row r="35" spans="1:37" x14ac:dyDescent="0.25">
      <c r="A35" s="2">
        <v>42793</v>
      </c>
      <c r="B35">
        <v>657</v>
      </c>
      <c r="C35">
        <f t="shared" si="0"/>
        <v>29245.120627086661</v>
      </c>
      <c r="D35">
        <f t="shared" si="1"/>
        <v>5419.3154559999975</v>
      </c>
      <c r="H35">
        <f t="shared" si="2"/>
        <v>7</v>
      </c>
      <c r="I35">
        <f t="shared" si="3"/>
        <v>5.9905931355589415E-2</v>
      </c>
      <c r="K35">
        <v>677</v>
      </c>
      <c r="L35" s="30" t="str">
        <f t="shared" si="4"/>
        <v>-</v>
      </c>
      <c r="M35" s="14"/>
      <c r="N35" s="14"/>
      <c r="O35" s="14"/>
      <c r="P35" s="14"/>
      <c r="U35">
        <v>33</v>
      </c>
      <c r="V35" s="40">
        <f t="shared" si="5"/>
        <v>-44854.851699999999</v>
      </c>
      <c r="W35" s="40">
        <f t="shared" si="6"/>
        <v>-1997681.7302000001</v>
      </c>
      <c r="X35" s="40">
        <f t="shared" si="7"/>
        <v>3.1315005188419288E-22</v>
      </c>
      <c r="AI35">
        <f t="shared" si="9"/>
        <v>2072062825.4789221</v>
      </c>
      <c r="AJ35">
        <f t="shared" si="10"/>
        <v>3993666329997.9282</v>
      </c>
      <c r="AK35">
        <f t="shared" si="11"/>
        <v>440896</v>
      </c>
    </row>
    <row r="36" spans="1:37" x14ac:dyDescent="0.25">
      <c r="A36" s="2">
        <v>42794</v>
      </c>
      <c r="B36">
        <v>662</v>
      </c>
      <c r="C36">
        <f t="shared" si="0"/>
        <v>27560.000145158952</v>
      </c>
      <c r="D36">
        <f t="shared" si="1"/>
        <v>4708.1554559999977</v>
      </c>
      <c r="H36">
        <f t="shared" si="2"/>
        <v>5</v>
      </c>
      <c r="I36">
        <f t="shared" si="3"/>
        <v>4.2789950968278152E-2</v>
      </c>
      <c r="K36">
        <v>677</v>
      </c>
      <c r="L36" s="30" t="str">
        <f t="shared" si="4"/>
        <v>-</v>
      </c>
      <c r="M36" s="14"/>
      <c r="N36" s="14"/>
      <c r="O36" s="14"/>
      <c r="P36" s="14"/>
      <c r="U36">
        <v>34</v>
      </c>
      <c r="V36" s="40">
        <f t="shared" si="5"/>
        <v>-44853.786599999999</v>
      </c>
      <c r="W36" s="40">
        <f t="shared" si="6"/>
        <v>-1997611.5068000001</v>
      </c>
      <c r="X36" s="40">
        <f t="shared" si="7"/>
        <v>3.1355741167813859E-22</v>
      </c>
      <c r="AI36">
        <f t="shared" si="9"/>
        <v>2071328645.1627929</v>
      </c>
      <c r="AJ36">
        <f t="shared" si="10"/>
        <v>3993357680617.3486</v>
      </c>
      <c r="AK36">
        <f t="shared" si="11"/>
        <v>431649</v>
      </c>
    </row>
    <row r="37" spans="1:37" x14ac:dyDescent="0.25">
      <c r="A37" s="2">
        <v>42795</v>
      </c>
      <c r="B37">
        <v>652</v>
      </c>
      <c r="C37">
        <f t="shared" si="0"/>
        <v>30980.241109014372</v>
      </c>
      <c r="D37">
        <f t="shared" si="1"/>
        <v>6180.4754559999974</v>
      </c>
      <c r="H37">
        <f t="shared" si="2"/>
        <v>10</v>
      </c>
      <c r="I37">
        <f t="shared" si="3"/>
        <v>8.5579901936556305E-2</v>
      </c>
      <c r="K37">
        <v>678</v>
      </c>
      <c r="L37" s="30" t="str">
        <f t="shared" si="4"/>
        <v>-</v>
      </c>
      <c r="M37" s="14"/>
      <c r="N37" s="14"/>
      <c r="O37" s="14"/>
      <c r="P37" s="14"/>
      <c r="U37">
        <v>35</v>
      </c>
      <c r="V37" s="40">
        <f t="shared" si="5"/>
        <v>-44852.7215</v>
      </c>
      <c r="W37" s="40">
        <f t="shared" si="6"/>
        <v>-1997541.2849999999</v>
      </c>
      <c r="X37" s="40">
        <f t="shared" si="7"/>
        <v>3.1396530138418463E-22</v>
      </c>
      <c r="AI37">
        <f t="shared" si="9"/>
        <v>2071686829.8167396</v>
      </c>
      <c r="AJ37">
        <f t="shared" si="10"/>
        <v>3993097007978.77</v>
      </c>
      <c r="AK37">
        <f t="shared" si="11"/>
        <v>438244</v>
      </c>
    </row>
    <row r="38" spans="1:37" x14ac:dyDescent="0.25">
      <c r="A38" s="2">
        <v>42796</v>
      </c>
      <c r="B38">
        <v>674</v>
      </c>
      <c r="C38">
        <f t="shared" si="0"/>
        <v>23719.710988532446</v>
      </c>
      <c r="D38">
        <f t="shared" si="1"/>
        <v>3205.3714559999985</v>
      </c>
      <c r="H38">
        <f t="shared" si="2"/>
        <v>22</v>
      </c>
      <c r="I38">
        <f t="shared" si="3"/>
        <v>0.18827578426042388</v>
      </c>
      <c r="K38">
        <v>678</v>
      </c>
      <c r="L38" s="30" t="str">
        <f t="shared" si="4"/>
        <v>-</v>
      </c>
      <c r="M38" s="14"/>
      <c r="N38" s="14"/>
      <c r="O38" s="14"/>
      <c r="P38" s="14"/>
      <c r="U38">
        <v>36</v>
      </c>
      <c r="V38" s="40">
        <f t="shared" si="5"/>
        <v>-44851.6564</v>
      </c>
      <c r="W38" s="40">
        <f t="shared" si="6"/>
        <v>-1997471.0648000001</v>
      </c>
      <c r="X38" s="40">
        <f t="shared" si="7"/>
        <v>3.1437372169166473E-22</v>
      </c>
      <c r="AI38">
        <f t="shared" si="9"/>
        <v>2070679678.7925622</v>
      </c>
      <c r="AJ38">
        <f t="shared" si="10"/>
        <v>3992776404219.0908</v>
      </c>
      <c r="AK38">
        <f t="shared" si="11"/>
        <v>425104</v>
      </c>
    </row>
    <row r="39" spans="1:37" x14ac:dyDescent="0.25">
      <c r="A39" s="2">
        <v>42797</v>
      </c>
      <c r="B39">
        <v>665</v>
      </c>
      <c r="C39">
        <f t="shared" si="0"/>
        <v>26572.927856002323</v>
      </c>
      <c r="D39">
        <f t="shared" si="1"/>
        <v>4305.4594559999978</v>
      </c>
      <c r="H39">
        <f t="shared" si="2"/>
        <v>9</v>
      </c>
      <c r="I39">
        <f t="shared" si="3"/>
        <v>7.7021911742900684E-2</v>
      </c>
      <c r="K39">
        <v>680</v>
      </c>
      <c r="L39" s="30" t="str">
        <f t="shared" si="4"/>
        <v>-</v>
      </c>
      <c r="M39" s="14"/>
      <c r="N39" s="14"/>
      <c r="O39" s="14"/>
      <c r="P39" s="14"/>
      <c r="U39">
        <v>37</v>
      </c>
      <c r="V39" s="40">
        <f t="shared" si="5"/>
        <v>-44850.5913</v>
      </c>
      <c r="W39" s="40">
        <f t="shared" si="6"/>
        <v>-1997400.8462</v>
      </c>
      <c r="X39" s="40">
        <f t="shared" si="7"/>
        <v>3.1478267329080936E-22</v>
      </c>
      <c r="AI39">
        <f t="shared" si="9"/>
        <v>2072585390.650861</v>
      </c>
      <c r="AJ39">
        <f t="shared" si="10"/>
        <v>3992583699984.5962</v>
      </c>
      <c r="AK39">
        <f t="shared" si="11"/>
        <v>454276</v>
      </c>
    </row>
    <row r="40" spans="1:37" x14ac:dyDescent="0.25">
      <c r="A40" s="2">
        <v>42800</v>
      </c>
      <c r="B40">
        <v>665</v>
      </c>
      <c r="C40">
        <f t="shared" si="0"/>
        <v>26572.927856002323</v>
      </c>
      <c r="D40">
        <f t="shared" si="1"/>
        <v>4305.4594559999978</v>
      </c>
      <c r="H40">
        <f t="shared" si="2"/>
        <v>0</v>
      </c>
      <c r="I40">
        <f t="shared" si="3"/>
        <v>0</v>
      </c>
      <c r="K40">
        <v>680</v>
      </c>
      <c r="L40" s="30" t="str">
        <f t="shared" si="4"/>
        <v>-</v>
      </c>
      <c r="M40" s="14"/>
      <c r="N40" s="14"/>
      <c r="O40" s="14"/>
      <c r="P40" s="14"/>
      <c r="U40">
        <v>38</v>
      </c>
      <c r="V40" s="40">
        <f t="shared" si="5"/>
        <v>-44849.5262</v>
      </c>
      <c r="W40" s="40">
        <f t="shared" si="6"/>
        <v>-1997330.6292000001</v>
      </c>
      <c r="X40" s="40">
        <f t="shared" si="7"/>
        <v>3.1519215687274673E-22</v>
      </c>
      <c r="AI40">
        <f t="shared" si="9"/>
        <v>2071669051.3886356</v>
      </c>
      <c r="AJ40">
        <f t="shared" si="10"/>
        <v>3992267125750.9224</v>
      </c>
      <c r="AK40">
        <f t="shared" si="11"/>
        <v>442225</v>
      </c>
    </row>
    <row r="41" spans="1:37" x14ac:dyDescent="0.25">
      <c r="A41" s="2">
        <v>42801</v>
      </c>
      <c r="B41">
        <v>671</v>
      </c>
      <c r="C41">
        <f t="shared" si="0"/>
        <v>24652.783277689072</v>
      </c>
      <c r="D41">
        <f t="shared" si="1"/>
        <v>3554.0674559999984</v>
      </c>
      <c r="H41">
        <f t="shared" si="2"/>
        <v>6</v>
      </c>
      <c r="I41">
        <f t="shared" si="3"/>
        <v>5.1347941161933787E-2</v>
      </c>
      <c r="K41">
        <v>681</v>
      </c>
      <c r="L41" s="30" t="str">
        <f t="shared" si="4"/>
        <v>-</v>
      </c>
      <c r="M41" s="14"/>
      <c r="N41" s="14"/>
      <c r="O41" s="14"/>
      <c r="P41" s="14"/>
      <c r="U41">
        <v>39</v>
      </c>
      <c r="V41" s="40">
        <f t="shared" si="5"/>
        <v>-44848.4611</v>
      </c>
      <c r="W41" s="40">
        <f t="shared" si="6"/>
        <v>-1997260.4138</v>
      </c>
      <c r="X41" s="40">
        <f t="shared" si="7"/>
        <v>3.1560217312950423E-22</v>
      </c>
      <c r="AI41">
        <f t="shared" si="9"/>
        <v>2071572095.2104864</v>
      </c>
      <c r="AJ41">
        <f t="shared" si="10"/>
        <v>3991986534302.3042</v>
      </c>
      <c r="AK41">
        <f t="shared" si="11"/>
        <v>442225</v>
      </c>
    </row>
    <row r="42" spans="1:37" x14ac:dyDescent="0.25">
      <c r="A42" s="2">
        <v>42802</v>
      </c>
      <c r="B42">
        <v>670</v>
      </c>
      <c r="C42">
        <f t="shared" si="0"/>
        <v>24967.807374074615</v>
      </c>
      <c r="D42">
        <f t="shared" si="1"/>
        <v>3674.2994559999984</v>
      </c>
      <c r="H42">
        <f t="shared" si="2"/>
        <v>1</v>
      </c>
      <c r="I42">
        <f t="shared" si="3"/>
        <v>8.5579901936556312E-3</v>
      </c>
      <c r="K42">
        <v>682</v>
      </c>
      <c r="L42" s="30" t="str">
        <f t="shared" si="4"/>
        <v>-</v>
      </c>
      <c r="M42" s="14"/>
      <c r="N42" s="14"/>
      <c r="O42" s="14"/>
      <c r="P42" s="14"/>
      <c r="U42">
        <v>40</v>
      </c>
      <c r="V42" s="40">
        <f t="shared" si="5"/>
        <v>-44847.396000000001</v>
      </c>
      <c r="W42" s="40">
        <f t="shared" si="6"/>
        <v>-1997190.2</v>
      </c>
      <c r="X42" s="40">
        <f t="shared" si="7"/>
        <v>3.1601272275400939E-22</v>
      </c>
      <c r="AI42">
        <f t="shared" si="9"/>
        <v>2072021338.8344133</v>
      </c>
      <c r="AJ42">
        <f t="shared" si="10"/>
        <v>3991729934248.8667</v>
      </c>
      <c r="AK42">
        <f t="shared" si="11"/>
        <v>450241</v>
      </c>
    </row>
    <row r="43" spans="1:37" x14ac:dyDescent="0.25">
      <c r="A43" s="2">
        <v>42803</v>
      </c>
      <c r="B43">
        <v>665</v>
      </c>
      <c r="C43">
        <f t="shared" si="0"/>
        <v>26572.927856002323</v>
      </c>
      <c r="D43">
        <f t="shared" si="1"/>
        <v>4305.4594559999978</v>
      </c>
      <c r="H43">
        <f t="shared" si="2"/>
        <v>5</v>
      </c>
      <c r="I43">
        <f t="shared" si="3"/>
        <v>4.2789950968278152E-2</v>
      </c>
      <c r="K43">
        <v>684</v>
      </c>
      <c r="L43" s="30" t="str">
        <f t="shared" si="4"/>
        <v>-</v>
      </c>
      <c r="M43" s="14"/>
      <c r="N43" s="14"/>
      <c r="O43" s="14"/>
      <c r="P43" s="14"/>
      <c r="U43">
        <v>41</v>
      </c>
      <c r="V43" s="40">
        <f t="shared" si="5"/>
        <v>-44846.330900000001</v>
      </c>
      <c r="W43" s="40">
        <f t="shared" si="6"/>
        <v>-1997119.9878</v>
      </c>
      <c r="X43" s="40">
        <f t="shared" si="7"/>
        <v>3.1642380644009133E-22</v>
      </c>
      <c r="AI43">
        <f t="shared" si="9"/>
        <v>2071833338.620816</v>
      </c>
      <c r="AJ43">
        <f t="shared" si="10"/>
        <v>3991445378744.04</v>
      </c>
      <c r="AK43">
        <f t="shared" si="11"/>
        <v>448900</v>
      </c>
    </row>
    <row r="44" spans="1:37" x14ac:dyDescent="0.25">
      <c r="A44" s="2">
        <v>42804</v>
      </c>
      <c r="B44">
        <v>668</v>
      </c>
      <c r="C44">
        <f t="shared" si="0"/>
        <v>25603.855566845697</v>
      </c>
      <c r="D44">
        <f t="shared" si="1"/>
        <v>3920.7634559999983</v>
      </c>
      <c r="H44">
        <f t="shared" si="2"/>
        <v>3</v>
      </c>
      <c r="I44">
        <f t="shared" si="3"/>
        <v>2.5673970580966893E-2</v>
      </c>
      <c r="K44">
        <v>684</v>
      </c>
      <c r="L44" s="30" t="str">
        <f t="shared" si="4"/>
        <v>-</v>
      </c>
      <c r="M44" s="14"/>
      <c r="N44" s="14"/>
      <c r="O44" s="14"/>
      <c r="P44" s="14"/>
      <c r="U44">
        <v>42</v>
      </c>
      <c r="V44" s="40">
        <f t="shared" si="5"/>
        <v>-44845.265800000001</v>
      </c>
      <c r="W44" s="40">
        <f t="shared" si="6"/>
        <v>-1997049.7771999999</v>
      </c>
      <c r="X44" s="40">
        <f t="shared" si="7"/>
        <v>3.1683542488248139E-22</v>
      </c>
      <c r="AI44">
        <f t="shared" si="9"/>
        <v>2071281240.289295</v>
      </c>
      <c r="AJ44">
        <f t="shared" si="10"/>
        <v>3991144857479.0464</v>
      </c>
      <c r="AK44">
        <f t="shared" si="11"/>
        <v>442225</v>
      </c>
    </row>
    <row r="45" spans="1:37" x14ac:dyDescent="0.25">
      <c r="A45" s="2">
        <v>42807</v>
      </c>
      <c r="B45">
        <v>684</v>
      </c>
      <c r="C45">
        <f t="shared" si="0"/>
        <v>20739.470024677023</v>
      </c>
      <c r="D45">
        <f t="shared" si="1"/>
        <v>2173.0514559999988</v>
      </c>
      <c r="H45">
        <f t="shared" si="2"/>
        <v>16</v>
      </c>
      <c r="I45">
        <f t="shared" si="3"/>
        <v>0.1369278430984901</v>
      </c>
      <c r="K45">
        <v>686</v>
      </c>
      <c r="L45" s="30" t="str">
        <f t="shared" si="4"/>
        <v>-</v>
      </c>
      <c r="M45" s="14"/>
      <c r="N45" s="14"/>
      <c r="O45" s="14"/>
      <c r="P45" s="14"/>
      <c r="U45">
        <v>43</v>
      </c>
      <c r="V45" s="40">
        <f t="shared" si="5"/>
        <v>-44844.200700000001</v>
      </c>
      <c r="W45" s="40">
        <f t="shared" si="6"/>
        <v>-1996979.5682000001</v>
      </c>
      <c r="X45" s="40">
        <f t="shared" si="7"/>
        <v>3.1724757877681494E-22</v>
      </c>
      <c r="AI45">
        <f t="shared" si="9"/>
        <v>2071457363.7814498</v>
      </c>
      <c r="AJ45">
        <f t="shared" si="10"/>
        <v>3990876317340.9082</v>
      </c>
      <c r="AK45">
        <f t="shared" si="11"/>
        <v>446224</v>
      </c>
    </row>
    <row r="46" spans="1:37" x14ac:dyDescent="0.25">
      <c r="A46" s="2">
        <v>42808</v>
      </c>
      <c r="B46">
        <v>690</v>
      </c>
      <c r="C46">
        <f t="shared" si="0"/>
        <v>19047.325446363771</v>
      </c>
      <c r="D46">
        <f t="shared" si="1"/>
        <v>1649.6594559999987</v>
      </c>
      <c r="H46">
        <f t="shared" si="2"/>
        <v>6</v>
      </c>
      <c r="I46">
        <f t="shared" si="3"/>
        <v>5.1347941161933787E-2</v>
      </c>
      <c r="K46">
        <v>687</v>
      </c>
      <c r="L46" s="30" t="str">
        <f t="shared" si="4"/>
        <v>-</v>
      </c>
      <c r="M46" s="14"/>
      <c r="N46" s="14"/>
      <c r="O46" s="14"/>
      <c r="P46" s="14"/>
      <c r="U46">
        <v>44</v>
      </c>
      <c r="V46" s="40">
        <f t="shared" si="5"/>
        <v>-44843.135600000001</v>
      </c>
      <c r="W46" s="40">
        <f t="shared" si="6"/>
        <v>-1996909.3607999999</v>
      </c>
      <c r="X46" s="40">
        <f t="shared" si="7"/>
        <v>3.1766026881963206E-22</v>
      </c>
      <c r="AI46">
        <f t="shared" si="9"/>
        <v>2072817058.9794805</v>
      </c>
      <c r="AJ46">
        <f t="shared" si="10"/>
        <v>3990659731713.5566</v>
      </c>
      <c r="AK46">
        <f t="shared" si="11"/>
        <v>467856</v>
      </c>
    </row>
    <row r="47" spans="1:37" x14ac:dyDescent="0.25">
      <c r="A47" s="2">
        <v>42809</v>
      </c>
      <c r="B47">
        <v>702</v>
      </c>
      <c r="C47">
        <f t="shared" si="0"/>
        <v>15879.036289737263</v>
      </c>
      <c r="D47">
        <f t="shared" si="1"/>
        <v>818.87545599999919</v>
      </c>
      <c r="H47">
        <f t="shared" si="2"/>
        <v>12</v>
      </c>
      <c r="I47">
        <f t="shared" si="3"/>
        <v>0.10269588232386757</v>
      </c>
      <c r="K47">
        <v>687</v>
      </c>
      <c r="L47" s="30" t="str">
        <f t="shared" si="4"/>
        <v>-</v>
      </c>
      <c r="M47" s="14"/>
      <c r="N47" s="14"/>
      <c r="O47" s="14"/>
      <c r="P47" s="14"/>
      <c r="U47">
        <v>45</v>
      </c>
      <c r="V47" s="40">
        <f t="shared" si="5"/>
        <v>-44842.070500000002</v>
      </c>
      <c r="W47" s="40">
        <f t="shared" si="6"/>
        <v>-1996839.155</v>
      </c>
      <c r="X47" s="40">
        <f t="shared" si="7"/>
        <v>3.1807349570837916E-22</v>
      </c>
      <c r="AI47">
        <f t="shared" si="9"/>
        <v>2073266437.5679874</v>
      </c>
      <c r="AJ47">
        <f t="shared" si="10"/>
        <v>3990403206268.5684</v>
      </c>
      <c r="AK47">
        <f t="shared" si="11"/>
        <v>476100</v>
      </c>
    </row>
    <row r="48" spans="1:37" x14ac:dyDescent="0.25">
      <c r="A48" s="2">
        <v>42810</v>
      </c>
      <c r="B48">
        <v>722</v>
      </c>
      <c r="C48">
        <f t="shared" si="0"/>
        <v>11238.55436202642</v>
      </c>
      <c r="D48">
        <f t="shared" si="1"/>
        <v>74.235455999999743</v>
      </c>
      <c r="H48">
        <f t="shared" si="2"/>
        <v>20</v>
      </c>
      <c r="I48">
        <f t="shared" si="3"/>
        <v>0.17115980387311261</v>
      </c>
      <c r="K48">
        <v>689</v>
      </c>
      <c r="L48" s="30" t="str">
        <f t="shared" si="4"/>
        <v>-</v>
      </c>
      <c r="M48" s="14"/>
      <c r="N48" s="14"/>
      <c r="O48" s="14"/>
      <c r="P48" s="14"/>
      <c r="U48">
        <v>46</v>
      </c>
      <c r="V48" s="40">
        <f t="shared" si="5"/>
        <v>-44841.005400000002</v>
      </c>
      <c r="W48" s="40">
        <f t="shared" si="6"/>
        <v>-1996768.9508</v>
      </c>
      <c r="X48" s="40">
        <f t="shared" si="7"/>
        <v>3.1848726014140974E-22</v>
      </c>
      <c r="AI48">
        <f t="shared" si="9"/>
        <v>2074262357.7089703</v>
      </c>
      <c r="AJ48">
        <f t="shared" si="10"/>
        <v>3990170665918.7344</v>
      </c>
      <c r="AK48">
        <f t="shared" si="11"/>
        <v>492804</v>
      </c>
    </row>
    <row r="49" spans="1:37" x14ac:dyDescent="0.25">
      <c r="A49" s="2">
        <v>42811</v>
      </c>
      <c r="B49">
        <v>719</v>
      </c>
      <c r="C49">
        <f t="shared" si="0"/>
        <v>11883.626651183047</v>
      </c>
      <c r="D49">
        <f t="shared" si="1"/>
        <v>134.93145599999966</v>
      </c>
      <c r="H49">
        <f t="shared" si="2"/>
        <v>3</v>
      </c>
      <c r="I49">
        <f t="shared" si="3"/>
        <v>2.5673970580966893E-2</v>
      </c>
      <c r="K49">
        <v>690</v>
      </c>
      <c r="L49" s="30" t="str">
        <f t="shared" si="4"/>
        <v>-</v>
      </c>
      <c r="M49" s="14"/>
      <c r="N49" s="14"/>
      <c r="O49" s="14"/>
      <c r="P49" s="14"/>
      <c r="U49">
        <v>47</v>
      </c>
      <c r="V49" s="40">
        <f t="shared" si="5"/>
        <v>-44839.940300000002</v>
      </c>
      <c r="W49" s="40">
        <f t="shared" si="6"/>
        <v>-1996698.7482</v>
      </c>
      <c r="X49" s="40">
        <f t="shared" si="7"/>
        <v>3.1890156281798573E-22</v>
      </c>
      <c r="AI49">
        <f t="shared" si="9"/>
        <v>2075987461.0804293</v>
      </c>
      <c r="AJ49">
        <f t="shared" si="10"/>
        <v>3989970098527.8882</v>
      </c>
      <c r="AK49">
        <f t="shared" si="11"/>
        <v>521284</v>
      </c>
    </row>
    <row r="50" spans="1:37" x14ac:dyDescent="0.25">
      <c r="A50" s="2">
        <v>42814</v>
      </c>
      <c r="B50">
        <v>722</v>
      </c>
      <c r="C50">
        <f t="shared" si="0"/>
        <v>11238.55436202642</v>
      </c>
      <c r="D50">
        <f t="shared" si="1"/>
        <v>74.235455999999743</v>
      </c>
      <c r="H50">
        <f t="shared" si="2"/>
        <v>3</v>
      </c>
      <c r="I50">
        <f t="shared" si="3"/>
        <v>2.5673970580966893E-2</v>
      </c>
      <c r="K50">
        <v>697</v>
      </c>
      <c r="L50" s="30" t="str">
        <f t="shared" si="4"/>
        <v>-</v>
      </c>
      <c r="M50" s="14"/>
      <c r="N50" s="14"/>
      <c r="O50" s="14"/>
      <c r="P50" s="14"/>
      <c r="U50">
        <v>48</v>
      </c>
      <c r="V50" s="40">
        <f t="shared" si="5"/>
        <v>-44838.875200000002</v>
      </c>
      <c r="W50" s="40">
        <f t="shared" si="6"/>
        <v>-1996628.5471999999</v>
      </c>
      <c r="X50" s="40">
        <f t="shared" si="7"/>
        <v>3.1931640443827875E-22</v>
      </c>
      <c r="AI50">
        <f t="shared" si="9"/>
        <v>2075617041.2589643</v>
      </c>
      <c r="AJ50">
        <f t="shared" si="10"/>
        <v>3989677660824.3589</v>
      </c>
      <c r="AK50">
        <f t="shared" si="11"/>
        <v>516961</v>
      </c>
    </row>
    <row r="51" spans="1:37" x14ac:dyDescent="0.25">
      <c r="A51" s="2">
        <v>42815</v>
      </c>
      <c r="B51">
        <v>722</v>
      </c>
      <c r="C51">
        <f t="shared" si="0"/>
        <v>11238.55436202642</v>
      </c>
      <c r="D51">
        <f t="shared" si="1"/>
        <v>74.235455999999743</v>
      </c>
      <c r="H51">
        <f t="shared" si="2"/>
        <v>0</v>
      </c>
      <c r="I51">
        <f t="shared" si="3"/>
        <v>0</v>
      </c>
      <c r="K51">
        <v>700</v>
      </c>
      <c r="L51" s="30" t="str">
        <f t="shared" si="4"/>
        <v>-</v>
      </c>
      <c r="M51" s="14"/>
      <c r="N51" s="14"/>
      <c r="O51" s="14"/>
      <c r="P51" s="14"/>
      <c r="U51">
        <v>49</v>
      </c>
      <c r="V51" s="40">
        <f t="shared" si="5"/>
        <v>-44837.810100000002</v>
      </c>
      <c r="W51" s="40">
        <f t="shared" si="6"/>
        <v>-1996558.3478000001</v>
      </c>
      <c r="X51" s="40">
        <f t="shared" si="7"/>
        <v>3.1973178570337134E-22</v>
      </c>
      <c r="AI51">
        <f t="shared" si="9"/>
        <v>2075793348.9899752</v>
      </c>
      <c r="AJ51">
        <f t="shared" si="10"/>
        <v>3989409208400.1392</v>
      </c>
      <c r="AK51">
        <f t="shared" si="11"/>
        <v>521284</v>
      </c>
    </row>
    <row r="52" spans="1:37" x14ac:dyDescent="0.25">
      <c r="A52" s="2">
        <v>42816</v>
      </c>
      <c r="B52">
        <v>729</v>
      </c>
      <c r="C52">
        <f t="shared" si="0"/>
        <v>9803.3856873276254</v>
      </c>
      <c r="D52">
        <f t="shared" si="1"/>
        <v>2.6114559999999529</v>
      </c>
      <c r="H52">
        <f t="shared" si="2"/>
        <v>7</v>
      </c>
      <c r="I52">
        <f t="shared" si="3"/>
        <v>5.9905931355589415E-2</v>
      </c>
      <c r="K52">
        <v>701</v>
      </c>
      <c r="L52" s="30" t="str">
        <f t="shared" si="4"/>
        <v>-</v>
      </c>
      <c r="M52" s="14"/>
      <c r="N52" s="14"/>
      <c r="O52" s="14"/>
      <c r="P52" s="14"/>
      <c r="U52">
        <v>50</v>
      </c>
      <c r="V52" s="40">
        <f t="shared" si="5"/>
        <v>-44836.745000000003</v>
      </c>
      <c r="W52" s="40">
        <f t="shared" si="6"/>
        <v>-1996488.15</v>
      </c>
      <c r="X52" s="40">
        <f t="shared" si="7"/>
        <v>3.2014770731525777E-22</v>
      </c>
      <c r="AI52">
        <f t="shared" si="9"/>
        <v>2075696296.3480623</v>
      </c>
      <c r="AJ52">
        <f t="shared" si="10"/>
        <v>3989128787708.0894</v>
      </c>
      <c r="AK52">
        <f t="shared" si="11"/>
        <v>521284</v>
      </c>
    </row>
    <row r="53" spans="1:37" x14ac:dyDescent="0.25">
      <c r="A53" s="2">
        <v>42817</v>
      </c>
      <c r="B53">
        <v>720</v>
      </c>
      <c r="C53">
        <f t="shared" si="0"/>
        <v>11666.602554797504</v>
      </c>
      <c r="D53">
        <f t="shared" si="1"/>
        <v>112.69945599999969</v>
      </c>
      <c r="H53">
        <f t="shared" si="2"/>
        <v>9</v>
      </c>
      <c r="I53">
        <f t="shared" si="3"/>
        <v>7.7021911742900684E-2</v>
      </c>
      <c r="K53">
        <v>702</v>
      </c>
      <c r="L53" s="30" t="str">
        <f t="shared" si="4"/>
        <v>-</v>
      </c>
      <c r="M53" s="14"/>
      <c r="N53" s="14"/>
      <c r="O53" s="14"/>
      <c r="P53" s="14"/>
      <c r="U53">
        <v>51</v>
      </c>
      <c r="V53" s="40">
        <f t="shared" si="5"/>
        <v>-44835.679900000003</v>
      </c>
      <c r="W53" s="40">
        <f t="shared" si="6"/>
        <v>-1996417.9538</v>
      </c>
      <c r="X53" s="40">
        <f t="shared" si="7"/>
        <v>3.2056416997684582E-22</v>
      </c>
      <c r="AI53">
        <f t="shared" si="9"/>
        <v>2076237117.4050252</v>
      </c>
      <c r="AJ53">
        <f t="shared" si="10"/>
        <v>3988876344254.1221</v>
      </c>
      <c r="AK53">
        <f t="shared" si="11"/>
        <v>531441</v>
      </c>
    </row>
    <row r="54" spans="1:37" x14ac:dyDescent="0.25">
      <c r="A54" s="2">
        <v>42818</v>
      </c>
      <c r="B54">
        <v>709</v>
      </c>
      <c r="C54">
        <f t="shared" si="0"/>
        <v>14163.867615038469</v>
      </c>
      <c r="D54">
        <f t="shared" si="1"/>
        <v>467.25145599999939</v>
      </c>
      <c r="H54">
        <f t="shared" si="2"/>
        <v>11</v>
      </c>
      <c r="I54">
        <f t="shared" si="3"/>
        <v>9.4137892130211939E-2</v>
      </c>
      <c r="K54">
        <v>705</v>
      </c>
      <c r="L54" s="30" t="str">
        <f t="shared" si="4"/>
        <v>-</v>
      </c>
      <c r="M54" s="14"/>
      <c r="N54" s="14"/>
      <c r="O54" s="14"/>
      <c r="P54" s="14"/>
      <c r="U54">
        <v>52</v>
      </c>
      <c r="V54" s="40">
        <f t="shared" si="5"/>
        <v>-44834.614800000003</v>
      </c>
      <c r="W54" s="40">
        <f t="shared" si="6"/>
        <v>-1996347.7592</v>
      </c>
      <c r="X54" s="40">
        <f t="shared" si="7"/>
        <v>3.2098117439195742E-22</v>
      </c>
      <c r="AI54">
        <f t="shared" si="9"/>
        <v>2075319971.1512642</v>
      </c>
      <c r="AJ54">
        <f t="shared" si="10"/>
        <v>3988560006508.4512</v>
      </c>
      <c r="AK54">
        <f t="shared" si="11"/>
        <v>518400</v>
      </c>
    </row>
    <row r="55" spans="1:37" x14ac:dyDescent="0.25">
      <c r="A55" s="2">
        <v>42821</v>
      </c>
      <c r="B55">
        <v>713</v>
      </c>
      <c r="C55">
        <f t="shared" si="0"/>
        <v>13227.7712294963</v>
      </c>
      <c r="D55">
        <f t="shared" si="1"/>
        <v>310.32345599999951</v>
      </c>
      <c r="H55">
        <f t="shared" si="2"/>
        <v>4</v>
      </c>
      <c r="I55">
        <f t="shared" si="3"/>
        <v>3.4231960774622525E-2</v>
      </c>
      <c r="K55">
        <v>706</v>
      </c>
      <c r="L55" s="30" t="str">
        <f t="shared" si="4"/>
        <v>-</v>
      </c>
      <c r="M55" s="14"/>
      <c r="N55" s="14"/>
      <c r="O55" s="14"/>
      <c r="P55" s="14"/>
      <c r="U55">
        <v>53</v>
      </c>
      <c r="V55" s="40">
        <f t="shared" si="5"/>
        <v>-44833.549700000003</v>
      </c>
      <c r="W55" s="40">
        <f t="shared" si="6"/>
        <v>-1996277.5662</v>
      </c>
      <c r="X55" s="40">
        <f t="shared" si="7"/>
        <v>3.2139872126533016E-22</v>
      </c>
      <c r="AI55">
        <f t="shared" si="9"/>
        <v>2074220849.0507793</v>
      </c>
      <c r="AJ55">
        <f t="shared" si="10"/>
        <v>3988235699466.4067</v>
      </c>
      <c r="AK55">
        <f t="shared" si="11"/>
        <v>502681</v>
      </c>
    </row>
    <row r="56" spans="1:37" x14ac:dyDescent="0.25">
      <c r="A56" s="2">
        <v>42822</v>
      </c>
      <c r="B56">
        <v>717</v>
      </c>
      <c r="C56">
        <f t="shared" si="0"/>
        <v>12323.674843954132</v>
      </c>
      <c r="D56">
        <f t="shared" si="1"/>
        <v>185.3954559999996</v>
      </c>
      <c r="H56">
        <f t="shared" si="2"/>
        <v>4</v>
      </c>
      <c r="I56">
        <f t="shared" si="3"/>
        <v>3.4231960774622525E-2</v>
      </c>
      <c r="K56">
        <v>708</v>
      </c>
      <c r="L56" s="30" t="str">
        <f t="shared" si="4"/>
        <v>-</v>
      </c>
      <c r="M56" s="14"/>
      <c r="N56" s="14"/>
      <c r="O56" s="14"/>
      <c r="P56" s="14"/>
      <c r="U56">
        <v>54</v>
      </c>
      <c r="V56" s="40">
        <f t="shared" si="5"/>
        <v>-44832.484600000003</v>
      </c>
      <c r="W56" s="40">
        <f t="shared" si="6"/>
        <v>-1996207.3748000001</v>
      </c>
      <c r="X56" s="40">
        <f t="shared" si="7"/>
        <v>3.2181681130261832E-22</v>
      </c>
      <c r="AI56">
        <f t="shared" si="9"/>
        <v>2074488189.5745704</v>
      </c>
      <c r="AJ56">
        <f t="shared" si="10"/>
        <v>3987971321491.7964</v>
      </c>
      <c r="AK56">
        <f t="shared" si="11"/>
        <v>508369</v>
      </c>
    </row>
    <row r="57" spans="1:37" x14ac:dyDescent="0.25">
      <c r="A57" s="2">
        <v>42823</v>
      </c>
      <c r="B57">
        <v>726</v>
      </c>
      <c r="C57">
        <f t="shared" si="0"/>
        <v>10406.457976484251</v>
      </c>
      <c r="D57">
        <f t="shared" si="1"/>
        <v>21.307455999999867</v>
      </c>
      <c r="H57">
        <f t="shared" si="2"/>
        <v>9</v>
      </c>
      <c r="I57">
        <f t="shared" si="3"/>
        <v>7.7021911742900684E-2</v>
      </c>
      <c r="K57">
        <v>709</v>
      </c>
      <c r="L57" s="30" t="str">
        <f t="shared" si="4"/>
        <v>-</v>
      </c>
      <c r="M57" s="14"/>
      <c r="N57" s="14"/>
      <c r="O57" s="14"/>
      <c r="P57" s="14"/>
      <c r="U57">
        <v>55</v>
      </c>
      <c r="V57" s="40">
        <f t="shared" si="5"/>
        <v>-44831.419500000004</v>
      </c>
      <c r="W57" s="40">
        <f t="shared" si="6"/>
        <v>-1996137.1850000001</v>
      </c>
      <c r="X57" s="40">
        <f t="shared" si="7"/>
        <v>3.2223544521039412E-22</v>
      </c>
      <c r="AI57">
        <f t="shared" si="9"/>
        <v>2074755547.3256376</v>
      </c>
      <c r="AJ57">
        <f t="shared" si="10"/>
        <v>3987706958670.3711</v>
      </c>
      <c r="AK57">
        <f t="shared" si="11"/>
        <v>514089</v>
      </c>
    </row>
    <row r="58" spans="1:37" x14ac:dyDescent="0.25">
      <c r="A58" s="2">
        <v>42824</v>
      </c>
      <c r="B58">
        <v>730</v>
      </c>
      <c r="C58">
        <f t="shared" si="0"/>
        <v>9606.3615909420823</v>
      </c>
      <c r="D58">
        <f t="shared" si="1"/>
        <v>0.37945599999998209</v>
      </c>
      <c r="H58">
        <f t="shared" si="2"/>
        <v>4</v>
      </c>
      <c r="I58">
        <f t="shared" si="3"/>
        <v>3.4231960774622525E-2</v>
      </c>
      <c r="K58">
        <v>710</v>
      </c>
      <c r="L58" s="30" t="str">
        <f t="shared" si="4"/>
        <v>-</v>
      </c>
      <c r="M58" s="14"/>
      <c r="N58" s="14"/>
      <c r="O58" s="14"/>
      <c r="P58" s="14"/>
      <c r="U58">
        <v>56</v>
      </c>
      <c r="V58" s="40">
        <f t="shared" si="5"/>
        <v>-44830.354399999997</v>
      </c>
      <c r="W58" s="40">
        <f t="shared" si="6"/>
        <v>-1996066.9968000001</v>
      </c>
      <c r="X58" s="40">
        <f t="shared" si="7"/>
        <v>3.2265462369614911E-22</v>
      </c>
      <c r="AI58">
        <f t="shared" si="9"/>
        <v>2075478471.4989805</v>
      </c>
      <c r="AJ58">
        <f t="shared" si="10"/>
        <v>3987462579608.3442</v>
      </c>
      <c r="AK58">
        <f t="shared" si="11"/>
        <v>527076</v>
      </c>
    </row>
    <row r="59" spans="1:37" x14ac:dyDescent="0.25">
      <c r="A59" s="2">
        <v>42825</v>
      </c>
      <c r="B59">
        <v>722</v>
      </c>
      <c r="C59">
        <f t="shared" si="0"/>
        <v>11238.55436202642</v>
      </c>
      <c r="D59">
        <f t="shared" si="1"/>
        <v>74.235455999999743</v>
      </c>
      <c r="H59">
        <f t="shared" si="2"/>
        <v>8</v>
      </c>
      <c r="I59">
        <f t="shared" si="3"/>
        <v>6.8463921549245049E-2</v>
      </c>
      <c r="K59">
        <v>713</v>
      </c>
      <c r="L59" s="30" t="str">
        <f t="shared" si="4"/>
        <v>-</v>
      </c>
      <c r="M59" s="14"/>
      <c r="N59" s="14"/>
      <c r="O59" s="14"/>
      <c r="P59" s="14"/>
      <c r="U59">
        <v>57</v>
      </c>
      <c r="V59" s="40">
        <f t="shared" si="5"/>
        <v>-44829.289299999997</v>
      </c>
      <c r="W59" s="40">
        <f t="shared" si="6"/>
        <v>-1995996.8101999999</v>
      </c>
      <c r="X59" s="40">
        <f t="shared" si="7"/>
        <v>3.2307434746829489E-22</v>
      </c>
      <c r="AI59">
        <f t="shared" si="9"/>
        <v>2075745893.0535991</v>
      </c>
      <c r="AJ59">
        <f t="shared" si="10"/>
        <v>3987198246429.4995</v>
      </c>
      <c r="AK59">
        <f t="shared" si="11"/>
        <v>532900</v>
      </c>
    </row>
    <row r="60" spans="1:37" x14ac:dyDescent="0.25">
      <c r="A60" s="2">
        <v>42828</v>
      </c>
      <c r="B60">
        <v>716</v>
      </c>
      <c r="C60">
        <f t="shared" si="0"/>
        <v>12546.698940339673</v>
      </c>
      <c r="D60">
        <f t="shared" si="1"/>
        <v>213.62745599999957</v>
      </c>
      <c r="H60">
        <f t="shared" si="2"/>
        <v>6</v>
      </c>
      <c r="I60">
        <f t="shared" si="3"/>
        <v>5.1347941161933787E-2</v>
      </c>
      <c r="K60">
        <v>713</v>
      </c>
      <c r="L60" s="30" t="str">
        <f t="shared" si="4"/>
        <v>-</v>
      </c>
      <c r="M60" s="14"/>
      <c r="N60" s="14"/>
      <c r="O60" s="14"/>
      <c r="P60" s="14"/>
      <c r="U60">
        <v>58</v>
      </c>
      <c r="V60" s="40">
        <f t="shared" si="5"/>
        <v>-44828.224199999997</v>
      </c>
      <c r="W60" s="40">
        <f t="shared" si="6"/>
        <v>-1995926.6251999999</v>
      </c>
      <c r="X60" s="40">
        <f t="shared" si="7"/>
        <v>3.2349461723616483E-22</v>
      </c>
      <c r="AI60">
        <f t="shared" si="9"/>
        <v>2074919956.8922942</v>
      </c>
      <c r="AJ60">
        <f t="shared" si="10"/>
        <v>3986886007006.5034</v>
      </c>
      <c r="AK60">
        <f t="shared" si="11"/>
        <v>521284</v>
      </c>
    </row>
    <row r="61" spans="1:37" x14ac:dyDescent="0.25">
      <c r="A61" s="2">
        <v>42829</v>
      </c>
      <c r="B61">
        <v>719</v>
      </c>
      <c r="C61">
        <f t="shared" si="0"/>
        <v>11883.626651183047</v>
      </c>
      <c r="D61">
        <f t="shared" si="1"/>
        <v>134.93145599999966</v>
      </c>
      <c r="H61">
        <f t="shared" si="2"/>
        <v>3</v>
      </c>
      <c r="I61">
        <f t="shared" si="3"/>
        <v>2.5673970580966893E-2</v>
      </c>
      <c r="K61">
        <v>716</v>
      </c>
      <c r="L61" s="30" t="str">
        <f t="shared" si="4"/>
        <v>-</v>
      </c>
      <c r="M61" s="14"/>
      <c r="N61" s="14"/>
      <c r="O61" s="14"/>
      <c r="P61" s="14"/>
      <c r="U61">
        <v>59</v>
      </c>
      <c r="V61" s="40">
        <f t="shared" si="5"/>
        <v>-44827.159099999997</v>
      </c>
      <c r="W61" s="40">
        <f t="shared" si="6"/>
        <v>-1995856.4417999999</v>
      </c>
      <c r="X61" s="40">
        <f t="shared" si="7"/>
        <v>3.239154337100148E-22</v>
      </c>
      <c r="AI61">
        <f t="shared" si="9"/>
        <v>2074276357.9798653</v>
      </c>
      <c r="AJ61">
        <f t="shared" si="10"/>
        <v>3986581772765.5474</v>
      </c>
      <c r="AK61">
        <f t="shared" si="11"/>
        <v>512656</v>
      </c>
    </row>
    <row r="62" spans="1:37" x14ac:dyDescent="0.25">
      <c r="A62" s="2">
        <v>42830</v>
      </c>
      <c r="B62">
        <v>733</v>
      </c>
      <c r="C62">
        <f t="shared" si="0"/>
        <v>9027.2893017854567</v>
      </c>
      <c r="D62">
        <f t="shared" si="1"/>
        <v>5.6834560000000698</v>
      </c>
      <c r="H62">
        <f t="shared" si="2"/>
        <v>14</v>
      </c>
      <c r="I62">
        <f t="shared" si="3"/>
        <v>0.11981186271117883</v>
      </c>
      <c r="K62">
        <v>717</v>
      </c>
      <c r="L62" s="30" t="str">
        <f t="shared" si="4"/>
        <v>-</v>
      </c>
      <c r="M62" s="14"/>
      <c r="N62" s="14"/>
      <c r="O62" s="14"/>
      <c r="P62" s="14"/>
      <c r="U62">
        <v>60</v>
      </c>
      <c r="V62" s="40">
        <f t="shared" si="5"/>
        <v>-44826.093999999997</v>
      </c>
      <c r="W62" s="40">
        <f t="shared" si="6"/>
        <v>-1995786.26</v>
      </c>
      <c r="X62" s="40">
        <f t="shared" si="7"/>
        <v>3.2433679760102491E-22</v>
      </c>
      <c r="AI62">
        <f t="shared" si="9"/>
        <v>2074452608.7625124</v>
      </c>
      <c r="AJ62">
        <f t="shared" si="10"/>
        <v>3986313494798.8647</v>
      </c>
      <c r="AK62">
        <f t="shared" si="11"/>
        <v>516961</v>
      </c>
    </row>
    <row r="63" spans="1:37" x14ac:dyDescent="0.25">
      <c r="A63" s="2">
        <v>42831</v>
      </c>
      <c r="B63">
        <v>713</v>
      </c>
      <c r="C63">
        <f t="shared" si="0"/>
        <v>13227.7712294963</v>
      </c>
      <c r="D63">
        <f t="shared" si="1"/>
        <v>310.32345599999951</v>
      </c>
      <c r="H63">
        <f t="shared" si="2"/>
        <v>20</v>
      </c>
      <c r="I63">
        <f t="shared" si="3"/>
        <v>0.17115980387311261</v>
      </c>
      <c r="K63">
        <v>719</v>
      </c>
      <c r="L63" s="30" t="str">
        <f t="shared" si="4"/>
        <v>-</v>
      </c>
      <c r="M63" s="14"/>
      <c r="N63" s="14"/>
      <c r="O63" s="14"/>
      <c r="P63" s="14"/>
      <c r="U63">
        <v>61</v>
      </c>
      <c r="V63" s="40">
        <f t="shared" si="5"/>
        <v>-44825.028899999998</v>
      </c>
      <c r="W63" s="40">
        <f t="shared" si="6"/>
        <v>-1995716.0797999999</v>
      </c>
      <c r="X63" s="40">
        <f t="shared" si="7"/>
        <v>3.2475870962130018E-22</v>
      </c>
      <c r="AI63">
        <f t="shared" si="9"/>
        <v>2075631046.1008358</v>
      </c>
      <c r="AJ63">
        <f t="shared" si="10"/>
        <v>3986089155550.9478</v>
      </c>
      <c r="AK63">
        <f t="shared" si="11"/>
        <v>537289</v>
      </c>
    </row>
    <row r="64" spans="1:37" x14ac:dyDescent="0.25">
      <c r="A64" s="2">
        <v>42832</v>
      </c>
      <c r="B64">
        <v>708</v>
      </c>
      <c r="C64">
        <f t="shared" si="0"/>
        <v>14402.89171142401</v>
      </c>
      <c r="D64">
        <f t="shared" si="1"/>
        <v>511.48345599999936</v>
      </c>
      <c r="H64">
        <f t="shared" si="2"/>
        <v>5</v>
      </c>
      <c r="I64">
        <f t="shared" si="3"/>
        <v>4.2789950968278152E-2</v>
      </c>
      <c r="K64">
        <v>719</v>
      </c>
      <c r="L64" s="30" t="str">
        <f t="shared" si="4"/>
        <v>-</v>
      </c>
      <c r="M64" s="14"/>
      <c r="N64" s="14"/>
      <c r="O64" s="14"/>
      <c r="P64" s="14"/>
      <c r="U64">
        <v>62</v>
      </c>
      <c r="V64" s="40">
        <f t="shared" si="5"/>
        <v>-44823.963799999998</v>
      </c>
      <c r="W64" s="40">
        <f t="shared" si="6"/>
        <v>-1995645.9012</v>
      </c>
      <c r="X64" s="40">
        <f t="shared" si="7"/>
        <v>3.2518117048387198E-22</v>
      </c>
      <c r="AI64">
        <f t="shared" si="9"/>
        <v>2073712076.097235</v>
      </c>
      <c r="AJ64">
        <f t="shared" si="10"/>
        <v>3985729070671.0747</v>
      </c>
      <c r="AK64">
        <f t="shared" si="11"/>
        <v>508369</v>
      </c>
    </row>
    <row r="65" spans="1:37" x14ac:dyDescent="0.25">
      <c r="A65" s="2">
        <v>42835</v>
      </c>
      <c r="B65">
        <v>706</v>
      </c>
      <c r="C65">
        <f t="shared" si="0"/>
        <v>14886.939904195095</v>
      </c>
      <c r="D65">
        <f t="shared" si="1"/>
        <v>605.94745599999931</v>
      </c>
      <c r="H65">
        <f t="shared" si="2"/>
        <v>2</v>
      </c>
      <c r="I65">
        <f t="shared" si="3"/>
        <v>1.7115980387311262E-2</v>
      </c>
      <c r="K65">
        <v>720</v>
      </c>
      <c r="L65" s="30" t="str">
        <f t="shared" si="4"/>
        <v>-</v>
      </c>
      <c r="M65" s="14"/>
      <c r="N65" s="14"/>
      <c r="O65" s="14"/>
      <c r="P65" s="14"/>
      <c r="U65">
        <v>63</v>
      </c>
      <c r="V65" s="40">
        <f t="shared" si="5"/>
        <v>-44822.898699999998</v>
      </c>
      <c r="W65" s="40">
        <f t="shared" si="6"/>
        <v>-1995575.7242000001</v>
      </c>
      <c r="X65" s="40">
        <f t="shared" si="7"/>
        <v>3.2560418090269927E-22</v>
      </c>
      <c r="AI65">
        <f t="shared" si="9"/>
        <v>2073159727.4845102</v>
      </c>
      <c r="AJ65">
        <f t="shared" si="10"/>
        <v>3985428898836.459</v>
      </c>
      <c r="AK65">
        <f t="shared" si="11"/>
        <v>501264</v>
      </c>
    </row>
    <row r="66" spans="1:37" x14ac:dyDescent="0.25">
      <c r="A66" s="2">
        <v>42836</v>
      </c>
      <c r="B66">
        <v>697</v>
      </c>
      <c r="C66">
        <f t="shared" ref="C66:C129" si="12">(B66-$F$1)^2</f>
        <v>17164.156771664973</v>
      </c>
      <c r="D66">
        <f t="shared" si="1"/>
        <v>1130.0354559999989</v>
      </c>
      <c r="H66">
        <f t="shared" si="2"/>
        <v>9</v>
      </c>
      <c r="I66">
        <f t="shared" si="3"/>
        <v>7.7021911742900684E-2</v>
      </c>
      <c r="K66">
        <v>721</v>
      </c>
      <c r="L66" s="30" t="str">
        <f t="shared" si="4"/>
        <v>-</v>
      </c>
      <c r="M66" s="14"/>
      <c r="N66" s="14"/>
      <c r="O66" s="14"/>
      <c r="P66" s="14"/>
      <c r="U66">
        <v>64</v>
      </c>
      <c r="V66" s="40">
        <f t="shared" si="5"/>
        <v>-44821.833599999998</v>
      </c>
      <c r="W66" s="40">
        <f t="shared" si="6"/>
        <v>-1995505.5488</v>
      </c>
      <c r="X66" s="40">
        <f t="shared" si="7"/>
        <v>3.2602774159266976E-22</v>
      </c>
      <c r="AI66">
        <f t="shared" si="9"/>
        <v>2072880616.8348615</v>
      </c>
      <c r="AJ66">
        <f t="shared" si="10"/>
        <v>3985140722374.9253</v>
      </c>
      <c r="AK66">
        <f t="shared" si="11"/>
        <v>498436</v>
      </c>
    </row>
    <row r="67" spans="1:37" x14ac:dyDescent="0.25">
      <c r="A67" s="2">
        <v>42837</v>
      </c>
      <c r="B67">
        <v>705</v>
      </c>
      <c r="C67">
        <f t="shared" si="12"/>
        <v>15131.964000580638</v>
      </c>
      <c r="D67">
        <f t="shared" ref="D67:D126" si="13">(B67-$F$4)^2</f>
        <v>656.17945599999928</v>
      </c>
      <c r="H67">
        <f t="shared" ref="H67:H130" si="14">ABS(B67-B66)</f>
        <v>8</v>
      </c>
      <c r="I67">
        <f t="shared" ref="I67:I130" si="15">H67/$F$3</f>
        <v>6.8463921549245049E-2</v>
      </c>
      <c r="K67">
        <v>722</v>
      </c>
      <c r="L67" s="30" t="str">
        <f t="shared" ref="L67:L130" si="16">IF(B67&gt;$F$11,"+","-")</f>
        <v>-</v>
      </c>
      <c r="M67" s="14"/>
      <c r="N67" s="14"/>
      <c r="O67" s="14"/>
      <c r="P67" s="14"/>
      <c r="U67">
        <v>65</v>
      </c>
      <c r="V67" s="40">
        <f t="shared" ref="V67:V130" si="17">1.0651*U67 - 44890</f>
        <v>-44820.768499999998</v>
      </c>
      <c r="W67" s="40">
        <f t="shared" ref="W67:W130" si="18" xml:space="preserve"> -0.0008*(U67^2) + 70.277*U67 - 2000000</f>
        <v>-1995435.375</v>
      </c>
      <c r="X67" s="40">
        <f t="shared" ref="X67:X130" si="19" xml:space="preserve"> 3E-22*EXP(0.0013*U67)</f>
        <v>3.264518532696012E-22</v>
      </c>
      <c r="AI67">
        <f t="shared" si="9"/>
        <v>2071964212.3044889</v>
      </c>
      <c r="AJ67">
        <f t="shared" si="10"/>
        <v>3984824615835.6162</v>
      </c>
      <c r="AK67">
        <f t="shared" si="11"/>
        <v>485809</v>
      </c>
    </row>
    <row r="68" spans="1:37" x14ac:dyDescent="0.25">
      <c r="A68" s="2">
        <v>42838</v>
      </c>
      <c r="B68">
        <v>710</v>
      </c>
      <c r="C68">
        <f t="shared" si="12"/>
        <v>13926.843518652926</v>
      </c>
      <c r="D68">
        <f t="shared" si="13"/>
        <v>425.01945599999942</v>
      </c>
      <c r="H68">
        <f t="shared" si="14"/>
        <v>5</v>
      </c>
      <c r="I68">
        <f t="shared" si="15"/>
        <v>4.2789950968278152E-2</v>
      </c>
      <c r="K68">
        <v>722</v>
      </c>
      <c r="L68" s="30" t="str">
        <f t="shared" si="16"/>
        <v>-</v>
      </c>
      <c r="M68" s="14"/>
      <c r="N68" s="14"/>
      <c r="O68" s="14"/>
      <c r="P68" s="14"/>
      <c r="U68">
        <v>66</v>
      </c>
      <c r="V68" s="40">
        <f t="shared" si="17"/>
        <v>-44819.703399999999</v>
      </c>
      <c r="W68" s="40">
        <f t="shared" si="18"/>
        <v>-1995365.2028000001</v>
      </c>
      <c r="X68" s="40">
        <f t="shared" si="19"/>
        <v>3.2687651665024234E-22</v>
      </c>
      <c r="AI68">
        <f t="shared" ref="AI68:AI131" si="20">($B67-V67)^2</f>
        <v>2072595597.5155921</v>
      </c>
      <c r="AJ68">
        <f t="shared" ref="AJ68:AJ131" si="21">($B67-W67)^2</f>
        <v>3984576396705.1406</v>
      </c>
      <c r="AK68">
        <f t="shared" ref="AK68:AK131" si="22">($B67-X67)^2</f>
        <v>497025</v>
      </c>
    </row>
    <row r="69" spans="1:37" x14ac:dyDescent="0.25">
      <c r="A69" s="2">
        <v>42843</v>
      </c>
      <c r="B69">
        <v>686</v>
      </c>
      <c r="C69">
        <f t="shared" si="12"/>
        <v>20167.42183190594</v>
      </c>
      <c r="D69">
        <f t="shared" si="13"/>
        <v>1990.5874559999986</v>
      </c>
      <c r="H69">
        <f t="shared" si="14"/>
        <v>24</v>
      </c>
      <c r="I69">
        <f t="shared" si="15"/>
        <v>0.20539176464773515</v>
      </c>
      <c r="K69">
        <v>722</v>
      </c>
      <c r="L69" s="30" t="str">
        <f t="shared" si="16"/>
        <v>-</v>
      </c>
      <c r="M69" s="14"/>
      <c r="N69" s="14"/>
      <c r="O69" s="14"/>
      <c r="P69" s="14"/>
      <c r="U69">
        <v>67</v>
      </c>
      <c r="V69" s="40">
        <f t="shared" si="17"/>
        <v>-44818.638299999999</v>
      </c>
      <c r="W69" s="40">
        <f t="shared" si="18"/>
        <v>-1995295.0322</v>
      </c>
      <c r="X69" s="40">
        <f t="shared" si="19"/>
        <v>3.2730173245227443E-22</v>
      </c>
      <c r="AI69">
        <f t="shared" si="20"/>
        <v>2072953891.6919715</v>
      </c>
      <c r="AJ69">
        <f t="shared" si="21"/>
        <v>3984316215233.0615</v>
      </c>
      <c r="AK69">
        <f t="shared" si="22"/>
        <v>504100</v>
      </c>
    </row>
    <row r="70" spans="1:37" x14ac:dyDescent="0.25">
      <c r="A70" s="2">
        <v>42844</v>
      </c>
      <c r="B70">
        <v>687</v>
      </c>
      <c r="C70">
        <f t="shared" si="12"/>
        <v>19884.397735520397</v>
      </c>
      <c r="D70">
        <f t="shared" si="13"/>
        <v>1902.3554559999986</v>
      </c>
      <c r="H70">
        <f t="shared" si="14"/>
        <v>1</v>
      </c>
      <c r="I70">
        <f t="shared" si="15"/>
        <v>8.5579901936556312E-3</v>
      </c>
      <c r="K70">
        <v>722</v>
      </c>
      <c r="L70" s="30" t="str">
        <f t="shared" si="16"/>
        <v>-</v>
      </c>
      <c r="M70" s="14"/>
      <c r="N70" s="14"/>
      <c r="O70" s="14"/>
      <c r="P70" s="14"/>
      <c r="U70">
        <v>68</v>
      </c>
      <c r="V70" s="40">
        <f t="shared" si="17"/>
        <v>-44817.573199999999</v>
      </c>
      <c r="W70" s="40">
        <f t="shared" si="18"/>
        <v>-1995224.8632</v>
      </c>
      <c r="X70" s="40">
        <f t="shared" si="19"/>
        <v>3.2772750139431224E-22</v>
      </c>
      <c r="AI70">
        <f t="shared" si="20"/>
        <v>2070672106.8138268</v>
      </c>
      <c r="AJ70">
        <f t="shared" si="21"/>
        <v>3983940280902.1777</v>
      </c>
      <c r="AK70">
        <f t="shared" si="22"/>
        <v>470596</v>
      </c>
    </row>
    <row r="71" spans="1:37" x14ac:dyDescent="0.25">
      <c r="A71" s="2">
        <v>42845</v>
      </c>
      <c r="B71">
        <v>681</v>
      </c>
      <c r="C71">
        <f t="shared" si="12"/>
        <v>21612.542313833648</v>
      </c>
      <c r="D71">
        <f t="shared" si="13"/>
        <v>2461.7474559999987</v>
      </c>
      <c r="H71">
        <f t="shared" si="14"/>
        <v>6</v>
      </c>
      <c r="I71">
        <f t="shared" si="15"/>
        <v>5.1347941161933787E-2</v>
      </c>
      <c r="K71">
        <v>725</v>
      </c>
      <c r="L71" s="30" t="str">
        <f t="shared" si="16"/>
        <v>-</v>
      </c>
      <c r="M71" s="14"/>
      <c r="N71" s="14"/>
      <c r="O71" s="14"/>
      <c r="P71" s="14"/>
      <c r="U71">
        <v>69</v>
      </c>
      <c r="V71" s="40">
        <f t="shared" si="17"/>
        <v>-44816.508099999999</v>
      </c>
      <c r="W71" s="40">
        <f t="shared" si="18"/>
        <v>-1995154.6958000001</v>
      </c>
      <c r="X71" s="40">
        <f t="shared" si="19"/>
        <v>3.2815382419590542E-22</v>
      </c>
      <c r="AI71">
        <f t="shared" si="20"/>
        <v>2070666182.1141582</v>
      </c>
      <c r="AJ71">
        <f t="shared" si="21"/>
        <v>3983664165662.4956</v>
      </c>
      <c r="AK71">
        <f t="shared" si="22"/>
        <v>471969</v>
      </c>
    </row>
    <row r="72" spans="1:37" x14ac:dyDescent="0.25">
      <c r="A72" s="2">
        <v>42846</v>
      </c>
      <c r="B72">
        <v>700</v>
      </c>
      <c r="C72">
        <f t="shared" si="12"/>
        <v>16387.084482508348</v>
      </c>
      <c r="D72">
        <f t="shared" si="13"/>
        <v>937.33945599999913</v>
      </c>
      <c r="H72">
        <f t="shared" si="14"/>
        <v>19</v>
      </c>
      <c r="I72">
        <f t="shared" si="15"/>
        <v>0.162601813679457</v>
      </c>
      <c r="K72">
        <v>726</v>
      </c>
      <c r="L72" s="30" t="str">
        <f t="shared" si="16"/>
        <v>-</v>
      </c>
      <c r="M72" s="14"/>
      <c r="N72" s="14"/>
      <c r="O72" s="14"/>
      <c r="P72" s="14"/>
      <c r="U72">
        <v>70</v>
      </c>
      <c r="V72" s="40">
        <f t="shared" si="17"/>
        <v>-44815.442999999999</v>
      </c>
      <c r="W72" s="40">
        <f t="shared" si="18"/>
        <v>-1995084.53</v>
      </c>
      <c r="X72" s="40">
        <f t="shared" si="19"/>
        <v>3.2858070157753964E-22</v>
      </c>
      <c r="AI72">
        <f t="shared" si="20"/>
        <v>2070023243.3095655</v>
      </c>
      <c r="AJ72">
        <f t="shared" si="21"/>
        <v>3983360124629.4707</v>
      </c>
      <c r="AK72">
        <f t="shared" si="22"/>
        <v>463761</v>
      </c>
    </row>
    <row r="73" spans="1:37" x14ac:dyDescent="0.25">
      <c r="A73" s="2">
        <v>42849</v>
      </c>
      <c r="B73">
        <v>701</v>
      </c>
      <c r="C73">
        <f t="shared" si="12"/>
        <v>16132.060386122806</v>
      </c>
      <c r="D73">
        <f t="shared" si="13"/>
        <v>877.10745599999916</v>
      </c>
      <c r="H73">
        <f t="shared" si="14"/>
        <v>1</v>
      </c>
      <c r="I73">
        <f t="shared" si="15"/>
        <v>8.5579901936556312E-3</v>
      </c>
      <c r="K73">
        <v>729</v>
      </c>
      <c r="L73" s="30" t="str">
        <f t="shared" si="16"/>
        <v>-</v>
      </c>
      <c r="M73" s="14"/>
      <c r="N73" s="14"/>
      <c r="O73" s="14"/>
      <c r="P73" s="14"/>
      <c r="U73">
        <v>71</v>
      </c>
      <c r="V73" s="40">
        <f t="shared" si="17"/>
        <v>-44814.377899999999</v>
      </c>
      <c r="W73" s="40">
        <f t="shared" si="18"/>
        <v>-1995014.3658</v>
      </c>
      <c r="X73" s="40">
        <f t="shared" si="19"/>
        <v>3.2900813426063763E-22</v>
      </c>
      <c r="AI73">
        <f t="shared" si="20"/>
        <v>2071655551.486249</v>
      </c>
      <c r="AJ73">
        <f t="shared" si="21"/>
        <v>3983155890187.3208</v>
      </c>
      <c r="AK73">
        <f t="shared" si="22"/>
        <v>490000</v>
      </c>
    </row>
    <row r="74" spans="1:37" x14ac:dyDescent="0.25">
      <c r="A74" s="2">
        <v>42850</v>
      </c>
      <c r="B74">
        <v>725</v>
      </c>
      <c r="C74">
        <f t="shared" si="12"/>
        <v>10611.482072869794</v>
      </c>
      <c r="D74">
        <f t="shared" si="13"/>
        <v>31.539455999999838</v>
      </c>
      <c r="H74">
        <f t="shared" si="14"/>
        <v>24</v>
      </c>
      <c r="I74">
        <f t="shared" si="15"/>
        <v>0.20539176464773515</v>
      </c>
      <c r="K74">
        <v>730</v>
      </c>
      <c r="L74" s="30" t="str">
        <f t="shared" si="16"/>
        <v>-</v>
      </c>
      <c r="M74" s="14"/>
      <c r="N74" s="14"/>
      <c r="O74" s="14"/>
      <c r="P74" s="14"/>
      <c r="U74">
        <v>72</v>
      </c>
      <c r="V74" s="40">
        <f t="shared" si="17"/>
        <v>-44813.3128</v>
      </c>
      <c r="W74" s="40">
        <f t="shared" si="18"/>
        <v>-1994944.2032000001</v>
      </c>
      <c r="X74" s="40">
        <f t="shared" si="19"/>
        <v>3.294361229675609E-22</v>
      </c>
      <c r="AI74">
        <f t="shared" si="20"/>
        <v>2071649625.3798084</v>
      </c>
      <c r="AJ74">
        <f t="shared" si="21"/>
        <v>3982879821290.228</v>
      </c>
      <c r="AK74">
        <f t="shared" si="22"/>
        <v>491401</v>
      </c>
    </row>
    <row r="75" spans="1:37" x14ac:dyDescent="0.25">
      <c r="A75" s="2">
        <v>42851</v>
      </c>
      <c r="B75">
        <v>721</v>
      </c>
      <c r="C75">
        <f t="shared" si="12"/>
        <v>11451.578458411963</v>
      </c>
      <c r="D75">
        <f t="shared" si="13"/>
        <v>92.467455999999714</v>
      </c>
      <c r="H75">
        <f t="shared" si="14"/>
        <v>4</v>
      </c>
      <c r="I75">
        <f t="shared" si="15"/>
        <v>3.4231960774622525E-2</v>
      </c>
      <c r="K75">
        <v>733</v>
      </c>
      <c r="L75" s="30" t="str">
        <f t="shared" si="16"/>
        <v>-</v>
      </c>
      <c r="M75" s="14"/>
      <c r="N75" s="14"/>
      <c r="O75" s="14"/>
      <c r="P75" s="14"/>
      <c r="U75">
        <v>73</v>
      </c>
      <c r="V75" s="40">
        <f t="shared" si="17"/>
        <v>-44812.2477</v>
      </c>
      <c r="W75" s="40">
        <f t="shared" si="18"/>
        <v>-1994874.0422</v>
      </c>
      <c r="X75" s="40">
        <f t="shared" si="19"/>
        <v>3.2986466842161038E-22</v>
      </c>
      <c r="AI75">
        <f t="shared" si="20"/>
        <v>2073737932.6706438</v>
      </c>
      <c r="AJ75">
        <f t="shared" si="21"/>
        <v>3982695568600.9233</v>
      </c>
      <c r="AK75">
        <f t="shared" si="22"/>
        <v>525625</v>
      </c>
    </row>
    <row r="76" spans="1:37" x14ac:dyDescent="0.25">
      <c r="A76" s="2">
        <v>42852</v>
      </c>
      <c r="B76">
        <v>752</v>
      </c>
      <c r="C76">
        <f t="shared" si="12"/>
        <v>5777.8314704601544</v>
      </c>
      <c r="D76">
        <f t="shared" si="13"/>
        <v>457.27545600000064</v>
      </c>
      <c r="H76">
        <f t="shared" si="14"/>
        <v>31</v>
      </c>
      <c r="I76">
        <f t="shared" si="15"/>
        <v>0.26529769600332459</v>
      </c>
      <c r="K76">
        <v>752</v>
      </c>
      <c r="L76" s="30" t="str">
        <f t="shared" si="16"/>
        <v>-</v>
      </c>
      <c r="M76" s="14"/>
      <c r="N76" s="14"/>
      <c r="O76" s="14"/>
      <c r="P76" s="14"/>
      <c r="U76">
        <v>74</v>
      </c>
      <c r="V76" s="40">
        <f t="shared" si="17"/>
        <v>-44811.1826</v>
      </c>
      <c r="W76" s="40">
        <f t="shared" si="18"/>
        <v>-1994803.8828</v>
      </c>
      <c r="X76" s="40">
        <f t="shared" si="19"/>
        <v>3.3029377134702801E-22</v>
      </c>
      <c r="AI76">
        <f t="shared" si="20"/>
        <v>2073276646.1095552</v>
      </c>
      <c r="AJ76">
        <f t="shared" si="21"/>
        <v>3982399572453.2197</v>
      </c>
      <c r="AK76">
        <f t="shared" si="22"/>
        <v>519841</v>
      </c>
    </row>
    <row r="77" spans="1:37" x14ac:dyDescent="0.25">
      <c r="A77" s="2">
        <v>42853</v>
      </c>
      <c r="B77">
        <v>766</v>
      </c>
      <c r="C77">
        <f t="shared" si="12"/>
        <v>3845.4941210625643</v>
      </c>
      <c r="D77">
        <f t="shared" si="13"/>
        <v>1252.0274560000009</v>
      </c>
      <c r="H77">
        <f t="shared" si="14"/>
        <v>14</v>
      </c>
      <c r="I77">
        <f t="shared" si="15"/>
        <v>0.11981186271117883</v>
      </c>
      <c r="K77">
        <v>763</v>
      </c>
      <c r="L77" s="30" t="str">
        <f t="shared" si="16"/>
        <v>-</v>
      </c>
      <c r="M77" s="14"/>
      <c r="N77" s="14"/>
      <c r="O77" s="14"/>
      <c r="P77" s="14"/>
      <c r="U77">
        <v>75</v>
      </c>
      <c r="V77" s="40">
        <f t="shared" si="17"/>
        <v>-44810.1175</v>
      </c>
      <c r="W77" s="40">
        <f t="shared" si="18"/>
        <v>-1994733.7250000001</v>
      </c>
      <c r="X77" s="40">
        <f t="shared" si="19"/>
        <v>3.3072343246899782E-22</v>
      </c>
      <c r="AI77">
        <f t="shared" si="20"/>
        <v>2076003608.6409428</v>
      </c>
      <c r="AJ77">
        <f t="shared" si="21"/>
        <v>3982243281377.6875</v>
      </c>
      <c r="AK77">
        <f t="shared" si="22"/>
        <v>565504</v>
      </c>
    </row>
    <row r="78" spans="1:37" x14ac:dyDescent="0.25">
      <c r="A78" s="2">
        <v>42857</v>
      </c>
      <c r="B78">
        <v>788</v>
      </c>
      <c r="C78">
        <f t="shared" si="12"/>
        <v>1600.9640005806361</v>
      </c>
      <c r="D78">
        <f t="shared" si="13"/>
        <v>3292.9234560000018</v>
      </c>
      <c r="H78">
        <f t="shared" si="14"/>
        <v>22</v>
      </c>
      <c r="I78">
        <f t="shared" si="15"/>
        <v>0.18827578426042388</v>
      </c>
      <c r="K78">
        <v>765</v>
      </c>
      <c r="L78" s="30" t="str">
        <f t="shared" si="16"/>
        <v>-</v>
      </c>
      <c r="M78" s="14"/>
      <c r="N78" s="14"/>
      <c r="O78" s="14"/>
      <c r="P78" s="14"/>
      <c r="U78">
        <v>76</v>
      </c>
      <c r="V78" s="40">
        <f t="shared" si="17"/>
        <v>-44809.0524</v>
      </c>
      <c r="W78" s="40">
        <f t="shared" si="18"/>
        <v>-1994663.5688</v>
      </c>
      <c r="X78" s="40">
        <f t="shared" si="19"/>
        <v>3.3115365251364721E-22</v>
      </c>
      <c r="AI78">
        <f t="shared" si="20"/>
        <v>2077182486.3738062</v>
      </c>
      <c r="AJ78">
        <f t="shared" si="21"/>
        <v>3982019152475.0762</v>
      </c>
      <c r="AK78">
        <f t="shared" si="22"/>
        <v>586756</v>
      </c>
    </row>
    <row r="79" spans="1:37" x14ac:dyDescent="0.25">
      <c r="A79" s="2">
        <v>42858</v>
      </c>
      <c r="B79">
        <v>787</v>
      </c>
      <c r="C79">
        <f t="shared" si="12"/>
        <v>1681.9880969661783</v>
      </c>
      <c r="D79">
        <f t="shared" si="13"/>
        <v>3179.1554560000018</v>
      </c>
      <c r="H79">
        <f t="shared" si="14"/>
        <v>1</v>
      </c>
      <c r="I79">
        <f t="shared" si="15"/>
        <v>8.5579901936556312E-3</v>
      </c>
      <c r="K79">
        <v>766</v>
      </c>
      <c r="L79" s="30" t="str">
        <f t="shared" si="16"/>
        <v>-</v>
      </c>
      <c r="M79" s="14"/>
      <c r="N79" s="14"/>
      <c r="O79" s="14"/>
      <c r="P79" s="14"/>
      <c r="U79">
        <v>77</v>
      </c>
      <c r="V79" s="40">
        <f t="shared" si="17"/>
        <v>-44807.987300000001</v>
      </c>
      <c r="W79" s="40">
        <f t="shared" si="18"/>
        <v>-1994593.4142</v>
      </c>
      <c r="X79" s="40">
        <f t="shared" si="19"/>
        <v>3.3158443220804813E-22</v>
      </c>
      <c r="AI79">
        <f t="shared" si="20"/>
        <v>2079091187.5683458</v>
      </c>
      <c r="AJ79">
        <f t="shared" si="21"/>
        <v>3981826963426.3813</v>
      </c>
      <c r="AK79">
        <f t="shared" si="22"/>
        <v>620944</v>
      </c>
    </row>
    <row r="80" spans="1:37" x14ac:dyDescent="0.25">
      <c r="A80" s="2">
        <v>42859</v>
      </c>
      <c r="B80">
        <v>782</v>
      </c>
      <c r="C80">
        <f t="shared" si="12"/>
        <v>2117.1085788938894</v>
      </c>
      <c r="D80">
        <f t="shared" si="13"/>
        <v>2640.3154560000016</v>
      </c>
      <c r="H80">
        <f t="shared" si="14"/>
        <v>5</v>
      </c>
      <c r="I80">
        <f t="shared" si="15"/>
        <v>4.2789950968278152E-2</v>
      </c>
      <c r="K80">
        <v>766</v>
      </c>
      <c r="L80" s="30" t="str">
        <f t="shared" si="16"/>
        <v>-</v>
      </c>
      <c r="M80" s="14"/>
      <c r="N80" s="14"/>
      <c r="O80" s="14"/>
      <c r="P80" s="14"/>
      <c r="U80">
        <v>78</v>
      </c>
      <c r="V80" s="40">
        <f t="shared" si="17"/>
        <v>-44806.922200000001</v>
      </c>
      <c r="W80" s="40">
        <f t="shared" si="18"/>
        <v>-1994523.2612000001</v>
      </c>
      <c r="X80" s="40">
        <f t="shared" si="19"/>
        <v>3.3201577228021846E-22</v>
      </c>
      <c r="AI80">
        <f t="shared" si="20"/>
        <v>2078902866.8871613</v>
      </c>
      <c r="AJ80">
        <f t="shared" si="21"/>
        <v>3981542997372.9634</v>
      </c>
      <c r="AK80">
        <f t="shared" si="22"/>
        <v>619369</v>
      </c>
    </row>
    <row r="81" spans="1:37" x14ac:dyDescent="0.25">
      <c r="A81" s="2">
        <v>42860</v>
      </c>
      <c r="B81">
        <v>779</v>
      </c>
      <c r="C81">
        <f t="shared" si="12"/>
        <v>2402.180868050516</v>
      </c>
      <c r="D81">
        <f t="shared" si="13"/>
        <v>2341.0114560000015</v>
      </c>
      <c r="H81">
        <f t="shared" si="14"/>
        <v>3</v>
      </c>
      <c r="I81">
        <f t="shared" si="15"/>
        <v>2.5673970580966893E-2</v>
      </c>
      <c r="K81">
        <v>776</v>
      </c>
      <c r="L81" s="30" t="str">
        <f t="shared" si="16"/>
        <v>-</v>
      </c>
      <c r="M81" s="14"/>
      <c r="N81" s="14"/>
      <c r="O81" s="14"/>
      <c r="P81" s="14"/>
      <c r="U81">
        <v>79</v>
      </c>
      <c r="V81" s="40">
        <f t="shared" si="17"/>
        <v>-44805.857100000001</v>
      </c>
      <c r="W81" s="40">
        <f t="shared" si="18"/>
        <v>-1994453.1098</v>
      </c>
      <c r="X81" s="40">
        <f t="shared" si="19"/>
        <v>3.3244767345912301E-22</v>
      </c>
      <c r="AI81">
        <f t="shared" si="20"/>
        <v>2078349827.3576529</v>
      </c>
      <c r="AJ81">
        <f t="shared" si="21"/>
        <v>3981243085372.4004</v>
      </c>
      <c r="AK81">
        <f t="shared" si="22"/>
        <v>611524</v>
      </c>
    </row>
    <row r="82" spans="1:37" x14ac:dyDescent="0.25">
      <c r="A82" s="2">
        <v>42863</v>
      </c>
      <c r="B82">
        <v>795</v>
      </c>
      <c r="C82">
        <f t="shared" si="12"/>
        <v>1089.7953258818409</v>
      </c>
      <c r="D82">
        <f t="shared" si="13"/>
        <v>4145.2994560000016</v>
      </c>
      <c r="H82">
        <f t="shared" si="14"/>
        <v>16</v>
      </c>
      <c r="I82">
        <f t="shared" si="15"/>
        <v>0.1369278430984901</v>
      </c>
      <c r="K82">
        <v>779</v>
      </c>
      <c r="L82" s="30" t="str">
        <f t="shared" si="16"/>
        <v>-</v>
      </c>
      <c r="M82" s="14"/>
      <c r="N82" s="14"/>
      <c r="O82" s="14"/>
      <c r="P82" s="14"/>
      <c r="U82">
        <v>80</v>
      </c>
      <c r="V82" s="40">
        <f t="shared" si="17"/>
        <v>-44804.792000000001</v>
      </c>
      <c r="W82" s="40">
        <f t="shared" si="18"/>
        <v>-1994382.96</v>
      </c>
      <c r="X82" s="40">
        <f t="shared" si="19"/>
        <v>3.3288013647467475E-22</v>
      </c>
      <c r="AI82">
        <f t="shared" si="20"/>
        <v>2077979196.8274205</v>
      </c>
      <c r="AJ82">
        <f t="shared" si="21"/>
        <v>3980951171976.959</v>
      </c>
      <c r="AK82">
        <f t="shared" si="22"/>
        <v>606841</v>
      </c>
    </row>
    <row r="83" spans="1:37" x14ac:dyDescent="0.25">
      <c r="A83" s="2">
        <v>42864</v>
      </c>
      <c r="B83">
        <v>791</v>
      </c>
      <c r="C83">
        <f t="shared" si="12"/>
        <v>1369.8917114240096</v>
      </c>
      <c r="D83">
        <f t="shared" si="13"/>
        <v>3646.2274560000019</v>
      </c>
      <c r="H83">
        <f t="shared" si="14"/>
        <v>4</v>
      </c>
      <c r="I83">
        <f t="shared" si="15"/>
        <v>3.4231960774622525E-2</v>
      </c>
      <c r="K83">
        <v>781</v>
      </c>
      <c r="L83" s="30" t="str">
        <f t="shared" si="16"/>
        <v>-</v>
      </c>
      <c r="M83" s="14"/>
      <c r="N83" s="14"/>
      <c r="O83" s="14"/>
      <c r="P83" s="14"/>
      <c r="U83">
        <v>81</v>
      </c>
      <c r="V83" s="40">
        <f t="shared" si="17"/>
        <v>-44803.726900000001</v>
      </c>
      <c r="W83" s="40">
        <f t="shared" si="18"/>
        <v>-1994312.8118</v>
      </c>
      <c r="X83" s="40">
        <f t="shared" si="19"/>
        <v>3.3331316205773635E-22</v>
      </c>
      <c r="AI83">
        <f t="shared" si="20"/>
        <v>2079341030.443264</v>
      </c>
      <c r="AJ83">
        <f t="shared" si="21"/>
        <v>3980735092069.7612</v>
      </c>
      <c r="AK83">
        <f t="shared" si="22"/>
        <v>632025</v>
      </c>
    </row>
    <row r="84" spans="1:37" x14ac:dyDescent="0.25">
      <c r="A84" s="2">
        <v>42865</v>
      </c>
      <c r="B84">
        <v>765</v>
      </c>
      <c r="C84">
        <f t="shared" si="12"/>
        <v>3970.5182174481065</v>
      </c>
      <c r="D84">
        <f t="shared" si="13"/>
        <v>1182.2594560000009</v>
      </c>
      <c r="H84">
        <f t="shared" si="14"/>
        <v>26</v>
      </c>
      <c r="I84">
        <f t="shared" si="15"/>
        <v>0.22250774503504642</v>
      </c>
      <c r="K84">
        <v>781</v>
      </c>
      <c r="L84" s="30" t="str">
        <f t="shared" si="16"/>
        <v>-</v>
      </c>
      <c r="M84" s="14"/>
      <c r="N84" s="14"/>
      <c r="O84" s="14"/>
      <c r="P84" s="14"/>
      <c r="U84">
        <v>82</v>
      </c>
      <c r="V84" s="40">
        <f t="shared" si="17"/>
        <v>-44802.661800000002</v>
      </c>
      <c r="W84" s="40">
        <f t="shared" si="18"/>
        <v>-1994242.6651999999</v>
      </c>
      <c r="X84" s="40">
        <f t="shared" si="19"/>
        <v>3.3374675094012122E-22</v>
      </c>
      <c r="AI84">
        <f t="shared" si="20"/>
        <v>2078879121.0855837</v>
      </c>
      <c r="AJ84">
        <f t="shared" si="21"/>
        <v>3980439219858.8901</v>
      </c>
      <c r="AK84">
        <f t="shared" si="22"/>
        <v>625681</v>
      </c>
    </row>
    <row r="85" spans="1:37" x14ac:dyDescent="0.25">
      <c r="A85" s="2">
        <v>42866</v>
      </c>
      <c r="B85">
        <v>763</v>
      </c>
      <c r="C85">
        <f t="shared" si="12"/>
        <v>4226.5664102191904</v>
      </c>
      <c r="D85">
        <f t="shared" si="13"/>
        <v>1048.7234560000009</v>
      </c>
      <c r="H85">
        <f t="shared" si="14"/>
        <v>2</v>
      </c>
      <c r="I85">
        <f t="shared" si="15"/>
        <v>1.7115980387311262E-2</v>
      </c>
      <c r="K85">
        <v>781</v>
      </c>
      <c r="L85" s="30" t="str">
        <f t="shared" si="16"/>
        <v>-</v>
      </c>
      <c r="M85" s="14"/>
      <c r="N85" s="14"/>
      <c r="O85" s="14"/>
      <c r="P85" s="14"/>
      <c r="U85">
        <v>83</v>
      </c>
      <c r="V85" s="40">
        <f t="shared" si="17"/>
        <v>-44801.596700000002</v>
      </c>
      <c r="W85" s="40">
        <f t="shared" si="18"/>
        <v>-1994172.5201999999</v>
      </c>
      <c r="X85" s="40">
        <f t="shared" si="19"/>
        <v>3.3418090385459459E-22</v>
      </c>
      <c r="AI85">
        <f t="shared" si="20"/>
        <v>2076411801.9191794</v>
      </c>
      <c r="AJ85">
        <f t="shared" si="21"/>
        <v>3980055584206.7549</v>
      </c>
      <c r="AK85">
        <f t="shared" si="22"/>
        <v>585225</v>
      </c>
    </row>
    <row r="86" spans="1:37" x14ac:dyDescent="0.25">
      <c r="A86" s="2">
        <v>42867</v>
      </c>
      <c r="B86">
        <v>766</v>
      </c>
      <c r="C86">
        <f t="shared" si="12"/>
        <v>3845.4941210625643</v>
      </c>
      <c r="D86">
        <f t="shared" si="13"/>
        <v>1252.0274560000009</v>
      </c>
      <c r="H86">
        <f t="shared" si="14"/>
        <v>3</v>
      </c>
      <c r="I86">
        <f t="shared" si="15"/>
        <v>2.5673970580966893E-2</v>
      </c>
      <c r="K86">
        <v>782</v>
      </c>
      <c r="L86" s="30" t="str">
        <f t="shared" si="16"/>
        <v>-</v>
      </c>
      <c r="M86" s="14"/>
      <c r="N86" s="14"/>
      <c r="O86" s="14"/>
      <c r="P86" s="14"/>
      <c r="U86">
        <v>84</v>
      </c>
      <c r="V86" s="40">
        <f t="shared" si="17"/>
        <v>-44800.531600000002</v>
      </c>
      <c r="W86" s="40">
        <f t="shared" si="18"/>
        <v>-1994102.3768</v>
      </c>
      <c r="X86" s="40">
        <f t="shared" si="19"/>
        <v>3.3461562153487499E-22</v>
      </c>
      <c r="AI86">
        <f t="shared" si="20"/>
        <v>2076132472.433651</v>
      </c>
      <c r="AJ86">
        <f t="shared" si="21"/>
        <v>3979767729755.644</v>
      </c>
      <c r="AK86">
        <f t="shared" si="22"/>
        <v>582169</v>
      </c>
    </row>
    <row r="87" spans="1:37" x14ac:dyDescent="0.25">
      <c r="A87" s="2">
        <v>42870</v>
      </c>
      <c r="B87">
        <v>783</v>
      </c>
      <c r="C87">
        <f t="shared" si="12"/>
        <v>2026.084482508347</v>
      </c>
      <c r="D87">
        <f t="shared" si="13"/>
        <v>2744.0834560000017</v>
      </c>
      <c r="H87">
        <f t="shared" si="14"/>
        <v>17</v>
      </c>
      <c r="I87">
        <f t="shared" si="15"/>
        <v>0.14548583329214573</v>
      </c>
      <c r="K87">
        <v>783</v>
      </c>
      <c r="L87" s="30" t="str">
        <f t="shared" si="16"/>
        <v>-</v>
      </c>
      <c r="M87" s="14"/>
      <c r="N87" s="14"/>
      <c r="O87" s="14"/>
      <c r="P87" s="14"/>
      <c r="U87">
        <v>85</v>
      </c>
      <c r="V87" s="40">
        <f t="shared" si="17"/>
        <v>-44799.466500000002</v>
      </c>
      <c r="W87" s="40">
        <f t="shared" si="18"/>
        <v>-1994032.2350000001</v>
      </c>
      <c r="X87" s="40">
        <f t="shared" si="19"/>
        <v>3.3505090471563546E-22</v>
      </c>
      <c r="AI87">
        <f t="shared" si="20"/>
        <v>2076308802.0537987</v>
      </c>
      <c r="AJ87">
        <f t="shared" si="21"/>
        <v>3979499840756.6665</v>
      </c>
      <c r="AK87">
        <f t="shared" si="22"/>
        <v>586756</v>
      </c>
    </row>
    <row r="88" spans="1:37" x14ac:dyDescent="0.25">
      <c r="A88" s="2">
        <v>42871</v>
      </c>
      <c r="B88">
        <v>787</v>
      </c>
      <c r="C88">
        <f t="shared" si="12"/>
        <v>1681.9880969661783</v>
      </c>
      <c r="D88">
        <f t="shared" si="13"/>
        <v>3179.1554560000018</v>
      </c>
      <c r="H88">
        <f t="shared" si="14"/>
        <v>4</v>
      </c>
      <c r="I88">
        <f t="shared" si="15"/>
        <v>3.4231960774622525E-2</v>
      </c>
      <c r="K88">
        <v>783</v>
      </c>
      <c r="L88" s="30" t="str">
        <f t="shared" si="16"/>
        <v>-</v>
      </c>
      <c r="M88" s="14"/>
      <c r="N88" s="14"/>
      <c r="O88" s="14"/>
      <c r="P88" s="14"/>
      <c r="U88">
        <v>86</v>
      </c>
      <c r="V88" s="40">
        <f t="shared" si="17"/>
        <v>-44798.401400000002</v>
      </c>
      <c r="W88" s="40">
        <f t="shared" si="18"/>
        <v>-1993962.0948000001</v>
      </c>
      <c r="X88" s="40">
        <f t="shared" si="19"/>
        <v>3.3548675413250465E-22</v>
      </c>
      <c r="AI88">
        <f t="shared" si="20"/>
        <v>2077761252.2236226</v>
      </c>
      <c r="AJ88">
        <f t="shared" si="21"/>
        <v>3979287821788.1055</v>
      </c>
      <c r="AK88">
        <f t="shared" si="22"/>
        <v>613089</v>
      </c>
    </row>
    <row r="89" spans="1:37" x14ac:dyDescent="0.25">
      <c r="A89" s="2">
        <v>42872</v>
      </c>
      <c r="B89">
        <v>795</v>
      </c>
      <c r="C89">
        <f t="shared" si="12"/>
        <v>1089.7953258818409</v>
      </c>
      <c r="D89">
        <f t="shared" si="13"/>
        <v>4145.2994560000016</v>
      </c>
      <c r="H89">
        <f t="shared" si="14"/>
        <v>8</v>
      </c>
      <c r="I89">
        <f t="shared" si="15"/>
        <v>6.8463921549245049E-2</v>
      </c>
      <c r="K89">
        <v>785</v>
      </c>
      <c r="L89" s="30" t="str">
        <f t="shared" si="16"/>
        <v>-</v>
      </c>
      <c r="M89" s="14"/>
      <c r="N89" s="14"/>
      <c r="O89" s="14"/>
      <c r="P89" s="14"/>
      <c r="U89">
        <v>87</v>
      </c>
      <c r="V89" s="40">
        <f t="shared" si="17"/>
        <v>-44797.336300000003</v>
      </c>
      <c r="W89" s="40">
        <f t="shared" si="18"/>
        <v>-1993891.9561999999</v>
      </c>
      <c r="X89" s="40">
        <f t="shared" si="19"/>
        <v>3.3592317052206811E-22</v>
      </c>
      <c r="AI89">
        <f t="shared" si="20"/>
        <v>2078028820.7991221</v>
      </c>
      <c r="AJ89">
        <f t="shared" si="21"/>
        <v>3979023951205.4199</v>
      </c>
      <c r="AK89">
        <f t="shared" si="22"/>
        <v>619369</v>
      </c>
    </row>
    <row r="90" spans="1:37" x14ac:dyDescent="0.25">
      <c r="A90" s="2">
        <v>42873</v>
      </c>
      <c r="B90">
        <v>781</v>
      </c>
      <c r="C90">
        <f t="shared" si="12"/>
        <v>2210.1326752794316</v>
      </c>
      <c r="D90">
        <f t="shared" si="13"/>
        <v>2538.5474560000016</v>
      </c>
      <c r="H90">
        <f t="shared" si="14"/>
        <v>14</v>
      </c>
      <c r="I90">
        <f t="shared" si="15"/>
        <v>0.11981186271117883</v>
      </c>
      <c r="K90">
        <v>787</v>
      </c>
      <c r="L90" s="30" t="str">
        <f t="shared" si="16"/>
        <v>-</v>
      </c>
      <c r="M90" s="14"/>
      <c r="N90" s="14"/>
      <c r="O90" s="14"/>
      <c r="P90" s="14"/>
      <c r="U90">
        <v>88</v>
      </c>
      <c r="V90" s="40">
        <f t="shared" si="17"/>
        <v>-44796.271200000003</v>
      </c>
      <c r="W90" s="40">
        <f t="shared" si="18"/>
        <v>-1993821.8192</v>
      </c>
      <c r="X90" s="40">
        <f t="shared" si="19"/>
        <v>3.3636015462186978E-22</v>
      </c>
      <c r="AI90">
        <f t="shared" si="20"/>
        <v>2078661129.2922978</v>
      </c>
      <c r="AJ90">
        <f t="shared" si="21"/>
        <v>3978776053234.4204</v>
      </c>
      <c r="AK90">
        <f t="shared" si="22"/>
        <v>632025</v>
      </c>
    </row>
    <row r="91" spans="1:37" x14ac:dyDescent="0.25">
      <c r="A91" s="2">
        <v>42874</v>
      </c>
      <c r="B91">
        <v>783</v>
      </c>
      <c r="C91">
        <f t="shared" si="12"/>
        <v>2026.084482508347</v>
      </c>
      <c r="D91">
        <f t="shared" si="13"/>
        <v>2744.0834560000017</v>
      </c>
      <c r="H91">
        <f t="shared" si="14"/>
        <v>2</v>
      </c>
      <c r="I91">
        <f t="shared" si="15"/>
        <v>1.7115980387311262E-2</v>
      </c>
      <c r="K91">
        <v>787</v>
      </c>
      <c r="L91" s="30" t="str">
        <f t="shared" si="16"/>
        <v>-</v>
      </c>
      <c r="M91" s="14"/>
      <c r="N91" s="14"/>
      <c r="O91" s="14"/>
      <c r="P91" s="14"/>
      <c r="U91">
        <v>89</v>
      </c>
      <c r="V91" s="40">
        <f t="shared" si="17"/>
        <v>-44795.206100000003</v>
      </c>
      <c r="W91" s="40">
        <f t="shared" si="18"/>
        <v>-1993751.6838</v>
      </c>
      <c r="X91" s="40">
        <f t="shared" si="19"/>
        <v>3.3679770717041277E-22</v>
      </c>
      <c r="AI91">
        <f t="shared" si="20"/>
        <v>2077287650.0383496</v>
      </c>
      <c r="AJ91">
        <f t="shared" si="21"/>
        <v>3978440406360.5879</v>
      </c>
      <c r="AK91">
        <f t="shared" si="22"/>
        <v>609961</v>
      </c>
    </row>
    <row r="92" spans="1:37" x14ac:dyDescent="0.25">
      <c r="A92" s="2">
        <v>42877</v>
      </c>
      <c r="B92">
        <v>792</v>
      </c>
      <c r="C92">
        <f t="shared" si="12"/>
        <v>1296.8676150384674</v>
      </c>
      <c r="D92">
        <f t="shared" si="13"/>
        <v>3767.9954560000019</v>
      </c>
      <c r="H92">
        <f t="shared" si="14"/>
        <v>9</v>
      </c>
      <c r="I92">
        <f t="shared" si="15"/>
        <v>7.7021911742900684E-2</v>
      </c>
      <c r="K92">
        <v>787</v>
      </c>
      <c r="L92" s="30" t="str">
        <f t="shared" si="16"/>
        <v>-</v>
      </c>
      <c r="M92" s="14"/>
      <c r="N92" s="14"/>
      <c r="O92" s="14"/>
      <c r="P92" s="14"/>
      <c r="U92">
        <v>90</v>
      </c>
      <c r="V92" s="40">
        <f t="shared" si="17"/>
        <v>-44794.141000000003</v>
      </c>
      <c r="W92" s="40">
        <f t="shared" si="18"/>
        <v>-1993681.55</v>
      </c>
      <c r="X92" s="40">
        <f t="shared" si="19"/>
        <v>3.3723582890716102E-22</v>
      </c>
      <c r="AI92">
        <f t="shared" si="20"/>
        <v>2077372871.2940774</v>
      </c>
      <c r="AJ92">
        <f t="shared" si="21"/>
        <v>3978168604881.166</v>
      </c>
      <c r="AK92">
        <f t="shared" si="22"/>
        <v>613089</v>
      </c>
    </row>
    <row r="93" spans="1:37" x14ac:dyDescent="0.25">
      <c r="A93" s="2">
        <v>42878</v>
      </c>
      <c r="B93">
        <v>785</v>
      </c>
      <c r="C93">
        <f t="shared" si="12"/>
        <v>1850.0362897372627</v>
      </c>
      <c r="D93">
        <f t="shared" si="13"/>
        <v>2957.6194560000017</v>
      </c>
      <c r="H93">
        <f t="shared" si="14"/>
        <v>7</v>
      </c>
      <c r="I93">
        <f t="shared" si="15"/>
        <v>5.9905931355589415E-2</v>
      </c>
      <c r="K93">
        <v>788</v>
      </c>
      <c r="L93" s="30" t="str">
        <f t="shared" si="16"/>
        <v>-</v>
      </c>
      <c r="M93" s="14"/>
      <c r="N93" s="14"/>
      <c r="O93" s="14"/>
      <c r="P93" s="14"/>
      <c r="U93">
        <v>91</v>
      </c>
      <c r="V93" s="40">
        <f t="shared" si="17"/>
        <v>-44793.075900000003</v>
      </c>
      <c r="W93" s="40">
        <f t="shared" si="18"/>
        <v>-1993611.4177999999</v>
      </c>
      <c r="X93" s="40">
        <f t="shared" si="19"/>
        <v>3.3767452057254042E-22</v>
      </c>
      <c r="AI93">
        <f t="shared" si="20"/>
        <v>2078096251.2718813</v>
      </c>
      <c r="AJ93">
        <f t="shared" si="21"/>
        <v>3977924741649.6025</v>
      </c>
      <c r="AK93">
        <f t="shared" si="22"/>
        <v>627264</v>
      </c>
    </row>
    <row r="94" spans="1:37" x14ac:dyDescent="0.25">
      <c r="A94" s="2">
        <v>42879</v>
      </c>
      <c r="B94">
        <v>787</v>
      </c>
      <c r="C94">
        <f t="shared" si="12"/>
        <v>1681.9880969661783</v>
      </c>
      <c r="D94">
        <f t="shared" si="13"/>
        <v>3179.1554560000018</v>
      </c>
      <c r="H94">
        <f t="shared" si="14"/>
        <v>2</v>
      </c>
      <c r="I94">
        <f t="shared" si="15"/>
        <v>1.7115980387311262E-2</v>
      </c>
      <c r="K94">
        <v>791</v>
      </c>
      <c r="L94" s="30" t="str">
        <f t="shared" si="16"/>
        <v>-</v>
      </c>
      <c r="M94" s="14"/>
      <c r="N94" s="14"/>
      <c r="O94" s="14"/>
      <c r="P94" s="14"/>
      <c r="U94">
        <v>92</v>
      </c>
      <c r="V94" s="40">
        <f t="shared" si="17"/>
        <v>-44792.010799999996</v>
      </c>
      <c r="W94" s="40">
        <f t="shared" si="18"/>
        <v>-1993541.2871999999</v>
      </c>
      <c r="X94" s="40">
        <f t="shared" si="19"/>
        <v>3.3811378290793997E-22</v>
      </c>
      <c r="AI94">
        <f t="shared" si="20"/>
        <v>2077361002.7461612</v>
      </c>
      <c r="AJ94">
        <f t="shared" si="21"/>
        <v>3977617071333.4717</v>
      </c>
      <c r="AK94">
        <f t="shared" si="22"/>
        <v>616225</v>
      </c>
    </row>
    <row r="95" spans="1:37" x14ac:dyDescent="0.25">
      <c r="A95" s="2">
        <v>42880</v>
      </c>
      <c r="B95">
        <v>799</v>
      </c>
      <c r="C95">
        <f t="shared" si="12"/>
        <v>841.69894033967228</v>
      </c>
      <c r="D95">
        <f t="shared" si="13"/>
        <v>4676.3714560000017</v>
      </c>
      <c r="H95">
        <f t="shared" si="14"/>
        <v>12</v>
      </c>
      <c r="I95">
        <f t="shared" si="15"/>
        <v>0.10269588232386757</v>
      </c>
      <c r="K95">
        <v>792</v>
      </c>
      <c r="L95" s="30" t="str">
        <f t="shared" si="16"/>
        <v>-</v>
      </c>
      <c r="M95" s="14"/>
      <c r="N95" s="14"/>
      <c r="O95" s="14"/>
      <c r="P95" s="14"/>
      <c r="U95">
        <v>93</v>
      </c>
      <c r="V95" s="40">
        <f t="shared" si="17"/>
        <v>-44790.945699999997</v>
      </c>
      <c r="W95" s="40">
        <f t="shared" si="18"/>
        <v>-1993471.1581999999</v>
      </c>
      <c r="X95" s="40">
        <f t="shared" si="19"/>
        <v>3.3855361665571311E-22</v>
      </c>
      <c r="AI95">
        <f t="shared" si="20"/>
        <v>2077446225.5065162</v>
      </c>
      <c r="AJ95">
        <f t="shared" si="21"/>
        <v>3977345317126.0854</v>
      </c>
      <c r="AK95">
        <f t="shared" si="22"/>
        <v>619369</v>
      </c>
    </row>
    <row r="96" spans="1:37" x14ac:dyDescent="0.25">
      <c r="A96" s="2">
        <v>42881</v>
      </c>
      <c r="B96">
        <v>804</v>
      </c>
      <c r="C96">
        <f t="shared" si="12"/>
        <v>576.57845841196138</v>
      </c>
      <c r="D96">
        <f t="shared" si="13"/>
        <v>5385.2114560000018</v>
      </c>
      <c r="H96">
        <f t="shared" si="14"/>
        <v>5</v>
      </c>
      <c r="I96">
        <f t="shared" si="15"/>
        <v>4.2789950968278152E-2</v>
      </c>
      <c r="K96">
        <v>794</v>
      </c>
      <c r="L96" s="30" t="str">
        <f t="shared" si="16"/>
        <v>-</v>
      </c>
      <c r="M96" s="14"/>
      <c r="N96" s="14"/>
      <c r="O96" s="14"/>
      <c r="P96" s="14"/>
      <c r="U96">
        <v>94</v>
      </c>
      <c r="V96" s="40">
        <f t="shared" si="17"/>
        <v>-44789.880599999997</v>
      </c>
      <c r="W96" s="40">
        <f t="shared" si="18"/>
        <v>-1993401.0308000001</v>
      </c>
      <c r="X96" s="40">
        <f t="shared" si="19"/>
        <v>3.3899402255917895E-22</v>
      </c>
      <c r="AI96">
        <f t="shared" si="20"/>
        <v>2078443148.9289482</v>
      </c>
      <c r="AJ96">
        <f t="shared" si="21"/>
        <v>3977113463887.0527</v>
      </c>
      <c r="AK96">
        <f t="shared" si="22"/>
        <v>638401</v>
      </c>
    </row>
    <row r="97" spans="1:37" x14ac:dyDescent="0.25">
      <c r="A97" s="2">
        <v>42885</v>
      </c>
      <c r="B97">
        <v>781</v>
      </c>
      <c r="C97">
        <f t="shared" si="12"/>
        <v>2210.1326752794316</v>
      </c>
      <c r="D97">
        <f t="shared" si="13"/>
        <v>2538.5474560000016</v>
      </c>
      <c r="H97">
        <f t="shared" si="14"/>
        <v>23</v>
      </c>
      <c r="I97">
        <f t="shared" si="15"/>
        <v>0.19683377445407951</v>
      </c>
      <c r="K97">
        <v>794</v>
      </c>
      <c r="L97" s="30" t="str">
        <f t="shared" si="16"/>
        <v>-</v>
      </c>
      <c r="M97" s="14"/>
      <c r="N97" s="14"/>
      <c r="O97" s="14"/>
      <c r="P97" s="14"/>
      <c r="U97">
        <v>95</v>
      </c>
      <c r="V97" s="40">
        <f t="shared" si="17"/>
        <v>-44788.815499999997</v>
      </c>
      <c r="W97" s="40">
        <f t="shared" si="18"/>
        <v>-1993330.905</v>
      </c>
      <c r="X97" s="40">
        <f t="shared" si="19"/>
        <v>3.3943500136262361E-22</v>
      </c>
      <c r="AI97">
        <f t="shared" si="20"/>
        <v>2078801948.1670561</v>
      </c>
      <c r="AJ97">
        <f t="shared" si="21"/>
        <v>3976853704868.0293</v>
      </c>
      <c r="AK97">
        <f t="shared" si="22"/>
        <v>646416</v>
      </c>
    </row>
    <row r="98" spans="1:37" x14ac:dyDescent="0.25">
      <c r="A98" s="2">
        <v>42886</v>
      </c>
      <c r="B98">
        <v>776</v>
      </c>
      <c r="C98">
        <f t="shared" si="12"/>
        <v>2705.2531572071425</v>
      </c>
      <c r="D98">
        <f t="shared" si="13"/>
        <v>2059.7074560000015</v>
      </c>
      <c r="H98">
        <f t="shared" si="14"/>
        <v>5</v>
      </c>
      <c r="I98">
        <f t="shared" si="15"/>
        <v>4.2789950968278152E-2</v>
      </c>
      <c r="K98">
        <v>795</v>
      </c>
      <c r="L98" s="30" t="str">
        <f t="shared" si="16"/>
        <v>-</v>
      </c>
      <c r="M98" s="14"/>
      <c r="N98" s="14"/>
      <c r="O98" s="14"/>
      <c r="P98" s="14"/>
      <c r="U98">
        <v>96</v>
      </c>
      <c r="V98" s="40">
        <f t="shared" si="17"/>
        <v>-44787.750399999997</v>
      </c>
      <c r="W98" s="40">
        <f t="shared" si="18"/>
        <v>-1993260.7808000001</v>
      </c>
      <c r="X98" s="40">
        <f t="shared" si="19"/>
        <v>3.3987655381130138E-22</v>
      </c>
      <c r="AI98">
        <f t="shared" si="20"/>
        <v>2076608084.7040401</v>
      </c>
      <c r="AJ98">
        <f t="shared" si="21"/>
        <v>3976482289662.729</v>
      </c>
      <c r="AK98">
        <f t="shared" si="22"/>
        <v>609961</v>
      </c>
    </row>
    <row r="99" spans="1:37" x14ac:dyDescent="0.25">
      <c r="A99" s="2">
        <v>42887</v>
      </c>
      <c r="B99">
        <v>781</v>
      </c>
      <c r="C99">
        <f t="shared" si="12"/>
        <v>2210.1326752794316</v>
      </c>
      <c r="D99">
        <f t="shared" si="13"/>
        <v>2538.5474560000016</v>
      </c>
      <c r="H99">
        <f t="shared" si="14"/>
        <v>5</v>
      </c>
      <c r="I99">
        <f t="shared" si="15"/>
        <v>4.2789950968278152E-2</v>
      </c>
      <c r="K99">
        <v>795</v>
      </c>
      <c r="L99" s="30" t="str">
        <f t="shared" si="16"/>
        <v>-</v>
      </c>
      <c r="M99" s="14"/>
      <c r="N99" s="14"/>
      <c r="O99" s="14"/>
      <c r="P99" s="14"/>
      <c r="U99">
        <v>97</v>
      </c>
      <c r="V99" s="40">
        <f t="shared" si="17"/>
        <v>-44786.685299999997</v>
      </c>
      <c r="W99" s="40">
        <f t="shared" si="18"/>
        <v>-1993190.6581999999</v>
      </c>
      <c r="X99" s="40">
        <f t="shared" si="19"/>
        <v>3.4031868065143592E-22</v>
      </c>
      <c r="AI99">
        <f t="shared" si="20"/>
        <v>2076055350.5135</v>
      </c>
      <c r="AJ99">
        <f t="shared" si="21"/>
        <v>3976182683183.2275</v>
      </c>
      <c r="AK99">
        <f t="shared" si="22"/>
        <v>602176</v>
      </c>
    </row>
    <row r="100" spans="1:37" x14ac:dyDescent="0.25">
      <c r="A100" s="2">
        <v>42888</v>
      </c>
      <c r="B100">
        <v>796</v>
      </c>
      <c r="C100">
        <f t="shared" si="12"/>
        <v>1024.7712294962987</v>
      </c>
      <c r="D100">
        <f t="shared" si="13"/>
        <v>4275.0674560000016</v>
      </c>
      <c r="H100">
        <f t="shared" si="14"/>
        <v>15</v>
      </c>
      <c r="I100">
        <f t="shared" si="15"/>
        <v>0.12836985290483446</v>
      </c>
      <c r="K100">
        <v>796</v>
      </c>
      <c r="L100" s="30" t="str">
        <f t="shared" si="16"/>
        <v>-</v>
      </c>
      <c r="M100" s="14"/>
      <c r="N100" s="14"/>
      <c r="O100" s="14"/>
      <c r="P100" s="14"/>
      <c r="U100">
        <v>98</v>
      </c>
      <c r="V100" s="40">
        <f t="shared" si="17"/>
        <v>-44785.620199999998</v>
      </c>
      <c r="W100" s="40">
        <f t="shared" si="18"/>
        <v>-1993120.5371999999</v>
      </c>
      <c r="X100" s="40">
        <f t="shared" si="19"/>
        <v>3.407613826302218E-22</v>
      </c>
      <c r="AI100">
        <f t="shared" si="20"/>
        <v>2076413943.5998359</v>
      </c>
      <c r="AJ100">
        <f t="shared" si="21"/>
        <v>3975922973704.8574</v>
      </c>
      <c r="AK100">
        <f t="shared" si="22"/>
        <v>609961</v>
      </c>
    </row>
    <row r="101" spans="1:37" x14ac:dyDescent="0.25">
      <c r="A101" s="2">
        <v>42891</v>
      </c>
      <c r="B101">
        <v>807</v>
      </c>
      <c r="C101">
        <f t="shared" si="12"/>
        <v>441.50616925533484</v>
      </c>
      <c r="D101">
        <f t="shared" si="13"/>
        <v>5834.5154560000019</v>
      </c>
      <c r="H101">
        <f t="shared" si="14"/>
        <v>11</v>
      </c>
      <c r="I101">
        <f t="shared" si="15"/>
        <v>9.4137892130211939E-2</v>
      </c>
      <c r="K101">
        <v>797</v>
      </c>
      <c r="L101" s="30" t="str">
        <f t="shared" si="16"/>
        <v>-</v>
      </c>
      <c r="M101" s="14"/>
      <c r="N101" s="14"/>
      <c r="O101" s="14"/>
      <c r="P101" s="14"/>
      <c r="U101">
        <v>99</v>
      </c>
      <c r="V101" s="40">
        <f t="shared" si="17"/>
        <v>-44784.555099999998</v>
      </c>
      <c r="W101" s="40">
        <f t="shared" si="18"/>
        <v>-1993050.4177999999</v>
      </c>
      <c r="X101" s="40">
        <f t="shared" si="19"/>
        <v>3.4120466049582542E-22</v>
      </c>
      <c r="AI101">
        <f t="shared" si="20"/>
        <v>2077684100.0570478</v>
      </c>
      <c r="AJ101">
        <f t="shared" si="21"/>
        <v>3975703157319.6387</v>
      </c>
      <c r="AK101">
        <f t="shared" si="22"/>
        <v>633616</v>
      </c>
    </row>
    <row r="102" spans="1:37" x14ac:dyDescent="0.25">
      <c r="A102" s="2">
        <v>42892</v>
      </c>
      <c r="B102">
        <v>797</v>
      </c>
      <c r="C102">
        <f t="shared" si="12"/>
        <v>961.74713311075664</v>
      </c>
      <c r="D102">
        <f t="shared" si="13"/>
        <v>4406.8354560000016</v>
      </c>
      <c r="H102">
        <f t="shared" si="14"/>
        <v>10</v>
      </c>
      <c r="I102">
        <f t="shared" si="15"/>
        <v>8.5579901936556305E-2</v>
      </c>
      <c r="K102">
        <v>799</v>
      </c>
      <c r="L102" s="30" t="str">
        <f t="shared" si="16"/>
        <v>-</v>
      </c>
      <c r="M102" s="14"/>
      <c r="N102" s="14"/>
      <c r="O102" s="14"/>
      <c r="P102" s="14"/>
      <c r="U102">
        <v>100</v>
      </c>
      <c r="V102" s="40">
        <f t="shared" si="17"/>
        <v>-44783.49</v>
      </c>
      <c r="W102" s="40">
        <f t="shared" si="18"/>
        <v>-1992980.3</v>
      </c>
      <c r="X102" s="40">
        <f t="shared" si="19"/>
        <v>3.4164851499738653E-22</v>
      </c>
      <c r="AI102">
        <f t="shared" si="20"/>
        <v>2078589896.4363358</v>
      </c>
      <c r="AJ102">
        <f t="shared" si="21"/>
        <v>3975467402516.0835</v>
      </c>
      <c r="AK102">
        <f t="shared" si="22"/>
        <v>651249</v>
      </c>
    </row>
    <row r="103" spans="1:37" x14ac:dyDescent="0.25">
      <c r="A103" s="2">
        <v>42893</v>
      </c>
      <c r="B103">
        <v>802</v>
      </c>
      <c r="C103">
        <f t="shared" si="12"/>
        <v>676.62665118304574</v>
      </c>
      <c r="D103">
        <f t="shared" si="13"/>
        <v>5095.6754560000018</v>
      </c>
      <c r="H103">
        <f t="shared" si="14"/>
        <v>5</v>
      </c>
      <c r="I103">
        <f t="shared" si="15"/>
        <v>4.2789950968278152E-2</v>
      </c>
      <c r="K103">
        <v>799</v>
      </c>
      <c r="L103" s="30" t="str">
        <f t="shared" si="16"/>
        <v>-</v>
      </c>
      <c r="M103" s="14"/>
      <c r="N103" s="14"/>
      <c r="O103" s="14"/>
      <c r="P103" s="14"/>
      <c r="U103">
        <v>101</v>
      </c>
      <c r="V103" s="40">
        <f t="shared" si="17"/>
        <v>-44782.424899999998</v>
      </c>
      <c r="W103" s="40">
        <f t="shared" si="18"/>
        <v>-1992910.1838</v>
      </c>
      <c r="X103" s="40">
        <f t="shared" si="19"/>
        <v>3.4209294688501929E-22</v>
      </c>
      <c r="AI103">
        <f t="shared" si="20"/>
        <v>2077581068.6400998</v>
      </c>
      <c r="AJ103">
        <f t="shared" si="21"/>
        <v>3975147921995.29</v>
      </c>
      <c r="AK103">
        <f t="shared" si="22"/>
        <v>635209</v>
      </c>
    </row>
    <row r="104" spans="1:37" x14ac:dyDescent="0.25">
      <c r="A104" s="2">
        <v>42894</v>
      </c>
      <c r="B104">
        <v>811</v>
      </c>
      <c r="C104">
        <f t="shared" si="12"/>
        <v>289.40978371316612</v>
      </c>
      <c r="D104">
        <f t="shared" si="13"/>
        <v>6461.587456000002</v>
      </c>
      <c r="H104">
        <f t="shared" si="14"/>
        <v>9</v>
      </c>
      <c r="I104">
        <f t="shared" si="15"/>
        <v>7.7021911742900684E-2</v>
      </c>
      <c r="K104">
        <v>802</v>
      </c>
      <c r="L104" s="30" t="str">
        <f t="shared" si="16"/>
        <v>-</v>
      </c>
      <c r="M104" s="14"/>
      <c r="N104" s="14"/>
      <c r="O104" s="14"/>
      <c r="P104" s="14"/>
      <c r="U104">
        <v>102</v>
      </c>
      <c r="V104" s="40">
        <f t="shared" si="17"/>
        <v>-44781.359799999998</v>
      </c>
      <c r="W104" s="40">
        <f t="shared" si="18"/>
        <v>-1992840.0692</v>
      </c>
      <c r="X104" s="40">
        <f t="shared" si="19"/>
        <v>3.4253795690981367E-22</v>
      </c>
      <c r="AI104">
        <f t="shared" si="20"/>
        <v>2077939793.4637399</v>
      </c>
      <c r="AJ104">
        <f t="shared" si="21"/>
        <v>3974888271832.5649</v>
      </c>
      <c r="AK104">
        <f t="shared" si="22"/>
        <v>643204</v>
      </c>
    </row>
    <row r="105" spans="1:37" x14ac:dyDescent="0.25">
      <c r="A105" s="2">
        <v>42895</v>
      </c>
      <c r="B105">
        <v>822</v>
      </c>
      <c r="C105">
        <f t="shared" si="12"/>
        <v>36.144723472202131</v>
      </c>
      <c r="D105">
        <f t="shared" si="13"/>
        <v>8351.0354560000033</v>
      </c>
      <c r="H105">
        <f t="shared" si="14"/>
        <v>11</v>
      </c>
      <c r="I105">
        <f t="shared" si="15"/>
        <v>9.4137892130211939E-2</v>
      </c>
      <c r="K105">
        <v>804</v>
      </c>
      <c r="L105" s="30" t="str">
        <f t="shared" si="16"/>
        <v>-</v>
      </c>
      <c r="M105" s="14"/>
      <c r="N105" s="14"/>
      <c r="O105" s="14"/>
      <c r="P105" s="14"/>
      <c r="U105">
        <v>103</v>
      </c>
      <c r="V105" s="40">
        <f t="shared" si="17"/>
        <v>-44780.294699999999</v>
      </c>
      <c r="W105" s="40">
        <f t="shared" si="18"/>
        <v>-1992769.9561999999</v>
      </c>
      <c r="X105" s="40">
        <f t="shared" si="19"/>
        <v>3.429835458238368E-22</v>
      </c>
      <c r="AI105">
        <f t="shared" si="20"/>
        <v>2078663272.1326559</v>
      </c>
      <c r="AJ105">
        <f t="shared" si="21"/>
        <v>3974644585722.3032</v>
      </c>
      <c r="AK105">
        <f t="shared" si="22"/>
        <v>657721</v>
      </c>
    </row>
    <row r="106" spans="1:37" x14ac:dyDescent="0.25">
      <c r="A106" s="2">
        <v>42898</v>
      </c>
      <c r="B106">
        <v>799</v>
      </c>
      <c r="C106">
        <f t="shared" si="12"/>
        <v>841.69894033967228</v>
      </c>
      <c r="D106">
        <f t="shared" si="13"/>
        <v>4676.3714560000017</v>
      </c>
      <c r="H106">
        <f t="shared" si="14"/>
        <v>23</v>
      </c>
      <c r="I106">
        <f t="shared" si="15"/>
        <v>0.19683377445407951</v>
      </c>
      <c r="K106">
        <v>805</v>
      </c>
      <c r="L106" s="30" t="str">
        <f t="shared" si="16"/>
        <v>-</v>
      </c>
      <c r="M106" s="14"/>
      <c r="N106" s="14"/>
      <c r="O106" s="14"/>
      <c r="P106" s="14"/>
      <c r="U106">
        <v>104</v>
      </c>
      <c r="V106" s="40">
        <f t="shared" si="17"/>
        <v>-44779.229599999999</v>
      </c>
      <c r="W106" s="40">
        <f t="shared" si="18"/>
        <v>-1992699.8448000001</v>
      </c>
      <c r="X106" s="40">
        <f t="shared" si="19"/>
        <v>3.4342971438013396E-22</v>
      </c>
      <c r="AI106">
        <f t="shared" si="20"/>
        <v>2079569281.905648</v>
      </c>
      <c r="AJ106">
        <f t="shared" si="21"/>
        <v>3974408887825.3423</v>
      </c>
      <c r="AK106">
        <f t="shared" si="22"/>
        <v>675684</v>
      </c>
    </row>
    <row r="107" spans="1:37" x14ac:dyDescent="0.25">
      <c r="A107" s="2">
        <v>42899</v>
      </c>
      <c r="B107">
        <v>811</v>
      </c>
      <c r="C107">
        <f t="shared" si="12"/>
        <v>289.40978371316612</v>
      </c>
      <c r="D107">
        <f t="shared" si="13"/>
        <v>6461.587456000002</v>
      </c>
      <c r="H107">
        <f t="shared" si="14"/>
        <v>12</v>
      </c>
      <c r="I107">
        <f t="shared" si="15"/>
        <v>0.10269588232386757</v>
      </c>
      <c r="K107">
        <v>807</v>
      </c>
      <c r="L107" s="30" t="str">
        <f t="shared" si="16"/>
        <v>-</v>
      </c>
      <c r="M107" s="14"/>
      <c r="N107" s="14"/>
      <c r="O107" s="14"/>
      <c r="P107" s="14"/>
      <c r="U107">
        <v>105</v>
      </c>
      <c r="V107" s="40">
        <f t="shared" si="17"/>
        <v>-44778.164499999999</v>
      </c>
      <c r="W107" s="40">
        <f t="shared" si="18"/>
        <v>-1992629.7350000001</v>
      </c>
      <c r="X107" s="40">
        <f t="shared" si="19"/>
        <v>3.4387646333273019E-22</v>
      </c>
      <c r="AI107">
        <f t="shared" si="20"/>
        <v>2077375013.4703159</v>
      </c>
      <c r="AJ107">
        <f t="shared" si="21"/>
        <v>3974037644218.9346</v>
      </c>
      <c r="AK107">
        <f t="shared" si="22"/>
        <v>638401</v>
      </c>
    </row>
    <row r="108" spans="1:37" x14ac:dyDescent="0.25">
      <c r="A108" s="2">
        <v>42900</v>
      </c>
      <c r="B108">
        <v>821</v>
      </c>
      <c r="C108">
        <f t="shared" si="12"/>
        <v>49.16881985774431</v>
      </c>
      <c r="D108">
        <f t="shared" si="13"/>
        <v>8169.2674560000023</v>
      </c>
      <c r="H108">
        <f t="shared" si="14"/>
        <v>10</v>
      </c>
      <c r="I108">
        <f t="shared" si="15"/>
        <v>8.5579901936556305E-2</v>
      </c>
      <c r="K108">
        <v>811</v>
      </c>
      <c r="L108" s="30" t="str">
        <f t="shared" si="16"/>
        <v>-</v>
      </c>
      <c r="M108" s="14"/>
      <c r="N108" s="14"/>
      <c r="O108" s="14"/>
      <c r="P108" s="14"/>
      <c r="U108">
        <v>106</v>
      </c>
      <c r="V108" s="40">
        <f t="shared" si="17"/>
        <v>-44777.099399999999</v>
      </c>
      <c r="W108" s="40">
        <f t="shared" si="18"/>
        <v>-1992559.6268</v>
      </c>
      <c r="X108" s="40">
        <f t="shared" si="19"/>
        <v>3.4432379343663127E-22</v>
      </c>
      <c r="AI108">
        <f t="shared" si="20"/>
        <v>2078371919.8080602</v>
      </c>
      <c r="AJ108">
        <f t="shared" si="21"/>
        <v>3973805963957.3408</v>
      </c>
      <c r="AK108">
        <f t="shared" si="22"/>
        <v>657721</v>
      </c>
    </row>
    <row r="109" spans="1:37" x14ac:dyDescent="0.25">
      <c r="A109" s="2">
        <v>42901</v>
      </c>
      <c r="B109">
        <v>805</v>
      </c>
      <c r="C109">
        <f t="shared" si="12"/>
        <v>529.5543620264192</v>
      </c>
      <c r="D109">
        <f t="shared" si="13"/>
        <v>5532.9794560000018</v>
      </c>
      <c r="H109">
        <f t="shared" si="14"/>
        <v>16</v>
      </c>
      <c r="I109">
        <f t="shared" si="15"/>
        <v>0.1369278430984901</v>
      </c>
      <c r="K109">
        <v>811</v>
      </c>
      <c r="L109" s="30" t="str">
        <f t="shared" si="16"/>
        <v>-</v>
      </c>
      <c r="M109" s="14"/>
      <c r="N109" s="14"/>
      <c r="O109" s="14"/>
      <c r="P109" s="14"/>
      <c r="U109">
        <v>107</v>
      </c>
      <c r="V109" s="40">
        <f t="shared" si="17"/>
        <v>-44776.034299999999</v>
      </c>
      <c r="W109" s="40">
        <f t="shared" si="18"/>
        <v>-1992489.5201999999</v>
      </c>
      <c r="X109" s="40">
        <f t="shared" si="19"/>
        <v>3.4477170544782521E-22</v>
      </c>
      <c r="AI109">
        <f t="shared" si="20"/>
        <v>2079186668.8922803</v>
      </c>
      <c r="AJ109">
        <f t="shared" si="21"/>
        <v>3973566323301.5605</v>
      </c>
      <c r="AK109">
        <f t="shared" si="22"/>
        <v>674041</v>
      </c>
    </row>
    <row r="110" spans="1:37" x14ac:dyDescent="0.25">
      <c r="A110" s="2">
        <v>42902</v>
      </c>
      <c r="B110">
        <v>814</v>
      </c>
      <c r="C110">
        <f t="shared" si="12"/>
        <v>196.33749455653955</v>
      </c>
      <c r="D110">
        <f t="shared" si="13"/>
        <v>6952.8914560000021</v>
      </c>
      <c r="H110">
        <f t="shared" si="14"/>
        <v>9</v>
      </c>
      <c r="I110">
        <f t="shared" si="15"/>
        <v>7.7021911742900684E-2</v>
      </c>
      <c r="K110">
        <v>811</v>
      </c>
      <c r="L110" s="30" t="str">
        <f t="shared" si="16"/>
        <v>-</v>
      </c>
      <c r="M110" s="14"/>
      <c r="N110" s="14"/>
      <c r="O110" s="14"/>
      <c r="P110" s="14"/>
      <c r="U110">
        <v>108</v>
      </c>
      <c r="V110" s="40">
        <f t="shared" si="17"/>
        <v>-44774.9692</v>
      </c>
      <c r="W110" s="40">
        <f t="shared" si="18"/>
        <v>-1992419.4151999999</v>
      </c>
      <c r="X110" s="40">
        <f t="shared" si="19"/>
        <v>3.4522020012328349E-22</v>
      </c>
      <c r="AI110">
        <f t="shared" si="20"/>
        <v>2077630687.8577764</v>
      </c>
      <c r="AJ110">
        <f t="shared" si="21"/>
        <v>3973223044259.3477</v>
      </c>
      <c r="AK110">
        <f t="shared" si="22"/>
        <v>648025</v>
      </c>
    </row>
    <row r="111" spans="1:37" x14ac:dyDescent="0.25">
      <c r="A111" s="2">
        <v>42905</v>
      </c>
      <c r="B111">
        <v>827</v>
      </c>
      <c r="C111">
        <f t="shared" si="12"/>
        <v>1.024241544491229</v>
      </c>
      <c r="D111">
        <f t="shared" si="13"/>
        <v>9289.8754560000034</v>
      </c>
      <c r="H111">
        <f t="shared" si="14"/>
        <v>13</v>
      </c>
      <c r="I111">
        <f t="shared" si="15"/>
        <v>0.11125387251752321</v>
      </c>
      <c r="K111">
        <v>812</v>
      </c>
      <c r="L111" s="30" t="str">
        <f t="shared" si="16"/>
        <v>-</v>
      </c>
      <c r="M111" s="14"/>
      <c r="N111" s="14"/>
      <c r="O111" s="14"/>
      <c r="P111" s="14"/>
      <c r="U111">
        <v>109</v>
      </c>
      <c r="V111" s="40">
        <f t="shared" si="17"/>
        <v>-44773.9041</v>
      </c>
      <c r="W111" s="40">
        <f t="shared" si="18"/>
        <v>-1992349.3118</v>
      </c>
      <c r="X111" s="40">
        <f t="shared" si="19"/>
        <v>3.4566927822096202E-22</v>
      </c>
      <c r="AI111">
        <f t="shared" si="20"/>
        <v>2078354112.7185485</v>
      </c>
      <c r="AJ111">
        <f t="shared" si="21"/>
        <v>3972979447469.8555</v>
      </c>
      <c r="AK111">
        <f t="shared" si="22"/>
        <v>662596</v>
      </c>
    </row>
    <row r="112" spans="1:37" x14ac:dyDescent="0.25">
      <c r="A112" s="2">
        <v>42906</v>
      </c>
      <c r="B112">
        <v>832</v>
      </c>
      <c r="C112">
        <f t="shared" si="12"/>
        <v>15.903759616780331</v>
      </c>
      <c r="D112">
        <f t="shared" si="13"/>
        <v>10278.715456000004</v>
      </c>
      <c r="H112">
        <f t="shared" si="14"/>
        <v>5</v>
      </c>
      <c r="I112">
        <f t="shared" si="15"/>
        <v>4.2789950968278152E-2</v>
      </c>
      <c r="K112">
        <v>814</v>
      </c>
      <c r="L112" s="30" t="str">
        <f t="shared" si="16"/>
        <v>-</v>
      </c>
      <c r="M112" s="14"/>
      <c r="N112" s="14"/>
      <c r="O112" s="14"/>
      <c r="P112" s="14"/>
      <c r="U112">
        <v>110</v>
      </c>
      <c r="V112" s="40">
        <f t="shared" si="17"/>
        <v>-44772.839</v>
      </c>
      <c r="W112" s="40">
        <f t="shared" si="18"/>
        <v>-1992279.21</v>
      </c>
      <c r="X112" s="40">
        <f t="shared" si="19"/>
        <v>3.4611894049980314E-22</v>
      </c>
      <c r="AI112">
        <f t="shared" si="20"/>
        <v>2079442454.7373967</v>
      </c>
      <c r="AJ112">
        <f t="shared" si="21"/>
        <v>3972751809920.6509</v>
      </c>
      <c r="AK112">
        <f t="shared" si="22"/>
        <v>683929</v>
      </c>
    </row>
    <row r="113" spans="1:37" x14ac:dyDescent="0.25">
      <c r="A113" s="2">
        <v>42907</v>
      </c>
      <c r="B113">
        <v>836</v>
      </c>
      <c r="C113">
        <f t="shared" si="12"/>
        <v>63.807374074611616</v>
      </c>
      <c r="D113">
        <f t="shared" si="13"/>
        <v>11105.787456000004</v>
      </c>
      <c r="H113">
        <f t="shared" si="14"/>
        <v>4</v>
      </c>
      <c r="I113">
        <f t="shared" si="15"/>
        <v>3.4231960774622525E-2</v>
      </c>
      <c r="K113">
        <v>815</v>
      </c>
      <c r="L113" s="30" t="str">
        <f t="shared" si="16"/>
        <v>+</v>
      </c>
      <c r="M113" s="14">
        <v>1</v>
      </c>
      <c r="N113" s="14"/>
      <c r="O113" s="14"/>
      <c r="P113" s="14"/>
      <c r="U113">
        <v>111</v>
      </c>
      <c r="V113" s="40">
        <f t="shared" si="17"/>
        <v>-44771.7739</v>
      </c>
      <c r="W113" s="40">
        <f t="shared" si="18"/>
        <v>-1992209.1098</v>
      </c>
      <c r="X113" s="40">
        <f t="shared" si="19"/>
        <v>3.4656918771973603E-22</v>
      </c>
      <c r="AI113">
        <f t="shared" si="20"/>
        <v>2079801340.2159209</v>
      </c>
      <c r="AJ113">
        <f t="shared" si="21"/>
        <v>3972492295427.6641</v>
      </c>
      <c r="AK113">
        <f t="shared" si="22"/>
        <v>692224</v>
      </c>
    </row>
    <row r="114" spans="1:37" x14ac:dyDescent="0.25">
      <c r="A114" s="2">
        <v>42908</v>
      </c>
      <c r="B114">
        <v>829</v>
      </c>
      <c r="C114">
        <f t="shared" si="12"/>
        <v>0.97604877340686969</v>
      </c>
      <c r="D114">
        <f t="shared" si="13"/>
        <v>9679.4114560000035</v>
      </c>
      <c r="H114">
        <f t="shared" si="14"/>
        <v>7</v>
      </c>
      <c r="I114">
        <f t="shared" si="15"/>
        <v>5.9905931355589415E-2</v>
      </c>
      <c r="K114">
        <v>816</v>
      </c>
      <c r="L114" s="30" t="str">
        <f t="shared" si="16"/>
        <v>-</v>
      </c>
      <c r="M114" s="14">
        <v>2</v>
      </c>
      <c r="N114" s="14"/>
      <c r="O114" s="14"/>
      <c r="P114" s="14"/>
      <c r="U114">
        <v>112</v>
      </c>
      <c r="V114" s="40">
        <f t="shared" si="17"/>
        <v>-44770.7088</v>
      </c>
      <c r="W114" s="40">
        <f t="shared" si="18"/>
        <v>-1992139.0112000001</v>
      </c>
      <c r="X114" s="40">
        <f t="shared" si="19"/>
        <v>3.4702002064167863E-22</v>
      </c>
      <c r="AI114">
        <f t="shared" si="20"/>
        <v>2080069040.1135213</v>
      </c>
      <c r="AJ114">
        <f t="shared" si="21"/>
        <v>3972228809697.6938</v>
      </c>
      <c r="AK114">
        <f t="shared" si="22"/>
        <v>698896</v>
      </c>
    </row>
    <row r="115" spans="1:37" x14ac:dyDescent="0.25">
      <c r="A115" s="2">
        <v>42909</v>
      </c>
      <c r="B115">
        <v>832</v>
      </c>
      <c r="C115">
        <f t="shared" si="12"/>
        <v>15.903759616780331</v>
      </c>
      <c r="D115">
        <f t="shared" si="13"/>
        <v>10278.715456000004</v>
      </c>
      <c r="H115">
        <f t="shared" si="14"/>
        <v>3</v>
      </c>
      <c r="I115">
        <f t="shared" si="15"/>
        <v>2.5673970580966893E-2</v>
      </c>
      <c r="K115">
        <v>820</v>
      </c>
      <c r="L115" s="30" t="str">
        <f t="shared" si="16"/>
        <v>-</v>
      </c>
      <c r="M115" s="14"/>
      <c r="N115" s="14"/>
      <c r="O115" s="14"/>
      <c r="P115" s="14"/>
      <c r="U115">
        <v>113</v>
      </c>
      <c r="V115" s="40">
        <f t="shared" si="17"/>
        <v>-44769.643700000001</v>
      </c>
      <c r="W115" s="40">
        <f t="shared" si="18"/>
        <v>-1992068.9142</v>
      </c>
      <c r="X115" s="40">
        <f t="shared" si="19"/>
        <v>3.4747144002753871E-22</v>
      </c>
      <c r="AI115">
        <f t="shared" si="20"/>
        <v>2079333442.6447976</v>
      </c>
      <c r="AJ115">
        <f t="shared" si="21"/>
        <v>3971921493666.4834</v>
      </c>
      <c r="AK115">
        <f t="shared" si="22"/>
        <v>687241</v>
      </c>
    </row>
    <row r="116" spans="1:37" x14ac:dyDescent="0.25">
      <c r="A116" s="2">
        <v>42912</v>
      </c>
      <c r="B116">
        <v>838</v>
      </c>
      <c r="C116">
        <f t="shared" si="12"/>
        <v>99.759181303527257</v>
      </c>
      <c r="D116">
        <f t="shared" si="13"/>
        <v>11531.323456000004</v>
      </c>
      <c r="H116">
        <f t="shared" si="14"/>
        <v>6</v>
      </c>
      <c r="I116">
        <f t="shared" si="15"/>
        <v>5.1347941161933787E-2</v>
      </c>
      <c r="K116">
        <v>821</v>
      </c>
      <c r="L116" s="30" t="str">
        <f t="shared" si="16"/>
        <v>+</v>
      </c>
      <c r="M116" s="14">
        <v>2</v>
      </c>
      <c r="N116" s="14"/>
      <c r="O116" s="14"/>
      <c r="P116" s="14"/>
      <c r="U116">
        <v>114</v>
      </c>
      <c r="V116" s="40">
        <f t="shared" si="17"/>
        <v>-44768.578600000001</v>
      </c>
      <c r="W116" s="40">
        <f t="shared" si="18"/>
        <v>-1991998.8188</v>
      </c>
      <c r="X116" s="40">
        <f t="shared" si="19"/>
        <v>3.4792344664021515E-22</v>
      </c>
      <c r="AI116">
        <f t="shared" si="20"/>
        <v>2079509908.1417496</v>
      </c>
      <c r="AJ116">
        <f t="shared" si="21"/>
        <v>3971654053819.1958</v>
      </c>
      <c r="AK116">
        <f t="shared" si="22"/>
        <v>692224</v>
      </c>
    </row>
    <row r="117" spans="1:37" x14ac:dyDescent="0.25">
      <c r="A117" s="2">
        <v>42913</v>
      </c>
      <c r="B117">
        <v>841</v>
      </c>
      <c r="C117">
        <f t="shared" si="12"/>
        <v>168.6868921469007</v>
      </c>
      <c r="D117">
        <f t="shared" si="13"/>
        <v>12184.627456000004</v>
      </c>
      <c r="H117">
        <f t="shared" si="14"/>
        <v>3</v>
      </c>
      <c r="I117">
        <f t="shared" si="15"/>
        <v>2.5673970580966893E-2</v>
      </c>
      <c r="K117">
        <v>822</v>
      </c>
      <c r="L117" s="30" t="str">
        <f t="shared" si="16"/>
        <v>+</v>
      </c>
      <c r="M117" s="14"/>
      <c r="N117" s="14"/>
      <c r="O117" s="14"/>
      <c r="P117" s="14"/>
      <c r="U117">
        <v>115</v>
      </c>
      <c r="V117" s="40">
        <f t="shared" si="17"/>
        <v>-44767.513500000001</v>
      </c>
      <c r="W117" s="40">
        <f t="shared" si="18"/>
        <v>-1991928.7250000001</v>
      </c>
      <c r="X117" s="40">
        <f t="shared" si="19"/>
        <v>3.4837604124359925E-22</v>
      </c>
      <c r="AI117">
        <f t="shared" si="20"/>
        <v>2079960011.5979781</v>
      </c>
      <c r="AJ117">
        <f t="shared" si="21"/>
        <v>3971398586364.9043</v>
      </c>
      <c r="AK117">
        <f t="shared" si="22"/>
        <v>702244</v>
      </c>
    </row>
    <row r="118" spans="1:37" x14ac:dyDescent="0.25">
      <c r="A118" s="2">
        <v>42914</v>
      </c>
      <c r="B118">
        <v>825</v>
      </c>
      <c r="C118">
        <f t="shared" si="12"/>
        <v>9.0724343155755882</v>
      </c>
      <c r="D118">
        <f t="shared" si="13"/>
        <v>8908.3394560000033</v>
      </c>
      <c r="H118">
        <f t="shared" si="14"/>
        <v>16</v>
      </c>
      <c r="I118">
        <f t="shared" si="15"/>
        <v>0.1369278430984901</v>
      </c>
      <c r="K118">
        <v>823</v>
      </c>
      <c r="L118" s="30" t="str">
        <f t="shared" si="16"/>
        <v>-</v>
      </c>
      <c r="M118" s="14">
        <v>7</v>
      </c>
      <c r="N118" s="14"/>
      <c r="O118" s="14"/>
      <c r="P118" s="14"/>
      <c r="U118">
        <v>116</v>
      </c>
      <c r="V118" s="40">
        <f t="shared" si="17"/>
        <v>-44766.448400000001</v>
      </c>
      <c r="W118" s="40">
        <f t="shared" si="18"/>
        <v>-1991858.6328</v>
      </c>
      <c r="X118" s="40">
        <f t="shared" si="19"/>
        <v>3.4882922460257596E-22</v>
      </c>
      <c r="AI118">
        <f t="shared" si="20"/>
        <v>2080136503.6796823</v>
      </c>
      <c r="AJ118">
        <f t="shared" si="21"/>
        <v>3971131176876.5762</v>
      </c>
      <c r="AK118">
        <f t="shared" si="22"/>
        <v>707281</v>
      </c>
    </row>
    <row r="119" spans="1:37" x14ac:dyDescent="0.25">
      <c r="A119" s="2">
        <v>42915</v>
      </c>
      <c r="B119">
        <v>828</v>
      </c>
      <c r="C119">
        <f t="shared" si="12"/>
        <v>1.451589490493409E-4</v>
      </c>
      <c r="D119">
        <f t="shared" si="13"/>
        <v>9483.6434560000034</v>
      </c>
      <c r="H119">
        <f t="shared" si="14"/>
        <v>3</v>
      </c>
      <c r="I119">
        <f t="shared" si="15"/>
        <v>2.5673970580966893E-2</v>
      </c>
      <c r="K119">
        <v>823</v>
      </c>
      <c r="L119" s="30" t="str">
        <f t="shared" si="16"/>
        <v>-</v>
      </c>
      <c r="M119" s="14"/>
      <c r="N119" s="14"/>
      <c r="O119" s="14"/>
      <c r="P119" s="14"/>
      <c r="U119">
        <v>117</v>
      </c>
      <c r="V119" s="40">
        <f t="shared" si="17"/>
        <v>-44765.383300000001</v>
      </c>
      <c r="W119" s="40">
        <f t="shared" si="18"/>
        <v>-1991788.5422</v>
      </c>
      <c r="X119" s="40">
        <f t="shared" si="19"/>
        <v>3.4928299748302523E-22</v>
      </c>
      <c r="AI119">
        <f t="shared" si="20"/>
        <v>2078580167.2098627</v>
      </c>
      <c r="AJ119">
        <f t="shared" si="21"/>
        <v>3970788060429.0054</v>
      </c>
      <c r="AK119">
        <f t="shared" si="22"/>
        <v>680625</v>
      </c>
    </row>
    <row r="120" spans="1:37" x14ac:dyDescent="0.25">
      <c r="A120" s="2">
        <v>42916</v>
      </c>
      <c r="B120">
        <v>823</v>
      </c>
      <c r="C120">
        <f t="shared" si="12"/>
        <v>25.120627086659947</v>
      </c>
      <c r="D120">
        <f t="shared" si="13"/>
        <v>8534.8034560000033</v>
      </c>
      <c r="H120">
        <f t="shared" si="14"/>
        <v>5</v>
      </c>
      <c r="I120">
        <f t="shared" si="15"/>
        <v>4.2789950968278152E-2</v>
      </c>
      <c r="K120">
        <v>824</v>
      </c>
      <c r="L120" s="30" t="str">
        <f t="shared" si="16"/>
        <v>-</v>
      </c>
      <c r="M120" s="14"/>
      <c r="N120" s="14"/>
      <c r="O120" s="14"/>
      <c r="P120" s="14"/>
      <c r="U120">
        <v>118</v>
      </c>
      <c r="V120" s="40">
        <f t="shared" si="17"/>
        <v>-44764.318200000002</v>
      </c>
      <c r="W120" s="40">
        <f t="shared" si="18"/>
        <v>-1991718.4532000001</v>
      </c>
      <c r="X120" s="40">
        <f t="shared" si="19"/>
        <v>3.4973736065182334E-22</v>
      </c>
      <c r="AI120">
        <f t="shared" si="20"/>
        <v>2078756600.7407191</v>
      </c>
      <c r="AJ120">
        <f t="shared" si="21"/>
        <v>3970520684249.0845</v>
      </c>
      <c r="AK120">
        <f t="shared" si="22"/>
        <v>685584</v>
      </c>
    </row>
    <row r="121" spans="1:37" x14ac:dyDescent="0.25">
      <c r="A121" s="2">
        <v>42919</v>
      </c>
      <c r="B121">
        <v>820</v>
      </c>
      <c r="C121">
        <f t="shared" si="12"/>
        <v>64.19291624328649</v>
      </c>
      <c r="D121">
        <f t="shared" si="13"/>
        <v>7989.4994560000023</v>
      </c>
      <c r="H121">
        <f t="shared" si="14"/>
        <v>3</v>
      </c>
      <c r="I121">
        <f t="shared" si="15"/>
        <v>2.5673970580966893E-2</v>
      </c>
      <c r="K121">
        <v>825</v>
      </c>
      <c r="L121" s="30" t="str">
        <f t="shared" si="16"/>
        <v>-</v>
      </c>
      <c r="M121" s="14"/>
      <c r="N121" s="14"/>
      <c r="O121" s="14"/>
      <c r="P121" s="14"/>
      <c r="U121">
        <v>119</v>
      </c>
      <c r="V121" s="40">
        <f t="shared" si="17"/>
        <v>-44763.253100000002</v>
      </c>
      <c r="W121" s="40">
        <f t="shared" si="18"/>
        <v>-1991648.3658</v>
      </c>
      <c r="X121" s="40">
        <f t="shared" si="19"/>
        <v>3.5019231487684435E-22</v>
      </c>
      <c r="AI121">
        <f t="shared" si="20"/>
        <v>2078203580.6680515</v>
      </c>
      <c r="AJ121">
        <f t="shared" si="21"/>
        <v>3970221442720.3682</v>
      </c>
      <c r="AK121">
        <f t="shared" si="22"/>
        <v>677329</v>
      </c>
    </row>
    <row r="122" spans="1:37" x14ac:dyDescent="0.25">
      <c r="A122" s="2">
        <v>42921</v>
      </c>
      <c r="B122">
        <v>811</v>
      </c>
      <c r="C122">
        <f t="shared" si="12"/>
        <v>289.40978371316612</v>
      </c>
      <c r="D122">
        <f t="shared" si="13"/>
        <v>6461.587456000002</v>
      </c>
      <c r="H122">
        <f t="shared" si="14"/>
        <v>9</v>
      </c>
      <c r="I122">
        <f t="shared" si="15"/>
        <v>7.7021911742900684E-2</v>
      </c>
      <c r="K122">
        <v>827</v>
      </c>
      <c r="L122" s="30" t="str">
        <f t="shared" si="16"/>
        <v>-</v>
      </c>
      <c r="M122" s="14"/>
      <c r="N122" s="14"/>
      <c r="O122" s="14"/>
      <c r="P122" s="14"/>
      <c r="U122">
        <v>120</v>
      </c>
      <c r="V122" s="40">
        <f t="shared" si="17"/>
        <v>-44762.188000000002</v>
      </c>
      <c r="W122" s="40">
        <f t="shared" si="18"/>
        <v>-1991578.28</v>
      </c>
      <c r="X122" s="40">
        <f t="shared" si="19"/>
        <v>3.5064786092696069E-22</v>
      </c>
      <c r="AI122">
        <f t="shared" si="20"/>
        <v>2077832963.1786597</v>
      </c>
      <c r="AJ122">
        <f t="shared" si="21"/>
        <v>3969930188713.7227</v>
      </c>
      <c r="AK122">
        <f t="shared" si="22"/>
        <v>672400</v>
      </c>
    </row>
    <row r="123" spans="1:37" x14ac:dyDescent="0.25">
      <c r="A123" s="2">
        <v>42922</v>
      </c>
      <c r="B123">
        <v>816</v>
      </c>
      <c r="C123">
        <f t="shared" si="12"/>
        <v>144.28930178545519</v>
      </c>
      <c r="D123">
        <f t="shared" si="13"/>
        <v>7290.4274560000022</v>
      </c>
      <c r="H123">
        <f t="shared" si="14"/>
        <v>5</v>
      </c>
      <c r="I123">
        <f t="shared" si="15"/>
        <v>4.2789950968278152E-2</v>
      </c>
      <c r="K123">
        <v>828</v>
      </c>
      <c r="L123" s="30" t="str">
        <f t="shared" si="16"/>
        <v>-</v>
      </c>
      <c r="M123" s="14"/>
      <c r="N123" s="14"/>
      <c r="O123" s="14"/>
      <c r="P123" s="14"/>
      <c r="U123">
        <v>121</v>
      </c>
      <c r="V123" s="40">
        <f t="shared" si="17"/>
        <v>-44761.122900000002</v>
      </c>
      <c r="W123" s="40">
        <f t="shared" si="18"/>
        <v>-1991508.1958000001</v>
      </c>
      <c r="X123" s="40">
        <f t="shared" si="19"/>
        <v>3.511039995720455E-22</v>
      </c>
      <c r="AI123">
        <f t="shared" si="20"/>
        <v>2076915464.4833441</v>
      </c>
      <c r="AJ123">
        <f t="shared" si="21"/>
        <v>3969615043058.9185</v>
      </c>
      <c r="AK123">
        <f t="shared" si="22"/>
        <v>657721</v>
      </c>
    </row>
    <row r="124" spans="1:37" x14ac:dyDescent="0.25">
      <c r="A124" s="2">
        <v>42923</v>
      </c>
      <c r="B124">
        <v>823</v>
      </c>
      <c r="C124">
        <f t="shared" si="12"/>
        <v>25.120627086659947</v>
      </c>
      <c r="D124">
        <f t="shared" si="13"/>
        <v>8534.8034560000033</v>
      </c>
      <c r="H124">
        <f t="shared" si="14"/>
        <v>7</v>
      </c>
      <c r="I124">
        <f t="shared" si="15"/>
        <v>5.9905931355589415E-2</v>
      </c>
      <c r="K124">
        <v>829</v>
      </c>
      <c r="L124" s="30" t="str">
        <f t="shared" si="16"/>
        <v>-</v>
      </c>
      <c r="M124" s="14"/>
      <c r="N124" s="14"/>
      <c r="O124" s="14"/>
      <c r="P124" s="14"/>
      <c r="U124">
        <v>122</v>
      </c>
      <c r="V124" s="40">
        <f t="shared" si="17"/>
        <v>-44760.057800000002</v>
      </c>
      <c r="W124" s="40">
        <f t="shared" si="18"/>
        <v>-1991438.1132</v>
      </c>
      <c r="X124" s="40">
        <f t="shared" si="19"/>
        <v>3.5156073158297325E-22</v>
      </c>
      <c r="AI124">
        <f t="shared" si="20"/>
        <v>2077274131.8417046</v>
      </c>
      <c r="AJ124">
        <f t="shared" si="21"/>
        <v>3969355701170.1172</v>
      </c>
      <c r="AK124">
        <f t="shared" si="22"/>
        <v>665856</v>
      </c>
    </row>
    <row r="125" spans="1:37" x14ac:dyDescent="0.25">
      <c r="A125" s="2">
        <v>42926</v>
      </c>
      <c r="B125">
        <v>843</v>
      </c>
      <c r="C125">
        <f t="shared" si="12"/>
        <v>224.63869937581634</v>
      </c>
      <c r="D125">
        <f t="shared" si="13"/>
        <v>12630.163456000004</v>
      </c>
      <c r="H125">
        <f t="shared" si="14"/>
        <v>20</v>
      </c>
      <c r="I125">
        <f t="shared" si="15"/>
        <v>0.17115980387311261</v>
      </c>
      <c r="K125">
        <v>831</v>
      </c>
      <c r="L125" s="30" t="str">
        <f t="shared" si="16"/>
        <v>+</v>
      </c>
      <c r="M125" s="14">
        <v>22</v>
      </c>
      <c r="N125" s="14"/>
      <c r="O125" s="14"/>
      <c r="P125" s="14"/>
      <c r="U125">
        <v>123</v>
      </c>
      <c r="V125" s="40">
        <f t="shared" si="17"/>
        <v>-44758.992700000003</v>
      </c>
      <c r="W125" s="40">
        <f t="shared" si="18"/>
        <v>-1991368.0322</v>
      </c>
      <c r="X125" s="40">
        <f t="shared" si="19"/>
        <v>3.5201805773162094E-22</v>
      </c>
      <c r="AI125">
        <f t="shared" si="20"/>
        <v>2077815158.3981411</v>
      </c>
      <c r="AJ125">
        <f t="shared" si="21"/>
        <v>3969104343168.9033</v>
      </c>
      <c r="AK125">
        <f t="shared" si="22"/>
        <v>677329</v>
      </c>
    </row>
    <row r="126" spans="1:37" x14ac:dyDescent="0.25">
      <c r="A126" s="2">
        <v>42927</v>
      </c>
      <c r="B126">
        <v>845</v>
      </c>
      <c r="C126">
        <f t="shared" si="12"/>
        <v>288.59050660473201</v>
      </c>
      <c r="D126">
        <f t="shared" si="13"/>
        <v>13083.699456000004</v>
      </c>
      <c r="H126">
        <f t="shared" si="14"/>
        <v>2</v>
      </c>
      <c r="I126">
        <f t="shared" si="15"/>
        <v>1.7115980387311262E-2</v>
      </c>
      <c r="K126">
        <v>832</v>
      </c>
      <c r="L126" s="30" t="str">
        <f t="shared" si="16"/>
        <v>+</v>
      </c>
      <c r="M126" s="14"/>
      <c r="N126" s="14"/>
      <c r="O126" s="14"/>
      <c r="P126" s="14"/>
      <c r="U126">
        <v>124</v>
      </c>
      <c r="V126" s="40">
        <f t="shared" si="17"/>
        <v>-44757.927600000003</v>
      </c>
      <c r="W126" s="40">
        <f t="shared" si="18"/>
        <v>-1991297.9528000001</v>
      </c>
      <c r="X126" s="40">
        <f t="shared" si="19"/>
        <v>3.5247597879086998E-22</v>
      </c>
      <c r="AI126">
        <f t="shared" si="20"/>
        <v>2079541738.2108536</v>
      </c>
      <c r="AJ126">
        <f t="shared" si="21"/>
        <v>3968904796819.3896</v>
      </c>
      <c r="AK126">
        <f t="shared" si="22"/>
        <v>710649</v>
      </c>
    </row>
    <row r="127" spans="1:37" x14ac:dyDescent="0.25">
      <c r="A127" s="2">
        <v>42928</v>
      </c>
      <c r="B127">
        <v>861</v>
      </c>
      <c r="C127">
        <f t="shared" si="12"/>
        <v>1088.204964436057</v>
      </c>
      <c r="D127">
        <f>(B127-$F$5)^2</f>
        <v>4250.1987513007352</v>
      </c>
      <c r="H127">
        <f t="shared" si="14"/>
        <v>16</v>
      </c>
      <c r="I127">
        <f t="shared" si="15"/>
        <v>0.1369278430984901</v>
      </c>
      <c r="K127">
        <v>832</v>
      </c>
      <c r="L127" s="30" t="str">
        <f t="shared" si="16"/>
        <v>+</v>
      </c>
      <c r="M127" s="14"/>
      <c r="N127" s="14"/>
      <c r="O127" s="14"/>
      <c r="P127" s="14"/>
      <c r="U127">
        <v>125</v>
      </c>
      <c r="V127" s="40">
        <f t="shared" si="17"/>
        <v>-44756.862500000003</v>
      </c>
      <c r="W127" s="40">
        <f t="shared" si="18"/>
        <v>-1991227.875</v>
      </c>
      <c r="X127" s="40">
        <f t="shared" si="19"/>
        <v>3.5293449553460714E-22</v>
      </c>
      <c r="AI127">
        <f t="shared" si="20"/>
        <v>2079627005.6908419</v>
      </c>
      <c r="AJ127">
        <f t="shared" si="21"/>
        <v>3968633544390.7036</v>
      </c>
      <c r="AK127">
        <f t="shared" si="22"/>
        <v>714025</v>
      </c>
    </row>
    <row r="128" spans="1:37" x14ac:dyDescent="0.25">
      <c r="A128" s="2">
        <v>42929</v>
      </c>
      <c r="B128">
        <v>872</v>
      </c>
      <c r="C128">
        <f t="shared" si="12"/>
        <v>1934.939904195093</v>
      </c>
      <c r="D128">
        <f t="shared" ref="D128:D191" si="23">(B128-$F$5)^2</f>
        <v>2936.9406867846051</v>
      </c>
      <c r="H128">
        <f t="shared" si="14"/>
        <v>11</v>
      </c>
      <c r="I128">
        <f t="shared" si="15"/>
        <v>9.4137892130211939E-2</v>
      </c>
      <c r="K128">
        <v>833</v>
      </c>
      <c r="L128" s="30" t="str">
        <f t="shared" si="16"/>
        <v>+</v>
      </c>
      <c r="M128" s="14"/>
      <c r="N128" s="14"/>
      <c r="O128" s="14"/>
      <c r="P128" s="14"/>
      <c r="U128">
        <v>126</v>
      </c>
      <c r="V128" s="40">
        <f t="shared" si="17"/>
        <v>-44755.797400000003</v>
      </c>
      <c r="W128" s="40">
        <f t="shared" si="18"/>
        <v>-1991157.7988</v>
      </c>
      <c r="X128" s="40">
        <f t="shared" si="19"/>
        <v>3.5339360873772571E-22</v>
      </c>
      <c r="AI128">
        <f t="shared" si="20"/>
        <v>2080989379.0689065</v>
      </c>
      <c r="AJ128">
        <f t="shared" si="21"/>
        <v>3968418085898.7656</v>
      </c>
      <c r="AK128">
        <f t="shared" si="22"/>
        <v>741321</v>
      </c>
    </row>
    <row r="129" spans="1:37" x14ac:dyDescent="0.25">
      <c r="A129" s="2">
        <v>42930</v>
      </c>
      <c r="B129">
        <v>886</v>
      </c>
      <c r="C129">
        <f t="shared" si="12"/>
        <v>3362.6025547975028</v>
      </c>
      <c r="D129">
        <f t="shared" si="23"/>
        <v>1615.5213319458937</v>
      </c>
      <c r="H129">
        <f t="shared" si="14"/>
        <v>14</v>
      </c>
      <c r="I129">
        <f t="shared" si="15"/>
        <v>0.11981186271117883</v>
      </c>
      <c r="K129">
        <v>833</v>
      </c>
      <c r="L129" s="30" t="str">
        <f t="shared" si="16"/>
        <v>+</v>
      </c>
      <c r="M129" s="14"/>
      <c r="N129" s="14"/>
      <c r="O129" s="14"/>
      <c r="P129" s="14"/>
      <c r="U129">
        <v>127</v>
      </c>
      <c r="V129" s="40">
        <f t="shared" si="17"/>
        <v>-44754.732300000003</v>
      </c>
      <c r="W129" s="40">
        <f t="shared" si="18"/>
        <v>-1991087.7242000001</v>
      </c>
      <c r="X129" s="40">
        <f t="shared" si="19"/>
        <v>3.5385331917612715E-22</v>
      </c>
      <c r="AI129">
        <f t="shared" si="20"/>
        <v>2081895895.5754471</v>
      </c>
      <c r="AJ129">
        <f t="shared" si="21"/>
        <v>3968182719307.1685</v>
      </c>
      <c r="AK129">
        <f t="shared" si="22"/>
        <v>760384</v>
      </c>
    </row>
    <row r="130" spans="1:37" x14ac:dyDescent="0.25">
      <c r="A130" s="2">
        <v>42933</v>
      </c>
      <c r="B130">
        <v>892</v>
      </c>
      <c r="C130">
        <f t="shared" ref="C130:C193" si="24">(B130-$F$1)^2</f>
        <v>4094.4579764842497</v>
      </c>
      <c r="D130">
        <f t="shared" si="23"/>
        <v>1169.1987513007318</v>
      </c>
      <c r="H130">
        <f t="shared" si="14"/>
        <v>6</v>
      </c>
      <c r="I130">
        <f t="shared" si="15"/>
        <v>5.1347941161933787E-2</v>
      </c>
      <c r="K130">
        <v>834</v>
      </c>
      <c r="L130" s="30" t="str">
        <f t="shared" si="16"/>
        <v>+</v>
      </c>
      <c r="M130" s="14"/>
      <c r="N130" s="14"/>
      <c r="O130" s="14"/>
      <c r="P130" s="14"/>
      <c r="U130">
        <v>128</v>
      </c>
      <c r="V130" s="40">
        <f t="shared" si="17"/>
        <v>-44753.667200000004</v>
      </c>
      <c r="W130" s="40">
        <f t="shared" si="18"/>
        <v>-1991017.6512</v>
      </c>
      <c r="X130" s="40">
        <f t="shared" si="19"/>
        <v>3.5431362762672224E-22</v>
      </c>
      <c r="AI130">
        <f t="shared" si="20"/>
        <v>2083076444.8802636</v>
      </c>
      <c r="AJ130">
        <f t="shared" si="21"/>
        <v>3967959317903.2178</v>
      </c>
      <c r="AK130">
        <f t="shared" si="22"/>
        <v>784996</v>
      </c>
    </row>
    <row r="131" spans="1:37" x14ac:dyDescent="0.25">
      <c r="A131" s="2">
        <v>42934</v>
      </c>
      <c r="B131">
        <v>892</v>
      </c>
      <c r="C131">
        <f t="shared" si="24"/>
        <v>4094.4579764842497</v>
      </c>
      <c r="D131">
        <f t="shared" si="23"/>
        <v>1169.1987513007318</v>
      </c>
      <c r="H131">
        <f t="shared" ref="H131:H194" si="25">ABS(B131-B130)</f>
        <v>0</v>
      </c>
      <c r="I131">
        <f t="shared" ref="I131:I194" si="26">H131/$F$3</f>
        <v>0</v>
      </c>
      <c r="K131">
        <v>836</v>
      </c>
      <c r="L131" s="30" t="str">
        <f t="shared" ref="L131:L194" si="27">IF(B131&gt;$F$11,"+","-")</f>
        <v>+</v>
      </c>
      <c r="M131" s="14"/>
      <c r="N131" s="14"/>
      <c r="O131" s="14"/>
      <c r="P131" s="14"/>
      <c r="U131">
        <v>129</v>
      </c>
      <c r="V131" s="40">
        <f t="shared" ref="V131:V194" si="28">1.0651*U131 - 44890</f>
        <v>-44752.602099999996</v>
      </c>
      <c r="W131" s="40">
        <f t="shared" ref="W131:W194" si="29" xml:space="preserve"> -0.0008*(U131^2) + 70.277*U131 - 2000000</f>
        <v>-1990947.5797999999</v>
      </c>
      <c r="X131" s="40">
        <f t="shared" ref="X131:X194" si="30" xml:space="preserve"> 3E-22*EXP(0.0013*U131)</f>
        <v>3.5477453486743232E-22</v>
      </c>
      <c r="AI131">
        <f t="shared" si="20"/>
        <v>2083526934.1331561</v>
      </c>
      <c r="AJ131">
        <f t="shared" si="21"/>
        <v>3967704058543.7056</v>
      </c>
      <c r="AK131">
        <f t="shared" si="22"/>
        <v>795664</v>
      </c>
    </row>
    <row r="132" spans="1:37" x14ac:dyDescent="0.25">
      <c r="A132" s="2">
        <v>42935</v>
      </c>
      <c r="B132">
        <v>888</v>
      </c>
      <c r="C132">
        <f t="shared" si="24"/>
        <v>3598.5543620264184</v>
      </c>
      <c r="D132">
        <f t="shared" si="23"/>
        <v>1458.7471383975064</v>
      </c>
      <c r="H132">
        <f t="shared" si="25"/>
        <v>4</v>
      </c>
      <c r="I132">
        <f t="shared" si="26"/>
        <v>3.4231960774622525E-2</v>
      </c>
      <c r="K132">
        <v>837</v>
      </c>
      <c r="L132" s="30" t="str">
        <f t="shared" si="27"/>
        <v>+</v>
      </c>
      <c r="M132" s="14"/>
      <c r="N132" s="14"/>
      <c r="O132" s="14"/>
      <c r="P132" s="14"/>
      <c r="U132">
        <v>130</v>
      </c>
      <c r="V132" s="40">
        <f t="shared" si="28"/>
        <v>-44751.536999999997</v>
      </c>
      <c r="W132" s="40">
        <f t="shared" si="29"/>
        <v>-1990877.51</v>
      </c>
      <c r="X132" s="40">
        <f t="shared" si="30"/>
        <v>3.5523604167719076E-22</v>
      </c>
      <c r="AI132">
        <f t="shared" ref="AI132:AI195" si="31">($B131-V131)^2</f>
        <v>2083429700.8673241</v>
      </c>
      <c r="AJ132">
        <f t="shared" ref="AJ132:AJ195" si="32">($B131-W131)^2</f>
        <v>3967424911657.8403</v>
      </c>
      <c r="AK132">
        <f t="shared" ref="AK132:AK195" si="33">($B131-X131)^2</f>
        <v>795664</v>
      </c>
    </row>
    <row r="133" spans="1:37" x14ac:dyDescent="0.25">
      <c r="A133" s="2">
        <v>42936</v>
      </c>
      <c r="B133">
        <v>895</v>
      </c>
      <c r="C133">
        <f t="shared" si="24"/>
        <v>4487.3856873276227</v>
      </c>
      <c r="D133">
        <f t="shared" si="23"/>
        <v>973.03746097815099</v>
      </c>
      <c r="H133">
        <f t="shared" si="25"/>
        <v>7</v>
      </c>
      <c r="I133">
        <f t="shared" si="26"/>
        <v>5.9905931355589415E-2</v>
      </c>
      <c r="K133">
        <v>838</v>
      </c>
      <c r="L133" s="30" t="str">
        <f t="shared" si="27"/>
        <v>+</v>
      </c>
      <c r="M133" s="14"/>
      <c r="N133" s="14"/>
      <c r="O133" s="14"/>
      <c r="P133" s="14"/>
      <c r="U133">
        <v>131</v>
      </c>
      <c r="V133" s="40">
        <f t="shared" si="28"/>
        <v>-44750.471899999997</v>
      </c>
      <c r="W133" s="40">
        <f t="shared" si="29"/>
        <v>-1990807.4417999999</v>
      </c>
      <c r="X133" s="40">
        <f t="shared" si="30"/>
        <v>3.5569814883594429E-22</v>
      </c>
      <c r="AI133">
        <f t="shared" si="31"/>
        <v>2082967337.5743687</v>
      </c>
      <c r="AJ133">
        <f t="shared" si="32"/>
        <v>3967129846825.5601</v>
      </c>
      <c r="AK133">
        <f t="shared" si="33"/>
        <v>788544</v>
      </c>
    </row>
    <row r="134" spans="1:37" x14ac:dyDescent="0.25">
      <c r="A134" s="2">
        <v>42937</v>
      </c>
      <c r="B134">
        <v>911</v>
      </c>
      <c r="C134">
        <f t="shared" si="24"/>
        <v>6887.0001451589478</v>
      </c>
      <c r="D134">
        <f t="shared" si="23"/>
        <v>230.84391259105254</v>
      </c>
      <c r="H134">
        <f t="shared" si="25"/>
        <v>16</v>
      </c>
      <c r="I134">
        <f t="shared" si="26"/>
        <v>0.1369278430984901</v>
      </c>
      <c r="K134">
        <v>838</v>
      </c>
      <c r="L134" s="30" t="str">
        <f t="shared" si="27"/>
        <v>+</v>
      </c>
      <c r="M134" s="14"/>
      <c r="N134" s="14"/>
      <c r="O134" s="14"/>
      <c r="P134" s="14"/>
      <c r="U134">
        <v>132</v>
      </c>
      <c r="V134" s="40">
        <f t="shared" si="28"/>
        <v>-44749.406799999997</v>
      </c>
      <c r="W134" s="40">
        <f t="shared" si="29"/>
        <v>-1990737.3751999999</v>
      </c>
      <c r="X134" s="40">
        <f t="shared" si="30"/>
        <v>3.5616085712465392E-22</v>
      </c>
      <c r="AI134">
        <f t="shared" si="31"/>
        <v>2083509104.9736893</v>
      </c>
      <c r="AJ134">
        <f t="shared" si="32"/>
        <v>3966878616672.082</v>
      </c>
      <c r="AK134">
        <f t="shared" si="33"/>
        <v>801025</v>
      </c>
    </row>
    <row r="135" spans="1:37" x14ac:dyDescent="0.25">
      <c r="A135" s="2">
        <v>42940</v>
      </c>
      <c r="B135">
        <v>906</v>
      </c>
      <c r="C135">
        <f t="shared" si="24"/>
        <v>6082.1206270866587</v>
      </c>
      <c r="D135">
        <f t="shared" si="23"/>
        <v>407.77939646202083</v>
      </c>
      <c r="H135">
        <f t="shared" si="25"/>
        <v>5</v>
      </c>
      <c r="I135">
        <f t="shared" si="26"/>
        <v>4.2789950968278152E-2</v>
      </c>
      <c r="K135">
        <v>841</v>
      </c>
      <c r="L135" s="30" t="str">
        <f t="shared" si="27"/>
        <v>+</v>
      </c>
      <c r="M135" s="14"/>
      <c r="N135" s="14"/>
      <c r="O135" s="14"/>
      <c r="P135" s="14"/>
      <c r="U135">
        <v>133</v>
      </c>
      <c r="V135" s="40">
        <f t="shared" si="28"/>
        <v>-44748.341699999997</v>
      </c>
      <c r="W135" s="40">
        <f t="shared" si="29"/>
        <v>-1990667.3101999999</v>
      </c>
      <c r="X135" s="40">
        <f t="shared" si="30"/>
        <v>3.5662416732529685E-22</v>
      </c>
      <c r="AI135">
        <f t="shared" si="31"/>
        <v>2084872749.1414859</v>
      </c>
      <c r="AJ135">
        <f t="shared" si="32"/>
        <v>3966663250436.7993</v>
      </c>
      <c r="AK135">
        <f t="shared" si="33"/>
        <v>829921</v>
      </c>
    </row>
    <row r="136" spans="1:37" x14ac:dyDescent="0.25">
      <c r="A136" s="2">
        <v>42941</v>
      </c>
      <c r="B136">
        <v>890</v>
      </c>
      <c r="C136">
        <f t="shared" si="24"/>
        <v>3842.506169255334</v>
      </c>
      <c r="D136">
        <f t="shared" si="23"/>
        <v>1309.9729448491191</v>
      </c>
      <c r="H136">
        <f t="shared" si="25"/>
        <v>16</v>
      </c>
      <c r="I136">
        <f t="shared" si="26"/>
        <v>0.1369278430984901</v>
      </c>
      <c r="K136">
        <v>842</v>
      </c>
      <c r="L136" s="30" t="str">
        <f t="shared" si="27"/>
        <v>+</v>
      </c>
      <c r="M136" s="14"/>
      <c r="N136" s="14"/>
      <c r="O136" s="14"/>
      <c r="P136" s="14"/>
      <c r="U136">
        <v>134</v>
      </c>
      <c r="V136" s="40">
        <f t="shared" si="28"/>
        <v>-44747.276599999997</v>
      </c>
      <c r="W136" s="40">
        <f t="shared" si="29"/>
        <v>-1990597.2468000001</v>
      </c>
      <c r="X136" s="40">
        <f t="shared" si="30"/>
        <v>3.5708808022086743E-22</v>
      </c>
      <c r="AI136">
        <f t="shared" si="31"/>
        <v>2084318916.0603585</v>
      </c>
      <c r="AJ136">
        <f t="shared" si="32"/>
        <v>3966364249900.9854</v>
      </c>
      <c r="AK136">
        <f t="shared" si="33"/>
        <v>820836</v>
      </c>
    </row>
    <row r="137" spans="1:37" x14ac:dyDescent="0.25">
      <c r="A137" s="2">
        <v>42942</v>
      </c>
      <c r="B137">
        <v>881</v>
      </c>
      <c r="C137">
        <f t="shared" si="24"/>
        <v>2807.7230367252137</v>
      </c>
      <c r="D137">
        <f t="shared" si="23"/>
        <v>2042.456815816862</v>
      </c>
      <c r="H137">
        <f t="shared" si="25"/>
        <v>9</v>
      </c>
      <c r="I137">
        <f t="shared" si="26"/>
        <v>7.7021911742900684E-2</v>
      </c>
      <c r="K137">
        <v>842</v>
      </c>
      <c r="L137" s="30" t="str">
        <f t="shared" si="27"/>
        <v>+</v>
      </c>
      <c r="M137" s="14"/>
      <c r="N137" s="14"/>
      <c r="O137" s="14"/>
      <c r="P137" s="14"/>
      <c r="U137">
        <v>135</v>
      </c>
      <c r="V137" s="40">
        <f t="shared" si="28"/>
        <v>-44746.211499999998</v>
      </c>
      <c r="W137" s="40">
        <f t="shared" si="29"/>
        <v>-1990527.1850000001</v>
      </c>
      <c r="X137" s="40">
        <f t="shared" si="30"/>
        <v>3.5755259659537864E-22</v>
      </c>
      <c r="AI137">
        <f t="shared" si="31"/>
        <v>2082761015.4649074</v>
      </c>
      <c r="AJ137">
        <f t="shared" si="32"/>
        <v>3966021454167.0444</v>
      </c>
      <c r="AK137">
        <f t="shared" si="33"/>
        <v>792100</v>
      </c>
    </row>
    <row r="138" spans="1:37" x14ac:dyDescent="0.25">
      <c r="A138" s="2">
        <v>42943</v>
      </c>
      <c r="B138">
        <v>887</v>
      </c>
      <c r="C138">
        <f t="shared" si="24"/>
        <v>3479.5784584119606</v>
      </c>
      <c r="D138">
        <f t="shared" si="23"/>
        <v>1536.1342351717001</v>
      </c>
      <c r="H138">
        <f t="shared" si="25"/>
        <v>6</v>
      </c>
      <c r="I138">
        <f t="shared" si="26"/>
        <v>5.1347941161933787E-2</v>
      </c>
      <c r="K138">
        <v>843</v>
      </c>
      <c r="L138" s="30" t="str">
        <f t="shared" si="27"/>
        <v>+</v>
      </c>
      <c r="M138" s="14"/>
      <c r="N138" s="14"/>
      <c r="O138" s="14"/>
      <c r="P138" s="14"/>
      <c r="U138">
        <v>136</v>
      </c>
      <c r="V138" s="40">
        <f t="shared" si="28"/>
        <v>-44745.146399999998</v>
      </c>
      <c r="W138" s="40">
        <f t="shared" si="29"/>
        <v>-1990457.1248000001</v>
      </c>
      <c r="X138" s="40">
        <f t="shared" si="30"/>
        <v>3.5801771723386313E-22</v>
      </c>
      <c r="AI138">
        <f t="shared" si="31"/>
        <v>2081842429.265732</v>
      </c>
      <c r="AJ138">
        <f t="shared" si="32"/>
        <v>3965706559284.9946</v>
      </c>
      <c r="AK138">
        <f t="shared" si="33"/>
        <v>776161</v>
      </c>
    </row>
    <row r="139" spans="1:37" x14ac:dyDescent="0.25">
      <c r="A139" s="2">
        <v>42944</v>
      </c>
      <c r="B139">
        <v>851</v>
      </c>
      <c r="C139">
        <f t="shared" si="24"/>
        <v>528.44592829147894</v>
      </c>
      <c r="D139">
        <f t="shared" si="23"/>
        <v>5654.0697190426717</v>
      </c>
      <c r="H139">
        <f t="shared" si="25"/>
        <v>36</v>
      </c>
      <c r="I139">
        <f t="shared" si="26"/>
        <v>0.30808764697160274</v>
      </c>
      <c r="K139">
        <v>845</v>
      </c>
      <c r="L139" s="30" t="str">
        <f t="shared" si="27"/>
        <v>+</v>
      </c>
      <c r="M139" s="14"/>
      <c r="N139" s="14"/>
      <c r="O139" s="14"/>
      <c r="P139" s="14"/>
      <c r="U139">
        <v>137</v>
      </c>
      <c r="V139" s="40">
        <f t="shared" si="28"/>
        <v>-44744.081299999998</v>
      </c>
      <c r="W139" s="40">
        <f t="shared" si="29"/>
        <v>-1990387.0662</v>
      </c>
      <c r="X139" s="40">
        <f t="shared" si="30"/>
        <v>3.58483442922375E-22</v>
      </c>
      <c r="AI139">
        <f t="shared" si="31"/>
        <v>2082292785.0710328</v>
      </c>
      <c r="AJ139">
        <f t="shared" si="32"/>
        <v>3965451423375.4785</v>
      </c>
      <c r="AK139">
        <f t="shared" si="33"/>
        <v>786769</v>
      </c>
    </row>
    <row r="140" spans="1:37" x14ac:dyDescent="0.25">
      <c r="A140" s="2">
        <v>42947</v>
      </c>
      <c r="B140">
        <v>862</v>
      </c>
      <c r="C140">
        <f t="shared" si="24"/>
        <v>1155.1808680505148</v>
      </c>
      <c r="D140">
        <f t="shared" si="23"/>
        <v>4120.8116545265411</v>
      </c>
      <c r="H140">
        <f t="shared" si="25"/>
        <v>11</v>
      </c>
      <c r="I140">
        <f t="shared" si="26"/>
        <v>9.4137892130211939E-2</v>
      </c>
      <c r="K140">
        <v>845</v>
      </c>
      <c r="L140" s="30" t="str">
        <f t="shared" si="27"/>
        <v>+</v>
      </c>
      <c r="M140" s="14"/>
      <c r="N140" s="14"/>
      <c r="O140" s="14"/>
      <c r="P140" s="14"/>
      <c r="U140">
        <v>138</v>
      </c>
      <c r="V140" s="40">
        <f t="shared" si="28"/>
        <v>-44743.016199999998</v>
      </c>
      <c r="W140" s="40">
        <f t="shared" si="29"/>
        <v>-1990317.0092</v>
      </c>
      <c r="X140" s="40">
        <f t="shared" si="30"/>
        <v>3.5894977444799067E-22</v>
      </c>
      <c r="AI140">
        <f t="shared" si="31"/>
        <v>2078911438.7536094</v>
      </c>
      <c r="AJ140">
        <f t="shared" si="32"/>
        <v>3965029036283.9155</v>
      </c>
      <c r="AK140">
        <f t="shared" si="33"/>
        <v>724201</v>
      </c>
    </row>
    <row r="141" spans="1:37" x14ac:dyDescent="0.25">
      <c r="A141" s="2">
        <v>42948</v>
      </c>
      <c r="B141">
        <v>858</v>
      </c>
      <c r="C141">
        <f t="shared" si="24"/>
        <v>899.27725359268368</v>
      </c>
      <c r="D141">
        <f t="shared" si="23"/>
        <v>4650.3600416233157</v>
      </c>
      <c r="H141">
        <f t="shared" si="25"/>
        <v>4</v>
      </c>
      <c r="I141">
        <f t="shared" si="26"/>
        <v>3.4231960774622525E-2</v>
      </c>
      <c r="K141">
        <v>845</v>
      </c>
      <c r="L141" s="30" t="str">
        <f t="shared" si="27"/>
        <v>+</v>
      </c>
      <c r="M141" s="14"/>
      <c r="N141" s="14"/>
      <c r="O141" s="14"/>
      <c r="P141" s="14"/>
      <c r="U141">
        <v>139</v>
      </c>
      <c r="V141" s="40">
        <f t="shared" si="28"/>
        <v>-44741.951099999998</v>
      </c>
      <c r="W141" s="40">
        <f t="shared" si="29"/>
        <v>-1990246.9538</v>
      </c>
      <c r="X141" s="40">
        <f t="shared" si="30"/>
        <v>3.5941671259881069E-22</v>
      </c>
      <c r="AI141">
        <f t="shared" si="31"/>
        <v>2079817502.6022623</v>
      </c>
      <c r="AJ141">
        <f t="shared" si="32"/>
        <v>3964793846678.6934</v>
      </c>
      <c r="AK141">
        <f t="shared" si="33"/>
        <v>743044</v>
      </c>
    </row>
    <row r="142" spans="1:37" x14ac:dyDescent="0.25">
      <c r="A142" s="2">
        <v>42949</v>
      </c>
      <c r="B142">
        <v>871</v>
      </c>
      <c r="C142">
        <f t="shared" si="24"/>
        <v>1847.9640005806352</v>
      </c>
      <c r="D142">
        <f t="shared" si="23"/>
        <v>3046.3277835587987</v>
      </c>
      <c r="H142">
        <f t="shared" si="25"/>
        <v>13</v>
      </c>
      <c r="I142">
        <f t="shared" si="26"/>
        <v>0.11125387251752321</v>
      </c>
      <c r="K142">
        <v>847</v>
      </c>
      <c r="L142" s="30" t="str">
        <f t="shared" si="27"/>
        <v>+</v>
      </c>
      <c r="M142" s="14"/>
      <c r="N142" s="14"/>
      <c r="O142" s="14"/>
      <c r="P142" s="14"/>
      <c r="U142">
        <v>140</v>
      </c>
      <c r="V142" s="40">
        <f t="shared" si="28"/>
        <v>-44740.885999999999</v>
      </c>
      <c r="W142" s="40">
        <f t="shared" si="29"/>
        <v>-1990176.9</v>
      </c>
      <c r="X142" s="40">
        <f t="shared" si="30"/>
        <v>3.5988425816396048E-22</v>
      </c>
      <c r="AI142">
        <f t="shared" si="31"/>
        <v>2079355540.322391</v>
      </c>
      <c r="AJ142">
        <f t="shared" si="32"/>
        <v>3964498937046.9004</v>
      </c>
      <c r="AK142">
        <f t="shared" si="33"/>
        <v>736164</v>
      </c>
    </row>
    <row r="143" spans="1:37" x14ac:dyDescent="0.25">
      <c r="A143" s="2">
        <v>42950</v>
      </c>
      <c r="B143">
        <v>838</v>
      </c>
      <c r="C143">
        <f t="shared" si="24"/>
        <v>99.759181303527257</v>
      </c>
      <c r="D143">
        <f t="shared" si="23"/>
        <v>7778.1019771071888</v>
      </c>
      <c r="H143">
        <f t="shared" si="25"/>
        <v>33</v>
      </c>
      <c r="I143">
        <f t="shared" si="26"/>
        <v>0.2824136763906358</v>
      </c>
      <c r="K143">
        <v>848</v>
      </c>
      <c r="L143" s="30" t="str">
        <f t="shared" si="27"/>
        <v>+</v>
      </c>
      <c r="M143" s="14"/>
      <c r="N143" s="14"/>
      <c r="O143" s="14"/>
      <c r="P143" s="14"/>
      <c r="U143">
        <v>141</v>
      </c>
      <c r="V143" s="40">
        <f t="shared" si="28"/>
        <v>-44739.820899999999</v>
      </c>
      <c r="W143" s="40">
        <f t="shared" si="29"/>
        <v>-1990106.8478000001</v>
      </c>
      <c r="X143" s="40">
        <f t="shared" si="30"/>
        <v>3.6035241193359227E-22</v>
      </c>
      <c r="AI143">
        <f t="shared" si="31"/>
        <v>2080444144.4769959</v>
      </c>
      <c r="AJ143">
        <f t="shared" si="32"/>
        <v>3964271740094.4097</v>
      </c>
      <c r="AK143">
        <f t="shared" si="33"/>
        <v>758641</v>
      </c>
    </row>
    <row r="144" spans="1:37" x14ac:dyDescent="0.25">
      <c r="A144" s="2">
        <v>42951</v>
      </c>
      <c r="B144">
        <v>833</v>
      </c>
      <c r="C144">
        <f t="shared" si="24"/>
        <v>24.879663231238151</v>
      </c>
      <c r="D144">
        <f t="shared" si="23"/>
        <v>8685.0374609781575</v>
      </c>
      <c r="H144">
        <f t="shared" si="25"/>
        <v>5</v>
      </c>
      <c r="I144">
        <f t="shared" si="26"/>
        <v>4.2789950968278152E-2</v>
      </c>
      <c r="K144">
        <v>850</v>
      </c>
      <c r="L144" s="30" t="str">
        <f t="shared" si="27"/>
        <v>+</v>
      </c>
      <c r="M144" s="14"/>
      <c r="N144" s="14"/>
      <c r="O144" s="14"/>
      <c r="P144" s="14"/>
      <c r="U144">
        <v>142</v>
      </c>
      <c r="V144" s="40">
        <f t="shared" si="28"/>
        <v>-44738.755799999999</v>
      </c>
      <c r="W144" s="40">
        <f t="shared" si="29"/>
        <v>-1990036.7971999999</v>
      </c>
      <c r="X144" s="40">
        <f t="shared" si="30"/>
        <v>3.6082117469888592E-22</v>
      </c>
      <c r="AI144">
        <f t="shared" si="31"/>
        <v>2077337757.9924767</v>
      </c>
      <c r="AJ144">
        <f t="shared" si="32"/>
        <v>3963861386981.3657</v>
      </c>
      <c r="AK144">
        <f t="shared" si="33"/>
        <v>702244</v>
      </c>
    </row>
    <row r="145" spans="1:37" x14ac:dyDescent="0.25">
      <c r="A145" s="2">
        <v>42954</v>
      </c>
      <c r="B145">
        <v>837</v>
      </c>
      <c r="C145">
        <f t="shared" si="24"/>
        <v>80.783277689069436</v>
      </c>
      <c r="D145">
        <f t="shared" si="23"/>
        <v>7955.4890738813829</v>
      </c>
      <c r="H145">
        <f t="shared" si="25"/>
        <v>4</v>
      </c>
      <c r="I145">
        <f t="shared" si="26"/>
        <v>3.4231960774622525E-2</v>
      </c>
      <c r="K145">
        <v>851</v>
      </c>
      <c r="L145" s="30" t="str">
        <f t="shared" si="27"/>
        <v>+</v>
      </c>
      <c r="M145" s="14"/>
      <c r="N145" s="14"/>
      <c r="O145" s="14"/>
      <c r="P145" s="14"/>
      <c r="U145">
        <v>143</v>
      </c>
      <c r="V145" s="40">
        <f t="shared" si="28"/>
        <v>-44737.690699999999</v>
      </c>
      <c r="W145" s="40">
        <f t="shared" si="29"/>
        <v>-1989966.7482</v>
      </c>
      <c r="X145" s="40">
        <f t="shared" si="30"/>
        <v>3.6129054725205071E-22</v>
      </c>
      <c r="AI145">
        <f t="shared" si="31"/>
        <v>2076784926.6948335</v>
      </c>
      <c r="AJ145">
        <f t="shared" si="32"/>
        <v>3963562549403.1689</v>
      </c>
      <c r="AK145">
        <f t="shared" si="33"/>
        <v>693889</v>
      </c>
    </row>
    <row r="146" spans="1:37" x14ac:dyDescent="0.25">
      <c r="A146" s="2">
        <v>42955</v>
      </c>
      <c r="B146">
        <v>855</v>
      </c>
      <c r="C146">
        <f t="shared" si="24"/>
        <v>728.34954274931022</v>
      </c>
      <c r="D146">
        <f t="shared" si="23"/>
        <v>5068.5213319458971</v>
      </c>
      <c r="H146">
        <f t="shared" si="25"/>
        <v>18</v>
      </c>
      <c r="I146">
        <f t="shared" si="26"/>
        <v>0.15404382348580137</v>
      </c>
      <c r="K146">
        <v>852</v>
      </c>
      <c r="L146" s="30" t="str">
        <f t="shared" si="27"/>
        <v>+</v>
      </c>
      <c r="M146" s="14"/>
      <c r="N146" s="14"/>
      <c r="O146" s="14"/>
      <c r="P146" s="14"/>
      <c r="U146">
        <v>144</v>
      </c>
      <c r="V146" s="40">
        <f t="shared" si="28"/>
        <v>-44736.625599999999</v>
      </c>
      <c r="W146" s="40">
        <f t="shared" si="29"/>
        <v>-1989896.7008</v>
      </c>
      <c r="X146" s="40">
        <f t="shared" si="30"/>
        <v>3.6176053038632636E-22</v>
      </c>
      <c r="AI146">
        <f t="shared" si="31"/>
        <v>2077052432.4006665</v>
      </c>
      <c r="AJ146">
        <f t="shared" si="32"/>
        <v>3963299563847.1689</v>
      </c>
      <c r="AK146">
        <f t="shared" si="33"/>
        <v>700569</v>
      </c>
    </row>
    <row r="147" spans="1:37" x14ac:dyDescent="0.25">
      <c r="A147" s="2">
        <v>42956</v>
      </c>
      <c r="B147">
        <v>815</v>
      </c>
      <c r="C147">
        <f t="shared" si="24"/>
        <v>169.31339817099737</v>
      </c>
      <c r="D147">
        <f t="shared" si="23"/>
        <v>12364.005202913642</v>
      </c>
      <c r="H147">
        <f t="shared" si="25"/>
        <v>40</v>
      </c>
      <c r="I147">
        <f t="shared" si="26"/>
        <v>0.34231960774622522</v>
      </c>
      <c r="K147">
        <v>854</v>
      </c>
      <c r="L147" s="30" t="str">
        <f t="shared" si="27"/>
        <v>-</v>
      </c>
      <c r="M147" s="14">
        <v>5</v>
      </c>
      <c r="N147" s="14"/>
      <c r="O147" s="14"/>
      <c r="P147" s="14"/>
      <c r="U147">
        <v>145</v>
      </c>
      <c r="V147" s="40">
        <f t="shared" si="28"/>
        <v>-44735.5605</v>
      </c>
      <c r="W147" s="40">
        <f t="shared" si="29"/>
        <v>-1989826.655</v>
      </c>
      <c r="X147" s="40">
        <f t="shared" si="30"/>
        <v>3.6223112489598448E-22</v>
      </c>
      <c r="AI147">
        <f t="shared" si="31"/>
        <v>2078596324.8505752</v>
      </c>
      <c r="AJ147">
        <f t="shared" si="32"/>
        <v>3963092334238.0928</v>
      </c>
      <c r="AK147">
        <f t="shared" si="33"/>
        <v>731025</v>
      </c>
    </row>
    <row r="148" spans="1:37" x14ac:dyDescent="0.25">
      <c r="A148" s="2">
        <v>42957</v>
      </c>
      <c r="B148">
        <v>794</v>
      </c>
      <c r="C148">
        <f t="shared" si="24"/>
        <v>1156.8194222673831</v>
      </c>
      <c r="D148">
        <f t="shared" si="23"/>
        <v>17475.13423517171</v>
      </c>
      <c r="H148">
        <f t="shared" si="25"/>
        <v>21</v>
      </c>
      <c r="I148">
        <f t="shared" si="26"/>
        <v>0.17971779406676824</v>
      </c>
      <c r="K148">
        <v>855</v>
      </c>
      <c r="L148" s="30" t="str">
        <f t="shared" si="27"/>
        <v>-</v>
      </c>
      <c r="M148" s="14"/>
      <c r="N148" s="14"/>
      <c r="O148" s="14"/>
      <c r="P148" s="14"/>
      <c r="U148">
        <v>146</v>
      </c>
      <c r="V148" s="40">
        <f t="shared" si="28"/>
        <v>-44734.4954</v>
      </c>
      <c r="W148" s="40">
        <f t="shared" si="29"/>
        <v>-1989756.6107999999</v>
      </c>
      <c r="X148" s="40">
        <f t="shared" si="30"/>
        <v>3.627023315763299E-22</v>
      </c>
      <c r="AI148">
        <f t="shared" si="31"/>
        <v>2074853561.8641603</v>
      </c>
      <c r="AJ148">
        <f t="shared" si="32"/>
        <v>3962654198621.1392</v>
      </c>
      <c r="AK148">
        <f t="shared" si="33"/>
        <v>664225</v>
      </c>
    </row>
    <row r="149" spans="1:37" x14ac:dyDescent="0.25">
      <c r="A149" s="2">
        <v>42958</v>
      </c>
      <c r="B149">
        <v>794</v>
      </c>
      <c r="C149">
        <f t="shared" si="24"/>
        <v>1156.8194222673831</v>
      </c>
      <c r="D149">
        <f t="shared" si="23"/>
        <v>17475.13423517171</v>
      </c>
      <c r="H149">
        <f t="shared" si="25"/>
        <v>0</v>
      </c>
      <c r="I149">
        <f t="shared" si="26"/>
        <v>0</v>
      </c>
      <c r="K149">
        <v>858</v>
      </c>
      <c r="L149" s="30" t="str">
        <f t="shared" si="27"/>
        <v>-</v>
      </c>
      <c r="M149" s="14"/>
      <c r="N149" s="14"/>
      <c r="O149" s="14"/>
      <c r="P149" s="14"/>
      <c r="U149">
        <v>147</v>
      </c>
      <c r="V149" s="40">
        <f t="shared" si="28"/>
        <v>-44733.4303</v>
      </c>
      <c r="W149" s="40">
        <f t="shared" si="29"/>
        <v>-1989686.5682000001</v>
      </c>
      <c r="X149" s="40">
        <f t="shared" si="30"/>
        <v>3.6317415122370201E-22</v>
      </c>
      <c r="AI149">
        <f t="shared" si="31"/>
        <v>2072843893.3878212</v>
      </c>
      <c r="AJ149">
        <f t="shared" si="32"/>
        <v>3962291734156.2529</v>
      </c>
      <c r="AK149">
        <f t="shared" si="33"/>
        <v>630436</v>
      </c>
    </row>
    <row r="150" spans="1:37" x14ac:dyDescent="0.25">
      <c r="A150" s="2">
        <v>42961</v>
      </c>
      <c r="B150">
        <v>812</v>
      </c>
      <c r="C150">
        <f t="shared" si="24"/>
        <v>256.38568732762394</v>
      </c>
      <c r="D150">
        <f t="shared" si="23"/>
        <v>13040.166493236224</v>
      </c>
      <c r="H150">
        <f t="shared" si="25"/>
        <v>18</v>
      </c>
      <c r="I150">
        <f t="shared" si="26"/>
        <v>0.15404382348580137</v>
      </c>
      <c r="K150">
        <v>858</v>
      </c>
      <c r="L150" s="30" t="str">
        <f t="shared" si="27"/>
        <v>-</v>
      </c>
      <c r="M150" s="14"/>
      <c r="N150" s="14"/>
      <c r="O150" s="14"/>
      <c r="P150" s="14"/>
      <c r="U150">
        <v>148</v>
      </c>
      <c r="V150" s="40">
        <f t="shared" si="28"/>
        <v>-44732.3652</v>
      </c>
      <c r="W150" s="40">
        <f t="shared" si="29"/>
        <v>-1989616.5271999999</v>
      </c>
      <c r="X150" s="40">
        <f t="shared" si="30"/>
        <v>3.6364658463547611E-22</v>
      </c>
      <c r="AI150">
        <f t="shared" si="31"/>
        <v>2072746909.7213581</v>
      </c>
      <c r="AJ150">
        <f t="shared" si="32"/>
        <v>3962012892381.7954</v>
      </c>
      <c r="AK150">
        <f t="shared" si="33"/>
        <v>630436</v>
      </c>
    </row>
    <row r="151" spans="1:37" x14ac:dyDescent="0.25">
      <c r="A151" s="2">
        <v>42962</v>
      </c>
      <c r="B151">
        <v>824</v>
      </c>
      <c r="C151">
        <f t="shared" si="24"/>
        <v>16.096530701117768</v>
      </c>
      <c r="D151">
        <f t="shared" si="23"/>
        <v>10443.5213319459</v>
      </c>
      <c r="H151">
        <f t="shared" si="25"/>
        <v>12</v>
      </c>
      <c r="I151">
        <f t="shared" si="26"/>
        <v>0.10269588232386757</v>
      </c>
      <c r="K151">
        <v>861</v>
      </c>
      <c r="L151" s="30" t="str">
        <f t="shared" si="27"/>
        <v>-</v>
      </c>
      <c r="M151" s="14"/>
      <c r="N151" s="14"/>
      <c r="O151" s="14"/>
      <c r="P151" s="14"/>
      <c r="U151">
        <v>149</v>
      </c>
      <c r="V151" s="40">
        <f t="shared" si="28"/>
        <v>-44731.3001</v>
      </c>
      <c r="W151" s="40">
        <f t="shared" si="29"/>
        <v>-1989546.4878</v>
      </c>
      <c r="X151" s="40">
        <f t="shared" si="30"/>
        <v>3.6411963261006479E-22</v>
      </c>
      <c r="AI151">
        <f t="shared" si="31"/>
        <v>2074289201.4709711</v>
      </c>
      <c r="AJ151">
        <f t="shared" si="32"/>
        <v>3961805721891.5605</v>
      </c>
      <c r="AK151">
        <f t="shared" si="33"/>
        <v>659344</v>
      </c>
    </row>
    <row r="152" spans="1:37" x14ac:dyDescent="0.25">
      <c r="A152" s="2">
        <v>42963</v>
      </c>
      <c r="B152">
        <v>842</v>
      </c>
      <c r="C152">
        <f t="shared" si="24"/>
        <v>195.66279576135852</v>
      </c>
      <c r="D152">
        <f t="shared" si="23"/>
        <v>7088.5535900104142</v>
      </c>
      <c r="H152">
        <f t="shared" si="25"/>
        <v>18</v>
      </c>
      <c r="I152">
        <f t="shared" si="26"/>
        <v>0.15404382348580137</v>
      </c>
      <c r="K152">
        <v>861</v>
      </c>
      <c r="L152" s="30" t="str">
        <f t="shared" si="27"/>
        <v>+</v>
      </c>
      <c r="M152" s="14">
        <v>12</v>
      </c>
      <c r="N152" s="14"/>
      <c r="O152" s="14"/>
      <c r="P152" s="14"/>
      <c r="U152">
        <v>150</v>
      </c>
      <c r="V152" s="40">
        <f t="shared" si="28"/>
        <v>-44730.235000000001</v>
      </c>
      <c r="W152" s="40">
        <f t="shared" si="29"/>
        <v>-1989476.45</v>
      </c>
      <c r="X152" s="40">
        <f t="shared" si="30"/>
        <v>3.6459329594691917E-22</v>
      </c>
      <c r="AI152">
        <f t="shared" si="31"/>
        <v>2075285367.2010601</v>
      </c>
      <c r="AJ152">
        <f t="shared" si="32"/>
        <v>3961574678705.21</v>
      </c>
      <c r="AK152">
        <f t="shared" si="33"/>
        <v>678976</v>
      </c>
    </row>
    <row r="153" spans="1:37" x14ac:dyDescent="0.25">
      <c r="A153" s="2">
        <v>42964</v>
      </c>
      <c r="B153">
        <v>848</v>
      </c>
      <c r="C153">
        <f t="shared" si="24"/>
        <v>399.51821744810547</v>
      </c>
      <c r="D153">
        <f t="shared" si="23"/>
        <v>6114.2310093652522</v>
      </c>
      <c r="H153">
        <f t="shared" si="25"/>
        <v>6</v>
      </c>
      <c r="I153">
        <f t="shared" si="26"/>
        <v>5.1347941161933787E-2</v>
      </c>
      <c r="K153">
        <v>862</v>
      </c>
      <c r="L153" s="30" t="str">
        <f t="shared" si="27"/>
        <v>+</v>
      </c>
      <c r="M153" s="14"/>
      <c r="N153" s="14"/>
      <c r="O153" s="14"/>
      <c r="P153" s="14"/>
      <c r="U153">
        <v>151</v>
      </c>
      <c r="V153" s="40">
        <f t="shared" si="28"/>
        <v>-44729.169900000001</v>
      </c>
      <c r="W153" s="40">
        <f t="shared" si="29"/>
        <v>-1989406.4138</v>
      </c>
      <c r="X153" s="40">
        <f t="shared" si="30"/>
        <v>3.650675754465306E-22</v>
      </c>
      <c r="AI153">
        <f t="shared" si="31"/>
        <v>2076828602.895225</v>
      </c>
      <c r="AJ153">
        <f t="shared" si="32"/>
        <v>3961367532410.4023</v>
      </c>
      <c r="AK153">
        <f t="shared" si="33"/>
        <v>708964</v>
      </c>
    </row>
    <row r="154" spans="1:37" x14ac:dyDescent="0.25">
      <c r="A154" s="2">
        <v>42965</v>
      </c>
      <c r="B154">
        <v>847</v>
      </c>
      <c r="C154">
        <f t="shared" si="24"/>
        <v>360.54231383364765</v>
      </c>
      <c r="D154">
        <f t="shared" si="23"/>
        <v>6271.6181061394464</v>
      </c>
      <c r="H154">
        <f t="shared" si="25"/>
        <v>1</v>
      </c>
      <c r="I154">
        <f t="shared" si="26"/>
        <v>8.5579901936556312E-3</v>
      </c>
      <c r="K154">
        <v>871</v>
      </c>
      <c r="L154" s="30" t="str">
        <f t="shared" si="27"/>
        <v>+</v>
      </c>
      <c r="M154" s="14"/>
      <c r="N154" s="14"/>
      <c r="O154" s="14"/>
      <c r="P154" s="14"/>
      <c r="U154">
        <v>152</v>
      </c>
      <c r="V154" s="40">
        <f t="shared" si="28"/>
        <v>-44728.104800000001</v>
      </c>
      <c r="W154" s="40">
        <f t="shared" si="29"/>
        <v>-1989336.3792000001</v>
      </c>
      <c r="X154" s="40">
        <f t="shared" si="30"/>
        <v>3.6554247191043139E-22</v>
      </c>
      <c r="AI154">
        <f t="shared" si="31"/>
        <v>2077278416.093466</v>
      </c>
      <c r="AJ154">
        <f t="shared" si="32"/>
        <v>3961112631650.3813</v>
      </c>
      <c r="AK154">
        <f t="shared" si="33"/>
        <v>719104</v>
      </c>
    </row>
    <row r="155" spans="1:37" x14ac:dyDescent="0.25">
      <c r="A155" s="2">
        <v>42968</v>
      </c>
      <c r="B155">
        <v>842</v>
      </c>
      <c r="C155">
        <f t="shared" si="24"/>
        <v>195.66279576135852</v>
      </c>
      <c r="D155">
        <f t="shared" si="23"/>
        <v>7088.5535900104142</v>
      </c>
      <c r="H155">
        <f t="shared" si="25"/>
        <v>5</v>
      </c>
      <c r="I155">
        <f t="shared" si="26"/>
        <v>4.2789950968278152E-2</v>
      </c>
      <c r="K155">
        <v>871</v>
      </c>
      <c r="L155" s="30" t="str">
        <f t="shared" si="27"/>
        <v>+</v>
      </c>
      <c r="M155" s="14"/>
      <c r="N155" s="14"/>
      <c r="O155" s="14"/>
      <c r="P155" s="14"/>
      <c r="U155">
        <v>153</v>
      </c>
      <c r="V155" s="40">
        <f t="shared" si="28"/>
        <v>-44727.039700000001</v>
      </c>
      <c r="W155" s="40">
        <f t="shared" si="29"/>
        <v>-1989266.3462</v>
      </c>
      <c r="X155" s="40">
        <f t="shared" si="30"/>
        <v>3.6601798614119665E-22</v>
      </c>
      <c r="AI155">
        <f t="shared" si="31"/>
        <v>2077090177.5309832</v>
      </c>
      <c r="AJ155">
        <f t="shared" si="32"/>
        <v>3960829882843.9312</v>
      </c>
      <c r="AK155">
        <f t="shared" si="33"/>
        <v>717409</v>
      </c>
    </row>
    <row r="156" spans="1:37" x14ac:dyDescent="0.25">
      <c r="A156" s="2">
        <v>42969</v>
      </c>
      <c r="B156">
        <v>854</v>
      </c>
      <c r="C156">
        <f t="shared" si="24"/>
        <v>675.3736391348524</v>
      </c>
      <c r="D156">
        <f t="shared" si="23"/>
        <v>5211.9084287200903</v>
      </c>
      <c r="H156">
        <f t="shared" si="25"/>
        <v>12</v>
      </c>
      <c r="I156">
        <f t="shared" si="26"/>
        <v>0.10269588232386757</v>
      </c>
      <c r="K156">
        <v>872</v>
      </c>
      <c r="L156" s="30" t="str">
        <f t="shared" si="27"/>
        <v>+</v>
      </c>
      <c r="M156" s="14"/>
      <c r="N156" s="14"/>
      <c r="O156" s="14"/>
      <c r="P156" s="14"/>
      <c r="U156">
        <v>154</v>
      </c>
      <c r="V156" s="40">
        <f t="shared" si="28"/>
        <v>-44725.974600000001</v>
      </c>
      <c r="W156" s="40">
        <f t="shared" si="29"/>
        <v>-1989196.3148000001</v>
      </c>
      <c r="X156" s="40">
        <f t="shared" si="30"/>
        <v>3.6649411894244571E-22</v>
      </c>
      <c r="AI156">
        <f t="shared" si="31"/>
        <v>2076537379.1801763</v>
      </c>
      <c r="AJ156">
        <f t="shared" si="32"/>
        <v>3960531229614.8994</v>
      </c>
      <c r="AK156">
        <f t="shared" si="33"/>
        <v>708964</v>
      </c>
    </row>
    <row r="157" spans="1:37" x14ac:dyDescent="0.25">
      <c r="A157" s="2">
        <v>42970</v>
      </c>
      <c r="B157">
        <v>858</v>
      </c>
      <c r="C157">
        <f t="shared" si="24"/>
        <v>899.27725359268368</v>
      </c>
      <c r="D157">
        <f t="shared" si="23"/>
        <v>4650.3600416233157</v>
      </c>
      <c r="H157">
        <f t="shared" si="25"/>
        <v>4</v>
      </c>
      <c r="I157">
        <f t="shared" si="26"/>
        <v>3.4231960774622525E-2</v>
      </c>
      <c r="K157">
        <v>877</v>
      </c>
      <c r="L157" s="30" t="str">
        <f t="shared" si="27"/>
        <v>+</v>
      </c>
      <c r="M157" s="14"/>
      <c r="N157" s="14"/>
      <c r="O157" s="14"/>
      <c r="P157" s="14"/>
      <c r="U157">
        <v>155</v>
      </c>
      <c r="V157" s="40">
        <f t="shared" si="28"/>
        <v>-44724.909500000002</v>
      </c>
      <c r="W157" s="40">
        <f t="shared" si="29"/>
        <v>-1989126.2849999999</v>
      </c>
      <c r="X157" s="40">
        <f t="shared" si="30"/>
        <v>3.6697087111884293E-22</v>
      </c>
      <c r="AI157">
        <f t="shared" si="31"/>
        <v>2077534084.5366452</v>
      </c>
      <c r="AJ157">
        <f t="shared" si="32"/>
        <v>3960300255435.5791</v>
      </c>
      <c r="AK157">
        <f t="shared" si="33"/>
        <v>729316</v>
      </c>
    </row>
    <row r="158" spans="1:37" x14ac:dyDescent="0.25">
      <c r="A158" s="2">
        <v>42971</v>
      </c>
      <c r="B158">
        <v>871</v>
      </c>
      <c r="C158">
        <f t="shared" si="24"/>
        <v>1847.9640005806352</v>
      </c>
      <c r="D158">
        <f t="shared" si="23"/>
        <v>3046.3277835587987</v>
      </c>
      <c r="H158">
        <f t="shared" si="25"/>
        <v>13</v>
      </c>
      <c r="I158">
        <f t="shared" si="26"/>
        <v>0.11125387251752321</v>
      </c>
      <c r="K158">
        <v>881</v>
      </c>
      <c r="L158" s="30" t="str">
        <f t="shared" si="27"/>
        <v>+</v>
      </c>
      <c r="M158" s="14"/>
      <c r="N158" s="14"/>
      <c r="O158" s="14"/>
      <c r="P158" s="14"/>
      <c r="U158">
        <v>156</v>
      </c>
      <c r="V158" s="40">
        <f t="shared" si="28"/>
        <v>-44723.844400000002</v>
      </c>
      <c r="W158" s="40">
        <f t="shared" si="29"/>
        <v>-1989056.2568000001</v>
      </c>
      <c r="X158" s="40">
        <f t="shared" si="30"/>
        <v>3.6744824347609967E-22</v>
      </c>
      <c r="AI158">
        <f t="shared" si="31"/>
        <v>2077801638.4851904</v>
      </c>
      <c r="AJ158">
        <f t="shared" si="32"/>
        <v>3960037454546.9609</v>
      </c>
      <c r="AK158">
        <f t="shared" si="33"/>
        <v>736164</v>
      </c>
    </row>
    <row r="159" spans="1:37" x14ac:dyDescent="0.25">
      <c r="A159" s="2">
        <v>42972</v>
      </c>
      <c r="B159">
        <v>850</v>
      </c>
      <c r="C159">
        <f t="shared" si="24"/>
        <v>483.47002467702112</v>
      </c>
      <c r="D159">
        <f t="shared" si="23"/>
        <v>5805.4568158168649</v>
      </c>
      <c r="H159">
        <f t="shared" si="25"/>
        <v>21</v>
      </c>
      <c r="I159">
        <f t="shared" si="26"/>
        <v>0.17971779406676824</v>
      </c>
      <c r="K159">
        <v>886</v>
      </c>
      <c r="L159" s="30" t="str">
        <f t="shared" si="27"/>
        <v>+</v>
      </c>
      <c r="M159" s="14"/>
      <c r="N159" s="14"/>
      <c r="O159" s="14"/>
      <c r="P159" s="14"/>
      <c r="U159">
        <v>157</v>
      </c>
      <c r="V159" s="40">
        <f t="shared" si="28"/>
        <v>-44722.779300000002</v>
      </c>
      <c r="W159" s="40">
        <f t="shared" si="29"/>
        <v>-1988986.2302000001</v>
      </c>
      <c r="X159" s="40">
        <f t="shared" si="30"/>
        <v>3.6792623682097544E-22</v>
      </c>
      <c r="AI159">
        <f t="shared" si="31"/>
        <v>2078889835.8602116</v>
      </c>
      <c r="AJ159">
        <f t="shared" si="32"/>
        <v>3959810487355.5737</v>
      </c>
      <c r="AK159">
        <f t="shared" si="33"/>
        <v>758641</v>
      </c>
    </row>
    <row r="160" spans="1:37" x14ac:dyDescent="0.25">
      <c r="A160" s="2">
        <v>42976</v>
      </c>
      <c r="B160">
        <v>833</v>
      </c>
      <c r="C160">
        <f t="shared" si="24"/>
        <v>24.879663231238151</v>
      </c>
      <c r="D160">
        <f t="shared" si="23"/>
        <v>8685.0374609781575</v>
      </c>
      <c r="H160">
        <f t="shared" si="25"/>
        <v>17</v>
      </c>
      <c r="I160">
        <f t="shared" si="26"/>
        <v>0.14548583329214573</v>
      </c>
      <c r="K160">
        <v>887</v>
      </c>
      <c r="L160" s="30" t="str">
        <f t="shared" si="27"/>
        <v>+</v>
      </c>
      <c r="M160" s="14"/>
      <c r="N160" s="14"/>
      <c r="O160" s="14"/>
      <c r="P160" s="14"/>
      <c r="U160">
        <v>158</v>
      </c>
      <c r="V160" s="40">
        <f t="shared" si="28"/>
        <v>-44721.714200000002</v>
      </c>
      <c r="W160" s="40">
        <f t="shared" si="29"/>
        <v>-1988916.2052</v>
      </c>
      <c r="X160" s="40">
        <f t="shared" si="30"/>
        <v>3.6840485196127894E-22</v>
      </c>
      <c r="AI160">
        <f t="shared" si="31"/>
        <v>2076878213.1265087</v>
      </c>
      <c r="AJ160">
        <f t="shared" si="32"/>
        <v>3959448223016.5479</v>
      </c>
      <c r="AK160">
        <f t="shared" si="33"/>
        <v>722500</v>
      </c>
    </row>
    <row r="161" spans="1:37" x14ac:dyDescent="0.25">
      <c r="A161" s="2">
        <v>42977</v>
      </c>
      <c r="B161">
        <v>845</v>
      </c>
      <c r="C161">
        <f t="shared" si="24"/>
        <v>288.59050660473201</v>
      </c>
      <c r="D161">
        <f t="shared" si="23"/>
        <v>6592.3922996878337</v>
      </c>
      <c r="H161">
        <f t="shared" si="25"/>
        <v>12</v>
      </c>
      <c r="I161">
        <f t="shared" si="26"/>
        <v>0.10269588232386757</v>
      </c>
      <c r="K161">
        <v>888</v>
      </c>
      <c r="L161" s="30" t="str">
        <f t="shared" si="27"/>
        <v>+</v>
      </c>
      <c r="M161" s="14"/>
      <c r="N161" s="14"/>
      <c r="O161" s="14"/>
      <c r="P161" s="14"/>
      <c r="U161">
        <v>159</v>
      </c>
      <c r="V161" s="40">
        <f t="shared" si="28"/>
        <v>-44720.649100000002</v>
      </c>
      <c r="W161" s="40">
        <f t="shared" si="29"/>
        <v>-1988846.1817999999</v>
      </c>
      <c r="X161" s="40">
        <f t="shared" si="30"/>
        <v>3.688840897058699E-22</v>
      </c>
      <c r="AI161">
        <f t="shared" si="31"/>
        <v>2075231985.8436818</v>
      </c>
      <c r="AJ161">
        <f t="shared" si="32"/>
        <v>3959101899594.0317</v>
      </c>
      <c r="AK161">
        <f t="shared" si="33"/>
        <v>693889</v>
      </c>
    </row>
    <row r="162" spans="1:37" x14ac:dyDescent="0.25">
      <c r="A162" s="2">
        <v>42978</v>
      </c>
      <c r="B162">
        <v>845</v>
      </c>
      <c r="C162">
        <f t="shared" si="24"/>
        <v>288.59050660473201</v>
      </c>
      <c r="D162">
        <f t="shared" si="23"/>
        <v>6592.3922996878337</v>
      </c>
      <c r="H162">
        <f t="shared" si="25"/>
        <v>0</v>
      </c>
      <c r="I162">
        <f t="shared" si="26"/>
        <v>0</v>
      </c>
      <c r="K162">
        <v>890</v>
      </c>
      <c r="L162" s="30" t="str">
        <f t="shared" si="27"/>
        <v>+</v>
      </c>
      <c r="M162" s="14"/>
      <c r="N162" s="14"/>
      <c r="O162" s="14"/>
      <c r="P162" s="14"/>
      <c r="U162">
        <v>160</v>
      </c>
      <c r="V162" s="40">
        <f t="shared" si="28"/>
        <v>-44719.584000000003</v>
      </c>
      <c r="W162" s="40">
        <f t="shared" si="29"/>
        <v>-1988776.16</v>
      </c>
      <c r="X162" s="40">
        <f t="shared" si="30"/>
        <v>3.6936395086466031E-22</v>
      </c>
      <c r="AI162">
        <f t="shared" si="31"/>
        <v>2076228377.904331</v>
      </c>
      <c r="AJ162">
        <f t="shared" si="32"/>
        <v>3958870998932.6802</v>
      </c>
      <c r="AK162">
        <f t="shared" si="33"/>
        <v>714025</v>
      </c>
    </row>
    <row r="163" spans="1:37" x14ac:dyDescent="0.25">
      <c r="A163" s="2">
        <v>42979</v>
      </c>
      <c r="B163">
        <v>852</v>
      </c>
      <c r="C163">
        <f t="shared" si="24"/>
        <v>575.42183190593676</v>
      </c>
      <c r="D163">
        <f t="shared" si="23"/>
        <v>5504.6826222684776</v>
      </c>
      <c r="H163">
        <f t="shared" si="25"/>
        <v>7</v>
      </c>
      <c r="I163">
        <f t="shared" si="26"/>
        <v>5.9905931355589415E-2</v>
      </c>
      <c r="K163">
        <v>892</v>
      </c>
      <c r="L163" s="30" t="str">
        <f t="shared" si="27"/>
        <v>+</v>
      </c>
      <c r="M163" s="14"/>
      <c r="N163" s="14"/>
      <c r="O163" s="14"/>
      <c r="P163" s="14"/>
      <c r="U163">
        <v>161</v>
      </c>
      <c r="V163" s="40">
        <f t="shared" si="28"/>
        <v>-44718.518900000003</v>
      </c>
      <c r="W163" s="40">
        <f t="shared" si="29"/>
        <v>-1988706.1398</v>
      </c>
      <c r="X163" s="40">
        <f t="shared" si="30"/>
        <v>3.6984443624861553E-22</v>
      </c>
      <c r="AI163">
        <f t="shared" si="31"/>
        <v>2076131315.0930562</v>
      </c>
      <c r="AJ163">
        <f t="shared" si="32"/>
        <v>3958592360319.7451</v>
      </c>
      <c r="AK163">
        <f t="shared" si="33"/>
        <v>714025</v>
      </c>
    </row>
    <row r="164" spans="1:37" x14ac:dyDescent="0.25">
      <c r="A164" s="2">
        <v>42983</v>
      </c>
      <c r="B164">
        <v>831</v>
      </c>
      <c r="C164">
        <f t="shared" si="24"/>
        <v>8.9278560023225104</v>
      </c>
      <c r="D164">
        <f t="shared" si="23"/>
        <v>9061.8116545265439</v>
      </c>
      <c r="H164">
        <f t="shared" si="25"/>
        <v>21</v>
      </c>
      <c r="I164">
        <f t="shared" si="26"/>
        <v>0.17971779406676824</v>
      </c>
      <c r="K164">
        <v>892</v>
      </c>
      <c r="L164" s="30" t="str">
        <f t="shared" si="27"/>
        <v>-</v>
      </c>
      <c r="M164" s="14">
        <v>1</v>
      </c>
      <c r="N164" s="14"/>
      <c r="O164" s="14"/>
      <c r="P164" s="14"/>
      <c r="U164">
        <v>162</v>
      </c>
      <c r="V164" s="40">
        <f t="shared" si="28"/>
        <v>-44717.453800000003</v>
      </c>
      <c r="W164" s="40">
        <f t="shared" si="29"/>
        <v>-1988636.1211999999</v>
      </c>
      <c r="X164" s="40">
        <f t="shared" si="30"/>
        <v>3.7032554666975612E-22</v>
      </c>
      <c r="AI164">
        <f t="shared" si="31"/>
        <v>2076672192.8152575</v>
      </c>
      <c r="AJ164">
        <f t="shared" si="32"/>
        <v>3958341591644.4365</v>
      </c>
      <c r="AK164">
        <f t="shared" si="33"/>
        <v>725904</v>
      </c>
    </row>
    <row r="165" spans="1:37" x14ac:dyDescent="0.25">
      <c r="A165" s="2">
        <v>42984</v>
      </c>
      <c r="B165">
        <v>834</v>
      </c>
      <c r="C165">
        <f t="shared" si="24"/>
        <v>35.855566845695975</v>
      </c>
      <c r="D165">
        <f t="shared" si="23"/>
        <v>8499.6503642039643</v>
      </c>
      <c r="H165">
        <f t="shared" si="25"/>
        <v>3</v>
      </c>
      <c r="I165">
        <f t="shared" si="26"/>
        <v>2.5673970580966893E-2</v>
      </c>
      <c r="K165">
        <v>894</v>
      </c>
      <c r="L165" s="30" t="str">
        <f t="shared" si="27"/>
        <v>+</v>
      </c>
      <c r="M165" s="14">
        <v>86</v>
      </c>
      <c r="N165" s="14"/>
      <c r="O165" s="14"/>
      <c r="P165" s="14"/>
      <c r="U165">
        <v>163</v>
      </c>
      <c r="V165" s="40">
        <f t="shared" si="28"/>
        <v>-44716.388700000003</v>
      </c>
      <c r="W165" s="40">
        <f t="shared" si="29"/>
        <v>-1988566.1041999999</v>
      </c>
      <c r="X165" s="40">
        <f t="shared" si="30"/>
        <v>3.7080728294115872E-22</v>
      </c>
      <c r="AI165">
        <f t="shared" si="31"/>
        <v>2074661643.5707347</v>
      </c>
      <c r="AJ165">
        <f t="shared" si="32"/>
        <v>3957979426335.8154</v>
      </c>
      <c r="AK165">
        <f t="shared" si="33"/>
        <v>690561</v>
      </c>
    </row>
    <row r="166" spans="1:37" x14ac:dyDescent="0.25">
      <c r="A166" s="2">
        <v>42985</v>
      </c>
      <c r="B166">
        <v>861</v>
      </c>
      <c r="C166">
        <f t="shared" si="24"/>
        <v>1088.204964436057</v>
      </c>
      <c r="D166">
        <f t="shared" si="23"/>
        <v>4250.1987513007352</v>
      </c>
      <c r="H166">
        <f t="shared" si="25"/>
        <v>27</v>
      </c>
      <c r="I166">
        <f t="shared" si="26"/>
        <v>0.23106573522870205</v>
      </c>
      <c r="K166">
        <v>894</v>
      </c>
      <c r="L166" s="30" t="str">
        <f t="shared" si="27"/>
        <v>+</v>
      </c>
      <c r="M166" s="14"/>
      <c r="N166" s="14"/>
      <c r="O166" s="14"/>
      <c r="P166" s="14"/>
      <c r="U166">
        <v>164</v>
      </c>
      <c r="V166" s="40">
        <f t="shared" si="28"/>
        <v>-44715.323600000003</v>
      </c>
      <c r="W166" s="40">
        <f t="shared" si="29"/>
        <v>-1988496.0888</v>
      </c>
      <c r="X166" s="40">
        <f t="shared" si="30"/>
        <v>3.7128964587695769E-22</v>
      </c>
      <c r="AI166">
        <f t="shared" si="31"/>
        <v>2074837910.7210879</v>
      </c>
      <c r="AJ166">
        <f t="shared" si="32"/>
        <v>3957712774590.9707</v>
      </c>
      <c r="AK166">
        <f t="shared" si="33"/>
        <v>695556</v>
      </c>
    </row>
    <row r="167" spans="1:37" x14ac:dyDescent="0.25">
      <c r="A167" s="2">
        <v>42986</v>
      </c>
      <c r="B167">
        <v>877</v>
      </c>
      <c r="C167">
        <f t="shared" si="24"/>
        <v>2399.8194222673824</v>
      </c>
      <c r="D167">
        <f t="shared" si="23"/>
        <v>2420.0052029136368</v>
      </c>
      <c r="H167">
        <f t="shared" si="25"/>
        <v>16</v>
      </c>
      <c r="I167">
        <f t="shared" si="26"/>
        <v>0.1369278430984901</v>
      </c>
      <c r="K167">
        <v>895</v>
      </c>
      <c r="L167" s="30" t="str">
        <f t="shared" si="27"/>
        <v>+</v>
      </c>
      <c r="M167" s="14"/>
      <c r="N167" s="14"/>
      <c r="O167" s="14"/>
      <c r="P167" s="14"/>
      <c r="U167">
        <v>165</v>
      </c>
      <c r="V167" s="40">
        <f t="shared" si="28"/>
        <v>-44714.258500000004</v>
      </c>
      <c r="W167" s="40">
        <f t="shared" si="29"/>
        <v>-1988426.075</v>
      </c>
      <c r="X167" s="40">
        <f t="shared" si="30"/>
        <v>3.7177263629234662E-22</v>
      </c>
      <c r="AI167">
        <f t="shared" si="31"/>
        <v>2077201272.8919172</v>
      </c>
      <c r="AJ167">
        <f t="shared" si="32"/>
        <v>3957541626758.811</v>
      </c>
      <c r="AK167">
        <f t="shared" si="33"/>
        <v>741321</v>
      </c>
    </row>
    <row r="168" spans="1:37" x14ac:dyDescent="0.25">
      <c r="A168" s="2">
        <v>42989</v>
      </c>
      <c r="B168">
        <v>905</v>
      </c>
      <c r="C168">
        <f t="shared" si="24"/>
        <v>5927.1447234722009</v>
      </c>
      <c r="D168">
        <f t="shared" si="23"/>
        <v>449.16649323621448</v>
      </c>
      <c r="H168">
        <f t="shared" si="25"/>
        <v>28</v>
      </c>
      <c r="I168">
        <f t="shared" si="26"/>
        <v>0.23962372542235766</v>
      </c>
      <c r="K168">
        <v>895</v>
      </c>
      <c r="L168" s="30" t="str">
        <f t="shared" si="27"/>
        <v>+</v>
      </c>
      <c r="M168" s="14"/>
      <c r="N168" s="14"/>
      <c r="O168" s="14"/>
      <c r="P168" s="14"/>
      <c r="U168">
        <v>166</v>
      </c>
      <c r="V168" s="40">
        <f t="shared" si="28"/>
        <v>-44713.193399999996</v>
      </c>
      <c r="W168" s="40">
        <f t="shared" si="29"/>
        <v>-1988356.0628</v>
      </c>
      <c r="X168" s="40">
        <f t="shared" si="30"/>
        <v>3.7225625500357933E-22</v>
      </c>
      <c r="AI168">
        <f t="shared" si="31"/>
        <v>2078562851.6138225</v>
      </c>
      <c r="AJ168">
        <f t="shared" si="32"/>
        <v>3957326724204.4556</v>
      </c>
      <c r="AK168">
        <f t="shared" si="33"/>
        <v>769129</v>
      </c>
    </row>
    <row r="169" spans="1:37" x14ac:dyDescent="0.25">
      <c r="A169" s="2">
        <v>42990</v>
      </c>
      <c r="B169">
        <v>895</v>
      </c>
      <c r="C169">
        <f t="shared" si="24"/>
        <v>4487.3856873276227</v>
      </c>
      <c r="D169">
        <f t="shared" si="23"/>
        <v>973.03746097815099</v>
      </c>
      <c r="H169">
        <f t="shared" si="25"/>
        <v>10</v>
      </c>
      <c r="I169">
        <f t="shared" si="26"/>
        <v>8.5579901936556305E-2</v>
      </c>
      <c r="K169">
        <v>895</v>
      </c>
      <c r="L169" s="30" t="str">
        <f t="shared" si="27"/>
        <v>+</v>
      </c>
      <c r="M169" s="14"/>
      <c r="N169" s="14"/>
      <c r="O169" s="14"/>
      <c r="P169" s="14"/>
      <c r="U169">
        <v>167</v>
      </c>
      <c r="V169" s="40">
        <f t="shared" si="28"/>
        <v>-44712.128299999997</v>
      </c>
      <c r="W169" s="40">
        <f t="shared" si="29"/>
        <v>-1988286.0522</v>
      </c>
      <c r="X169" s="40">
        <f t="shared" si="30"/>
        <v>3.7274050282797159E-22</v>
      </c>
      <c r="AI169">
        <f t="shared" si="31"/>
        <v>2081019569.0798032</v>
      </c>
      <c r="AJ169">
        <f t="shared" si="32"/>
        <v>3957159575972.1855</v>
      </c>
      <c r="AK169">
        <f t="shared" si="33"/>
        <v>819025</v>
      </c>
    </row>
    <row r="170" spans="1:37" x14ac:dyDescent="0.25">
      <c r="A170" s="2">
        <v>42991</v>
      </c>
      <c r="B170">
        <v>896</v>
      </c>
      <c r="C170">
        <f t="shared" si="24"/>
        <v>4622.3615909420805</v>
      </c>
      <c r="D170">
        <f t="shared" si="23"/>
        <v>911.65036420395734</v>
      </c>
      <c r="H170">
        <f t="shared" si="25"/>
        <v>1</v>
      </c>
      <c r="I170">
        <f t="shared" si="26"/>
        <v>8.5579901936556312E-3</v>
      </c>
      <c r="K170">
        <v>896</v>
      </c>
      <c r="L170" s="30" t="str">
        <f t="shared" si="27"/>
        <v>+</v>
      </c>
      <c r="M170" s="14"/>
      <c r="N170" s="14"/>
      <c r="O170" s="14"/>
      <c r="P170" s="14"/>
      <c r="U170">
        <v>168</v>
      </c>
      <c r="V170" s="40">
        <f t="shared" si="28"/>
        <v>-44711.063199999997</v>
      </c>
      <c r="W170" s="40">
        <f t="shared" si="29"/>
        <v>-1988216.0432</v>
      </c>
      <c r="X170" s="40">
        <f t="shared" si="30"/>
        <v>3.7322538058390232E-22</v>
      </c>
      <c r="AI170">
        <f t="shared" si="31"/>
        <v>2080010151.7726605</v>
      </c>
      <c r="AJ170">
        <f t="shared" si="32"/>
        <v>3956841258431.499</v>
      </c>
      <c r="AK170">
        <f t="shared" si="33"/>
        <v>801025</v>
      </c>
    </row>
    <row r="171" spans="1:37" x14ac:dyDescent="0.25">
      <c r="A171" s="2">
        <v>42992</v>
      </c>
      <c r="B171">
        <v>894</v>
      </c>
      <c r="C171">
        <f t="shared" si="24"/>
        <v>4354.4097837131649</v>
      </c>
      <c r="D171">
        <f t="shared" si="23"/>
        <v>1036.4245577523445</v>
      </c>
      <c r="H171">
        <f t="shared" si="25"/>
        <v>2</v>
      </c>
      <c r="I171">
        <f t="shared" si="26"/>
        <v>1.7115980387311262E-2</v>
      </c>
      <c r="K171">
        <v>905</v>
      </c>
      <c r="L171" s="30" t="str">
        <f t="shared" si="27"/>
        <v>+</v>
      </c>
      <c r="M171" s="14"/>
      <c r="N171" s="14"/>
      <c r="O171" s="14"/>
      <c r="P171" s="14"/>
      <c r="U171">
        <v>169</v>
      </c>
      <c r="V171" s="40">
        <f t="shared" si="28"/>
        <v>-44709.998099999997</v>
      </c>
      <c r="W171" s="40">
        <f t="shared" si="29"/>
        <v>-1988146.0358</v>
      </c>
      <c r="X171" s="40">
        <f t="shared" si="30"/>
        <v>3.7371088909081519E-22</v>
      </c>
      <c r="AI171">
        <f t="shared" si="31"/>
        <v>2080004213.7287939</v>
      </c>
      <c r="AJ171">
        <f t="shared" si="32"/>
        <v>3956566720403.2783</v>
      </c>
      <c r="AK171">
        <f t="shared" si="33"/>
        <v>802816</v>
      </c>
    </row>
    <row r="172" spans="1:37" x14ac:dyDescent="0.25">
      <c r="A172" s="2">
        <v>42993</v>
      </c>
      <c r="B172">
        <v>895</v>
      </c>
      <c r="C172">
        <f t="shared" si="24"/>
        <v>4487.3856873276227</v>
      </c>
      <c r="D172">
        <f t="shared" si="23"/>
        <v>973.03746097815099</v>
      </c>
      <c r="H172">
        <f t="shared" si="25"/>
        <v>1</v>
      </c>
      <c r="I172">
        <f t="shared" si="26"/>
        <v>8.5579901936556312E-3</v>
      </c>
      <c r="K172">
        <v>905</v>
      </c>
      <c r="L172" s="30" t="str">
        <f t="shared" si="27"/>
        <v>+</v>
      </c>
      <c r="M172" s="14"/>
      <c r="N172" s="14"/>
      <c r="O172" s="14"/>
      <c r="P172" s="14"/>
      <c r="U172">
        <v>170</v>
      </c>
      <c r="V172" s="40">
        <f t="shared" si="28"/>
        <v>-44708.932999999997</v>
      </c>
      <c r="W172" s="40">
        <f t="shared" si="29"/>
        <v>-1988076.03</v>
      </c>
      <c r="X172" s="40">
        <f t="shared" si="30"/>
        <v>3.7419702916921943E-22</v>
      </c>
      <c r="AI172">
        <f t="shared" si="31"/>
        <v>2079724642.7048032</v>
      </c>
      <c r="AJ172">
        <f t="shared" si="32"/>
        <v>3956280264015.2651</v>
      </c>
      <c r="AK172">
        <f t="shared" si="33"/>
        <v>799236</v>
      </c>
    </row>
    <row r="173" spans="1:37" x14ac:dyDescent="0.25">
      <c r="A173" s="2">
        <v>42996</v>
      </c>
      <c r="B173">
        <v>931</v>
      </c>
      <c r="C173">
        <f t="shared" si="24"/>
        <v>10606.518217448105</v>
      </c>
      <c r="D173">
        <f t="shared" si="23"/>
        <v>23.101977107179529</v>
      </c>
      <c r="H173">
        <f t="shared" si="25"/>
        <v>36</v>
      </c>
      <c r="I173">
        <f t="shared" si="26"/>
        <v>0.30808764697160274</v>
      </c>
      <c r="K173">
        <v>906</v>
      </c>
      <c r="L173" s="30" t="str">
        <f t="shared" si="27"/>
        <v>+</v>
      </c>
      <c r="M173" s="14"/>
      <c r="N173" s="14"/>
      <c r="O173" s="14"/>
      <c r="P173" s="14"/>
      <c r="U173">
        <v>171</v>
      </c>
      <c r="V173" s="40">
        <f t="shared" si="28"/>
        <v>-44707.867899999997</v>
      </c>
      <c r="W173" s="40">
        <f t="shared" si="29"/>
        <v>-1988006.0257999999</v>
      </c>
      <c r="X173" s="40">
        <f t="shared" si="30"/>
        <v>3.7468380164069214E-22</v>
      </c>
      <c r="AI173">
        <f t="shared" si="31"/>
        <v>2079718705.0684888</v>
      </c>
      <c r="AJ173">
        <f t="shared" si="32"/>
        <v>3956005758179.2612</v>
      </c>
      <c r="AK173">
        <f t="shared" si="33"/>
        <v>801025</v>
      </c>
    </row>
    <row r="174" spans="1:37" x14ac:dyDescent="0.25">
      <c r="A174" s="2">
        <v>42997</v>
      </c>
      <c r="B174">
        <v>936</v>
      </c>
      <c r="C174">
        <f t="shared" si="24"/>
        <v>11661.397735520393</v>
      </c>
      <c r="D174">
        <f t="shared" si="23"/>
        <v>96.166493236211267</v>
      </c>
      <c r="H174">
        <f t="shared" si="25"/>
        <v>5</v>
      </c>
      <c r="I174">
        <f t="shared" si="26"/>
        <v>4.2789950968278152E-2</v>
      </c>
      <c r="K174">
        <v>910</v>
      </c>
      <c r="L174" s="30" t="str">
        <f t="shared" si="27"/>
        <v>+</v>
      </c>
      <c r="M174" s="14"/>
      <c r="N174" s="14"/>
      <c r="O174" s="14"/>
      <c r="P174" s="14"/>
      <c r="U174">
        <v>172</v>
      </c>
      <c r="V174" s="40">
        <f t="shared" si="28"/>
        <v>-44706.802799999998</v>
      </c>
      <c r="W174" s="40">
        <f t="shared" si="29"/>
        <v>-1987936.0231999999</v>
      </c>
      <c r="X174" s="40">
        <f t="shared" si="30"/>
        <v>3.7517120732787872E-22</v>
      </c>
      <c r="AI174">
        <f t="shared" si="31"/>
        <v>2082906263.1936502</v>
      </c>
      <c r="AJ174">
        <f t="shared" si="32"/>
        <v>3955870492598.1494</v>
      </c>
      <c r="AK174">
        <f t="shared" si="33"/>
        <v>866761</v>
      </c>
    </row>
    <row r="175" spans="1:37" x14ac:dyDescent="0.25">
      <c r="A175" s="2">
        <v>42998</v>
      </c>
      <c r="B175">
        <v>935</v>
      </c>
      <c r="C175">
        <f t="shared" si="24"/>
        <v>11446.421831905936</v>
      </c>
      <c r="D175">
        <f t="shared" si="23"/>
        <v>77.553590010404918</v>
      </c>
      <c r="H175">
        <f t="shared" si="25"/>
        <v>1</v>
      </c>
      <c r="I175">
        <f t="shared" si="26"/>
        <v>8.5579901936556312E-3</v>
      </c>
      <c r="K175">
        <v>911</v>
      </c>
      <c r="L175" s="30" t="str">
        <f t="shared" si="27"/>
        <v>+</v>
      </c>
      <c r="M175" s="14"/>
      <c r="N175" s="14"/>
      <c r="O175" s="14"/>
      <c r="P175" s="14"/>
      <c r="U175">
        <v>173</v>
      </c>
      <c r="V175" s="40">
        <f t="shared" si="28"/>
        <v>-44705.737699999998</v>
      </c>
      <c r="W175" s="40">
        <f t="shared" si="29"/>
        <v>-1987866.0222</v>
      </c>
      <c r="X175" s="40">
        <f t="shared" si="30"/>
        <v>3.7565924705449499E-22</v>
      </c>
      <c r="AI175">
        <f t="shared" si="31"/>
        <v>2083265447.4396877</v>
      </c>
      <c r="AJ175">
        <f t="shared" si="32"/>
        <v>3955611924667.6611</v>
      </c>
      <c r="AK175">
        <f t="shared" si="33"/>
        <v>876096</v>
      </c>
    </row>
    <row r="176" spans="1:37" x14ac:dyDescent="0.25">
      <c r="A176" s="2">
        <v>42999</v>
      </c>
      <c r="B176">
        <v>930</v>
      </c>
      <c r="C176">
        <f t="shared" si="24"/>
        <v>10401.542313833646</v>
      </c>
      <c r="D176">
        <f t="shared" si="23"/>
        <v>14.489073881373178</v>
      </c>
      <c r="H176">
        <f t="shared" si="25"/>
        <v>5</v>
      </c>
      <c r="I176">
        <f t="shared" si="26"/>
        <v>4.2789950968278152E-2</v>
      </c>
      <c r="K176">
        <v>914</v>
      </c>
      <c r="L176" s="30" t="str">
        <f t="shared" si="27"/>
        <v>+</v>
      </c>
      <c r="M176" s="14"/>
      <c r="N176" s="14"/>
      <c r="O176" s="14"/>
      <c r="P176" s="14"/>
      <c r="U176">
        <v>174</v>
      </c>
      <c r="V176" s="40">
        <f t="shared" si="28"/>
        <v>-44704.672599999998</v>
      </c>
      <c r="W176" s="40">
        <f t="shared" si="29"/>
        <v>-1987796.0227999999</v>
      </c>
      <c r="X176" s="40">
        <f t="shared" si="30"/>
        <v>3.7614792164532825E-22</v>
      </c>
      <c r="AI176">
        <f t="shared" si="31"/>
        <v>2083076937.8002012</v>
      </c>
      <c r="AJ176">
        <f t="shared" si="32"/>
        <v>3955329505903.7651</v>
      </c>
      <c r="AK176">
        <f t="shared" si="33"/>
        <v>874225</v>
      </c>
    </row>
    <row r="177" spans="1:37" x14ac:dyDescent="0.25">
      <c r="A177" s="2">
        <v>43000</v>
      </c>
      <c r="B177">
        <v>929</v>
      </c>
      <c r="C177">
        <f t="shared" si="24"/>
        <v>10198.566410219189</v>
      </c>
      <c r="D177">
        <f t="shared" si="23"/>
        <v>7.8761706555668294</v>
      </c>
      <c r="H177">
        <f t="shared" si="25"/>
        <v>1</v>
      </c>
      <c r="I177">
        <f t="shared" si="26"/>
        <v>8.5579901936556312E-3</v>
      </c>
      <c r="K177">
        <v>917</v>
      </c>
      <c r="L177" s="30" t="str">
        <f t="shared" si="27"/>
        <v>+</v>
      </c>
      <c r="M177" s="14"/>
      <c r="N177" s="14"/>
      <c r="O177" s="14"/>
      <c r="P177" s="14"/>
      <c r="U177">
        <v>175</v>
      </c>
      <c r="V177" s="40">
        <f t="shared" si="28"/>
        <v>-44703.607499999998</v>
      </c>
      <c r="W177" s="40">
        <f t="shared" si="29"/>
        <v>-1987726.0249999999</v>
      </c>
      <c r="X177" s="40">
        <f t="shared" si="30"/>
        <v>3.7663723192623852E-22</v>
      </c>
      <c r="AI177">
        <f t="shared" si="31"/>
        <v>2082523343.3091905</v>
      </c>
      <c r="AJ177">
        <f t="shared" si="32"/>
        <v>3955031193761.9058</v>
      </c>
      <c r="AK177">
        <f t="shared" si="33"/>
        <v>864900</v>
      </c>
    </row>
    <row r="178" spans="1:37" x14ac:dyDescent="0.25">
      <c r="A178" s="2">
        <v>43003</v>
      </c>
      <c r="B178">
        <v>945</v>
      </c>
      <c r="C178">
        <f t="shared" si="24"/>
        <v>13686.180868050515</v>
      </c>
      <c r="D178">
        <f t="shared" si="23"/>
        <v>353.68262226846844</v>
      </c>
      <c r="H178">
        <f t="shared" si="25"/>
        <v>16</v>
      </c>
      <c r="I178">
        <f t="shared" si="26"/>
        <v>0.1369278430984901</v>
      </c>
      <c r="K178">
        <v>918</v>
      </c>
      <c r="L178" s="30" t="str">
        <f t="shared" si="27"/>
        <v>+</v>
      </c>
      <c r="M178" s="14"/>
      <c r="N178" s="14"/>
      <c r="O178" s="14"/>
      <c r="P178" s="14"/>
      <c r="U178">
        <v>176</v>
      </c>
      <c r="V178" s="40">
        <f t="shared" si="28"/>
        <v>-44702.542399999998</v>
      </c>
      <c r="W178" s="40">
        <f t="shared" si="29"/>
        <v>-1987656.0288</v>
      </c>
      <c r="X178" s="40">
        <f t="shared" si="30"/>
        <v>3.7712717872416045E-22</v>
      </c>
      <c r="AI178">
        <f t="shared" si="31"/>
        <v>2082334867.2490561</v>
      </c>
      <c r="AJ178">
        <f t="shared" si="32"/>
        <v>3954748808457.7505</v>
      </c>
      <c r="AK178">
        <f t="shared" si="33"/>
        <v>863041</v>
      </c>
    </row>
    <row r="179" spans="1:37" x14ac:dyDescent="0.25">
      <c r="A179" s="2">
        <v>43004</v>
      </c>
      <c r="B179">
        <v>910</v>
      </c>
      <c r="C179">
        <f t="shared" si="24"/>
        <v>6722.02424154449</v>
      </c>
      <c r="D179">
        <f t="shared" si="23"/>
        <v>262.23100936524622</v>
      </c>
      <c r="H179">
        <f t="shared" si="25"/>
        <v>35</v>
      </c>
      <c r="I179">
        <f t="shared" si="26"/>
        <v>0.29952965677794707</v>
      </c>
      <c r="K179">
        <v>919</v>
      </c>
      <c r="L179" s="30" t="str">
        <f t="shared" si="27"/>
        <v>+</v>
      </c>
      <c r="M179" s="14"/>
      <c r="N179" s="14"/>
      <c r="O179" s="14"/>
      <c r="P179" s="14"/>
      <c r="U179">
        <v>177</v>
      </c>
      <c r="V179" s="40">
        <f t="shared" si="28"/>
        <v>-44701.477299999999</v>
      </c>
      <c r="W179" s="40">
        <f t="shared" si="29"/>
        <v>-1987586.0342000001</v>
      </c>
      <c r="X179" s="40">
        <f t="shared" si="30"/>
        <v>3.7761776286710417E-22</v>
      </c>
      <c r="AI179">
        <f t="shared" si="31"/>
        <v>2083698127.1597977</v>
      </c>
      <c r="AJ179">
        <f t="shared" si="32"/>
        <v>3954534051744.4185</v>
      </c>
      <c r="AK179">
        <f t="shared" si="33"/>
        <v>893025</v>
      </c>
    </row>
    <row r="180" spans="1:37" x14ac:dyDescent="0.25">
      <c r="A180" s="2">
        <v>43005</v>
      </c>
      <c r="B180">
        <v>905</v>
      </c>
      <c r="C180">
        <f t="shared" si="24"/>
        <v>5927.1447234722009</v>
      </c>
      <c r="D180">
        <f t="shared" si="23"/>
        <v>449.16649323621448</v>
      </c>
      <c r="H180">
        <f t="shared" si="25"/>
        <v>5</v>
      </c>
      <c r="I180">
        <f t="shared" si="26"/>
        <v>4.2789950968278152E-2</v>
      </c>
      <c r="K180">
        <v>925</v>
      </c>
      <c r="L180" s="30" t="str">
        <f t="shared" si="27"/>
        <v>+</v>
      </c>
      <c r="M180" s="14"/>
      <c r="N180" s="14"/>
      <c r="O180" s="14"/>
      <c r="P180" s="14"/>
      <c r="U180">
        <v>178</v>
      </c>
      <c r="V180" s="40">
        <f t="shared" si="28"/>
        <v>-44700.412199999999</v>
      </c>
      <c r="W180" s="40">
        <f t="shared" si="29"/>
        <v>-1987516.0412000001</v>
      </c>
      <c r="X180" s="40">
        <f t="shared" si="30"/>
        <v>3.7810898518415703E-22</v>
      </c>
      <c r="AI180">
        <f t="shared" si="31"/>
        <v>2080406861.4884152</v>
      </c>
      <c r="AJ180">
        <f t="shared" si="32"/>
        <v>3954116478029.1279</v>
      </c>
      <c r="AK180">
        <f t="shared" si="33"/>
        <v>828100</v>
      </c>
    </row>
    <row r="181" spans="1:37" x14ac:dyDescent="0.25">
      <c r="A181" s="2">
        <v>43006</v>
      </c>
      <c r="B181">
        <v>894</v>
      </c>
      <c r="C181">
        <f t="shared" si="24"/>
        <v>4354.4097837131649</v>
      </c>
      <c r="D181">
        <f t="shared" si="23"/>
        <v>1036.4245577523445</v>
      </c>
      <c r="H181">
        <f t="shared" si="25"/>
        <v>11</v>
      </c>
      <c r="I181">
        <f t="shared" si="26"/>
        <v>9.4137892130211939E-2</v>
      </c>
      <c r="K181">
        <v>926</v>
      </c>
      <c r="L181" s="30" t="str">
        <f t="shared" si="27"/>
        <v>+</v>
      </c>
      <c r="M181" s="14"/>
      <c r="N181" s="14"/>
      <c r="O181" s="14"/>
      <c r="P181" s="14"/>
      <c r="U181">
        <v>179</v>
      </c>
      <c r="V181" s="40">
        <f t="shared" si="28"/>
        <v>-44699.347099999999</v>
      </c>
      <c r="W181" s="40">
        <f t="shared" si="29"/>
        <v>-1987446.0497999999</v>
      </c>
      <c r="X181" s="40">
        <f t="shared" si="30"/>
        <v>3.7860084650548484E-22</v>
      </c>
      <c r="AI181">
        <f t="shared" si="31"/>
        <v>2079853621.9319088</v>
      </c>
      <c r="AJ181">
        <f t="shared" si="32"/>
        <v>3953818237086.8926</v>
      </c>
      <c r="AK181">
        <f t="shared" si="33"/>
        <v>819025</v>
      </c>
    </row>
    <row r="182" spans="1:37" x14ac:dyDescent="0.25">
      <c r="A182" s="2">
        <v>43007</v>
      </c>
      <c r="B182">
        <v>914</v>
      </c>
      <c r="C182">
        <f t="shared" si="24"/>
        <v>7393.9278560023213</v>
      </c>
      <c r="D182">
        <f t="shared" si="23"/>
        <v>148.68262226847159</v>
      </c>
      <c r="H182">
        <f t="shared" si="25"/>
        <v>20</v>
      </c>
      <c r="I182">
        <f t="shared" si="26"/>
        <v>0.17115980387311261</v>
      </c>
      <c r="K182">
        <v>926</v>
      </c>
      <c r="L182" s="30" t="str">
        <f t="shared" si="27"/>
        <v>+</v>
      </c>
      <c r="M182" s="14"/>
      <c r="N182" s="14"/>
      <c r="O182" s="14"/>
      <c r="P182" s="14"/>
      <c r="U182">
        <v>180</v>
      </c>
      <c r="V182" s="40">
        <f t="shared" si="28"/>
        <v>-44698.281999999999</v>
      </c>
      <c r="W182" s="40">
        <f t="shared" si="29"/>
        <v>-1987376.06</v>
      </c>
      <c r="X182" s="40">
        <f t="shared" si="30"/>
        <v>3.7909334766233335E-22</v>
      </c>
      <c r="AI182">
        <f t="shared" si="31"/>
        <v>2078753299.7810783</v>
      </c>
      <c r="AJ182">
        <f t="shared" si="32"/>
        <v>3953496153638.666</v>
      </c>
      <c r="AK182">
        <f t="shared" si="33"/>
        <v>799236</v>
      </c>
    </row>
    <row r="183" spans="1:37" x14ac:dyDescent="0.25">
      <c r="A183" s="2">
        <v>43010</v>
      </c>
      <c r="B183">
        <v>918</v>
      </c>
      <c r="C183">
        <f t="shared" si="24"/>
        <v>8097.8314704601526</v>
      </c>
      <c r="D183">
        <f t="shared" si="23"/>
        <v>67.134235171696986</v>
      </c>
      <c r="H183">
        <f t="shared" si="25"/>
        <v>4</v>
      </c>
      <c r="I183">
        <f t="shared" si="26"/>
        <v>3.4231960774622525E-2</v>
      </c>
      <c r="K183">
        <v>927</v>
      </c>
      <c r="L183" s="30" t="str">
        <f t="shared" si="27"/>
        <v>+</v>
      </c>
      <c r="M183" s="14"/>
      <c r="N183" s="14"/>
      <c r="O183" s="14"/>
      <c r="P183" s="14"/>
      <c r="U183">
        <v>181</v>
      </c>
      <c r="V183" s="40">
        <f t="shared" si="28"/>
        <v>-44697.216899999999</v>
      </c>
      <c r="W183" s="40">
        <f t="shared" si="29"/>
        <v>-1987306.0718</v>
      </c>
      <c r="X183" s="40">
        <f t="shared" si="30"/>
        <v>3.7958648948702963E-22</v>
      </c>
      <c r="AI183">
        <f t="shared" si="31"/>
        <v>2080480269.247524</v>
      </c>
      <c r="AJ183">
        <f t="shared" si="32"/>
        <v>3953297362694.8037</v>
      </c>
      <c r="AK183">
        <f t="shared" si="33"/>
        <v>835396</v>
      </c>
    </row>
    <row r="184" spans="1:37" x14ac:dyDescent="0.25">
      <c r="A184" s="2">
        <v>43011</v>
      </c>
      <c r="B184">
        <v>933</v>
      </c>
      <c r="C184">
        <f t="shared" si="24"/>
        <v>11022.470024677021</v>
      </c>
      <c r="D184">
        <f t="shared" si="23"/>
        <v>46.327783558792227</v>
      </c>
      <c r="H184">
        <f t="shared" si="25"/>
        <v>15</v>
      </c>
      <c r="I184">
        <f t="shared" si="26"/>
        <v>0.12836985290483446</v>
      </c>
      <c r="K184">
        <v>929</v>
      </c>
      <c r="L184" s="30" t="str">
        <f t="shared" si="27"/>
        <v>+</v>
      </c>
      <c r="M184" s="14"/>
      <c r="N184" s="14"/>
      <c r="O184" s="14"/>
      <c r="P184" s="14"/>
      <c r="U184">
        <v>182</v>
      </c>
      <c r="V184" s="40">
        <f t="shared" si="28"/>
        <v>-44696.1518</v>
      </c>
      <c r="W184" s="40">
        <f t="shared" si="29"/>
        <v>-1987236.0852000001</v>
      </c>
      <c r="X184" s="40">
        <f t="shared" si="30"/>
        <v>3.8008027281298342E-22</v>
      </c>
      <c r="AI184">
        <f t="shared" si="31"/>
        <v>2080748012.8340456</v>
      </c>
      <c r="AJ184">
        <f t="shared" si="32"/>
        <v>3953034959684.9717</v>
      </c>
      <c r="AK184">
        <f t="shared" si="33"/>
        <v>842724</v>
      </c>
    </row>
    <row r="185" spans="1:37" x14ac:dyDescent="0.25">
      <c r="A185" s="2">
        <v>43012</v>
      </c>
      <c r="B185">
        <v>927</v>
      </c>
      <c r="C185">
        <f t="shared" si="24"/>
        <v>9798.6146029902739</v>
      </c>
      <c r="D185">
        <f t="shared" si="23"/>
        <v>0.65036420395413153</v>
      </c>
      <c r="H185">
        <f t="shared" si="25"/>
        <v>6</v>
      </c>
      <c r="I185">
        <f t="shared" si="26"/>
        <v>5.1347941161933787E-2</v>
      </c>
      <c r="K185">
        <v>929</v>
      </c>
      <c r="L185" s="30" t="str">
        <f t="shared" si="27"/>
        <v>+</v>
      </c>
      <c r="M185" s="14"/>
      <c r="N185" s="14"/>
      <c r="O185" s="14"/>
      <c r="P185" s="14"/>
      <c r="U185">
        <v>183</v>
      </c>
      <c r="V185" s="40">
        <f t="shared" si="28"/>
        <v>-44695.0867</v>
      </c>
      <c r="W185" s="40">
        <f t="shared" si="29"/>
        <v>-1987166.1002</v>
      </c>
      <c r="X185" s="40">
        <f t="shared" si="30"/>
        <v>3.8057469847468883E-22</v>
      </c>
      <c r="AI185">
        <f t="shared" si="31"/>
        <v>2082019493.9874432</v>
      </c>
      <c r="AJ185">
        <f t="shared" si="32"/>
        <v>3952816311345.0054</v>
      </c>
      <c r="AK185">
        <f t="shared" si="33"/>
        <v>870489</v>
      </c>
    </row>
    <row r="186" spans="1:37" x14ac:dyDescent="0.25">
      <c r="A186" s="2">
        <v>43013</v>
      </c>
      <c r="B186">
        <v>926</v>
      </c>
      <c r="C186">
        <f t="shared" si="24"/>
        <v>9601.6386993758151</v>
      </c>
      <c r="D186">
        <f t="shared" si="23"/>
        <v>3.7460978147782618E-2</v>
      </c>
      <c r="H186">
        <f t="shared" si="25"/>
        <v>1</v>
      </c>
      <c r="I186">
        <f t="shared" si="26"/>
        <v>8.5579901936556312E-3</v>
      </c>
      <c r="K186">
        <v>929</v>
      </c>
      <c r="L186" s="30" t="str">
        <f t="shared" si="27"/>
        <v>+</v>
      </c>
      <c r="M186" s="14"/>
      <c r="N186" s="14"/>
      <c r="O186" s="14"/>
      <c r="P186" s="14"/>
      <c r="U186">
        <v>184</v>
      </c>
      <c r="V186" s="40">
        <f t="shared" si="28"/>
        <v>-44694.0216</v>
      </c>
      <c r="W186" s="40">
        <f t="shared" si="29"/>
        <v>-1987096.1168</v>
      </c>
      <c r="X186" s="40">
        <f t="shared" si="30"/>
        <v>3.8106976730772519E-22</v>
      </c>
      <c r="AI186">
        <f t="shared" si="31"/>
        <v>2081374794.8623168</v>
      </c>
      <c r="AJ186">
        <f t="shared" si="32"/>
        <v>3952514175062.8472</v>
      </c>
      <c r="AK186">
        <f t="shared" si="33"/>
        <v>859329</v>
      </c>
    </row>
    <row r="187" spans="1:37" x14ac:dyDescent="0.25">
      <c r="A187" s="2">
        <v>43014</v>
      </c>
      <c r="B187">
        <v>940</v>
      </c>
      <c r="C187">
        <f t="shared" si="24"/>
        <v>12541.301349978225</v>
      </c>
      <c r="D187">
        <f t="shared" si="23"/>
        <v>190.61810613943666</v>
      </c>
      <c r="H187">
        <f t="shared" si="25"/>
        <v>14</v>
      </c>
      <c r="I187">
        <f t="shared" si="26"/>
        <v>0.11981186271117883</v>
      </c>
      <c r="K187">
        <v>930</v>
      </c>
      <c r="L187" s="30" t="str">
        <f t="shared" si="27"/>
        <v>+</v>
      </c>
      <c r="M187" s="14"/>
      <c r="N187" s="14"/>
      <c r="O187" s="14"/>
      <c r="P187" s="14"/>
      <c r="U187">
        <v>185</v>
      </c>
      <c r="V187" s="40">
        <f t="shared" si="28"/>
        <v>-44692.9565</v>
      </c>
      <c r="W187" s="40">
        <f t="shared" si="29"/>
        <v>-1987026.135</v>
      </c>
      <c r="X187" s="40">
        <f t="shared" si="30"/>
        <v>3.8156548014875907E-22</v>
      </c>
      <c r="AI187">
        <f t="shared" si="31"/>
        <v>2081186370.7844665</v>
      </c>
      <c r="AJ187">
        <f t="shared" si="32"/>
        <v>3952231936885.9526</v>
      </c>
      <c r="AK187">
        <f t="shared" si="33"/>
        <v>857476</v>
      </c>
    </row>
    <row r="188" spans="1:37" x14ac:dyDescent="0.25">
      <c r="A188" s="2">
        <v>43017</v>
      </c>
      <c r="B188">
        <v>925</v>
      </c>
      <c r="C188">
        <f t="shared" si="24"/>
        <v>9406.6627957613582</v>
      </c>
      <c r="D188">
        <f t="shared" si="23"/>
        <v>1.4245577523414337</v>
      </c>
      <c r="H188">
        <f t="shared" si="25"/>
        <v>15</v>
      </c>
      <c r="I188">
        <f t="shared" si="26"/>
        <v>0.12836985290483446</v>
      </c>
      <c r="K188">
        <v>931</v>
      </c>
      <c r="L188" s="30" t="str">
        <f t="shared" si="27"/>
        <v>+</v>
      </c>
      <c r="M188" s="14"/>
      <c r="N188" s="14"/>
      <c r="O188" s="14"/>
      <c r="P188" s="14"/>
      <c r="U188">
        <v>186</v>
      </c>
      <c r="V188" s="40">
        <f t="shared" si="28"/>
        <v>-44691.8914</v>
      </c>
      <c r="W188" s="40">
        <f t="shared" si="29"/>
        <v>-1986956.1547999999</v>
      </c>
      <c r="X188" s="40">
        <f t="shared" si="30"/>
        <v>3.8206183783554517E-22</v>
      </c>
      <c r="AI188">
        <f t="shared" si="31"/>
        <v>2082366718.9308922</v>
      </c>
      <c r="AJ188">
        <f t="shared" si="32"/>
        <v>3952009353906.8384</v>
      </c>
      <c r="AK188">
        <f t="shared" si="33"/>
        <v>883600</v>
      </c>
    </row>
    <row r="189" spans="1:37" x14ac:dyDescent="0.25">
      <c r="A189" s="2">
        <v>43018</v>
      </c>
      <c r="B189">
        <v>934</v>
      </c>
      <c r="C189">
        <f t="shared" si="24"/>
        <v>11233.445928291478</v>
      </c>
      <c r="D189">
        <f t="shared" si="23"/>
        <v>60.940686784598576</v>
      </c>
      <c r="H189">
        <f t="shared" si="25"/>
        <v>9</v>
      </c>
      <c r="I189">
        <f t="shared" si="26"/>
        <v>7.7021911742900684E-2</v>
      </c>
      <c r="K189">
        <v>931</v>
      </c>
      <c r="L189" s="30" t="str">
        <f t="shared" si="27"/>
        <v>+</v>
      </c>
      <c r="M189" s="14"/>
      <c r="N189" s="14"/>
      <c r="O189" s="14"/>
      <c r="P189" s="14"/>
      <c r="U189">
        <v>187</v>
      </c>
      <c r="V189" s="40">
        <f t="shared" si="28"/>
        <v>-44690.826300000001</v>
      </c>
      <c r="W189" s="40">
        <f t="shared" si="29"/>
        <v>-1986886.1762000001</v>
      </c>
      <c r="X189" s="40">
        <f t="shared" si="30"/>
        <v>3.8255884120692811E-22</v>
      </c>
      <c r="AI189">
        <f t="shared" si="31"/>
        <v>2080900780.9993939</v>
      </c>
      <c r="AJ189">
        <f t="shared" si="32"/>
        <v>3951671485608.981</v>
      </c>
      <c r="AK189">
        <f t="shared" si="33"/>
        <v>855625</v>
      </c>
    </row>
    <row r="190" spans="1:37" x14ac:dyDescent="0.25">
      <c r="A190" s="2">
        <v>43019</v>
      </c>
      <c r="B190">
        <v>972</v>
      </c>
      <c r="C190">
        <f t="shared" si="24"/>
        <v>20732.530265640875</v>
      </c>
      <c r="D190">
        <f t="shared" si="23"/>
        <v>2098.23100936524</v>
      </c>
      <c r="H190">
        <f t="shared" si="25"/>
        <v>38</v>
      </c>
      <c r="I190">
        <f t="shared" si="26"/>
        <v>0.325203627358914</v>
      </c>
      <c r="K190">
        <v>933</v>
      </c>
      <c r="L190" s="30" t="str">
        <f t="shared" si="27"/>
        <v>+</v>
      </c>
      <c r="M190" s="14"/>
      <c r="N190" s="14"/>
      <c r="O190" s="14"/>
      <c r="P190" s="14"/>
      <c r="U190">
        <v>188</v>
      </c>
      <c r="V190" s="40">
        <f t="shared" si="28"/>
        <v>-44689.761200000001</v>
      </c>
      <c r="W190" s="40">
        <f t="shared" si="29"/>
        <v>-1986816.1991999999</v>
      </c>
      <c r="X190" s="40">
        <f t="shared" si="30"/>
        <v>3.8305649110284374E-22</v>
      </c>
      <c r="AI190">
        <f t="shared" si="31"/>
        <v>2081624774.9051716</v>
      </c>
      <c r="AJ190">
        <f t="shared" si="32"/>
        <v>3951429052907.7993</v>
      </c>
      <c r="AK190">
        <f t="shared" si="33"/>
        <v>872356</v>
      </c>
    </row>
    <row r="191" spans="1:37" x14ac:dyDescent="0.25">
      <c r="A191" s="2">
        <v>43020</v>
      </c>
      <c r="B191">
        <v>971</v>
      </c>
      <c r="C191">
        <f t="shared" si="24"/>
        <v>20445.554362026418</v>
      </c>
      <c r="D191">
        <f t="shared" si="23"/>
        <v>2007.6181061394334</v>
      </c>
      <c r="H191">
        <f t="shared" si="25"/>
        <v>1</v>
      </c>
      <c r="I191">
        <f t="shared" si="26"/>
        <v>8.5579901936556312E-3</v>
      </c>
      <c r="K191">
        <v>934</v>
      </c>
      <c r="L191" s="30" t="str">
        <f t="shared" si="27"/>
        <v>+</v>
      </c>
      <c r="M191" s="14"/>
      <c r="N191" s="14"/>
      <c r="O191" s="14"/>
      <c r="P191" s="14"/>
      <c r="U191">
        <v>189</v>
      </c>
      <c r="V191" s="40">
        <f t="shared" si="28"/>
        <v>-44688.696100000001</v>
      </c>
      <c r="W191" s="40">
        <f t="shared" si="29"/>
        <v>-1986746.2238</v>
      </c>
      <c r="X191" s="40">
        <f t="shared" si="30"/>
        <v>3.8355478836432055E-22</v>
      </c>
      <c r="AI191">
        <f t="shared" si="31"/>
        <v>2084996435.8858256</v>
      </c>
      <c r="AJ191">
        <f t="shared" si="32"/>
        <v>3951301924878.7783</v>
      </c>
      <c r="AK191">
        <f t="shared" si="33"/>
        <v>944784</v>
      </c>
    </row>
    <row r="192" spans="1:37" x14ac:dyDescent="0.25">
      <c r="A192" s="2">
        <v>43021</v>
      </c>
      <c r="B192">
        <v>968</v>
      </c>
      <c r="C192">
        <f t="shared" si="24"/>
        <v>19596.626651183044</v>
      </c>
      <c r="D192">
        <f t="shared" ref="D192:D250" si="34">(B192-$F$5)^2</f>
        <v>1747.7793964620143</v>
      </c>
      <c r="H192">
        <f t="shared" si="25"/>
        <v>3</v>
      </c>
      <c r="I192">
        <f t="shared" si="26"/>
        <v>2.5673970580966893E-2</v>
      </c>
      <c r="K192">
        <v>935</v>
      </c>
      <c r="L192" s="30" t="str">
        <f t="shared" si="27"/>
        <v>+</v>
      </c>
      <c r="M192" s="14"/>
      <c r="N192" s="14"/>
      <c r="O192" s="14"/>
      <c r="P192" s="14"/>
      <c r="U192">
        <v>190</v>
      </c>
      <c r="V192" s="40">
        <f t="shared" si="28"/>
        <v>-44687.631000000001</v>
      </c>
      <c r="W192" s="40">
        <f t="shared" si="29"/>
        <v>-1986676.25</v>
      </c>
      <c r="X192" s="40">
        <f t="shared" si="30"/>
        <v>3.8405373383348101E-22</v>
      </c>
      <c r="AI192">
        <f t="shared" si="31"/>
        <v>2084807847.9443552</v>
      </c>
      <c r="AJ192">
        <f t="shared" si="32"/>
        <v>3951019761791.1792</v>
      </c>
      <c r="AK192">
        <f t="shared" si="33"/>
        <v>942841</v>
      </c>
    </row>
    <row r="193" spans="1:37" x14ac:dyDescent="0.25">
      <c r="A193" s="2">
        <v>43024</v>
      </c>
      <c r="B193">
        <v>961</v>
      </c>
      <c r="C193">
        <f t="shared" si="24"/>
        <v>17685.795325881838</v>
      </c>
      <c r="D193">
        <f t="shared" si="34"/>
        <v>1211.4890738813699</v>
      </c>
      <c r="H193">
        <f t="shared" si="25"/>
        <v>7</v>
      </c>
      <c r="I193">
        <f t="shared" si="26"/>
        <v>5.9905931355589415E-2</v>
      </c>
      <c r="K193">
        <v>936</v>
      </c>
      <c r="L193" s="30" t="str">
        <f t="shared" si="27"/>
        <v>+</v>
      </c>
      <c r="M193" s="14"/>
      <c r="N193" s="14"/>
      <c r="O193" s="14"/>
      <c r="P193" s="14"/>
      <c r="U193">
        <v>191</v>
      </c>
      <c r="V193" s="40">
        <f t="shared" si="28"/>
        <v>-44686.565900000001</v>
      </c>
      <c r="W193" s="40">
        <f t="shared" si="29"/>
        <v>-1986606.2778</v>
      </c>
      <c r="X193" s="40">
        <f t="shared" si="30"/>
        <v>3.84553328353543E-22</v>
      </c>
      <c r="AI193">
        <f t="shared" si="31"/>
        <v>2084436642.0081611</v>
      </c>
      <c r="AJ193">
        <f t="shared" si="32"/>
        <v>3950729664558.0625</v>
      </c>
      <c r="AK193">
        <f t="shared" si="33"/>
        <v>937024</v>
      </c>
    </row>
    <row r="194" spans="1:37" x14ac:dyDescent="0.25">
      <c r="A194" s="2">
        <v>43025</v>
      </c>
      <c r="B194">
        <v>967</v>
      </c>
      <c r="C194">
        <f t="shared" ref="C194:C250" si="35">(B194-$F$1)^2</f>
        <v>19317.650747568587</v>
      </c>
      <c r="D194">
        <f t="shared" si="34"/>
        <v>1665.166493236208</v>
      </c>
      <c r="H194">
        <f t="shared" si="25"/>
        <v>6</v>
      </c>
      <c r="I194">
        <f t="shared" si="26"/>
        <v>5.1347941161933787E-2</v>
      </c>
      <c r="K194">
        <v>936</v>
      </c>
      <c r="L194" s="30" t="str">
        <f t="shared" si="27"/>
        <v>+</v>
      </c>
      <c r="M194" s="14"/>
      <c r="N194" s="14"/>
      <c r="O194" s="14"/>
      <c r="P194" s="14"/>
      <c r="U194">
        <v>192</v>
      </c>
      <c r="V194" s="40">
        <f t="shared" si="28"/>
        <v>-44685.500800000002</v>
      </c>
      <c r="W194" s="40">
        <f t="shared" si="29"/>
        <v>-1986536.3071999999</v>
      </c>
      <c r="X194" s="40">
        <f t="shared" si="30"/>
        <v>3.8505357276882142E-22</v>
      </c>
      <c r="AI194">
        <f t="shared" si="31"/>
        <v>2083700272.5948429</v>
      </c>
      <c r="AJ194">
        <f t="shared" si="32"/>
        <v>3950423683781.3027</v>
      </c>
      <c r="AK194">
        <f t="shared" si="33"/>
        <v>923521</v>
      </c>
    </row>
    <row r="195" spans="1:37" x14ac:dyDescent="0.25">
      <c r="A195" s="2">
        <v>43026</v>
      </c>
      <c r="B195">
        <v>967</v>
      </c>
      <c r="C195">
        <f t="shared" si="35"/>
        <v>19317.650747568587</v>
      </c>
      <c r="D195">
        <f t="shared" si="34"/>
        <v>1665.166493236208</v>
      </c>
      <c r="H195">
        <f t="shared" ref="H195:H250" si="36">ABS(B195-B194)</f>
        <v>0</v>
      </c>
      <c r="I195">
        <f t="shared" ref="I195:I250" si="37">H195/$F$3</f>
        <v>0</v>
      </c>
      <c r="K195">
        <v>937</v>
      </c>
      <c r="L195" s="30" t="str">
        <f t="shared" ref="L195:L250" si="38">IF(B195&gt;$F$11,"+","-")</f>
        <v>+</v>
      </c>
      <c r="M195" s="14"/>
      <c r="N195" s="14"/>
      <c r="O195" s="14"/>
      <c r="P195" s="14"/>
      <c r="U195">
        <v>193</v>
      </c>
      <c r="V195" s="40">
        <f t="shared" ref="V195:V250" si="39">1.0651*U195 - 44890</f>
        <v>-44684.435700000002</v>
      </c>
      <c r="W195" s="40">
        <f t="shared" ref="W195:W250" si="40" xml:space="preserve"> -0.0008*(U195^2) + 70.277*U195 - 2000000</f>
        <v>-1986466.3382000001</v>
      </c>
      <c r="X195" s="40">
        <f t="shared" ref="X195:X250" si="41" xml:space="preserve"> 3E-22*EXP(0.0013*U195)</f>
        <v>3.8555446792472949E-22</v>
      </c>
      <c r="AI195">
        <f t="shared" si="31"/>
        <v>2084150829.2940009</v>
      </c>
      <c r="AJ195">
        <f t="shared" si="32"/>
        <v>3950169396130.9375</v>
      </c>
      <c r="AK195">
        <f t="shared" si="33"/>
        <v>935089</v>
      </c>
    </row>
    <row r="196" spans="1:37" x14ac:dyDescent="0.25">
      <c r="A196" s="2">
        <v>43027</v>
      </c>
      <c r="B196">
        <v>926</v>
      </c>
      <c r="C196">
        <f t="shared" si="35"/>
        <v>9601.6386993758151</v>
      </c>
      <c r="D196">
        <f t="shared" si="34"/>
        <v>3.7460978147782618E-2</v>
      </c>
      <c r="H196">
        <f t="shared" si="36"/>
        <v>41</v>
      </c>
      <c r="I196">
        <f t="shared" si="37"/>
        <v>0.35087759793988088</v>
      </c>
      <c r="K196">
        <v>939</v>
      </c>
      <c r="L196" s="30" t="str">
        <f t="shared" si="38"/>
        <v>+</v>
      </c>
      <c r="M196" s="14"/>
      <c r="N196" s="14"/>
      <c r="O196" s="14"/>
      <c r="P196" s="14"/>
      <c r="U196">
        <v>194</v>
      </c>
      <c r="V196" s="40">
        <f t="shared" si="39"/>
        <v>-44683.370600000002</v>
      </c>
      <c r="W196" s="40">
        <f t="shared" si="40"/>
        <v>-1986396.3707999999</v>
      </c>
      <c r="X196" s="40">
        <f t="shared" si="41"/>
        <v>3.8605601466778015E-22</v>
      </c>
      <c r="AI196">
        <f t="shared" ref="AI196:AI251" si="42">($B195-V195)^2</f>
        <v>2084053581.4712346</v>
      </c>
      <c r="AJ196">
        <f t="shared" ref="AJ196:AJ251" si="43">($B195-W195)^2</f>
        <v>3949891273788.7959</v>
      </c>
      <c r="AK196">
        <f t="shared" ref="AK196:AK251" si="44">($B195-X195)^2</f>
        <v>935089</v>
      </c>
    </row>
    <row r="197" spans="1:37" x14ac:dyDescent="0.25">
      <c r="A197" s="2">
        <v>43028</v>
      </c>
      <c r="B197">
        <v>950</v>
      </c>
      <c r="C197">
        <f t="shared" si="35"/>
        <v>14881.060386122803</v>
      </c>
      <c r="D197">
        <f t="shared" si="34"/>
        <v>566.74713839750018</v>
      </c>
      <c r="H197">
        <f t="shared" si="36"/>
        <v>24</v>
      </c>
      <c r="I197">
        <f t="shared" si="37"/>
        <v>0.20539176464773515</v>
      </c>
      <c r="K197">
        <v>940</v>
      </c>
      <c r="L197" s="30" t="str">
        <f t="shared" si="38"/>
        <v>+</v>
      </c>
      <c r="M197" s="14"/>
      <c r="N197" s="14"/>
      <c r="O197" s="14"/>
      <c r="P197" s="14"/>
      <c r="U197">
        <v>195</v>
      </c>
      <c r="V197" s="40">
        <f t="shared" si="39"/>
        <v>-44682.305500000002</v>
      </c>
      <c r="W197" s="40">
        <f t="shared" si="40"/>
        <v>-1986326.405</v>
      </c>
      <c r="X197" s="40">
        <f t="shared" si="41"/>
        <v>3.8655821384558745E-22</v>
      </c>
      <c r="AI197">
        <f t="shared" si="42"/>
        <v>2080214686.5281446</v>
      </c>
      <c r="AJ197">
        <f t="shared" si="43"/>
        <v>3949450205482.1323</v>
      </c>
      <c r="AK197">
        <f t="shared" si="44"/>
        <v>857476</v>
      </c>
    </row>
    <row r="198" spans="1:37" x14ac:dyDescent="0.25">
      <c r="A198" s="2">
        <v>43031</v>
      </c>
      <c r="B198">
        <v>962</v>
      </c>
      <c r="C198">
        <f t="shared" si="35"/>
        <v>17952.771229496298</v>
      </c>
      <c r="D198">
        <f t="shared" si="34"/>
        <v>1282.1019771071763</v>
      </c>
      <c r="H198">
        <f t="shared" si="36"/>
        <v>12</v>
      </c>
      <c r="I198">
        <f t="shared" si="37"/>
        <v>0.10269588232386757</v>
      </c>
      <c r="K198">
        <v>940</v>
      </c>
      <c r="L198" s="30" t="str">
        <f t="shared" si="38"/>
        <v>+</v>
      </c>
      <c r="M198" s="14"/>
      <c r="N198" s="14"/>
      <c r="O198" s="14"/>
      <c r="P198" s="14"/>
      <c r="U198">
        <v>196</v>
      </c>
      <c r="V198" s="40">
        <f t="shared" si="39"/>
        <v>-44681.240400000002</v>
      </c>
      <c r="W198" s="40">
        <f t="shared" si="40"/>
        <v>-1986256.4408</v>
      </c>
      <c r="X198" s="40">
        <f t="shared" si="41"/>
        <v>3.8706106630686813E-22</v>
      </c>
      <c r="AI198">
        <f t="shared" si="42"/>
        <v>2082307305.2453303</v>
      </c>
      <c r="AJ198">
        <f t="shared" si="43"/>
        <v>3949267509869.7241</v>
      </c>
      <c r="AK198">
        <f t="shared" si="44"/>
        <v>902500</v>
      </c>
    </row>
    <row r="199" spans="1:37" x14ac:dyDescent="0.25">
      <c r="A199" s="2">
        <v>43032</v>
      </c>
      <c r="B199">
        <v>965</v>
      </c>
      <c r="C199">
        <f t="shared" si="35"/>
        <v>18765.698940339669</v>
      </c>
      <c r="D199">
        <f t="shared" si="34"/>
        <v>1505.9406867845953</v>
      </c>
      <c r="H199">
        <f t="shared" si="36"/>
        <v>3</v>
      </c>
      <c r="I199">
        <f t="shared" si="37"/>
        <v>2.5673970580966893E-2</v>
      </c>
      <c r="K199">
        <v>943</v>
      </c>
      <c r="L199" s="30" t="str">
        <f t="shared" si="38"/>
        <v>+</v>
      </c>
      <c r="M199" s="14"/>
      <c r="N199" s="14"/>
      <c r="O199" s="14"/>
      <c r="P199" s="14"/>
      <c r="U199">
        <v>197</v>
      </c>
      <c r="V199" s="40">
        <f t="shared" si="39"/>
        <v>-44680.175300000003</v>
      </c>
      <c r="W199" s="40">
        <f t="shared" si="40"/>
        <v>-1986186.4782</v>
      </c>
      <c r="X199" s="40">
        <f t="shared" si="41"/>
        <v>3.8756457290144305E-22</v>
      </c>
      <c r="AI199">
        <f t="shared" si="42"/>
        <v>2083305394.2121923</v>
      </c>
      <c r="AJ199">
        <f t="shared" si="43"/>
        <v>3949037131455.583</v>
      </c>
      <c r="AK199">
        <f t="shared" si="44"/>
        <v>925444</v>
      </c>
    </row>
    <row r="200" spans="1:37" x14ac:dyDescent="0.25">
      <c r="A200" s="2">
        <v>43033</v>
      </c>
      <c r="B200">
        <v>953</v>
      </c>
      <c r="C200">
        <f t="shared" si="35"/>
        <v>15621.988096966177</v>
      </c>
      <c r="D200">
        <f t="shared" si="34"/>
        <v>718.58584807491923</v>
      </c>
      <c r="H200">
        <f t="shared" si="36"/>
        <v>12</v>
      </c>
      <c r="I200">
        <f t="shared" si="37"/>
        <v>0.10269588232386757</v>
      </c>
      <c r="K200">
        <v>944</v>
      </c>
      <c r="L200" s="30" t="str">
        <f t="shared" si="38"/>
        <v>+</v>
      </c>
      <c r="M200" s="14"/>
      <c r="N200" s="14"/>
      <c r="O200" s="14"/>
      <c r="P200" s="14"/>
      <c r="U200">
        <v>198</v>
      </c>
      <c r="V200" s="40">
        <f t="shared" si="39"/>
        <v>-44679.110200000003</v>
      </c>
      <c r="W200" s="40">
        <f t="shared" si="40"/>
        <v>-1986116.5171999999</v>
      </c>
      <c r="X200" s="40">
        <f t="shared" si="41"/>
        <v>3.8806873448023838E-22</v>
      </c>
      <c r="AI200">
        <f t="shared" si="42"/>
        <v>2083482028.1677303</v>
      </c>
      <c r="AJ200">
        <f t="shared" si="43"/>
        <v>3948770997312.4453</v>
      </c>
      <c r="AK200">
        <f t="shared" si="44"/>
        <v>931225</v>
      </c>
    </row>
    <row r="201" spans="1:37" x14ac:dyDescent="0.25">
      <c r="A201" s="2">
        <v>43034</v>
      </c>
      <c r="B201">
        <v>929</v>
      </c>
      <c r="C201">
        <f t="shared" si="35"/>
        <v>10198.566410219189</v>
      </c>
      <c r="D201">
        <f t="shared" si="34"/>
        <v>7.8761706555668294</v>
      </c>
      <c r="H201">
        <f t="shared" si="36"/>
        <v>24</v>
      </c>
      <c r="I201">
        <f t="shared" si="37"/>
        <v>0.20539176464773515</v>
      </c>
      <c r="K201">
        <v>945</v>
      </c>
      <c r="L201" s="30" t="str">
        <f t="shared" si="38"/>
        <v>+</v>
      </c>
      <c r="M201" s="14"/>
      <c r="N201" s="14"/>
      <c r="O201" s="14"/>
      <c r="P201" s="14"/>
      <c r="U201">
        <v>199</v>
      </c>
      <c r="V201" s="40">
        <f t="shared" si="39"/>
        <v>-44678.045100000003</v>
      </c>
      <c r="W201" s="40">
        <f t="shared" si="40"/>
        <v>-1986046.5578000001</v>
      </c>
      <c r="X201" s="40">
        <f t="shared" si="41"/>
        <v>3.885735518952874E-22</v>
      </c>
      <c r="AI201">
        <f t="shared" si="42"/>
        <v>2082289481.3049443</v>
      </c>
      <c r="AJ201">
        <f t="shared" si="43"/>
        <v>3948445266185.4404</v>
      </c>
      <c r="AK201">
        <f t="shared" si="44"/>
        <v>908209</v>
      </c>
    </row>
    <row r="202" spans="1:37" x14ac:dyDescent="0.25">
      <c r="A202" s="2">
        <v>43035</v>
      </c>
      <c r="B202">
        <v>939</v>
      </c>
      <c r="C202">
        <f t="shared" si="35"/>
        <v>12318.325446363768</v>
      </c>
      <c r="D202">
        <f t="shared" si="34"/>
        <v>164.00520291363031</v>
      </c>
      <c r="H202">
        <f t="shared" si="36"/>
        <v>10</v>
      </c>
      <c r="I202">
        <f t="shared" si="37"/>
        <v>8.5579901936556305E-2</v>
      </c>
      <c r="K202">
        <v>946</v>
      </c>
      <c r="L202" s="30" t="str">
        <f t="shared" si="38"/>
        <v>+</v>
      </c>
      <c r="M202" s="14"/>
      <c r="N202" s="14"/>
      <c r="O202" s="14"/>
      <c r="P202" s="14"/>
      <c r="U202">
        <v>200</v>
      </c>
      <c r="V202" s="40">
        <f t="shared" si="39"/>
        <v>-44676.98</v>
      </c>
      <c r="W202" s="40">
        <f t="shared" si="40"/>
        <v>-1985976.6</v>
      </c>
      <c r="X202" s="40">
        <f t="shared" si="41"/>
        <v>3.8907902599973153E-22</v>
      </c>
      <c r="AI202">
        <f t="shared" si="42"/>
        <v>2080002562.7534342</v>
      </c>
      <c r="AJ202">
        <f t="shared" si="43"/>
        <v>3948071867294.6216</v>
      </c>
      <c r="AK202">
        <f t="shared" si="44"/>
        <v>863041</v>
      </c>
    </row>
    <row r="203" spans="1:37" x14ac:dyDescent="0.25">
      <c r="A203" s="2">
        <v>43038</v>
      </c>
      <c r="B203">
        <v>954</v>
      </c>
      <c r="C203">
        <f t="shared" si="35"/>
        <v>15872.964000580634</v>
      </c>
      <c r="D203">
        <f t="shared" si="34"/>
        <v>773.19875130072558</v>
      </c>
      <c r="H203">
        <f t="shared" si="36"/>
        <v>15</v>
      </c>
      <c r="I203">
        <f t="shared" si="37"/>
        <v>0.12836985290483446</v>
      </c>
      <c r="K203">
        <v>947</v>
      </c>
      <c r="L203" s="30" t="str">
        <f t="shared" si="38"/>
        <v>+</v>
      </c>
      <c r="M203" s="14"/>
      <c r="N203" s="14"/>
      <c r="O203" s="14"/>
      <c r="P203" s="14"/>
      <c r="U203">
        <v>201</v>
      </c>
      <c r="V203" s="40">
        <f t="shared" si="39"/>
        <v>-44675.914900000003</v>
      </c>
      <c r="W203" s="40">
        <f t="shared" si="40"/>
        <v>-1985906.6438</v>
      </c>
      <c r="X203" s="40">
        <f t="shared" si="41"/>
        <v>3.895851576478222E-22</v>
      </c>
      <c r="AI203">
        <f t="shared" si="42"/>
        <v>2080817631.3604002</v>
      </c>
      <c r="AJ203">
        <f t="shared" si="43"/>
        <v>3947833601523.3604</v>
      </c>
      <c r="AK203">
        <f t="shared" si="44"/>
        <v>881721</v>
      </c>
    </row>
    <row r="204" spans="1:37" x14ac:dyDescent="0.25">
      <c r="A204" s="2">
        <v>43039</v>
      </c>
      <c r="B204">
        <v>1010</v>
      </c>
      <c r="C204">
        <f t="shared" si="35"/>
        <v>33119.614602990274</v>
      </c>
      <c r="D204">
        <f t="shared" si="34"/>
        <v>7023.5213319458808</v>
      </c>
      <c r="H204">
        <f t="shared" si="36"/>
        <v>56</v>
      </c>
      <c r="I204">
        <f t="shared" si="37"/>
        <v>0.47924745084471532</v>
      </c>
      <c r="K204">
        <v>948</v>
      </c>
      <c r="L204" s="30" t="str">
        <f t="shared" si="38"/>
        <v>+</v>
      </c>
      <c r="M204" s="14"/>
      <c r="N204" s="14"/>
      <c r="O204" s="14"/>
      <c r="P204" s="14"/>
      <c r="U204">
        <v>202</v>
      </c>
      <c r="V204" s="40">
        <f t="shared" si="39"/>
        <v>-44674.849800000004</v>
      </c>
      <c r="W204" s="40">
        <f t="shared" si="40"/>
        <v>-1985836.6891999999</v>
      </c>
      <c r="X204" s="40">
        <f t="shared" si="41"/>
        <v>3.9009194769492207E-22</v>
      </c>
      <c r="AI204">
        <f t="shared" si="42"/>
        <v>2082089133.7812424</v>
      </c>
      <c r="AJ204">
        <f t="shared" si="43"/>
        <v>3947615217881.3501</v>
      </c>
      <c r="AK204">
        <f t="shared" si="44"/>
        <v>910116</v>
      </c>
    </row>
    <row r="205" spans="1:37" x14ac:dyDescent="0.25">
      <c r="A205" s="2">
        <v>43040</v>
      </c>
      <c r="B205">
        <v>1055</v>
      </c>
      <c r="C205">
        <f t="shared" si="35"/>
        <v>51523.530265640875</v>
      </c>
      <c r="D205">
        <f t="shared" si="34"/>
        <v>16591.101977107166</v>
      </c>
      <c r="H205">
        <f t="shared" si="36"/>
        <v>45</v>
      </c>
      <c r="I205">
        <f t="shared" si="37"/>
        <v>0.38510955871450342</v>
      </c>
      <c r="K205">
        <v>950</v>
      </c>
      <c r="L205" s="30" t="str">
        <f t="shared" si="38"/>
        <v>+</v>
      </c>
      <c r="M205" s="14"/>
      <c r="N205" s="14"/>
      <c r="O205" s="14"/>
      <c r="P205" s="14"/>
      <c r="U205">
        <v>203</v>
      </c>
      <c r="V205" s="40">
        <f t="shared" si="39"/>
        <v>-44673.784699999997</v>
      </c>
      <c r="W205" s="40">
        <f t="shared" si="40"/>
        <v>-1985766.7361999999</v>
      </c>
      <c r="X205" s="40">
        <f t="shared" si="41"/>
        <v>3.905993969975064E-22</v>
      </c>
      <c r="AI205">
        <f t="shared" si="42"/>
        <v>2087105501.2485604</v>
      </c>
      <c r="AJ205">
        <f t="shared" si="43"/>
        <v>3947559766385.001</v>
      </c>
      <c r="AK205">
        <f t="shared" si="44"/>
        <v>1020100</v>
      </c>
    </row>
    <row r="206" spans="1:37" x14ac:dyDescent="0.25">
      <c r="A206" s="2">
        <v>43041</v>
      </c>
      <c r="B206">
        <v>1035</v>
      </c>
      <c r="C206">
        <f t="shared" si="35"/>
        <v>42844.012193351715</v>
      </c>
      <c r="D206">
        <f t="shared" si="34"/>
        <v>11838.843912591039</v>
      </c>
      <c r="H206">
        <f t="shared" si="36"/>
        <v>20</v>
      </c>
      <c r="I206">
        <f t="shared" si="37"/>
        <v>0.17115980387311261</v>
      </c>
      <c r="K206">
        <v>953</v>
      </c>
      <c r="L206" s="30" t="str">
        <f t="shared" si="38"/>
        <v>+</v>
      </c>
      <c r="M206" s="14"/>
      <c r="N206" s="14"/>
      <c r="O206" s="14"/>
      <c r="P206" s="14"/>
      <c r="U206">
        <v>204</v>
      </c>
      <c r="V206" s="40">
        <f t="shared" si="39"/>
        <v>-44672.719599999997</v>
      </c>
      <c r="W206" s="40">
        <f t="shared" si="40"/>
        <v>-1985696.7848</v>
      </c>
      <c r="X206" s="40">
        <f t="shared" si="41"/>
        <v>3.9110750641316462E-22</v>
      </c>
      <c r="AI206">
        <f t="shared" si="42"/>
        <v>2091121750.1389537</v>
      </c>
      <c r="AJ206">
        <f t="shared" si="43"/>
        <v>3947460611436.7822</v>
      </c>
      <c r="AK206">
        <f t="shared" si="44"/>
        <v>1113025</v>
      </c>
    </row>
    <row r="207" spans="1:37" x14ac:dyDescent="0.25">
      <c r="A207" s="2">
        <v>43042</v>
      </c>
      <c r="B207">
        <v>1025</v>
      </c>
      <c r="C207">
        <f t="shared" si="35"/>
        <v>38804.253157207138</v>
      </c>
      <c r="D207">
        <f t="shared" si="34"/>
        <v>9762.7148803329765</v>
      </c>
      <c r="H207">
        <f t="shared" si="36"/>
        <v>10</v>
      </c>
      <c r="I207">
        <f t="shared" si="37"/>
        <v>8.5579901936556305E-2</v>
      </c>
      <c r="K207">
        <v>953</v>
      </c>
      <c r="L207" s="30" t="str">
        <f t="shared" si="38"/>
        <v>+</v>
      </c>
      <c r="M207" s="14"/>
      <c r="N207" s="14"/>
      <c r="O207" s="14"/>
      <c r="P207" s="14"/>
      <c r="U207">
        <v>205</v>
      </c>
      <c r="V207" s="40">
        <f t="shared" si="39"/>
        <v>-44671.654499999997</v>
      </c>
      <c r="W207" s="40">
        <f t="shared" si="40"/>
        <v>-1985626.835</v>
      </c>
      <c r="X207" s="40">
        <f t="shared" si="41"/>
        <v>3.9161627680060169E-22</v>
      </c>
      <c r="AI207">
        <f t="shared" si="42"/>
        <v>2089195631.0322239</v>
      </c>
      <c r="AJ207">
        <f t="shared" si="43"/>
        <v>3947103184734.5937</v>
      </c>
      <c r="AK207">
        <f t="shared" si="44"/>
        <v>1071225</v>
      </c>
    </row>
    <row r="208" spans="1:37" x14ac:dyDescent="0.25">
      <c r="A208" s="2">
        <v>43045</v>
      </c>
      <c r="B208">
        <v>1030</v>
      </c>
      <c r="C208">
        <f t="shared" si="35"/>
        <v>40799.132675279427</v>
      </c>
      <c r="D208">
        <f t="shared" si="34"/>
        <v>10775.779396462009</v>
      </c>
      <c r="H208">
        <f t="shared" si="36"/>
        <v>5</v>
      </c>
      <c r="I208">
        <f t="shared" si="37"/>
        <v>4.2789950968278152E-2</v>
      </c>
      <c r="K208">
        <v>954</v>
      </c>
      <c r="L208" s="30" t="str">
        <f t="shared" si="38"/>
        <v>+</v>
      </c>
      <c r="M208" s="14"/>
      <c r="N208" s="14"/>
      <c r="O208" s="14"/>
      <c r="P208" s="14"/>
      <c r="U208">
        <v>206</v>
      </c>
      <c r="V208" s="40">
        <f t="shared" si="39"/>
        <v>-44670.589399999997</v>
      </c>
      <c r="W208" s="40">
        <f t="shared" si="40"/>
        <v>-1985556.8868</v>
      </c>
      <c r="X208" s="40">
        <f t="shared" si="41"/>
        <v>3.9212570901963981E-22</v>
      </c>
      <c r="AI208">
        <f t="shared" si="42"/>
        <v>2088184232.4923699</v>
      </c>
      <c r="AJ208">
        <f t="shared" si="43"/>
        <v>3946785513508.8672</v>
      </c>
      <c r="AK208">
        <f t="shared" si="44"/>
        <v>1050625</v>
      </c>
    </row>
    <row r="209" spans="1:37" x14ac:dyDescent="0.25">
      <c r="A209" s="2">
        <v>43046</v>
      </c>
      <c r="B209">
        <v>1020</v>
      </c>
      <c r="C209">
        <f t="shared" si="35"/>
        <v>36859.37363913485</v>
      </c>
      <c r="D209">
        <f t="shared" si="34"/>
        <v>8799.6503642039443</v>
      </c>
      <c r="H209">
        <f t="shared" si="36"/>
        <v>10</v>
      </c>
      <c r="I209">
        <f t="shared" si="37"/>
        <v>8.5579901936556305E-2</v>
      </c>
      <c r="K209">
        <v>955</v>
      </c>
      <c r="L209" s="30" t="str">
        <f t="shared" si="38"/>
        <v>+</v>
      </c>
      <c r="M209" s="14"/>
      <c r="N209" s="14"/>
      <c r="O209" s="14"/>
      <c r="P209" s="14"/>
      <c r="U209">
        <v>207</v>
      </c>
      <c r="V209" s="40">
        <f t="shared" si="39"/>
        <v>-44669.524299999997</v>
      </c>
      <c r="W209" s="40">
        <f t="shared" si="40"/>
        <v>-1985486.9402000001</v>
      </c>
      <c r="X209" s="40">
        <f t="shared" si="41"/>
        <v>3.9263580393121953E-22</v>
      </c>
      <c r="AI209">
        <f t="shared" si="42"/>
        <v>2088543871.5073922</v>
      </c>
      <c r="AJ209">
        <f t="shared" si="43"/>
        <v>3946527458805.7158</v>
      </c>
      <c r="AK209">
        <f t="shared" si="44"/>
        <v>1060900</v>
      </c>
    </row>
    <row r="210" spans="1:37" x14ac:dyDescent="0.25">
      <c r="A210" s="2">
        <v>43047</v>
      </c>
      <c r="B210">
        <v>1025</v>
      </c>
      <c r="C210">
        <f t="shared" si="35"/>
        <v>38804.253157207138</v>
      </c>
      <c r="D210">
        <f t="shared" si="34"/>
        <v>9762.7148803329765</v>
      </c>
      <c r="H210">
        <f t="shared" si="36"/>
        <v>5</v>
      </c>
      <c r="I210">
        <f t="shared" si="37"/>
        <v>4.2789950968278152E-2</v>
      </c>
      <c r="K210">
        <v>957</v>
      </c>
      <c r="L210" s="30" t="str">
        <f t="shared" si="38"/>
        <v>+</v>
      </c>
      <c r="M210" s="14"/>
      <c r="N210" s="14"/>
      <c r="O210" s="14"/>
      <c r="P210" s="14"/>
      <c r="U210">
        <v>208</v>
      </c>
      <c r="V210" s="40">
        <f t="shared" si="39"/>
        <v>-44668.459199999998</v>
      </c>
      <c r="W210" s="40">
        <f t="shared" si="40"/>
        <v>-1985416.9952</v>
      </c>
      <c r="X210" s="40">
        <f t="shared" si="41"/>
        <v>3.9314656239740127E-22</v>
      </c>
      <c r="AI210">
        <f t="shared" si="42"/>
        <v>2087532630.7602901</v>
      </c>
      <c r="AJ210">
        <f t="shared" si="43"/>
        <v>3946209823462.7666</v>
      </c>
      <c r="AK210">
        <f t="shared" si="44"/>
        <v>1040400</v>
      </c>
    </row>
    <row r="211" spans="1:37" x14ac:dyDescent="0.25">
      <c r="A211" s="2">
        <v>43048</v>
      </c>
      <c r="B211">
        <v>1010</v>
      </c>
      <c r="C211">
        <f t="shared" si="35"/>
        <v>33119.614602990274</v>
      </c>
      <c r="D211">
        <f t="shared" si="34"/>
        <v>7023.5213319458808</v>
      </c>
      <c r="H211">
        <f t="shared" si="36"/>
        <v>15</v>
      </c>
      <c r="I211">
        <f t="shared" si="37"/>
        <v>0.12836985290483446</v>
      </c>
      <c r="K211">
        <v>959</v>
      </c>
      <c r="L211" s="30" t="str">
        <f t="shared" si="38"/>
        <v>+</v>
      </c>
      <c r="M211" s="14"/>
      <c r="N211" s="14"/>
      <c r="O211" s="14"/>
      <c r="P211" s="14"/>
      <c r="U211">
        <v>209</v>
      </c>
      <c r="V211" s="40">
        <f t="shared" si="39"/>
        <v>-44667.394099999998</v>
      </c>
      <c r="W211" s="40">
        <f t="shared" si="40"/>
        <v>-1985347.0518</v>
      </c>
      <c r="X211" s="40">
        <f t="shared" si="41"/>
        <v>3.9365798528136715E-22</v>
      </c>
      <c r="AI211">
        <f t="shared" si="42"/>
        <v>2087892213.6620643</v>
      </c>
      <c r="AJ211">
        <f t="shared" si="43"/>
        <v>3945951800294.1567</v>
      </c>
      <c r="AK211">
        <f t="shared" si="44"/>
        <v>1050625</v>
      </c>
    </row>
    <row r="212" spans="1:37" x14ac:dyDescent="0.25">
      <c r="A212" s="2">
        <v>43049</v>
      </c>
      <c r="B212">
        <v>1000</v>
      </c>
      <c r="C212">
        <f t="shared" si="35"/>
        <v>29579.855566845694</v>
      </c>
      <c r="D212">
        <f t="shared" si="34"/>
        <v>5447.3922996878173</v>
      </c>
      <c r="H212">
        <f t="shared" si="36"/>
        <v>10</v>
      </c>
      <c r="I212">
        <f t="shared" si="37"/>
        <v>8.5579901936556305E-2</v>
      </c>
      <c r="K212">
        <v>961</v>
      </c>
      <c r="L212" s="30" t="str">
        <f t="shared" si="38"/>
        <v>+</v>
      </c>
      <c r="M212" s="14"/>
      <c r="N212" s="14"/>
      <c r="O212" s="14"/>
      <c r="P212" s="14"/>
      <c r="U212">
        <v>210</v>
      </c>
      <c r="V212" s="40">
        <f t="shared" si="39"/>
        <v>-44666.328999999998</v>
      </c>
      <c r="W212" s="40">
        <f t="shared" si="40"/>
        <v>-1985277.11</v>
      </c>
      <c r="X212" s="40">
        <f t="shared" si="41"/>
        <v>3.9417007344742175E-22</v>
      </c>
      <c r="AI212">
        <f t="shared" si="42"/>
        <v>2086424331.7667146</v>
      </c>
      <c r="AJ212">
        <f t="shared" si="43"/>
        <v>3945614337235.5879</v>
      </c>
      <c r="AK212">
        <f t="shared" si="44"/>
        <v>1020100</v>
      </c>
    </row>
    <row r="213" spans="1:37" x14ac:dyDescent="0.25">
      <c r="A213" s="2">
        <v>43052</v>
      </c>
      <c r="B213">
        <v>1005</v>
      </c>
      <c r="C213">
        <f t="shared" si="35"/>
        <v>31324.735084917982</v>
      </c>
      <c r="D213">
        <f t="shared" si="34"/>
        <v>6210.4568158168495</v>
      </c>
      <c r="H213">
        <f t="shared" si="36"/>
        <v>5</v>
      </c>
      <c r="I213">
        <f t="shared" si="37"/>
        <v>4.2789950968278152E-2</v>
      </c>
      <c r="K213">
        <v>961</v>
      </c>
      <c r="L213" s="30" t="str">
        <f t="shared" si="38"/>
        <v>+</v>
      </c>
      <c r="M213" s="14"/>
      <c r="N213" s="14"/>
      <c r="O213" s="14"/>
      <c r="P213" s="14"/>
      <c r="U213">
        <v>211</v>
      </c>
      <c r="V213" s="40">
        <f t="shared" si="39"/>
        <v>-44665.263899999998</v>
      </c>
      <c r="W213" s="40">
        <f t="shared" si="40"/>
        <v>-1985207.1698</v>
      </c>
      <c r="X213" s="40">
        <f t="shared" si="41"/>
        <v>3.9468282776099431E-22</v>
      </c>
      <c r="AI213">
        <f t="shared" si="42"/>
        <v>2085413604.3362408</v>
      </c>
      <c r="AJ213">
        <f t="shared" si="43"/>
        <v>3945296757709.9526</v>
      </c>
      <c r="AK213">
        <f t="shared" si="44"/>
        <v>1000000</v>
      </c>
    </row>
    <row r="214" spans="1:37" x14ac:dyDescent="0.25">
      <c r="A214" s="2">
        <v>43053</v>
      </c>
      <c r="B214">
        <v>1000</v>
      </c>
      <c r="C214">
        <f t="shared" si="35"/>
        <v>29579.855566845694</v>
      </c>
      <c r="D214">
        <f t="shared" si="34"/>
        <v>5447.3922996878173</v>
      </c>
      <c r="H214">
        <f t="shared" si="36"/>
        <v>5</v>
      </c>
      <c r="I214">
        <f t="shared" si="37"/>
        <v>4.2789950968278152E-2</v>
      </c>
      <c r="K214">
        <v>962</v>
      </c>
      <c r="L214" s="30" t="str">
        <f t="shared" si="38"/>
        <v>+</v>
      </c>
      <c r="M214" s="14"/>
      <c r="N214" s="14"/>
      <c r="O214" s="14"/>
      <c r="P214" s="14"/>
      <c r="U214">
        <v>212</v>
      </c>
      <c r="V214" s="40">
        <f t="shared" si="39"/>
        <v>-44664.198799999998</v>
      </c>
      <c r="W214" s="40">
        <f t="shared" si="40"/>
        <v>-1985137.2312</v>
      </c>
      <c r="X214" s="40">
        <f t="shared" si="41"/>
        <v>3.951962490886398E-22</v>
      </c>
      <c r="AI214">
        <f t="shared" si="42"/>
        <v>2085773004.6956429</v>
      </c>
      <c r="AJ214">
        <f t="shared" si="43"/>
        <v>3945038783461.624</v>
      </c>
      <c r="AK214">
        <f t="shared" si="44"/>
        <v>1010025</v>
      </c>
    </row>
    <row r="215" spans="1:37" x14ac:dyDescent="0.25">
      <c r="A215" s="2">
        <v>43054</v>
      </c>
      <c r="B215">
        <v>982</v>
      </c>
      <c r="C215">
        <f t="shared" si="35"/>
        <v>23712.289301785455</v>
      </c>
      <c r="D215">
        <f t="shared" si="34"/>
        <v>3114.3600416233035</v>
      </c>
      <c r="H215">
        <f t="shared" si="36"/>
        <v>18</v>
      </c>
      <c r="I215">
        <f t="shared" si="37"/>
        <v>0.15404382348580137</v>
      </c>
      <c r="K215">
        <v>965</v>
      </c>
      <c r="L215" s="30" t="str">
        <f t="shared" si="38"/>
        <v>+</v>
      </c>
      <c r="M215" s="14"/>
      <c r="N215" s="14"/>
      <c r="O215" s="14"/>
      <c r="P215" s="14"/>
      <c r="U215">
        <v>213</v>
      </c>
      <c r="V215" s="40">
        <f t="shared" si="39"/>
        <v>-44663.133699999998</v>
      </c>
      <c r="W215" s="40">
        <f t="shared" si="40"/>
        <v>-1985067.2941999999</v>
      </c>
      <c r="X215" s="40">
        <f t="shared" si="41"/>
        <v>3.9571033829804024E-22</v>
      </c>
      <c r="AI215">
        <f t="shared" si="42"/>
        <v>2085219052.0459213</v>
      </c>
      <c r="AJ215">
        <f t="shared" si="43"/>
        <v>3944741101158.8022</v>
      </c>
      <c r="AK215">
        <f t="shared" si="44"/>
        <v>1000000</v>
      </c>
    </row>
    <row r="216" spans="1:37" x14ac:dyDescent="0.25">
      <c r="A216" s="2">
        <v>43055</v>
      </c>
      <c r="B216">
        <v>1010</v>
      </c>
      <c r="C216">
        <f t="shared" si="35"/>
        <v>33119.614602990274</v>
      </c>
      <c r="D216">
        <f t="shared" si="34"/>
        <v>7023.5213319458808</v>
      </c>
      <c r="H216">
        <f t="shared" si="36"/>
        <v>28</v>
      </c>
      <c r="I216">
        <f t="shared" si="37"/>
        <v>0.23962372542235766</v>
      </c>
      <c r="K216">
        <v>966</v>
      </c>
      <c r="L216" s="30" t="str">
        <f t="shared" si="38"/>
        <v>+</v>
      </c>
      <c r="M216" s="14"/>
      <c r="N216" s="14"/>
      <c r="O216" s="14"/>
      <c r="P216" s="14"/>
      <c r="U216">
        <v>214</v>
      </c>
      <c r="V216" s="40">
        <f t="shared" si="39"/>
        <v>-44662.068599999999</v>
      </c>
      <c r="W216" s="40">
        <f t="shared" si="40"/>
        <v>-1984997.3588</v>
      </c>
      <c r="X216" s="40">
        <f t="shared" si="41"/>
        <v>3.9622509625800657E-22</v>
      </c>
      <c r="AI216">
        <f t="shared" si="42"/>
        <v>2083478230.4908755</v>
      </c>
      <c r="AJ216">
        <f t="shared" si="43"/>
        <v>3944391798992.3179</v>
      </c>
      <c r="AK216">
        <f t="shared" si="44"/>
        <v>964324</v>
      </c>
    </row>
    <row r="217" spans="1:37" x14ac:dyDescent="0.25">
      <c r="A217" s="2">
        <v>43056</v>
      </c>
      <c r="B217">
        <v>1000</v>
      </c>
      <c r="C217">
        <f t="shared" si="35"/>
        <v>29579.855566845694</v>
      </c>
      <c r="D217">
        <f t="shared" si="34"/>
        <v>5447.3922996878173</v>
      </c>
      <c r="H217">
        <f t="shared" si="36"/>
        <v>10</v>
      </c>
      <c r="I217">
        <f t="shared" si="37"/>
        <v>8.5579901936556305E-2</v>
      </c>
      <c r="K217">
        <v>967</v>
      </c>
      <c r="L217" s="30" t="str">
        <f t="shared" si="38"/>
        <v>+</v>
      </c>
      <c r="M217" s="14"/>
      <c r="N217" s="14"/>
      <c r="O217" s="14"/>
      <c r="P217" s="14"/>
      <c r="U217">
        <v>215</v>
      </c>
      <c r="V217" s="40">
        <f t="shared" si="39"/>
        <v>-44661.003499999999</v>
      </c>
      <c r="W217" s="40">
        <f t="shared" si="40"/>
        <v>-1984927.425</v>
      </c>
      <c r="X217" s="40">
        <f t="shared" si="41"/>
        <v>3.9674052383847983E-22</v>
      </c>
      <c r="AI217">
        <f t="shared" si="42"/>
        <v>2085937850.2031059</v>
      </c>
      <c r="AJ217">
        <f t="shared" si="43"/>
        <v>3944225229207.752</v>
      </c>
      <c r="AK217">
        <f t="shared" si="44"/>
        <v>1020100</v>
      </c>
    </row>
    <row r="218" spans="1:37" x14ac:dyDescent="0.25">
      <c r="A218" s="2">
        <v>43059</v>
      </c>
      <c r="B218">
        <v>1005</v>
      </c>
      <c r="C218">
        <f t="shared" si="35"/>
        <v>31324.735084917982</v>
      </c>
      <c r="D218">
        <f t="shared" si="34"/>
        <v>6210.4568158168495</v>
      </c>
      <c r="H218">
        <f t="shared" si="36"/>
        <v>5</v>
      </c>
      <c r="I218">
        <f t="shared" si="37"/>
        <v>4.2789950968278152E-2</v>
      </c>
      <c r="K218">
        <v>967</v>
      </c>
      <c r="L218" s="30" t="str">
        <f t="shared" si="38"/>
        <v>+</v>
      </c>
      <c r="M218" s="14"/>
      <c r="N218" s="14"/>
      <c r="O218" s="14"/>
      <c r="P218" s="14"/>
      <c r="U218">
        <v>216</v>
      </c>
      <c r="V218" s="40">
        <f t="shared" si="39"/>
        <v>-44659.938399999999</v>
      </c>
      <c r="W218" s="40">
        <f t="shared" si="40"/>
        <v>-1984857.4927999999</v>
      </c>
      <c r="X218" s="40">
        <f t="shared" si="41"/>
        <v>3.972566219105329E-22</v>
      </c>
      <c r="AI218">
        <f t="shared" si="42"/>
        <v>2084927240.6270123</v>
      </c>
      <c r="AJ218">
        <f t="shared" si="43"/>
        <v>3943907737367.1309</v>
      </c>
      <c r="AK218">
        <f t="shared" si="44"/>
        <v>1000000</v>
      </c>
    </row>
    <row r="219" spans="1:37" x14ac:dyDescent="0.25">
      <c r="A219" s="2">
        <v>43060</v>
      </c>
      <c r="B219">
        <v>1020</v>
      </c>
      <c r="C219">
        <f t="shared" si="35"/>
        <v>36859.37363913485</v>
      </c>
      <c r="D219">
        <f t="shared" si="34"/>
        <v>8799.6503642039443</v>
      </c>
      <c r="H219">
        <f t="shared" si="36"/>
        <v>15</v>
      </c>
      <c r="I219">
        <f t="shared" si="37"/>
        <v>0.12836985290483446</v>
      </c>
      <c r="K219">
        <v>967</v>
      </c>
      <c r="L219" s="30" t="str">
        <f t="shared" si="38"/>
        <v>+</v>
      </c>
      <c r="M219" s="14"/>
      <c r="N219" s="14"/>
      <c r="O219" s="14"/>
      <c r="P219" s="14"/>
      <c r="U219">
        <v>217</v>
      </c>
      <c r="V219" s="40">
        <f t="shared" si="39"/>
        <v>-44658.873299999999</v>
      </c>
      <c r="W219" s="40">
        <f t="shared" si="40"/>
        <v>-1984787.5622</v>
      </c>
      <c r="X219" s="40">
        <f t="shared" si="41"/>
        <v>3.9777339134637154E-22</v>
      </c>
      <c r="AI219">
        <f t="shared" si="42"/>
        <v>2085286599.0757945</v>
      </c>
      <c r="AJ219">
        <f t="shared" si="43"/>
        <v>3943649840309.8296</v>
      </c>
      <c r="AK219">
        <f t="shared" si="44"/>
        <v>1010025</v>
      </c>
    </row>
    <row r="220" spans="1:37" x14ac:dyDescent="0.25">
      <c r="A220" s="2">
        <v>43061</v>
      </c>
      <c r="B220">
        <v>1040</v>
      </c>
      <c r="C220">
        <f t="shared" si="35"/>
        <v>44938.89171142401</v>
      </c>
      <c r="D220">
        <f t="shared" si="34"/>
        <v>12951.908428720071</v>
      </c>
      <c r="H220">
        <f t="shared" si="36"/>
        <v>20</v>
      </c>
      <c r="I220">
        <f t="shared" si="37"/>
        <v>0.17115980387311261</v>
      </c>
      <c r="K220">
        <v>968</v>
      </c>
      <c r="L220" s="30" t="str">
        <f t="shared" si="38"/>
        <v>+</v>
      </c>
      <c r="M220" s="14"/>
      <c r="N220" s="14"/>
      <c r="O220" s="14"/>
      <c r="P220" s="14"/>
      <c r="U220">
        <v>218</v>
      </c>
      <c r="V220" s="40">
        <f t="shared" si="39"/>
        <v>-44657.808199999999</v>
      </c>
      <c r="W220" s="40">
        <f t="shared" si="40"/>
        <v>-1984717.6332</v>
      </c>
      <c r="X220" s="40">
        <f t="shared" si="41"/>
        <v>3.9829083301933627E-22</v>
      </c>
      <c r="AI220">
        <f t="shared" si="42"/>
        <v>2086559465.9574528</v>
      </c>
      <c r="AJ220">
        <f t="shared" si="43"/>
        <v>3943431674090.707</v>
      </c>
      <c r="AK220">
        <f t="shared" si="44"/>
        <v>1040400</v>
      </c>
    </row>
    <row r="221" spans="1:37" x14ac:dyDescent="0.25">
      <c r="A221" s="2">
        <v>43063</v>
      </c>
      <c r="B221">
        <v>1040</v>
      </c>
      <c r="C221">
        <f t="shared" si="35"/>
        <v>44938.89171142401</v>
      </c>
      <c r="D221">
        <f t="shared" si="34"/>
        <v>12951.908428720071</v>
      </c>
      <c r="H221">
        <f t="shared" si="36"/>
        <v>0</v>
      </c>
      <c r="I221">
        <f t="shared" si="37"/>
        <v>0</v>
      </c>
      <c r="K221">
        <v>971</v>
      </c>
      <c r="L221" s="30" t="str">
        <f t="shared" si="38"/>
        <v>+</v>
      </c>
      <c r="M221" s="14"/>
      <c r="N221" s="14"/>
      <c r="O221" s="14"/>
      <c r="P221" s="14"/>
      <c r="U221">
        <v>219</v>
      </c>
      <c r="V221" s="40">
        <f t="shared" si="39"/>
        <v>-44656.7431</v>
      </c>
      <c r="W221" s="40">
        <f t="shared" si="40"/>
        <v>-1984647.7058000001</v>
      </c>
      <c r="X221" s="40">
        <f t="shared" si="41"/>
        <v>3.9880894780390353E-22</v>
      </c>
      <c r="AI221">
        <f t="shared" si="42"/>
        <v>2088289674.2839873</v>
      </c>
      <c r="AJ221">
        <f t="shared" si="43"/>
        <v>3943233377812.0659</v>
      </c>
      <c r="AK221">
        <f t="shared" si="44"/>
        <v>1081600</v>
      </c>
    </row>
    <row r="222" spans="1:37" x14ac:dyDescent="0.25">
      <c r="A222" s="2">
        <v>43066</v>
      </c>
      <c r="B222">
        <v>991</v>
      </c>
      <c r="C222">
        <f t="shared" si="35"/>
        <v>26565.072434315574</v>
      </c>
      <c r="D222">
        <f t="shared" si="34"/>
        <v>4199.8761706555606</v>
      </c>
      <c r="H222">
        <f t="shared" si="36"/>
        <v>49</v>
      </c>
      <c r="I222">
        <f t="shared" si="37"/>
        <v>0.4193415194891259</v>
      </c>
      <c r="K222">
        <v>972</v>
      </c>
      <c r="L222" s="30" t="str">
        <f t="shared" si="38"/>
        <v>+</v>
      </c>
      <c r="M222" s="14"/>
      <c r="N222" s="14"/>
      <c r="O222" s="14"/>
      <c r="P222" s="14"/>
      <c r="U222">
        <v>220</v>
      </c>
      <c r="V222" s="40">
        <f t="shared" si="39"/>
        <v>-44655.678</v>
      </c>
      <c r="W222" s="40">
        <f t="shared" si="40"/>
        <v>-1984577.78</v>
      </c>
      <c r="X222" s="40">
        <f t="shared" si="41"/>
        <v>3.9932773657568745E-22</v>
      </c>
      <c r="AI222">
        <f t="shared" si="42"/>
        <v>2088192329.9473975</v>
      </c>
      <c r="AJ222">
        <f t="shared" si="43"/>
        <v>3942955664965.2676</v>
      </c>
      <c r="AK222">
        <f t="shared" si="44"/>
        <v>1081600</v>
      </c>
    </row>
    <row r="223" spans="1:37" x14ac:dyDescent="0.25">
      <c r="A223" s="2">
        <v>43067</v>
      </c>
      <c r="B223">
        <v>991</v>
      </c>
      <c r="C223">
        <f t="shared" si="35"/>
        <v>26565.072434315574</v>
      </c>
      <c r="D223">
        <f t="shared" si="34"/>
        <v>4199.8761706555606</v>
      </c>
      <c r="H223">
        <f t="shared" si="36"/>
        <v>0</v>
      </c>
      <c r="I223">
        <f t="shared" si="37"/>
        <v>0</v>
      </c>
      <c r="K223">
        <v>974</v>
      </c>
      <c r="L223" s="30" t="str">
        <f t="shared" si="38"/>
        <v>+</v>
      </c>
      <c r="M223" s="14"/>
      <c r="N223" s="14"/>
      <c r="O223" s="14"/>
      <c r="P223" s="14"/>
      <c r="U223">
        <v>221</v>
      </c>
      <c r="V223" s="40">
        <f t="shared" si="39"/>
        <v>-44654.6129</v>
      </c>
      <c r="W223" s="40">
        <f t="shared" si="40"/>
        <v>-1984507.8558</v>
      </c>
      <c r="X223" s="40">
        <f t="shared" si="41"/>
        <v>3.9984720021144131E-22</v>
      </c>
      <c r="AI223">
        <f t="shared" si="42"/>
        <v>2083619212.435684</v>
      </c>
      <c r="AJ223">
        <f t="shared" si="43"/>
        <v>3942483380110.6885</v>
      </c>
      <c r="AK223">
        <f t="shared" si="44"/>
        <v>982081</v>
      </c>
    </row>
    <row r="224" spans="1:37" x14ac:dyDescent="0.25">
      <c r="A224" s="2">
        <v>43068</v>
      </c>
      <c r="B224">
        <v>974</v>
      </c>
      <c r="C224">
        <f t="shared" si="35"/>
        <v>21312.482072869792</v>
      </c>
      <c r="D224">
        <f t="shared" si="34"/>
        <v>2285.4568158168527</v>
      </c>
      <c r="H224">
        <f t="shared" si="36"/>
        <v>17</v>
      </c>
      <c r="I224">
        <f t="shared" si="37"/>
        <v>0.14548583329214573</v>
      </c>
      <c r="K224">
        <v>977</v>
      </c>
      <c r="L224" s="30" t="str">
        <f t="shared" si="38"/>
        <v>+</v>
      </c>
      <c r="M224" s="14"/>
      <c r="N224" s="14"/>
      <c r="O224" s="14"/>
      <c r="P224" s="14"/>
      <c r="U224">
        <v>222</v>
      </c>
      <c r="V224" s="40">
        <f t="shared" si="39"/>
        <v>-44653.5478</v>
      </c>
      <c r="W224" s="40">
        <f t="shared" si="40"/>
        <v>-1984437.9332000001</v>
      </c>
      <c r="X224" s="40">
        <f t="shared" si="41"/>
        <v>4.0036733958905871E-22</v>
      </c>
      <c r="AI224">
        <f t="shared" si="42"/>
        <v>2083521977.0166464</v>
      </c>
      <c r="AJ224">
        <f t="shared" si="43"/>
        <v>3942205706383.1094</v>
      </c>
      <c r="AK224">
        <f t="shared" si="44"/>
        <v>982081</v>
      </c>
    </row>
    <row r="225" spans="1:37" x14ac:dyDescent="0.25">
      <c r="A225" s="2">
        <v>43069</v>
      </c>
      <c r="B225">
        <v>966</v>
      </c>
      <c r="C225">
        <f t="shared" si="35"/>
        <v>19040.67484395413</v>
      </c>
      <c r="D225">
        <f t="shared" si="34"/>
        <v>1584.5535900104016</v>
      </c>
      <c r="H225">
        <f t="shared" si="36"/>
        <v>8</v>
      </c>
      <c r="I225">
        <f t="shared" si="37"/>
        <v>6.8463921549245049E-2</v>
      </c>
      <c r="K225">
        <v>982</v>
      </c>
      <c r="L225" s="30" t="str">
        <f t="shared" si="38"/>
        <v>+</v>
      </c>
      <c r="M225" s="14"/>
      <c r="N225" s="14"/>
      <c r="O225" s="14"/>
      <c r="P225" s="14"/>
      <c r="U225">
        <v>223</v>
      </c>
      <c r="V225" s="40">
        <f t="shared" si="39"/>
        <v>-44652.4827</v>
      </c>
      <c r="W225" s="40">
        <f t="shared" si="40"/>
        <v>-1984368.0122</v>
      </c>
      <c r="X225" s="40">
        <f t="shared" si="41"/>
        <v>4.0088815558757526E-22</v>
      </c>
      <c r="AI225">
        <f t="shared" si="42"/>
        <v>2081873118.2412848</v>
      </c>
      <c r="AJ225">
        <f t="shared" si="43"/>
        <v>3941860544492.9614</v>
      </c>
      <c r="AK225">
        <f t="shared" si="44"/>
        <v>948676</v>
      </c>
    </row>
    <row r="226" spans="1:37" x14ac:dyDescent="0.25">
      <c r="A226" s="2">
        <v>43070</v>
      </c>
      <c r="B226">
        <v>959</v>
      </c>
      <c r="C226">
        <f t="shared" si="35"/>
        <v>17157.843518652924</v>
      </c>
      <c r="D226">
        <f t="shared" si="34"/>
        <v>1076.2632674297572</v>
      </c>
      <c r="H226">
        <f t="shared" si="36"/>
        <v>7</v>
      </c>
      <c r="I226">
        <f t="shared" si="37"/>
        <v>5.9905931355589415E-2</v>
      </c>
      <c r="K226">
        <v>986</v>
      </c>
      <c r="L226" s="30" t="str">
        <f t="shared" si="38"/>
        <v>+</v>
      </c>
      <c r="M226" s="14"/>
      <c r="N226" s="14"/>
      <c r="O226" s="14"/>
      <c r="P226" s="14"/>
      <c r="U226">
        <v>224</v>
      </c>
      <c r="V226" s="40">
        <f t="shared" si="39"/>
        <v>-44651.417600000001</v>
      </c>
      <c r="W226" s="40">
        <f t="shared" si="40"/>
        <v>-1984298.0928</v>
      </c>
      <c r="X226" s="40">
        <f t="shared" si="41"/>
        <v>4.014096490871702E-22</v>
      </c>
      <c r="AI226">
        <f t="shared" si="42"/>
        <v>2081045963.8501992</v>
      </c>
      <c r="AJ226">
        <f t="shared" si="43"/>
        <v>3941551139998.1499</v>
      </c>
      <c r="AK226">
        <f t="shared" si="44"/>
        <v>933156</v>
      </c>
    </row>
    <row r="227" spans="1:37" x14ac:dyDescent="0.25">
      <c r="A227" s="2">
        <v>43073</v>
      </c>
      <c r="B227">
        <v>947</v>
      </c>
      <c r="C227">
        <f t="shared" si="35"/>
        <v>14158.13267527943</v>
      </c>
      <c r="D227">
        <f t="shared" si="34"/>
        <v>432.90842872008113</v>
      </c>
      <c r="H227">
        <f t="shared" si="36"/>
        <v>12</v>
      </c>
      <c r="I227">
        <f t="shared" si="37"/>
        <v>0.10269588232386757</v>
      </c>
      <c r="K227">
        <v>990</v>
      </c>
      <c r="L227" s="30" t="str">
        <f t="shared" si="38"/>
        <v>+</v>
      </c>
      <c r="M227" s="14"/>
      <c r="N227" s="14"/>
      <c r="O227" s="14"/>
      <c r="P227" s="14"/>
      <c r="U227">
        <v>225</v>
      </c>
      <c r="V227" s="40">
        <f t="shared" si="39"/>
        <v>-44650.352500000001</v>
      </c>
      <c r="W227" s="40">
        <f t="shared" si="40"/>
        <v>-1984228.175</v>
      </c>
      <c r="X227" s="40">
        <f t="shared" si="41"/>
        <v>4.0193182096916763E-22</v>
      </c>
      <c r="AI227">
        <f t="shared" si="42"/>
        <v>2080310193.6463897</v>
      </c>
      <c r="AJ227">
        <f t="shared" si="43"/>
        <v>3941245724512.7075</v>
      </c>
      <c r="AK227">
        <f t="shared" si="44"/>
        <v>919681</v>
      </c>
    </row>
    <row r="228" spans="1:37" x14ac:dyDescent="0.25">
      <c r="A228" s="2">
        <v>43074</v>
      </c>
      <c r="B228">
        <v>957</v>
      </c>
      <c r="C228">
        <f t="shared" si="35"/>
        <v>16637.891711424007</v>
      </c>
      <c r="D228">
        <f t="shared" si="34"/>
        <v>949.03746097814462</v>
      </c>
      <c r="H228">
        <f t="shared" si="36"/>
        <v>10</v>
      </c>
      <c r="I228">
        <f t="shared" si="37"/>
        <v>8.5579901936556305E-2</v>
      </c>
      <c r="K228">
        <v>991</v>
      </c>
      <c r="L228" s="30" t="str">
        <f t="shared" si="38"/>
        <v>+</v>
      </c>
      <c r="M228" s="14"/>
      <c r="N228" s="14"/>
      <c r="O228" s="14"/>
      <c r="P228" s="14"/>
      <c r="U228">
        <v>226</v>
      </c>
      <c r="V228" s="40">
        <f t="shared" si="39"/>
        <v>-44649.287400000001</v>
      </c>
      <c r="W228" s="40">
        <f t="shared" si="40"/>
        <v>-1984158.2588</v>
      </c>
      <c r="X228" s="40">
        <f t="shared" si="41"/>
        <v>4.0245467211603816E-22</v>
      </c>
      <c r="AI228">
        <f t="shared" si="42"/>
        <v>2079118555.0092564</v>
      </c>
      <c r="AJ228">
        <f t="shared" si="43"/>
        <v>3940920475436.2808</v>
      </c>
      <c r="AK228">
        <f t="shared" si="44"/>
        <v>896809</v>
      </c>
    </row>
    <row r="229" spans="1:37" x14ac:dyDescent="0.25">
      <c r="A229" s="2">
        <v>43075</v>
      </c>
      <c r="B229">
        <v>919</v>
      </c>
      <c r="C229">
        <f t="shared" si="35"/>
        <v>8278.8073740746113</v>
      </c>
      <c r="D229">
        <f t="shared" si="34"/>
        <v>51.747138397503342</v>
      </c>
      <c r="H229">
        <f t="shared" si="36"/>
        <v>38</v>
      </c>
      <c r="I229">
        <f t="shared" si="37"/>
        <v>0.325203627358914</v>
      </c>
      <c r="K229">
        <v>991</v>
      </c>
      <c r="L229" s="30" t="str">
        <f t="shared" si="38"/>
        <v>+</v>
      </c>
      <c r="M229" s="14"/>
      <c r="N229" s="14"/>
      <c r="O229" s="14"/>
      <c r="P229" s="14"/>
      <c r="U229">
        <v>227</v>
      </c>
      <c r="V229" s="40">
        <f t="shared" si="39"/>
        <v>-44648.222300000001</v>
      </c>
      <c r="W229" s="40">
        <f t="shared" si="40"/>
        <v>-1984088.3441999999</v>
      </c>
      <c r="X229" s="40">
        <f t="shared" si="41"/>
        <v>4.0297820341140029E-22</v>
      </c>
      <c r="AI229">
        <f t="shared" si="42"/>
        <v>2079933450.4113989</v>
      </c>
      <c r="AJ229">
        <f t="shared" si="43"/>
        <v>3940682590720.5908</v>
      </c>
      <c r="AK229">
        <f t="shared" si="44"/>
        <v>915849</v>
      </c>
    </row>
    <row r="230" spans="1:37" x14ac:dyDescent="0.25">
      <c r="A230" s="2">
        <v>43076</v>
      </c>
      <c r="B230">
        <v>936</v>
      </c>
      <c r="C230">
        <f t="shared" si="35"/>
        <v>11661.397735520393</v>
      </c>
      <c r="D230">
        <f t="shared" si="34"/>
        <v>96.166493236211267</v>
      </c>
      <c r="H230">
        <f t="shared" si="36"/>
        <v>17</v>
      </c>
      <c r="I230">
        <f t="shared" si="37"/>
        <v>0.14548583329214573</v>
      </c>
      <c r="K230">
        <v>991</v>
      </c>
      <c r="L230" s="30" t="str">
        <f t="shared" si="38"/>
        <v>+</v>
      </c>
      <c r="M230" s="14"/>
      <c r="N230" s="14"/>
      <c r="O230" s="14"/>
      <c r="P230" s="14"/>
      <c r="U230">
        <v>228</v>
      </c>
      <c r="V230" s="40">
        <f t="shared" si="39"/>
        <v>-44647.157200000001</v>
      </c>
      <c r="W230" s="40">
        <f t="shared" si="40"/>
        <v>-1984018.4312</v>
      </c>
      <c r="X230" s="40">
        <f t="shared" si="41"/>
        <v>4.0350241574002212E-22</v>
      </c>
      <c r="AI230">
        <f t="shared" si="42"/>
        <v>2076371748.1376173</v>
      </c>
      <c r="AJ230">
        <f t="shared" si="43"/>
        <v>3940254156527.937</v>
      </c>
      <c r="AK230">
        <f t="shared" si="44"/>
        <v>844561</v>
      </c>
    </row>
    <row r="231" spans="1:37" x14ac:dyDescent="0.25">
      <c r="A231" s="2">
        <v>43077</v>
      </c>
      <c r="B231">
        <v>953</v>
      </c>
      <c r="C231">
        <f t="shared" si="35"/>
        <v>15621.988096966177</v>
      </c>
      <c r="D231">
        <f t="shared" si="34"/>
        <v>718.58584807491923</v>
      </c>
      <c r="H231">
        <f t="shared" si="36"/>
        <v>17</v>
      </c>
      <c r="I231">
        <f t="shared" si="37"/>
        <v>0.14548583329214573</v>
      </c>
      <c r="K231">
        <v>991</v>
      </c>
      <c r="L231" s="30" t="str">
        <f t="shared" si="38"/>
        <v>+</v>
      </c>
      <c r="M231" s="14"/>
      <c r="N231" s="14"/>
      <c r="O231" s="14"/>
      <c r="P231" s="14"/>
      <c r="U231">
        <v>229</v>
      </c>
      <c r="V231" s="40">
        <f t="shared" si="39"/>
        <v>-44646.092100000002</v>
      </c>
      <c r="W231" s="40">
        <f t="shared" si="40"/>
        <v>-1983948.5197999999</v>
      </c>
      <c r="X231" s="40">
        <f t="shared" si="41"/>
        <v>4.0402730998782266E-22</v>
      </c>
      <c r="AI231">
        <f t="shared" si="42"/>
        <v>2077824220.319912</v>
      </c>
      <c r="AJ231">
        <f t="shared" si="43"/>
        <v>3940044093940.5156</v>
      </c>
      <c r="AK231">
        <f t="shared" si="44"/>
        <v>876096</v>
      </c>
    </row>
    <row r="232" spans="1:37" x14ac:dyDescent="0.25">
      <c r="A232" s="2">
        <v>43080</v>
      </c>
      <c r="B232">
        <v>961</v>
      </c>
      <c r="C232">
        <f t="shared" si="35"/>
        <v>17685.795325881838</v>
      </c>
      <c r="D232">
        <f t="shared" si="34"/>
        <v>1211.4890738813699</v>
      </c>
      <c r="H232">
        <f t="shared" si="36"/>
        <v>8</v>
      </c>
      <c r="I232">
        <f t="shared" si="37"/>
        <v>6.8463921549245049E-2</v>
      </c>
      <c r="K232">
        <v>992</v>
      </c>
      <c r="L232" s="30" t="str">
        <f t="shared" si="38"/>
        <v>+</v>
      </c>
      <c r="M232" s="14"/>
      <c r="N232" s="14"/>
      <c r="O232" s="14"/>
      <c r="P232" s="14"/>
      <c r="U232">
        <v>230</v>
      </c>
      <c r="V232" s="40">
        <f t="shared" si="39"/>
        <v>-44645.027000000002</v>
      </c>
      <c r="W232" s="40">
        <f t="shared" si="40"/>
        <v>-1983878.61</v>
      </c>
      <c r="X232" s="40">
        <f t="shared" si="41"/>
        <v>4.0455288704187314E-22</v>
      </c>
      <c r="AI232">
        <f t="shared" si="42"/>
        <v>2079277200.3442826</v>
      </c>
      <c r="AJ232">
        <f t="shared" si="43"/>
        <v>3939834043304.3496</v>
      </c>
      <c r="AK232">
        <f t="shared" si="44"/>
        <v>908209</v>
      </c>
    </row>
    <row r="233" spans="1:37" x14ac:dyDescent="0.25">
      <c r="A233" s="2">
        <v>43081</v>
      </c>
      <c r="B233">
        <v>955</v>
      </c>
      <c r="C233">
        <f t="shared" si="35"/>
        <v>16125.939904195093</v>
      </c>
      <c r="D233">
        <f t="shared" si="34"/>
        <v>829.81165452653192</v>
      </c>
      <c r="H233">
        <f t="shared" si="36"/>
        <v>6</v>
      </c>
      <c r="I233">
        <f t="shared" si="37"/>
        <v>5.1347941161933787E-2</v>
      </c>
      <c r="K233">
        <v>1000</v>
      </c>
      <c r="L233" s="30" t="str">
        <f t="shared" si="38"/>
        <v>+</v>
      </c>
      <c r="M233" s="14"/>
      <c r="N233" s="14"/>
      <c r="O233" s="14"/>
      <c r="P233" s="14"/>
      <c r="U233">
        <v>231</v>
      </c>
      <c r="V233" s="40">
        <f t="shared" si="39"/>
        <v>-44643.961900000002</v>
      </c>
      <c r="W233" s="40">
        <f t="shared" si="40"/>
        <v>-1983808.7017999999</v>
      </c>
      <c r="X233" s="40">
        <f t="shared" si="41"/>
        <v>4.0507914779039911E-22</v>
      </c>
      <c r="AI233">
        <f t="shared" si="42"/>
        <v>2079909698.7247291</v>
      </c>
      <c r="AJ233">
        <f t="shared" si="43"/>
        <v>3939588277424.9526</v>
      </c>
      <c r="AK233">
        <f t="shared" si="44"/>
        <v>923521</v>
      </c>
    </row>
    <row r="234" spans="1:37" x14ac:dyDescent="0.25">
      <c r="A234" s="2">
        <v>43082</v>
      </c>
      <c r="B234">
        <v>946</v>
      </c>
      <c r="C234">
        <f t="shared" si="35"/>
        <v>13921.156771664972</v>
      </c>
      <c r="D234">
        <f t="shared" si="34"/>
        <v>392.29552549427478</v>
      </c>
      <c r="H234">
        <f t="shared" si="36"/>
        <v>9</v>
      </c>
      <c r="I234">
        <f t="shared" si="37"/>
        <v>7.7021911742900684E-2</v>
      </c>
      <c r="K234">
        <v>1000</v>
      </c>
      <c r="L234" s="30" t="str">
        <f t="shared" si="38"/>
        <v>+</v>
      </c>
      <c r="M234" s="14"/>
      <c r="N234" s="14"/>
      <c r="O234" s="14"/>
      <c r="P234" s="14"/>
      <c r="U234">
        <v>232</v>
      </c>
      <c r="V234" s="40">
        <f t="shared" si="39"/>
        <v>-44642.896800000002</v>
      </c>
      <c r="W234" s="40">
        <f t="shared" si="40"/>
        <v>-1983738.7952000001</v>
      </c>
      <c r="X234" s="40">
        <f t="shared" si="41"/>
        <v>4.0560609312278123E-22</v>
      </c>
      <c r="AI234">
        <f t="shared" si="42"/>
        <v>2079265326.3576517</v>
      </c>
      <c r="AJ234">
        <f t="shared" si="43"/>
        <v>3939286951982.8389</v>
      </c>
      <c r="AK234">
        <f t="shared" si="44"/>
        <v>912025</v>
      </c>
    </row>
    <row r="235" spans="1:37" x14ac:dyDescent="0.25">
      <c r="A235" s="2">
        <v>43083</v>
      </c>
      <c r="B235">
        <v>944</v>
      </c>
      <c r="C235">
        <f t="shared" si="35"/>
        <v>13453.204964436056</v>
      </c>
      <c r="D235">
        <f t="shared" si="34"/>
        <v>317.06971904266209</v>
      </c>
      <c r="H235">
        <f t="shared" si="36"/>
        <v>2</v>
      </c>
      <c r="I235">
        <f t="shared" si="37"/>
        <v>1.7115980387311262E-2</v>
      </c>
      <c r="K235">
        <v>1000</v>
      </c>
      <c r="L235" s="30" t="str">
        <f t="shared" si="38"/>
        <v>+</v>
      </c>
      <c r="M235" s="14"/>
      <c r="N235" s="14"/>
      <c r="O235" s="14"/>
      <c r="P235" s="14"/>
      <c r="U235">
        <v>233</v>
      </c>
      <c r="V235" s="40">
        <f t="shared" si="39"/>
        <v>-44641.831700000002</v>
      </c>
      <c r="W235" s="40">
        <f t="shared" si="40"/>
        <v>-1983668.8902</v>
      </c>
      <c r="X235" s="40">
        <f t="shared" si="41"/>
        <v>4.0613372392955723E-22</v>
      </c>
      <c r="AI235">
        <f t="shared" si="42"/>
        <v>2078347511.4410505</v>
      </c>
      <c r="AJ235">
        <f t="shared" si="43"/>
        <v>3938973736298.0659</v>
      </c>
      <c r="AK235">
        <f t="shared" si="44"/>
        <v>894916</v>
      </c>
    </row>
    <row r="236" spans="1:37" x14ac:dyDescent="0.25">
      <c r="A236" s="2">
        <v>43084</v>
      </c>
      <c r="B236">
        <v>929</v>
      </c>
      <c r="C236">
        <f t="shared" si="35"/>
        <v>10198.566410219189</v>
      </c>
      <c r="D236">
        <f t="shared" si="34"/>
        <v>7.8761706555668294</v>
      </c>
      <c r="H236">
        <f t="shared" si="36"/>
        <v>15</v>
      </c>
      <c r="I236">
        <f t="shared" si="37"/>
        <v>0.12836985290483446</v>
      </c>
      <c r="K236">
        <v>1002</v>
      </c>
      <c r="L236" s="30" t="str">
        <f t="shared" si="38"/>
        <v>+</v>
      </c>
      <c r="M236" s="14"/>
      <c r="N236" s="14"/>
      <c r="O236" s="14"/>
      <c r="P236" s="14"/>
      <c r="U236">
        <v>234</v>
      </c>
      <c r="V236" s="40">
        <f t="shared" si="39"/>
        <v>-44640.766600000003</v>
      </c>
      <c r="W236" s="40">
        <f t="shared" si="40"/>
        <v>-1983598.9868000001</v>
      </c>
      <c r="X236" s="40">
        <f t="shared" si="41"/>
        <v>4.0666204110242329E-22</v>
      </c>
      <c r="AI236">
        <f t="shared" si="42"/>
        <v>2078068051.780725</v>
      </c>
      <c r="AJ236">
        <f t="shared" si="43"/>
        <v>3938688323947.9976</v>
      </c>
      <c r="AK236">
        <f t="shared" si="44"/>
        <v>891136</v>
      </c>
    </row>
    <row r="237" spans="1:37" x14ac:dyDescent="0.25">
      <c r="A237" s="2">
        <v>43087</v>
      </c>
      <c r="B237">
        <v>943</v>
      </c>
      <c r="C237">
        <f t="shared" si="35"/>
        <v>13222.229060821599</v>
      </c>
      <c r="D237">
        <f t="shared" si="34"/>
        <v>282.45681581685574</v>
      </c>
      <c r="H237">
        <f t="shared" si="36"/>
        <v>14</v>
      </c>
      <c r="I237">
        <f t="shared" si="37"/>
        <v>0.11981186271117883</v>
      </c>
      <c r="K237">
        <v>1005</v>
      </c>
      <c r="L237" s="30" t="str">
        <f t="shared" si="38"/>
        <v>+</v>
      </c>
      <c r="M237" s="14"/>
      <c r="N237" s="14"/>
      <c r="O237" s="14"/>
      <c r="P237" s="14"/>
      <c r="U237">
        <v>235</v>
      </c>
      <c r="V237" s="40">
        <f t="shared" si="39"/>
        <v>-44639.701500000003</v>
      </c>
      <c r="W237" s="40">
        <f t="shared" si="40"/>
        <v>-1983529.085</v>
      </c>
      <c r="X237" s="40">
        <f t="shared" si="41"/>
        <v>4.0719104553423572E-22</v>
      </c>
      <c r="AI237">
        <f t="shared" si="42"/>
        <v>2076603627.9784758</v>
      </c>
      <c r="AJ237">
        <f t="shared" si="43"/>
        <v>3938351330392.4614</v>
      </c>
      <c r="AK237">
        <f t="shared" si="44"/>
        <v>863041</v>
      </c>
    </row>
    <row r="238" spans="1:37" x14ac:dyDescent="0.25">
      <c r="A238" s="2">
        <v>43088</v>
      </c>
      <c r="B238">
        <v>940</v>
      </c>
      <c r="C238">
        <f t="shared" si="35"/>
        <v>12541.301349978225</v>
      </c>
      <c r="D238">
        <f t="shared" si="34"/>
        <v>190.61810613943666</v>
      </c>
      <c r="H238">
        <f t="shared" si="36"/>
        <v>3</v>
      </c>
      <c r="I238">
        <f t="shared" si="37"/>
        <v>2.5673970580966893E-2</v>
      </c>
      <c r="K238">
        <v>1005</v>
      </c>
      <c r="L238" s="30" t="str">
        <f t="shared" si="38"/>
        <v>+</v>
      </c>
      <c r="M238" s="14"/>
      <c r="N238" s="14"/>
      <c r="O238" s="14"/>
      <c r="P238" s="14"/>
      <c r="U238">
        <v>236</v>
      </c>
      <c r="V238" s="40">
        <f t="shared" si="39"/>
        <v>-44638.636400000003</v>
      </c>
      <c r="W238" s="40">
        <f t="shared" si="40"/>
        <v>-1983459.1847999999</v>
      </c>
      <c r="X238" s="40">
        <f t="shared" si="41"/>
        <v>4.0772073811901196E-22</v>
      </c>
      <c r="AI238">
        <f t="shared" si="42"/>
        <v>2077782676.0381026</v>
      </c>
      <c r="AJ238">
        <f t="shared" si="43"/>
        <v>3938129456144.2471</v>
      </c>
      <c r="AK238">
        <f t="shared" si="44"/>
        <v>889249</v>
      </c>
    </row>
    <row r="239" spans="1:37" x14ac:dyDescent="0.25">
      <c r="A239" s="2">
        <v>43089</v>
      </c>
      <c r="B239">
        <v>931</v>
      </c>
      <c r="C239">
        <f t="shared" si="35"/>
        <v>10606.518217448105</v>
      </c>
      <c r="D239">
        <f t="shared" si="34"/>
        <v>23.101977107179529</v>
      </c>
      <c r="H239">
        <f t="shared" si="36"/>
        <v>9</v>
      </c>
      <c r="I239">
        <f t="shared" si="37"/>
        <v>7.7021911742900684E-2</v>
      </c>
      <c r="K239">
        <v>1010</v>
      </c>
      <c r="L239" s="30" t="str">
        <f t="shared" si="38"/>
        <v>+</v>
      </c>
      <c r="M239" s="14"/>
      <c r="N239" s="14"/>
      <c r="O239" s="14"/>
      <c r="P239" s="14"/>
      <c r="U239">
        <v>237</v>
      </c>
      <c r="V239" s="40">
        <f t="shared" si="39"/>
        <v>-44637.571300000003</v>
      </c>
      <c r="W239" s="40">
        <f t="shared" si="40"/>
        <v>-1983389.2862</v>
      </c>
      <c r="X239" s="40">
        <f t="shared" si="41"/>
        <v>4.0825111975193266E-22</v>
      </c>
      <c r="AI239">
        <f t="shared" si="42"/>
        <v>2077412096.0834053</v>
      </c>
      <c r="AJ239">
        <f t="shared" si="43"/>
        <v>3937840124634.9043</v>
      </c>
      <c r="AK239">
        <f t="shared" si="44"/>
        <v>883600</v>
      </c>
    </row>
    <row r="240" spans="1:37" x14ac:dyDescent="0.25">
      <c r="A240" s="2">
        <v>43090</v>
      </c>
      <c r="B240">
        <v>917</v>
      </c>
      <c r="C240">
        <f t="shared" si="35"/>
        <v>7918.8555668456947</v>
      </c>
      <c r="D240">
        <f t="shared" si="34"/>
        <v>84.521331945890637</v>
      </c>
      <c r="H240">
        <f t="shared" si="36"/>
        <v>14</v>
      </c>
      <c r="I240">
        <f t="shared" si="37"/>
        <v>0.11981186271117883</v>
      </c>
      <c r="K240">
        <v>1010</v>
      </c>
      <c r="L240" s="30" t="str">
        <f t="shared" si="38"/>
        <v>+</v>
      </c>
      <c r="M240" s="14"/>
      <c r="N240" s="14"/>
      <c r="O240" s="14"/>
      <c r="P240" s="14"/>
      <c r="U240">
        <v>238</v>
      </c>
      <c r="V240" s="40">
        <f t="shared" si="39"/>
        <v>-44636.506200000003</v>
      </c>
      <c r="W240" s="40">
        <f t="shared" si="40"/>
        <v>-1983319.3892000001</v>
      </c>
      <c r="X240" s="40">
        <f t="shared" si="41"/>
        <v>4.0878219132934292E-22</v>
      </c>
      <c r="AI240">
        <f t="shared" si="42"/>
        <v>2076494690.323184</v>
      </c>
      <c r="AJ240">
        <f t="shared" si="43"/>
        <v>3937526998224.8496</v>
      </c>
      <c r="AK240">
        <f t="shared" si="44"/>
        <v>866761</v>
      </c>
    </row>
    <row r="241" spans="1:37" x14ac:dyDescent="0.25">
      <c r="A241" s="2">
        <v>43091</v>
      </c>
      <c r="B241">
        <v>937</v>
      </c>
      <c r="C241">
        <f t="shared" si="35"/>
        <v>11878.373639134852</v>
      </c>
      <c r="D241">
        <f t="shared" si="34"/>
        <v>116.77939646201762</v>
      </c>
      <c r="H241">
        <f t="shared" si="36"/>
        <v>20</v>
      </c>
      <c r="I241">
        <f t="shared" si="37"/>
        <v>0.17115980387311261</v>
      </c>
      <c r="K241">
        <v>1010</v>
      </c>
      <c r="L241" s="30" t="str">
        <f t="shared" si="38"/>
        <v>+</v>
      </c>
      <c r="M241" s="14"/>
      <c r="N241" s="14"/>
      <c r="O241" s="14"/>
      <c r="P241" s="14"/>
      <c r="U241">
        <v>239</v>
      </c>
      <c r="V241" s="40">
        <f t="shared" si="39"/>
        <v>-44635.441099999996</v>
      </c>
      <c r="W241" s="40">
        <f t="shared" si="40"/>
        <v>-1983249.4938000001</v>
      </c>
      <c r="X241" s="40">
        <f t="shared" si="41"/>
        <v>4.0931395374875379E-22</v>
      </c>
      <c r="AI241">
        <f t="shared" si="42"/>
        <v>2075121927.1134388</v>
      </c>
      <c r="AJ241">
        <f t="shared" si="43"/>
        <v>3937194048225.4541</v>
      </c>
      <c r="AK241">
        <f t="shared" si="44"/>
        <v>840889</v>
      </c>
    </row>
    <row r="242" spans="1:37" x14ac:dyDescent="0.25">
      <c r="A242" s="2">
        <v>43096</v>
      </c>
      <c r="B242">
        <v>948</v>
      </c>
      <c r="C242">
        <f t="shared" si="35"/>
        <v>14397.108578893887</v>
      </c>
      <c r="D242">
        <f t="shared" si="34"/>
        <v>475.52133194588748</v>
      </c>
      <c r="H242">
        <f t="shared" si="36"/>
        <v>11</v>
      </c>
      <c r="I242">
        <f t="shared" si="37"/>
        <v>9.4137892130211939E-2</v>
      </c>
      <c r="K242">
        <v>1020</v>
      </c>
      <c r="L242" s="30" t="str">
        <f t="shared" si="38"/>
        <v>+</v>
      </c>
      <c r="M242" s="14"/>
      <c r="N242" s="14"/>
      <c r="O242" s="14"/>
      <c r="P242" s="14"/>
      <c r="U242">
        <v>240</v>
      </c>
      <c r="V242" s="40">
        <f t="shared" si="39"/>
        <v>-44634.375999999997</v>
      </c>
      <c r="W242" s="40">
        <f t="shared" si="40"/>
        <v>-1983179.6</v>
      </c>
      <c r="X242" s="40">
        <f t="shared" si="41"/>
        <v>4.0984640790884396E-22</v>
      </c>
      <c r="AI242">
        <f t="shared" si="42"/>
        <v>2076847387.812969</v>
      </c>
      <c r="AJ242">
        <f t="shared" si="43"/>
        <v>3936996042178.3379</v>
      </c>
      <c r="AK242">
        <f t="shared" si="44"/>
        <v>877969</v>
      </c>
    </row>
    <row r="243" spans="1:37" x14ac:dyDescent="0.25">
      <c r="A243" s="2">
        <v>43097</v>
      </c>
      <c r="B243">
        <v>977</v>
      </c>
      <c r="C243">
        <f t="shared" si="35"/>
        <v>22197.409783713163</v>
      </c>
      <c r="D243">
        <f t="shared" si="34"/>
        <v>2581.2955254942717</v>
      </c>
      <c r="H243">
        <f t="shared" si="36"/>
        <v>29</v>
      </c>
      <c r="I243">
        <f t="shared" si="37"/>
        <v>0.24818171561601329</v>
      </c>
      <c r="K243">
        <v>1020</v>
      </c>
      <c r="L243" s="30" t="str">
        <f t="shared" si="38"/>
        <v>+</v>
      </c>
      <c r="M243" s="14"/>
      <c r="N243" s="14"/>
      <c r="O243" s="14"/>
      <c r="P243" s="14"/>
      <c r="U243">
        <v>241</v>
      </c>
      <c r="V243" s="40">
        <f t="shared" si="39"/>
        <v>-44633.310899999997</v>
      </c>
      <c r="W243" s="40">
        <f t="shared" si="40"/>
        <v>-1983109.7078</v>
      </c>
      <c r="X243" s="40">
        <f t="shared" si="41"/>
        <v>4.1037955470946099E-22</v>
      </c>
      <c r="AI243">
        <f t="shared" si="42"/>
        <v>2077753001.8053756</v>
      </c>
      <c r="AJ243">
        <f t="shared" si="43"/>
        <v>3936762333081.7603</v>
      </c>
      <c r="AK243">
        <f t="shared" si="44"/>
        <v>898704</v>
      </c>
    </row>
    <row r="244" spans="1:37" x14ac:dyDescent="0.25">
      <c r="A244" s="2">
        <v>43098</v>
      </c>
      <c r="B244">
        <v>986</v>
      </c>
      <c r="C244">
        <f t="shared" si="35"/>
        <v>24960.192916243286</v>
      </c>
      <c r="D244">
        <f t="shared" si="34"/>
        <v>3576.8116545265289</v>
      </c>
      <c r="H244">
        <f t="shared" si="36"/>
        <v>9</v>
      </c>
      <c r="I244">
        <f t="shared" si="37"/>
        <v>7.7021911742900684E-2</v>
      </c>
      <c r="K244">
        <v>1025</v>
      </c>
      <c r="L244" s="30" t="str">
        <f t="shared" si="38"/>
        <v>+</v>
      </c>
      <c r="M244" s="14"/>
      <c r="N244" s="14"/>
      <c r="O244" s="14"/>
      <c r="P244" s="14"/>
      <c r="U244">
        <v>242</v>
      </c>
      <c r="V244" s="40">
        <f t="shared" si="39"/>
        <v>-44632.245799999997</v>
      </c>
      <c r="W244" s="40">
        <f t="shared" si="40"/>
        <v>-1983039.8171999999</v>
      </c>
      <c r="X244" s="40">
        <f t="shared" si="41"/>
        <v>4.1091339505162322E-22</v>
      </c>
      <c r="AI244">
        <f t="shared" si="42"/>
        <v>2080300460.3946586</v>
      </c>
      <c r="AJ244">
        <f t="shared" si="43"/>
        <v>3936600064068.6426</v>
      </c>
      <c r="AK244">
        <f t="shared" si="44"/>
        <v>954529</v>
      </c>
    </row>
    <row r="245" spans="1:37" x14ac:dyDescent="0.25">
      <c r="A245" s="2">
        <v>43102</v>
      </c>
      <c r="B245">
        <v>991</v>
      </c>
      <c r="C245">
        <f t="shared" si="35"/>
        <v>26565.072434315574</v>
      </c>
      <c r="D245">
        <f t="shared" si="34"/>
        <v>4199.8761706555606</v>
      </c>
      <c r="H245">
        <f t="shared" si="36"/>
        <v>5</v>
      </c>
      <c r="I245">
        <f t="shared" si="37"/>
        <v>4.2789950968278152E-2</v>
      </c>
      <c r="K245">
        <v>1025</v>
      </c>
      <c r="L245" s="30" t="str">
        <f t="shared" si="38"/>
        <v>+</v>
      </c>
      <c r="M245" s="14"/>
      <c r="N245" s="14"/>
      <c r="O245" s="14"/>
      <c r="P245" s="14"/>
      <c r="U245">
        <v>243</v>
      </c>
      <c r="V245" s="40">
        <f t="shared" si="39"/>
        <v>-44631.180699999997</v>
      </c>
      <c r="W245" s="40">
        <f t="shared" si="40"/>
        <v>-1982969.9282</v>
      </c>
      <c r="X245" s="40">
        <f t="shared" si="41"/>
        <v>4.1144792983752078E-22</v>
      </c>
      <c r="AI245">
        <f t="shared" si="42"/>
        <v>2081024349.8692174</v>
      </c>
      <c r="AJ245">
        <f t="shared" si="43"/>
        <v>3936358443316.1274</v>
      </c>
      <c r="AK245">
        <f t="shared" si="44"/>
        <v>972196</v>
      </c>
    </row>
    <row r="246" spans="1:37" x14ac:dyDescent="0.25">
      <c r="A246" s="2">
        <v>43103</v>
      </c>
      <c r="B246">
        <v>990</v>
      </c>
      <c r="C246">
        <f t="shared" si="35"/>
        <v>26240.096530701117</v>
      </c>
      <c r="D246">
        <f t="shared" si="34"/>
        <v>4071.2632674297543</v>
      </c>
      <c r="H246">
        <f t="shared" si="36"/>
        <v>1</v>
      </c>
      <c r="I246">
        <f t="shared" si="37"/>
        <v>8.5579901936556312E-3</v>
      </c>
      <c r="K246">
        <v>1030</v>
      </c>
      <c r="L246" s="30" t="str">
        <f t="shared" si="38"/>
        <v>+</v>
      </c>
      <c r="M246" s="14"/>
      <c r="N246" s="14"/>
      <c r="O246" s="14"/>
      <c r="P246" s="14"/>
      <c r="U246">
        <v>244</v>
      </c>
      <c r="V246" s="40">
        <f t="shared" si="39"/>
        <v>-44630.115599999997</v>
      </c>
      <c r="W246" s="40">
        <f t="shared" si="40"/>
        <v>-1982900.0408000001</v>
      </c>
      <c r="X246" s="40">
        <f t="shared" si="41"/>
        <v>4.1198315997051784E-22</v>
      </c>
      <c r="AI246">
        <f t="shared" si="42"/>
        <v>2081383371.8234522</v>
      </c>
      <c r="AJ246">
        <f t="shared" si="43"/>
        <v>3936100964624.2056</v>
      </c>
      <c r="AK246">
        <f t="shared" si="44"/>
        <v>982081</v>
      </c>
    </row>
    <row r="247" spans="1:37" x14ac:dyDescent="0.25">
      <c r="A247" s="2">
        <v>43104</v>
      </c>
      <c r="B247">
        <v>992</v>
      </c>
      <c r="C247">
        <f t="shared" si="35"/>
        <v>26892.048337930031</v>
      </c>
      <c r="D247">
        <f t="shared" si="34"/>
        <v>4330.4890738813665</v>
      </c>
      <c r="H247">
        <f t="shared" si="36"/>
        <v>2</v>
      </c>
      <c r="I247">
        <f t="shared" si="37"/>
        <v>1.7115980387311262E-2</v>
      </c>
      <c r="K247">
        <v>1035</v>
      </c>
      <c r="L247" s="30" t="str">
        <f t="shared" si="38"/>
        <v>+</v>
      </c>
      <c r="M247" s="14"/>
      <c r="N247" s="14"/>
      <c r="O247" s="14"/>
      <c r="P247" s="14"/>
      <c r="U247">
        <v>245</v>
      </c>
      <c r="V247" s="40">
        <f t="shared" si="39"/>
        <v>-44629.050499999998</v>
      </c>
      <c r="W247" s="40">
        <f t="shared" si="40"/>
        <v>-1982830.155</v>
      </c>
      <c r="X247" s="40">
        <f t="shared" si="41"/>
        <v>4.1251908635515321E-22</v>
      </c>
      <c r="AI247">
        <f t="shared" si="42"/>
        <v>2081194947.3573632</v>
      </c>
      <c r="AJ247">
        <f t="shared" si="43"/>
        <v>3935819693985.4258</v>
      </c>
      <c r="AK247">
        <f t="shared" si="44"/>
        <v>980100</v>
      </c>
    </row>
    <row r="248" spans="1:37" x14ac:dyDescent="0.25">
      <c r="A248" s="2">
        <v>43105</v>
      </c>
      <c r="B248">
        <v>1002</v>
      </c>
      <c r="C248">
        <f t="shared" si="35"/>
        <v>30271.807374074611</v>
      </c>
      <c r="D248">
        <f t="shared" si="34"/>
        <v>5746.61810613943</v>
      </c>
      <c r="H248">
        <f t="shared" si="36"/>
        <v>10</v>
      </c>
      <c r="I248">
        <f t="shared" si="37"/>
        <v>8.5579901936556305E-2</v>
      </c>
      <c r="K248">
        <v>1040</v>
      </c>
      <c r="L248" s="30" t="str">
        <f t="shared" si="38"/>
        <v>+</v>
      </c>
      <c r="M248" s="14"/>
      <c r="N248" s="14"/>
      <c r="O248" s="14"/>
      <c r="P248" s="14"/>
      <c r="U248">
        <v>246</v>
      </c>
      <c r="V248" s="40">
        <f t="shared" si="39"/>
        <v>-44627.985399999998</v>
      </c>
      <c r="W248" s="40">
        <f t="shared" si="40"/>
        <v>-1982760.2708000001</v>
      </c>
      <c r="X248" s="40">
        <f t="shared" si="41"/>
        <v>4.130557098971427E-22</v>
      </c>
      <c r="AI248">
        <f t="shared" si="42"/>
        <v>2081280248.7235501</v>
      </c>
      <c r="AJ248">
        <f t="shared" si="43"/>
        <v>3935550342668.8442</v>
      </c>
      <c r="AK248">
        <f t="shared" si="44"/>
        <v>984064</v>
      </c>
    </row>
    <row r="249" spans="1:37" x14ac:dyDescent="0.25">
      <c r="A249" s="2">
        <v>43108</v>
      </c>
      <c r="B249">
        <v>991</v>
      </c>
      <c r="C249">
        <f t="shared" si="35"/>
        <v>26565.072434315574</v>
      </c>
      <c r="D249">
        <f t="shared" si="34"/>
        <v>4199.8761706555606</v>
      </c>
      <c r="H249">
        <f t="shared" si="36"/>
        <v>11</v>
      </c>
      <c r="I249">
        <f t="shared" si="37"/>
        <v>9.4137892130211939E-2</v>
      </c>
      <c r="K249">
        <v>1040</v>
      </c>
      <c r="L249" s="30" t="str">
        <f t="shared" si="38"/>
        <v>+</v>
      </c>
      <c r="M249" s="14"/>
      <c r="N249" s="14"/>
      <c r="O249" s="14"/>
      <c r="P249" s="14"/>
      <c r="U249">
        <v>247</v>
      </c>
      <c r="V249" s="40">
        <f t="shared" si="39"/>
        <v>-44626.920299999998</v>
      </c>
      <c r="W249" s="40">
        <f t="shared" si="40"/>
        <v>-1982690.3881999999</v>
      </c>
      <c r="X249" s="40">
        <f t="shared" si="41"/>
        <v>4.1359303150338024E-22</v>
      </c>
      <c r="AI249">
        <f t="shared" si="42"/>
        <v>2082095567.604213</v>
      </c>
      <c r="AJ249">
        <f t="shared" si="43"/>
        <v>3935312747049.5728</v>
      </c>
      <c r="AK249">
        <f t="shared" si="44"/>
        <v>1004004</v>
      </c>
    </row>
    <row r="250" spans="1:37" x14ac:dyDescent="0.25">
      <c r="A250" s="2">
        <v>43109</v>
      </c>
      <c r="B250">
        <v>967</v>
      </c>
      <c r="C250">
        <f t="shared" si="35"/>
        <v>19317.650747568587</v>
      </c>
      <c r="D250">
        <f t="shared" si="34"/>
        <v>1665.166493236208</v>
      </c>
      <c r="H250">
        <f t="shared" si="36"/>
        <v>24</v>
      </c>
      <c r="I250">
        <f t="shared" si="37"/>
        <v>0.20539176464773515</v>
      </c>
      <c r="K250">
        <v>1055</v>
      </c>
      <c r="L250" s="30" t="str">
        <f t="shared" si="38"/>
        <v>+</v>
      </c>
      <c r="M250" s="14"/>
      <c r="N250" s="14"/>
      <c r="O250" s="14"/>
      <c r="P250" s="14"/>
      <c r="U250">
        <v>248</v>
      </c>
      <c r="V250" s="40">
        <f t="shared" si="39"/>
        <v>-44625.855199999998</v>
      </c>
      <c r="W250" s="40">
        <f t="shared" si="40"/>
        <v>-1982620.5072000001</v>
      </c>
      <c r="X250" s="40">
        <f t="shared" si="41"/>
        <v>4.1413105208193951E-22</v>
      </c>
      <c r="AI250">
        <f t="shared" si="42"/>
        <v>2080994652.4971519</v>
      </c>
      <c r="AJ250">
        <f t="shared" si="43"/>
        <v>3934991849891.0786</v>
      </c>
      <c r="AK250">
        <f t="shared" si="44"/>
        <v>982081</v>
      </c>
    </row>
    <row r="251" spans="1:37" x14ac:dyDescent="0.25">
      <c r="AI251">
        <f t="shared" si="42"/>
        <v>2078708445.2881668</v>
      </c>
      <c r="AJ251">
        <f t="shared" si="43"/>
        <v>3934619398719.9106</v>
      </c>
      <c r="AK251">
        <f t="shared" si="44"/>
        <v>935089</v>
      </c>
    </row>
  </sheetData>
  <sortState ref="K2:K250">
    <sortCondition ref="K2"/>
  </sortState>
  <mergeCells count="3">
    <mergeCell ref="J4:J6"/>
    <mergeCell ref="M3:O5"/>
    <mergeCell ref="AI1:A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Исходный</vt:lpstr>
      <vt:lpstr>Итоги исходного</vt:lpstr>
      <vt:lpstr>Обратная</vt:lpstr>
      <vt:lpstr>Гиперболическая</vt:lpstr>
      <vt:lpstr>Экспоненциальная</vt:lpstr>
      <vt:lpstr>Показательная</vt:lpstr>
      <vt:lpstr>Множественная</vt:lpstr>
      <vt:lpstr>Итоги множественной</vt:lpstr>
      <vt:lpstr>Расчёт матрицы S</vt:lpstr>
      <vt:lpstr>МПиАР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Tortopus</dc:creator>
  <cp:lastModifiedBy>Антон Клепиков</cp:lastModifiedBy>
  <dcterms:created xsi:type="dcterms:W3CDTF">2018-10-07T07:12:35Z</dcterms:created>
  <dcterms:modified xsi:type="dcterms:W3CDTF">2018-12-09T07:36:57Z</dcterms:modified>
</cp:coreProperties>
</file>