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98c07d3afd477c2/00 DIRINFRA/00 SIGADAER/"/>
    </mc:Choice>
  </mc:AlternateContent>
  <xr:revisionPtr revIDLastSave="441" documentId="13_ncr:1_{8208C0AD-EC1D-4165-8B2B-773D9A116B9D}" xr6:coauthVersionLast="47" xr6:coauthVersionMax="47" xr10:uidLastSave="{29D67C63-8F94-4FDA-9CB0-A82A87FC19A1}"/>
  <bookViews>
    <workbookView xWindow="0" yWindow="0" windowWidth="14400" windowHeight="15600" firstSheet="2" activeTab="6" xr2:uid="{00000000-000D-0000-FFFF-FFFF00000000}"/>
  </bookViews>
  <sheets>
    <sheet name="Oficio" sheetId="1" r:id="rId1"/>
    <sheet name="Anexo" sheetId="4" r:id="rId2"/>
    <sheet name="Minuta" sheetId="3" r:id="rId3"/>
    <sheet name="Processo" sheetId="12" r:id="rId4"/>
    <sheet name="Despacho" sheetId="11" r:id="rId5"/>
    <sheet name="Portaria" sheetId="9" r:id="rId6"/>
    <sheet name="Aux" sheetId="7" r:id="rId7"/>
  </sheets>
  <definedNames>
    <definedName name="_xlnm._FilterDatabase" localSheetId="6" hidden="1">Aux!#REF!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4" l="1" a="1"/>
  <c r="M3" i="4" s="1"/>
  <c r="O3" i="4" s="1"/>
  <c r="O4" i="4" s="1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P1" i="4" s="1"/>
  <c r="D10" i="12" a="1"/>
  <c r="D10" i="12" s="1"/>
  <c r="B4" i="4" a="1"/>
  <c r="B4" i="4" s="1"/>
  <c r="B17" i="12"/>
  <c r="B30" i="12" s="1"/>
  <c r="C9" i="12" s="1"/>
  <c r="F1" i="12" s="1"/>
  <c r="F2" i="12" s="1"/>
  <c r="B3" i="12"/>
  <c r="B29" i="12" s="1"/>
  <c r="C7" i="12" s="1"/>
  <c r="C23" i="12"/>
  <c r="F7" i="12" s="1"/>
  <c r="F8" i="12" s="1"/>
  <c r="C21" i="12"/>
  <c r="F5" i="12" s="1"/>
  <c r="F6" i="12" s="1"/>
  <c r="C1" i="12"/>
  <c r="D9" i="9"/>
  <c r="B9" i="11" a="1"/>
  <c r="B9" i="11" s="1"/>
  <c r="B10" i="9" a="1"/>
  <c r="B10" i="9" s="1"/>
  <c r="D9" i="11"/>
  <c r="D7" i="11"/>
  <c r="D8" i="11" s="1"/>
  <c r="D5" i="11"/>
  <c r="D6" i="11" s="1"/>
  <c r="D3" i="11"/>
  <c r="D4" i="11" s="1"/>
  <c r="D1" i="11"/>
  <c r="F5" i="11" s="1"/>
  <c r="D7" i="9"/>
  <c r="D8" i="9" s="1"/>
  <c r="D5" i="9"/>
  <c r="D6" i="9" s="1"/>
  <c r="D3" i="9"/>
  <c r="D4" i="9" s="1"/>
  <c r="D1" i="9"/>
  <c r="B28" i="12" l="1"/>
  <c r="C5" i="12" s="1"/>
  <c r="F3" i="12" s="1"/>
  <c r="F4" i="12" s="1"/>
  <c r="H3" i="12" s="1"/>
  <c r="D10" i="1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2" i="11"/>
  <c r="D10" i="9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F5" i="9"/>
  <c r="D2" i="9"/>
  <c r="D7" i="3"/>
  <c r="F2" i="11" l="1"/>
  <c r="F3" i="11"/>
  <c r="F9" i="12"/>
  <c r="F3" i="9"/>
  <c r="F2" i="9"/>
  <c r="B10" i="3" a="1"/>
  <c r="B10" i="3" s="1"/>
  <c r="D7" i="1"/>
  <c r="D8" i="1" s="1"/>
  <c r="D8" i="3"/>
  <c r="D5" i="3"/>
  <c r="D6" i="3" s="1"/>
  <c r="D3" i="3"/>
  <c r="D4" i="3" s="1"/>
  <c r="D1" i="3"/>
  <c r="D2" i="3" s="1"/>
  <c r="D9" i="3"/>
  <c r="D5" i="1"/>
  <c r="D6" i="1" s="1"/>
  <c r="D3" i="1"/>
  <c r="D4" i="1" s="1"/>
  <c r="D1" i="1"/>
  <c r="F10" i="12" l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F23" i="12" s="1"/>
  <c r="F24" i="12" s="1"/>
  <c r="F25" i="12" s="1"/>
  <c r="F26" i="12" s="1"/>
  <c r="F27" i="12" s="1"/>
  <c r="F28" i="12" s="1"/>
  <c r="F29" i="12" s="1"/>
  <c r="F30" i="12" s="1"/>
  <c r="F31" i="12" s="1"/>
  <c r="F32" i="12" s="1"/>
  <c r="F33" i="12" s="1"/>
  <c r="F34" i="12" s="1"/>
  <c r="F35" i="12" s="1"/>
  <c r="F36" i="12" s="1"/>
  <c r="F37" i="12" s="1"/>
  <c r="F38" i="12" s="1"/>
  <c r="F39" i="12" s="1"/>
  <c r="F40" i="12" s="1"/>
  <c r="F41" i="12" s="1"/>
  <c r="F42" i="12" s="1"/>
  <c r="F43" i="12" s="1"/>
  <c r="F44" i="12" s="1"/>
  <c r="F45" i="12" s="1"/>
  <c r="F46" i="12" s="1"/>
  <c r="F47" i="12" s="1"/>
  <c r="F48" i="12" s="1"/>
  <c r="F49" i="12" s="1"/>
  <c r="F50" i="12" s="1"/>
  <c r="F51" i="12" s="1"/>
  <c r="F52" i="12" s="1"/>
  <c r="F53" i="12" s="1"/>
  <c r="F54" i="12" s="1"/>
  <c r="F55" i="12" s="1"/>
  <c r="F56" i="12" s="1"/>
  <c r="F57" i="12" s="1"/>
  <c r="F58" i="12" s="1"/>
  <c r="F59" i="12" s="1"/>
  <c r="F60" i="12" s="1"/>
  <c r="F61" i="12" s="1"/>
  <c r="F62" i="12" s="1"/>
  <c r="F63" i="12" s="1"/>
  <c r="F64" i="12" s="1"/>
  <c r="H2" i="12" s="1"/>
  <c r="H5" i="12"/>
  <c r="D10" i="3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F2" i="3" s="1"/>
  <c r="D2" i="1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F3" i="3"/>
  <c r="D9" i="1" l="1"/>
  <c r="F5" i="1" s="1"/>
  <c r="F3" i="1"/>
  <c r="D1" i="4" l="1"/>
  <c r="E2" i="4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DFD004-F558-4C72-831E-C5E7DF547D93}" keepAlive="1" name="Consulta - Table001 (Page 1-2)" description="Conexão com a consulta 'Table001 (Page 1-2)' na pasta de trabalho." type="5" refreshedVersion="0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<sst xmlns="http://schemas.openxmlformats.org/spreadsheetml/2006/main" count="184" uniqueCount="156">
  <si>
    <r>
      <t>Autor:</t>
    </r>
    <r>
      <rPr>
        <sz val="11"/>
        <color theme="1"/>
        <rFont val="Calibri"/>
        <family val="2"/>
        <scheme val="minor"/>
      </rPr>
      <t xml:space="preserve"> PAULO ROBERTO DE CARVALHO JÚNIOR</t>
    </r>
  </si>
  <si>
    <r>
      <t>Órgão de Origem:</t>
    </r>
    <r>
      <rPr>
        <sz val="11"/>
        <color theme="1"/>
        <rFont val="Calibri"/>
        <family val="2"/>
        <scheme val="minor"/>
      </rPr>
      <t xml:space="preserve"> DIRINFRA</t>
    </r>
  </si>
  <si>
    <r>
      <t>Estado:</t>
    </r>
    <r>
      <rPr>
        <sz val="11"/>
        <color theme="1"/>
        <rFont val="Calibri"/>
        <family val="2"/>
        <scheme val="minor"/>
      </rPr>
      <t xml:space="preserve"> RASCUNHO</t>
    </r>
  </si>
  <si>
    <r>
      <t>Local de Origem:</t>
    </r>
    <r>
      <rPr>
        <sz val="11"/>
        <color theme="1"/>
        <rFont val="Calibri"/>
        <family val="2"/>
        <scheme val="minor"/>
      </rPr>
      <t xml:space="preserve"> DIRINFRA</t>
    </r>
  </si>
  <si>
    <r>
      <t>Setor de Origem:</t>
    </r>
    <r>
      <rPr>
        <sz val="11"/>
        <color theme="1"/>
        <rFont val="Calibri"/>
        <family val="2"/>
        <scheme val="minor"/>
      </rPr>
      <t xml:space="preserve"> DIREÇÃO</t>
    </r>
  </si>
  <si>
    <t>á</t>
  </si>
  <si>
    <t>a</t>
  </si>
  <si>
    <t>ã</t>
  </si>
  <si>
    <t>à</t>
  </si>
  <si>
    <t>é</t>
  </si>
  <si>
    <t>e</t>
  </si>
  <si>
    <t>ê</t>
  </si>
  <si>
    <t>õ</t>
  </si>
  <si>
    <t>o</t>
  </si>
  <si>
    <t>í</t>
  </si>
  <si>
    <t>i</t>
  </si>
  <si>
    <t>ç</t>
  </si>
  <si>
    <t>c</t>
  </si>
  <si>
    <t>\</t>
  </si>
  <si>
    <t>ó</t>
  </si>
  <si>
    <t>.</t>
  </si>
  <si>
    <t xml:space="preserve">º </t>
  </si>
  <si>
    <t>pdf</t>
  </si>
  <si>
    <t>/</t>
  </si>
  <si>
    <t xml:space="preserve"> - </t>
  </si>
  <si>
    <t>-</t>
  </si>
  <si>
    <t>xlsx</t>
  </si>
  <si>
    <t>ª</t>
  </si>
  <si>
    <t>Órgão de Destino:</t>
  </si>
  <si>
    <t>docx</t>
  </si>
  <si>
    <r>
      <t>Forma de Entrada:</t>
    </r>
    <r>
      <rPr>
        <sz val="9"/>
        <color rgb="FF222222"/>
        <rFont val="Verdana"/>
        <family val="2"/>
      </rPr>
      <t> Gerado Fora do Sistema</t>
    </r>
  </si>
  <si>
    <r>
      <t>Espécie Documental:</t>
    </r>
    <r>
      <rPr>
        <sz val="11"/>
        <color theme="1"/>
        <rFont val="Calibri"/>
        <family val="2"/>
        <scheme val="minor"/>
      </rPr>
      <t xml:space="preserve"> Ofício entre OM</t>
    </r>
  </si>
  <si>
    <r>
      <t>Órgão de Destino:</t>
    </r>
    <r>
      <rPr>
        <sz val="11"/>
        <color theme="1"/>
        <rFont val="Calibri"/>
        <family val="2"/>
        <scheme val="minor"/>
      </rPr>
      <t xml:space="preserve"> COMGAP</t>
    </r>
  </si>
  <si>
    <t>20240628_Of 7BAGL9802_BAGL-DIRINFRA_Autorizacao para o 1° Termo Aditivo-Contrato de Despesa n050GAPGL-BAGL2023</t>
  </si>
  <si>
    <t>°</t>
  </si>
  <si>
    <t>Termo de Encerramento de Projeto (TEP)</t>
  </si>
  <si>
    <t>TEP</t>
  </si>
  <si>
    <r>
      <t>Assunto:</t>
    </r>
    <r>
      <rPr>
        <sz val="11"/>
        <color theme="1"/>
        <rFont val="Calibri"/>
        <family val="2"/>
        <scheme val="minor"/>
      </rPr>
      <t xml:space="preserve"> Planejamento do Plano de Missões de Ensino (PLAMENS) 2026.</t>
    </r>
  </si>
  <si>
    <r>
      <t>Data do Documento:</t>
    </r>
    <r>
      <rPr>
        <sz val="11"/>
        <color theme="1"/>
        <rFont val="Calibri"/>
        <family val="2"/>
        <scheme val="minor"/>
      </rPr>
      <t xml:space="preserve"> 14/07/2024</t>
    </r>
  </si>
  <si>
    <r>
      <t>Originador:</t>
    </r>
    <r>
      <rPr>
        <sz val="11"/>
        <color theme="1"/>
        <rFont val="Calibri"/>
        <family val="2"/>
        <scheme val="minor"/>
      </rPr>
      <t xml:space="preserve"> DÉBORA FERNANDA OLIVEIRA DOS SANTOS</t>
    </r>
  </si>
  <si>
    <r>
      <t>Redator:</t>
    </r>
    <r>
      <rPr>
        <sz val="11"/>
        <color theme="1"/>
        <rFont val="Calibri"/>
        <family val="2"/>
        <scheme val="minor"/>
      </rPr>
      <t xml:space="preserve"> PAULO ROBERTO DE CARVALHO JÚNIOR</t>
    </r>
  </si>
  <si>
    <r>
      <t>Localizador:</t>
    </r>
    <r>
      <rPr>
        <sz val="11"/>
        <color theme="1"/>
        <rFont val="Calibri"/>
        <family val="2"/>
        <scheme val="minor"/>
      </rPr>
      <t xml:space="preserve"> YUPIQL7</t>
    </r>
  </si>
  <si>
    <r>
      <t>Destinatário(s):</t>
    </r>
    <r>
      <rPr>
        <sz val="11"/>
        <color theme="1"/>
        <rFont val="Calibri"/>
        <family val="2"/>
        <scheme val="minor"/>
      </rPr>
      <t xml:space="preserve"> Chefe do Estado-Maior do Comando-Geral de Apoio</t>
    </r>
  </si>
  <si>
    <r>
      <t>Data de Elaboração:</t>
    </r>
    <r>
      <rPr>
        <sz val="11"/>
        <color theme="1"/>
        <rFont val="Calibri"/>
        <family val="2"/>
        <scheme val="minor"/>
      </rPr>
      <t xml:space="preserve"> 10/06/2024</t>
    </r>
  </si>
  <si>
    <t>jpg</t>
  </si>
  <si>
    <t>A§</t>
  </si>
  <si>
    <t>A£</t>
  </si>
  <si>
    <t>º</t>
  </si>
  <si>
    <t>â</t>
  </si>
  <si>
    <t xml:space="preserve">: </t>
  </si>
  <si>
    <t xml:space="preserve"> </t>
  </si>
  <si>
    <t>Ê</t>
  </si>
  <si>
    <t>E</t>
  </si>
  <si>
    <t>Ó</t>
  </si>
  <si>
    <t>O</t>
  </si>
  <si>
    <t>ô</t>
  </si>
  <si>
    <t xml:space="preserve">Assunto: </t>
  </si>
  <si>
    <t xml:space="preserve">Data do Documento: </t>
  </si>
  <si>
    <t>Número do Documento: </t>
  </si>
  <si>
    <t>Órgão de Origem: </t>
  </si>
  <si>
    <t>Órgão de Destino: </t>
  </si>
  <si>
    <t xml:space="preserve">NUP: </t>
  </si>
  <si>
    <t>Termo de Abertura de Projeto (TAP)</t>
  </si>
  <si>
    <t>TAP</t>
  </si>
  <si>
    <t>É</t>
  </si>
  <si>
    <t>ú</t>
  </si>
  <si>
    <t>u</t>
  </si>
  <si>
    <t>Ú</t>
  </si>
  <si>
    <t>U</t>
  </si>
  <si>
    <t>Termo de Encerramento do Projeto (TEP)</t>
  </si>
  <si>
    <t>(a)</t>
  </si>
  <si>
    <t>Á</t>
  </si>
  <si>
    <t>A</t>
  </si>
  <si>
    <t>Ç</t>
  </si>
  <si>
    <t>C</t>
  </si>
  <si>
    <t>Ã</t>
  </si>
  <si>
    <t>Õ</t>
  </si>
  <si>
    <t>Í</t>
  </si>
  <si>
    <t>I</t>
  </si>
  <si>
    <t>À</t>
  </si>
  <si>
    <t xml:space="preserve"> | </t>
  </si>
  <si>
    <t>Ô</t>
  </si>
  <si>
    <t>Palavra-chave   </t>
  </si>
  <si>
    <t>"</t>
  </si>
  <si>
    <r>
      <t>Prioridade:</t>
    </r>
    <r>
      <rPr>
        <sz val="11"/>
        <color theme="1"/>
        <rFont val="Calibri"/>
        <family val="2"/>
        <scheme val="minor"/>
      </rPr>
      <t xml:space="preserve"> ROTINA</t>
    </r>
  </si>
  <si>
    <r>
      <t>Natureza da Informação:</t>
    </r>
    <r>
      <rPr>
        <sz val="11"/>
        <color theme="1"/>
        <rFont val="Calibri"/>
        <family val="2"/>
        <scheme val="minor"/>
      </rPr>
      <t xml:space="preserve"> Ostensivo</t>
    </r>
  </si>
  <si>
    <r>
      <t>Estado: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Protocolado</t>
    </r>
  </si>
  <si>
    <r>
      <t>Meio:</t>
    </r>
    <r>
      <rPr>
        <sz val="11"/>
        <color theme="1"/>
        <rFont val="Calibri"/>
        <family val="2"/>
        <scheme val="minor"/>
      </rPr>
      <t xml:space="preserve"> Eletrônico</t>
    </r>
  </si>
  <si>
    <t>pptx</t>
  </si>
  <si>
    <t>ppt</t>
  </si>
  <si>
    <r>
      <t>Data de Protocolo:</t>
    </r>
    <r>
      <rPr>
        <sz val="11"/>
        <color theme="1"/>
        <rFont val="Calibri"/>
        <family val="2"/>
        <scheme val="minor"/>
      </rPr>
      <t xml:space="preserve"> 10/04/2025</t>
    </r>
  </si>
  <si>
    <r>
      <t>Assunto:</t>
    </r>
    <r>
      <rPr>
        <sz val="11"/>
        <color theme="1"/>
        <rFont val="Calibri"/>
        <family val="2"/>
        <scheme val="minor"/>
      </rPr>
      <t xml:space="preserve"> Alteração de Comissões - Fiscalização de Obra e Contrato de Obra de Engenharia - Contrato 270/CAE-DIRINFRA/2019</t>
    </r>
  </si>
  <si>
    <r>
      <t>Espécie Documental:</t>
    </r>
    <r>
      <rPr>
        <sz val="11"/>
        <color theme="1"/>
        <rFont val="Calibri"/>
        <family val="2"/>
        <scheme val="minor"/>
      </rPr>
      <t xml:space="preserve"> Portaria (ordinatória nominal)</t>
    </r>
  </si>
  <si>
    <r>
      <t>NUP:</t>
    </r>
    <r>
      <rPr>
        <sz val="11"/>
        <color theme="1"/>
        <rFont val="Calibri"/>
        <family val="2"/>
        <scheme val="minor"/>
      </rPr>
      <t xml:space="preserve"> 67120.001427/2025-04</t>
    </r>
  </si>
  <si>
    <r>
      <t>Número do Documento:</t>
    </r>
    <r>
      <rPr>
        <sz val="11"/>
        <color theme="1"/>
        <rFont val="Calibri"/>
        <family val="2"/>
        <scheme val="minor"/>
      </rPr>
      <t xml:space="preserve"> 37/DIR</t>
    </r>
  </si>
  <si>
    <r>
      <t>Data do Documento:</t>
    </r>
    <r>
      <rPr>
        <sz val="11"/>
        <color theme="1"/>
        <rFont val="Calibri"/>
        <family val="2"/>
        <scheme val="minor"/>
      </rPr>
      <t xml:space="preserve"> 27/03/2025</t>
    </r>
  </si>
  <si>
    <r>
      <t>Originador:</t>
    </r>
    <r>
      <rPr>
        <sz val="11"/>
        <color theme="1"/>
        <rFont val="Calibri"/>
        <family val="2"/>
        <scheme val="minor"/>
      </rPr>
      <t xml:space="preserve"> JALISSON HAIONNE RODRIGUES SILVA</t>
    </r>
  </si>
  <si>
    <r>
      <t>Redator:</t>
    </r>
    <r>
      <rPr>
        <sz val="11"/>
        <color theme="1"/>
        <rFont val="Calibri"/>
        <family val="2"/>
        <scheme val="minor"/>
      </rPr>
      <t xml:space="preserve"> MARCELO BATISTA</t>
    </r>
  </si>
  <si>
    <r>
      <t>Autor:</t>
    </r>
    <r>
      <rPr>
        <sz val="11"/>
        <color theme="1"/>
        <rFont val="Calibri"/>
        <family val="2"/>
        <scheme val="minor"/>
      </rPr>
      <t xml:space="preserve"> MARCELO BATISTA</t>
    </r>
  </si>
  <si>
    <r>
      <t>Localizador:</t>
    </r>
    <r>
      <rPr>
        <sz val="11"/>
        <color theme="1"/>
        <rFont val="Calibri"/>
        <family val="2"/>
        <scheme val="minor"/>
      </rPr>
      <t xml:space="preserve"> 0Q956IX</t>
    </r>
  </si>
  <si>
    <r>
      <t>Data de Elaboração:</t>
    </r>
    <r>
      <rPr>
        <sz val="11"/>
        <color theme="1"/>
        <rFont val="Calibri"/>
        <family val="2"/>
        <scheme val="minor"/>
      </rPr>
      <t xml:space="preserve"> 27/03/2025</t>
    </r>
  </si>
  <si>
    <r>
      <t>Local de Publicação:</t>
    </r>
    <r>
      <rPr>
        <sz val="11"/>
        <color theme="1"/>
        <rFont val="Calibri"/>
        <family val="2"/>
        <scheme val="minor"/>
      </rPr>
      <t xml:space="preserve"> BCA</t>
    </r>
  </si>
  <si>
    <r>
      <t>Prioridade:</t>
    </r>
    <r>
      <rPr>
        <sz val="9"/>
        <color rgb="FF222222"/>
        <rFont val="Verdana"/>
        <family val="2"/>
      </rPr>
      <t> ROTINA</t>
    </r>
  </si>
  <si>
    <r>
      <t>Natureza da Informação:</t>
    </r>
    <r>
      <rPr>
        <sz val="9"/>
        <color rgb="FF222222"/>
        <rFont val="Verdana"/>
        <family val="2"/>
      </rPr>
      <t> Ostensivo</t>
    </r>
  </si>
  <si>
    <r>
      <t>Estado:</t>
    </r>
    <r>
      <rPr>
        <sz val="9"/>
        <color rgb="FF222222"/>
        <rFont val="Verdana"/>
        <family val="2"/>
      </rPr>
      <t> </t>
    </r>
    <r>
      <rPr>
        <b/>
        <sz val="9"/>
        <color rgb="FF222222"/>
        <rFont val="Verdana"/>
        <family val="2"/>
      </rPr>
      <t>Protocolado</t>
    </r>
  </si>
  <si>
    <r>
      <t>Meio:</t>
    </r>
    <r>
      <rPr>
        <sz val="9"/>
        <color rgb="FF222222"/>
        <rFont val="Verdana"/>
        <family val="2"/>
      </rPr>
      <t> Eletrônico</t>
    </r>
  </si>
  <si>
    <t>Análise das Sindicâncias n° 02_SIND_GACINFRA-AN_2022 e nº 37_BAAN_2023 - Instauração imediata de TCE.pdf</t>
  </si>
  <si>
    <r>
      <t>Originador:</t>
    </r>
    <r>
      <rPr>
        <sz val="9"/>
        <color rgb="FF222222"/>
        <rFont val="Verdana"/>
        <family val="2"/>
      </rPr>
      <t> LUISA DE SOUZA PINHEIRO</t>
    </r>
  </si>
  <si>
    <r>
      <t>Órgão de Origem:</t>
    </r>
    <r>
      <rPr>
        <sz val="9"/>
        <color rgb="FF222222"/>
        <rFont val="Verdana"/>
        <family val="2"/>
      </rPr>
      <t> DIRINFRA</t>
    </r>
  </si>
  <si>
    <r>
      <t>Local de Origem:</t>
    </r>
    <r>
      <rPr>
        <sz val="9"/>
        <color rgb="FF222222"/>
        <rFont val="Verdana"/>
        <family val="2"/>
      </rPr>
      <t> DIRINFRA</t>
    </r>
  </si>
  <si>
    <r>
      <t>Setor de Origem:</t>
    </r>
    <r>
      <rPr>
        <sz val="9"/>
        <color rgb="FF222222"/>
        <rFont val="Verdana"/>
        <family val="2"/>
      </rPr>
      <t> SUBDIRETORIA DE ENGENHARIA</t>
    </r>
  </si>
  <si>
    <r>
      <t>Assunto:</t>
    </r>
    <r>
      <rPr>
        <sz val="9"/>
        <color rgb="FF222222"/>
        <rFont val="Verdana"/>
        <family val="2"/>
      </rPr>
      <t> Solicitação de Nomeação de Instituição de Ciência, Tecnologia e Inovação</t>
    </r>
  </si>
  <si>
    <r>
      <t>Espécie Documental:</t>
    </r>
    <r>
      <rPr>
        <sz val="9"/>
        <color rgb="FF222222"/>
        <rFont val="Verdana"/>
        <family val="2"/>
      </rPr>
      <t> Despacho</t>
    </r>
  </si>
  <si>
    <r>
      <t>NUP:</t>
    </r>
    <r>
      <rPr>
        <sz val="9"/>
        <color rgb="FF222222"/>
        <rFont val="Verdana"/>
        <family val="2"/>
      </rPr>
      <t> 67121.000653/2024-79</t>
    </r>
  </si>
  <si>
    <r>
      <t>Número do Documento:</t>
    </r>
    <r>
      <rPr>
        <sz val="9"/>
        <color rgb="FF222222"/>
        <rFont val="Verdana"/>
        <family val="2"/>
      </rPr>
      <t> 17/SDE/5883</t>
    </r>
  </si>
  <si>
    <r>
      <t>Data do Documento:</t>
    </r>
    <r>
      <rPr>
        <sz val="9"/>
        <color rgb="FF222222"/>
        <rFont val="Verdana"/>
        <family val="2"/>
      </rPr>
      <t> 10/10/2024</t>
    </r>
  </si>
  <si>
    <r>
      <t>Redator:</t>
    </r>
    <r>
      <rPr>
        <sz val="9"/>
        <color rgb="FF222222"/>
        <rFont val="Verdana"/>
        <family val="2"/>
      </rPr>
      <t> STEVEN MEIER</t>
    </r>
  </si>
  <si>
    <r>
      <t>Autor:</t>
    </r>
    <r>
      <rPr>
        <sz val="9"/>
        <color rgb="FF222222"/>
        <rFont val="Verdana"/>
        <family val="2"/>
      </rPr>
      <t> STEVEN MEIER</t>
    </r>
  </si>
  <si>
    <r>
      <t>Órgão de Destino:</t>
    </r>
    <r>
      <rPr>
        <sz val="9"/>
        <color rgb="FF222222"/>
        <rFont val="Verdana"/>
        <family val="2"/>
      </rPr>
      <t> CEPE</t>
    </r>
  </si>
  <si>
    <r>
      <t>Destinatário(s):</t>
    </r>
    <r>
      <rPr>
        <sz val="9"/>
        <color rgb="FF222222"/>
        <rFont val="Verdana"/>
        <family val="2"/>
      </rPr>
      <t> Chefe do Centro de Estudos e Projetos de Engenharia da Aeronáutica</t>
    </r>
  </si>
  <si>
    <r>
      <t>Localizador:</t>
    </r>
    <r>
      <rPr>
        <sz val="9"/>
        <color rgb="FF222222"/>
        <rFont val="Verdana"/>
        <family val="2"/>
      </rPr>
      <t> 0T31DLN</t>
    </r>
  </si>
  <si>
    <r>
      <t>Data de Elaboração:</t>
    </r>
    <r>
      <rPr>
        <sz val="9"/>
        <color rgb="FF222222"/>
        <rFont val="Verdana"/>
        <family val="2"/>
      </rPr>
      <t> 07/10/2024</t>
    </r>
  </si>
  <si>
    <r>
      <t>Data de Protocolo:</t>
    </r>
    <r>
      <rPr>
        <sz val="9"/>
        <color rgb="FF222222"/>
        <rFont val="Verdana"/>
        <family val="2"/>
      </rPr>
      <t> 10/10/2024</t>
    </r>
  </si>
  <si>
    <t>Status de impressão: O processo ainda não foi impresso.</t>
  </si>
  <si>
    <t>Natureza do processo: Digital</t>
  </si>
  <si>
    <t>DIRINFRA</t>
  </si>
  <si>
    <t>NUP: 67290.000792/2025-31</t>
  </si>
  <si>
    <t>Localizador do documento principal: CHCX97Q</t>
  </si>
  <si>
    <t>Estado do processo: Autuado</t>
  </si>
  <si>
    <t>Iniciador do processo: RICARDO PAES PAULO Maj QOENG ELT</t>
  </si>
  <si>
    <t>Setor de origem: SERINFRA-MN</t>
  </si>
  <si>
    <t>Autorizador da autuação: RICARDO PAES PAULO Maj QOENG ELT</t>
  </si>
  <si>
    <t>Data de elaboração: 15/05/2025 14:44</t>
  </si>
  <si>
    <t>Data de autuação: 15/05/2025 17:01</t>
  </si>
  <si>
    <t>Autuador: RICARDO PAES PAULO Maj QOENG ELT</t>
  </si>
  <si>
    <t>Orgão de origem: SERINFRA-MN</t>
  </si>
  <si>
    <t>Conhecimento e providências acerca das condições da pavimentação do aeroportode São Gabriel da Cachoeira/SBUA - AM</t>
  </si>
  <si>
    <t>SERINFRA-MN</t>
  </si>
  <si>
    <t>.rar</t>
  </si>
  <si>
    <r>
      <t>Assunto:</t>
    </r>
    <r>
      <rPr>
        <sz val="11"/>
        <color theme="1"/>
        <rFont val="Calibri"/>
        <family val="2"/>
        <scheme val="minor"/>
      </rPr>
      <t xml:space="preserve"> Solicitação de espaço em nuvem para armazenamento de arquivos das construções do ITA-FZ</t>
    </r>
  </si>
  <si>
    <r>
      <t>Espécie Documental:</t>
    </r>
    <r>
      <rPr>
        <sz val="11"/>
        <color theme="1"/>
        <rFont val="Calibri"/>
        <family val="2"/>
        <scheme val="minor"/>
      </rPr>
      <t xml:space="preserve"> Ofício (entre OM da Força)</t>
    </r>
  </si>
  <si>
    <r>
      <t>NUP:</t>
    </r>
    <r>
      <rPr>
        <sz val="11"/>
        <color theme="1"/>
        <rFont val="Calibri"/>
        <family val="2"/>
        <scheme val="minor"/>
      </rPr>
      <t xml:space="preserve"> 67131.001206/2025-07</t>
    </r>
  </si>
  <si>
    <r>
      <t>Número do Documento:</t>
    </r>
    <r>
      <rPr>
        <sz val="11"/>
        <color theme="1"/>
        <rFont val="Calibri"/>
        <family val="2"/>
        <scheme val="minor"/>
      </rPr>
      <t xml:space="preserve"> 265/FCOP/1438</t>
    </r>
  </si>
  <si>
    <r>
      <t>Data do Documento:</t>
    </r>
    <r>
      <rPr>
        <sz val="11"/>
        <color theme="1"/>
        <rFont val="Calibri"/>
        <family val="2"/>
        <scheme val="minor"/>
      </rPr>
      <t xml:space="preserve"> 05/06/2025</t>
    </r>
  </si>
  <si>
    <r>
      <t>Originador:</t>
    </r>
    <r>
      <rPr>
        <sz val="11"/>
        <color theme="1"/>
        <rFont val="Calibri"/>
        <family val="2"/>
        <scheme val="minor"/>
      </rPr>
      <t xml:space="preserve"> RODRIGO DE FREITAS FAULSTICH</t>
    </r>
  </si>
  <si>
    <r>
      <t>Redator:</t>
    </r>
    <r>
      <rPr>
        <sz val="11"/>
        <color theme="1"/>
        <rFont val="Calibri"/>
        <family val="2"/>
        <scheme val="minor"/>
      </rPr>
      <t xml:space="preserve"> SÉRGIO RICARDO DE ASSIS</t>
    </r>
  </si>
  <si>
    <r>
      <t>Autor:</t>
    </r>
    <r>
      <rPr>
        <sz val="11"/>
        <color theme="1"/>
        <rFont val="Calibri"/>
        <family val="2"/>
        <scheme val="minor"/>
      </rPr>
      <t xml:space="preserve"> SÉRGIO RICARDO DE ASSIS</t>
    </r>
  </si>
  <si>
    <r>
      <t>Órgão de Origem:</t>
    </r>
    <r>
      <rPr>
        <sz val="11"/>
        <color theme="1"/>
        <rFont val="Calibri"/>
        <family val="2"/>
        <scheme val="minor"/>
      </rPr>
      <t xml:space="preserve"> DTI</t>
    </r>
  </si>
  <si>
    <r>
      <t>Órgão de Destino:</t>
    </r>
    <r>
      <rPr>
        <sz val="11"/>
        <color theme="1"/>
        <rFont val="Calibri"/>
        <family val="2"/>
        <scheme val="minor"/>
      </rPr>
      <t xml:space="preserve"> BAFZ, CO-FZ, DIRINFRA</t>
    </r>
  </si>
  <si>
    <r>
      <t>Destinatário(s):</t>
    </r>
    <r>
      <rPr>
        <sz val="11"/>
        <color theme="1"/>
        <rFont val="Calibri"/>
        <family val="2"/>
        <scheme val="minor"/>
      </rPr>
      <t xml:space="preserve"> Comandante da Base Aérea de Fortaleza, C/C: Presidente Interino da CO-FZ, C/C: Subdiretor de Engenharia da Diretoria de Infraestrutura da Aeronáutica</t>
    </r>
  </si>
  <si>
    <r>
      <t>Localizador:</t>
    </r>
    <r>
      <rPr>
        <sz val="11"/>
        <color theme="1"/>
        <rFont val="Calibri"/>
        <family val="2"/>
        <scheme val="minor"/>
      </rPr>
      <t xml:space="preserve"> GJ513GI</t>
    </r>
  </si>
  <si>
    <r>
      <t>Data de Elaboração:</t>
    </r>
    <r>
      <rPr>
        <sz val="11"/>
        <color theme="1"/>
        <rFont val="Calibri"/>
        <family val="2"/>
        <scheme val="minor"/>
      </rPr>
      <t xml:space="preserve"> 02/06/2025</t>
    </r>
  </si>
  <si>
    <r>
      <t>Data de Protocolo:</t>
    </r>
    <r>
      <rPr>
        <sz val="11"/>
        <color theme="1"/>
        <rFont val="Calibri"/>
        <family val="2"/>
        <scheme val="minor"/>
      </rPr>
      <t xml:space="preserve"> 06/06/2025</t>
    </r>
  </si>
  <si>
    <r>
      <t>Local de Origem:</t>
    </r>
    <r>
      <rPr>
        <sz val="11"/>
        <color theme="1"/>
        <rFont val="Calibri"/>
        <family val="2"/>
        <scheme val="minor"/>
      </rPr>
      <t xml:space="preserve"> DTI</t>
    </r>
  </si>
  <si>
    <r>
      <t>Setor de Origem:</t>
    </r>
    <r>
      <rPr>
        <sz val="11"/>
        <color theme="1"/>
        <rFont val="Calibri"/>
        <family val="2"/>
        <scheme val="minor"/>
      </rPr>
      <t xml:space="preserve"> Divisão de Operações</t>
    </r>
  </si>
  <si>
    <t>ANS 01-BAFZ-2025.docx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</si>
</sst>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222222"/>
      <name val="Verdana"/>
      <family val="2"/>
    </font>
    <font>
      <b/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sz val="13"/>
      <color theme="1"/>
      <name val="Times New Roman"/>
      <family val="1"/>
    </font>
    <font>
      <b/>
      <sz val="11"/>
      <color rgb="FF222222"/>
      <name val="Verdana"/>
      <family val="2"/>
    </font>
    <font>
      <sz val="11"/>
      <color rgb="FF222222"/>
      <name val="Verdana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 wrapText="1" indent="1"/>
    </xf>
    <xf numFmtId="0" fontId="2" fillId="0" borderId="0" xfId="0" applyFont="1"/>
    <xf numFmtId="14" fontId="0" fillId="0" borderId="1" xfId="0" applyNumberFormat="1" applyBorder="1"/>
    <xf numFmtId="0" fontId="0" fillId="0" borderId="1" xfId="0" applyBorder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4" borderId="0" xfId="0" applyFill="1"/>
    <xf numFmtId="0" fontId="0" fillId="0" borderId="0" xfId="0" applyAlignment="1">
      <alignment horizontal="left" vertical="center" wrapText="1" indent="1"/>
    </xf>
    <xf numFmtId="0" fontId="0" fillId="4" borderId="0" xfId="0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6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 wrapText="1"/>
    </xf>
    <xf numFmtId="14" fontId="3" fillId="6" borderId="0" xfId="0" applyNumberFormat="1" applyFont="1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opLeftCell="A7" zoomScaleNormal="100" workbookViewId="0">
      <selection activeCell="F2" sqref="F2"/>
    </sheetView>
  </sheetViews>
  <sheetFormatPr defaultRowHeight="15" x14ac:dyDescent="0.25"/>
  <cols>
    <col min="1" max="1" width="41.7109375" customWidth="1"/>
    <col min="2" max="3" width="2.140625" style="10" customWidth="1"/>
    <col min="4" max="4" width="2.140625" style="2" customWidth="1"/>
    <col min="5" max="5" width="10.7109375" bestFit="1" customWidth="1"/>
    <col min="6" max="6" width="13.140625" customWidth="1"/>
    <col min="8" max="8" width="14.28515625" bestFit="1" customWidth="1"/>
    <col min="9" max="10" width="9.28515625" bestFit="1" customWidth="1"/>
  </cols>
  <sheetData>
    <row r="1" spans="1:10" x14ac:dyDescent="0.25">
      <c r="A1" s="8" t="s">
        <v>139</v>
      </c>
      <c r="B1" s="9"/>
      <c r="D1" s="2" t="str">
        <f>RIGHT(A9,10)</f>
        <v>05/06/2025</v>
      </c>
      <c r="E1" s="1"/>
    </row>
    <row r="2" spans="1:10" x14ac:dyDescent="0.25">
      <c r="D2" s="3" t="str">
        <f>YEAR(D1)&amp;TEXT(MONTH(D1),"0#")&amp;TEXT(DAY(D1),"0#")</f>
        <v>20250605</v>
      </c>
      <c r="F2" s="15" t="str">
        <f>D63</f>
        <v>20250605_Of 265FCOP1438_DTI-BAFZ, CO-FZ, DIRINFRA_Solicitacao de espaco em nuvem para armazenamento de arquivos das construcoes do ITA-FZ</v>
      </c>
    </row>
    <row r="3" spans="1:10" x14ac:dyDescent="0.25">
      <c r="A3" s="8" t="s">
        <v>140</v>
      </c>
      <c r="D3" s="2" t="str">
        <f>RIGHT(A7,LEN(A7)-21)</f>
        <v>265/FCOP/1438</v>
      </c>
      <c r="F3" t="str">
        <f>D2&amp;"_"&amp;D4&amp;"_"</f>
        <v>20250605_Of 265FCOP1438_</v>
      </c>
    </row>
    <row r="4" spans="1:10" x14ac:dyDescent="0.25">
      <c r="D4" s="3" t="str">
        <f>"Of "&amp;SUBSTITUTE(D3,"/",)</f>
        <v>Of 265FCOP1438</v>
      </c>
    </row>
    <row r="5" spans="1:10" x14ac:dyDescent="0.25">
      <c r="A5" s="8" t="s">
        <v>141</v>
      </c>
      <c r="D5" s="2" t="str">
        <f>RIGHT(A21,LEN(A21)-17)</f>
        <v>DTI</v>
      </c>
      <c r="F5" s="15" t="str">
        <f>"&gt; "&amp;UPPER(TEXT(D1,"DD MMM AAAA"))&amp;", Of. "&amp;D3&amp;", "&amp;D6&amp;"-"&amp;D8&amp;", "&amp;RIGHT(D9,LEN(D9)-(LEN(D2)+LEN(D5)+LEN(D7)+LEN(D4)+4))</f>
        <v>&gt; 05 JUN 2025, Of. 265/FCOP/1438, DTI-BAFZ, CO-FZ, DIRINFRA, Solicitação de espaço em nuvem para armazenamento de arquivos das construções do ITA-FZ</v>
      </c>
    </row>
    <row r="6" spans="1:10" x14ac:dyDescent="0.25">
      <c r="D6" s="3" t="str">
        <f>D5</f>
        <v>DTI</v>
      </c>
    </row>
    <row r="7" spans="1:10" x14ac:dyDescent="0.25">
      <c r="A7" s="8" t="s">
        <v>142</v>
      </c>
      <c r="D7" s="2" t="str">
        <f>IFERROR(RIGHT(A23,LEN(A23)-18),"")</f>
        <v>BAFZ, CO-FZ, DIRINFRA</v>
      </c>
    </row>
    <row r="8" spans="1:10" x14ac:dyDescent="0.25">
      <c r="D8" s="3" t="str">
        <f>D7</f>
        <v>BAFZ, CO-FZ, DIRINFRA</v>
      </c>
      <c r="J8" t="s">
        <v>33</v>
      </c>
    </row>
    <row r="9" spans="1:10" x14ac:dyDescent="0.25">
      <c r="A9" s="8" t="s">
        <v>143</v>
      </c>
      <c r="D9" s="4" t="str">
        <f>D2&amp;"_"&amp;D4&amp;"_"&amp;D6&amp;"-"&amp;D8&amp;"_"&amp;RIGHT(A1,LEN(A1)-9)</f>
        <v>20250605_Of 265FCOP1438_DTI-BAFZ, CO-FZ, DIRINFRA_Solicitação de espaço em nuvem para armazenamento de arquivos das construções do ITA-FZ</v>
      </c>
    </row>
    <row r="10" spans="1:10" x14ac:dyDescent="0.25">
      <c r="B10" s="10" t="s">
        <v>5</v>
      </c>
      <c r="C10" s="10" t="s">
        <v>6</v>
      </c>
      <c r="D10" s="5" t="str">
        <f t="shared" ref="D10:D19" si="0">SUBSTITUTE(D9,B10,C10)</f>
        <v>20250605_Of 265FCOP1438_DTI-BAFZ, CO-FZ, DIRINFRA_Solicitação de espaço em nuvem para armazenamento de arquivos das construções do ITA-FZ</v>
      </c>
    </row>
    <row r="11" spans="1:10" x14ac:dyDescent="0.25">
      <c r="A11" s="8" t="s">
        <v>144</v>
      </c>
      <c r="B11" s="10" t="s">
        <v>7</v>
      </c>
      <c r="C11" s="10" t="s">
        <v>6</v>
      </c>
      <c r="D11" s="5" t="str">
        <f t="shared" si="0"/>
        <v>20250605_Of 265FCOP1438_DTI-BAFZ, CO-FZ, DIRINFRA_Solicitaçao de espaço em nuvem para armazenamento de arquivos das construções do ITA-FZ</v>
      </c>
    </row>
    <row r="12" spans="1:10" x14ac:dyDescent="0.25">
      <c r="B12" s="10" t="s">
        <v>8</v>
      </c>
      <c r="C12" s="10" t="s">
        <v>6</v>
      </c>
      <c r="D12" s="5" t="str">
        <f t="shared" si="0"/>
        <v>20250605_Of 265FCOP1438_DTI-BAFZ, CO-FZ, DIRINFRA_Solicitaçao de espaço em nuvem para armazenamento de arquivos das construções do ITA-FZ</v>
      </c>
    </row>
    <row r="13" spans="1:10" x14ac:dyDescent="0.25">
      <c r="A13" s="8" t="s">
        <v>145</v>
      </c>
      <c r="B13" s="10" t="s">
        <v>9</v>
      </c>
      <c r="C13" s="10" t="s">
        <v>10</v>
      </c>
      <c r="D13" s="5" t="str">
        <f t="shared" si="0"/>
        <v>20250605_Of 265FCOP1438_DTI-BAFZ, CO-FZ, DIRINFRA_Solicitaçao de espaço em nuvem para armazenamento de arquivos das construções do ITA-FZ</v>
      </c>
    </row>
    <row r="14" spans="1:10" x14ac:dyDescent="0.25">
      <c r="B14" s="10" t="s">
        <v>11</v>
      </c>
      <c r="C14" s="10" t="s">
        <v>10</v>
      </c>
      <c r="D14" s="5" t="str">
        <f t="shared" si="0"/>
        <v>20250605_Of 265FCOP1438_DTI-BAFZ, CO-FZ, DIRINFRA_Solicitaçao de espaço em nuvem para armazenamento de arquivos das construções do ITA-FZ</v>
      </c>
    </row>
    <row r="15" spans="1:10" x14ac:dyDescent="0.25">
      <c r="A15" s="8" t="s">
        <v>146</v>
      </c>
      <c r="B15" s="10" t="s">
        <v>14</v>
      </c>
      <c r="C15" s="10" t="s">
        <v>15</v>
      </c>
      <c r="D15" s="5" t="str">
        <f t="shared" si="0"/>
        <v>20250605_Of 265FCOP1438_DTI-BAFZ, CO-FZ, DIRINFRA_Solicitaçao de espaço em nuvem para armazenamento de arquivos das construções do ITA-FZ</v>
      </c>
    </row>
    <row r="16" spans="1:10" x14ac:dyDescent="0.25">
      <c r="B16" s="10" t="s">
        <v>19</v>
      </c>
      <c r="C16" s="10" t="s">
        <v>13</v>
      </c>
      <c r="D16" s="5" t="str">
        <f t="shared" si="0"/>
        <v>20250605_Of 265FCOP1438_DTI-BAFZ, CO-FZ, DIRINFRA_Solicitaçao de espaço em nuvem para armazenamento de arquivos das construções do ITA-FZ</v>
      </c>
    </row>
    <row r="17" spans="1:4" x14ac:dyDescent="0.25">
      <c r="A17" s="8" t="s">
        <v>84</v>
      </c>
      <c r="B17" s="10" t="s">
        <v>12</v>
      </c>
      <c r="C17" s="10" t="s">
        <v>13</v>
      </c>
      <c r="D17" s="5" t="str">
        <f t="shared" si="0"/>
        <v>20250605_Of 265FCOP1438_DTI-BAFZ, CO-FZ, DIRINFRA_Solicitaçao de espaço em nuvem para armazenamento de arquivos das construçoes do ITA-FZ</v>
      </c>
    </row>
    <row r="18" spans="1:4" x14ac:dyDescent="0.25">
      <c r="B18" s="10" t="s">
        <v>16</v>
      </c>
      <c r="C18" s="10" t="s">
        <v>17</v>
      </c>
      <c r="D18" s="5" t="str">
        <f t="shared" si="0"/>
        <v>20250605_Of 265FCOP1438_DTI-BAFZ, CO-FZ, DIRINFRA_Solicitacao de espaco em nuvem para armazenamento de arquivos das construcoes do ITA-FZ</v>
      </c>
    </row>
    <row r="19" spans="1:4" x14ac:dyDescent="0.25">
      <c r="A19" s="8" t="s">
        <v>85</v>
      </c>
      <c r="B19" s="10" t="s">
        <v>18</v>
      </c>
      <c r="D19" s="5" t="str">
        <f t="shared" si="0"/>
        <v>20250605_Of 265FCOP1438_DTI-BAFZ, CO-FZ, DIRINFRA_Solicitacao de espaco em nuvem para armazenamento de arquivos das construcoes do ITA-FZ</v>
      </c>
    </row>
    <row r="20" spans="1:4" x14ac:dyDescent="0.25">
      <c r="B20" s="10" t="s">
        <v>138</v>
      </c>
      <c r="D20" s="5" t="str">
        <f t="shared" ref="D20:D63" si="1">SUBSTITUTE(D19,B20,C20)</f>
        <v>20250605_Of 265FCOP1438_DTI-BAFZ, CO-FZ, DIRINFRA_Solicitacao de espaco em nuvem para armazenamento de arquivos das construcoes do ITA-FZ</v>
      </c>
    </row>
    <row r="21" spans="1:4" x14ac:dyDescent="0.25">
      <c r="A21" s="8" t="s">
        <v>147</v>
      </c>
      <c r="B21" s="10" t="s">
        <v>21</v>
      </c>
      <c r="D21" s="5" t="str">
        <f t="shared" si="1"/>
        <v>20250605_Of 265FCOP1438_DTI-BAFZ, CO-FZ, DIRINFRA_Solicitacao de espaco em nuvem para armazenamento de arquivos das construcoes do ITA-FZ</v>
      </c>
    </row>
    <row r="22" spans="1:4" x14ac:dyDescent="0.25">
      <c r="B22" s="10" t="s">
        <v>23</v>
      </c>
      <c r="D22" s="5" t="str">
        <f t="shared" si="1"/>
        <v>20250605_Of 265FCOP1438_DTI-BAFZ, CO-FZ, DIRINFRA_Solicitacao de espaco em nuvem para armazenamento de arquivos das construcoes do ITA-FZ</v>
      </c>
    </row>
    <row r="23" spans="1:4" x14ac:dyDescent="0.25">
      <c r="A23" s="8" t="s">
        <v>148</v>
      </c>
      <c r="B23" s="13" t="s">
        <v>24</v>
      </c>
      <c r="C23" s="13" t="s">
        <v>25</v>
      </c>
      <c r="D23" s="5" t="str">
        <f t="shared" si="1"/>
        <v>20250605_Of 265FCOP1438_DTI-BAFZ, CO-FZ, DIRINFRA_Solicitacao de espaco em nuvem para armazenamento de arquivos das construcoes do ITA-FZ</v>
      </c>
    </row>
    <row r="24" spans="1:4" x14ac:dyDescent="0.25">
      <c r="B24" s="13" t="s">
        <v>22</v>
      </c>
      <c r="C24" s="13"/>
      <c r="D24" s="5" t="str">
        <f t="shared" si="1"/>
        <v>20250605_Of 265FCOP1438_DTI-BAFZ, CO-FZ, DIRINFRA_Solicitacao de espaco em nuvem para armazenamento de arquivos das construcoes do ITA-FZ</v>
      </c>
    </row>
    <row r="25" spans="1:4" x14ac:dyDescent="0.25">
      <c r="A25" s="8" t="s">
        <v>149</v>
      </c>
      <c r="B25" s="10" t="s">
        <v>26</v>
      </c>
      <c r="D25" s="5" t="str">
        <f t="shared" si="1"/>
        <v>20250605_Of 265FCOP1438_DTI-BAFZ, CO-FZ, DIRINFRA_Solicitacao de espaco em nuvem para armazenamento de arquivos das construcoes do ITA-FZ</v>
      </c>
    </row>
    <row r="26" spans="1:4" x14ac:dyDescent="0.25">
      <c r="B26" s="14" t="s">
        <v>27</v>
      </c>
      <c r="C26"/>
      <c r="D26" s="5" t="str">
        <f t="shared" si="1"/>
        <v>20250605_Of 265FCOP1438_DTI-BAFZ, CO-FZ, DIRINFRA_Solicitacao de espaco em nuvem para armazenamento de arquivos das construcoes do ITA-FZ</v>
      </c>
    </row>
    <row r="27" spans="1:4" x14ac:dyDescent="0.25">
      <c r="A27" s="8" t="s">
        <v>86</v>
      </c>
      <c r="B27" s="14" t="s">
        <v>29</v>
      </c>
      <c r="C27"/>
      <c r="D27" s="5" t="str">
        <f t="shared" si="1"/>
        <v>20250605_Of 265FCOP1438_DTI-BAFZ, CO-FZ, DIRINFRA_Solicitacao de espaco em nuvem para armazenamento de arquivos das construcoes do ITA-FZ</v>
      </c>
    </row>
    <row r="28" spans="1:4" x14ac:dyDescent="0.25">
      <c r="B28" t="s">
        <v>34</v>
      </c>
      <c r="C28" t="s">
        <v>13</v>
      </c>
      <c r="D28" s="5" t="str">
        <f t="shared" si="1"/>
        <v>20250605_Of 265FCOP1438_DTI-BAFZ, CO-FZ, DIRINFRA_Solicitacao de espaco em nuvem para armazenamento de arquivos das construcoes do ITA-FZ</v>
      </c>
    </row>
    <row r="29" spans="1:4" x14ac:dyDescent="0.25">
      <c r="A29" s="8" t="s">
        <v>150</v>
      </c>
      <c r="B29" t="s">
        <v>69</v>
      </c>
      <c r="C29" t="s">
        <v>36</v>
      </c>
      <c r="D29" s="5" t="str">
        <f t="shared" si="1"/>
        <v>20250605_Of 265FCOP1438_DTI-BAFZ, CO-FZ, DIRINFRA_Solicitacao de espaco em nuvem para armazenamento de arquivos das construcoes do ITA-FZ</v>
      </c>
    </row>
    <row r="30" spans="1:4" x14ac:dyDescent="0.25">
      <c r="B30" t="s">
        <v>44</v>
      </c>
      <c r="C30"/>
      <c r="D30" s="5" t="str">
        <f t="shared" si="1"/>
        <v>20250605_Of 265FCOP1438_DTI-BAFZ, CO-FZ, DIRINFRA_Solicitacao de espaco em nuvem para armazenamento de arquivos das construcoes do ITA-FZ</v>
      </c>
    </row>
    <row r="31" spans="1:4" x14ac:dyDescent="0.25">
      <c r="A31" s="8" t="s">
        <v>151</v>
      </c>
      <c r="B31" t="s">
        <v>45</v>
      </c>
      <c r="C31" t="s">
        <v>17</v>
      </c>
      <c r="D31" s="5" t="str">
        <f t="shared" si="1"/>
        <v>20250605_Of 265FCOP1438_DTI-BAFZ, CO-FZ, DIRINFRA_Solicitacao de espaco em nuvem para armazenamento de arquivos das construcoes do ITA-FZ</v>
      </c>
    </row>
    <row r="32" spans="1:4" x14ac:dyDescent="0.25">
      <c r="B32" t="s">
        <v>46</v>
      </c>
      <c r="C32" t="s">
        <v>6</v>
      </c>
      <c r="D32" s="5" t="str">
        <f t="shared" si="1"/>
        <v>20250605_Of 265FCOP1438_DTI-BAFZ, CO-FZ, DIRINFRA_Solicitacao de espaco em nuvem para armazenamento de arquivos das construcoes do ITA-FZ</v>
      </c>
    </row>
    <row r="33" spans="1:4" x14ac:dyDescent="0.25">
      <c r="A33" s="8" t="s">
        <v>152</v>
      </c>
      <c r="B33" t="s">
        <v>47</v>
      </c>
      <c r="C33"/>
      <c r="D33" s="5" t="str">
        <f t="shared" si="1"/>
        <v>20250605_Of 265FCOP1438_DTI-BAFZ, CO-FZ, DIRINFRA_Solicitacao de espaco em nuvem para armazenamento de arquivos das construcoes do ITA-FZ</v>
      </c>
    </row>
    <row r="34" spans="1:4" x14ac:dyDescent="0.25">
      <c r="B34" s="10" t="s">
        <v>48</v>
      </c>
      <c r="C34" s="10" t="s">
        <v>6</v>
      </c>
      <c r="D34" s="5" t="str">
        <f t="shared" si="1"/>
        <v>20250605_Of 265FCOP1438_DTI-BAFZ, CO-FZ, DIRINFRA_Solicitacao de espaco em nuvem para armazenamento de arquivos das construcoes do ITA-FZ</v>
      </c>
    </row>
    <row r="35" spans="1:4" x14ac:dyDescent="0.25">
      <c r="A35" s="8" t="s">
        <v>153</v>
      </c>
      <c r="B35" s="10" t="s">
        <v>49</v>
      </c>
      <c r="C35" s="10" t="s">
        <v>50</v>
      </c>
      <c r="D35" s="5" t="str">
        <f t="shared" si="1"/>
        <v>20250605_Of 265FCOP1438_DTI-BAFZ, CO-FZ, DIRINFRA_Solicitacao de espaco em nuvem para armazenamento de arquivos das construcoes do ITA-FZ</v>
      </c>
    </row>
    <row r="36" spans="1:4" x14ac:dyDescent="0.25">
      <c r="B36" s="10" t="s">
        <v>51</v>
      </c>
      <c r="C36" s="10" t="s">
        <v>52</v>
      </c>
      <c r="D36" s="5" t="str">
        <f t="shared" si="1"/>
        <v>20250605_Of 265FCOP1438_DTI-BAFZ, CO-FZ, DIRINFRA_Solicitacao de espaco em nuvem para armazenamento de arquivos das construcoes do ITA-FZ</v>
      </c>
    </row>
    <row r="37" spans="1:4" x14ac:dyDescent="0.25">
      <c r="A37" s="8" t="s">
        <v>154</v>
      </c>
      <c r="B37" s="10" t="s">
        <v>53</v>
      </c>
      <c r="C37" s="10" t="s">
        <v>54</v>
      </c>
      <c r="D37" s="5" t="str">
        <f t="shared" si="1"/>
        <v>20250605_Of 265FCOP1438_DTI-BAFZ, CO-FZ, DIRINFRA_Solicitacao de espaco em nuvem para armazenamento de arquivos das construcoes do ITA-FZ</v>
      </c>
    </row>
    <row r="38" spans="1:4" x14ac:dyDescent="0.25">
      <c r="B38" s="10" t="s">
        <v>55</v>
      </c>
      <c r="C38" s="10" t="s">
        <v>13</v>
      </c>
      <c r="D38" s="5" t="str">
        <f t="shared" si="1"/>
        <v>20250605_Of 265FCOP1438_DTI-BAFZ, CO-FZ, DIRINFRA_Solicitacao de espaco em nuvem para armazenamento de arquivos das construcoes do ITA-FZ</v>
      </c>
    </row>
    <row r="39" spans="1:4" x14ac:dyDescent="0.25">
      <c r="A39" s="8" t="s">
        <v>87</v>
      </c>
      <c r="B39" s="10" t="s">
        <v>62</v>
      </c>
      <c r="C39" s="10" t="s">
        <v>63</v>
      </c>
      <c r="D39" s="5" t="str">
        <f t="shared" si="1"/>
        <v>20250605_Of 265FCOP1438_DTI-BAFZ, CO-FZ, DIRINFRA_Solicitacao de espaco em nuvem para armazenamento de arquivos das construcoes do ITA-FZ</v>
      </c>
    </row>
    <row r="40" spans="1:4" x14ac:dyDescent="0.25">
      <c r="A40" s="32"/>
      <c r="B40" s="10" t="s">
        <v>64</v>
      </c>
      <c r="C40" s="10" t="s">
        <v>52</v>
      </c>
      <c r="D40" s="5" t="str">
        <f t="shared" si="1"/>
        <v>20250605_Of 265FCOP1438_DTI-BAFZ, CO-FZ, DIRINFRA_Solicitacao de espaco em nuvem para armazenamento de arquivos das construcoes do ITA-FZ</v>
      </c>
    </row>
    <row r="41" spans="1:4" x14ac:dyDescent="0.25">
      <c r="A41" s="33" t="s">
        <v>82</v>
      </c>
      <c r="B41" s="10" t="s">
        <v>65</v>
      </c>
      <c r="C41" s="10" t="s">
        <v>66</v>
      </c>
      <c r="D41" s="5" t="str">
        <f t="shared" si="1"/>
        <v>20250605_Of 265FCOP1438_DTI-BAFZ, CO-FZ, DIRINFRA_Solicitacao de espaco em nuvem para armazenamento de arquivos das construcoes do ITA-FZ</v>
      </c>
    </row>
    <row r="42" spans="1:4" x14ac:dyDescent="0.25">
      <c r="A42" s="34"/>
      <c r="B42" s="10" t="s">
        <v>67</v>
      </c>
      <c r="C42" s="10" t="s">
        <v>68</v>
      </c>
      <c r="D42" s="5" t="str">
        <f t="shared" si="1"/>
        <v>20250605_Of 265FCOP1438_DTI-BAFZ, CO-FZ, DIRINFRA_Solicitacao de espaco em nuvem para armazenamento de arquivos das construcoes do ITA-FZ</v>
      </c>
    </row>
    <row r="43" spans="1:4" x14ac:dyDescent="0.25">
      <c r="A43" s="35"/>
      <c r="B43" s="10" t="s">
        <v>70</v>
      </c>
      <c r="D43" s="5" t="str">
        <f t="shared" si="1"/>
        <v>20250605_Of 265FCOP1438_DTI-BAFZ, CO-FZ, DIRINFRA_Solicitacao de espaco em nuvem para armazenamento de arquivos das construcoes do ITA-FZ</v>
      </c>
    </row>
    <row r="44" spans="1:4" x14ac:dyDescent="0.25">
      <c r="A44" s="34"/>
      <c r="B44" t="s">
        <v>71</v>
      </c>
      <c r="C44" s="10" t="s">
        <v>72</v>
      </c>
      <c r="D44" s="5" t="str">
        <f t="shared" si="1"/>
        <v>20250605_Of 265FCOP1438_DTI-BAFZ, CO-FZ, DIRINFRA_Solicitacao de espaco em nuvem para armazenamento de arquivos das construcoes do ITA-FZ</v>
      </c>
    </row>
    <row r="45" spans="1:4" x14ac:dyDescent="0.25">
      <c r="A45" s="35"/>
      <c r="B45" s="10" t="s">
        <v>73</v>
      </c>
      <c r="C45" s="10" t="s">
        <v>74</v>
      </c>
      <c r="D45" s="5" t="str">
        <f t="shared" si="1"/>
        <v>20250605_Of 265FCOP1438_DTI-BAFZ, CO-FZ, DIRINFRA_Solicitacao de espaco em nuvem para armazenamento de arquivos das construcoes do ITA-FZ</v>
      </c>
    </row>
    <row r="46" spans="1:4" x14ac:dyDescent="0.25">
      <c r="A46" s="4"/>
      <c r="B46" s="10" t="s">
        <v>75</v>
      </c>
      <c r="C46" s="10" t="s">
        <v>72</v>
      </c>
      <c r="D46" s="5" t="str">
        <f t="shared" si="1"/>
        <v>20250605_Of 265FCOP1438_DTI-BAFZ, CO-FZ, DIRINFRA_Solicitacao de espaco em nuvem para armazenamento de arquivos das construcoes do ITA-FZ</v>
      </c>
    </row>
    <row r="47" spans="1:4" x14ac:dyDescent="0.25">
      <c r="A47" s="35"/>
      <c r="B47" s="10" t="s">
        <v>76</v>
      </c>
      <c r="C47" s="10" t="s">
        <v>54</v>
      </c>
      <c r="D47" s="5" t="str">
        <f t="shared" si="1"/>
        <v>20250605_Of 265FCOP1438_DTI-BAFZ, CO-FZ, DIRINFRA_Solicitacao de espaco em nuvem para armazenamento de arquivos das construcoes do ITA-FZ</v>
      </c>
    </row>
    <row r="48" spans="1:4" x14ac:dyDescent="0.25">
      <c r="A48" s="34"/>
      <c r="B48" s="10" t="s">
        <v>35</v>
      </c>
      <c r="C48" s="10" t="s">
        <v>36</v>
      </c>
      <c r="D48" s="5" t="str">
        <f>SUBSTITUTE(D47,B48,C48)</f>
        <v>20250605_Of 265FCOP1438_DTI-BAFZ, CO-FZ, DIRINFRA_Solicitacao de espaco em nuvem para armazenamento de arquivos das construcoes do ITA-FZ</v>
      </c>
    </row>
    <row r="49" spans="1:4" x14ac:dyDescent="0.25">
      <c r="A49" s="35"/>
      <c r="B49" s="10" t="s">
        <v>77</v>
      </c>
      <c r="C49" s="10" t="s">
        <v>78</v>
      </c>
      <c r="D49" s="5" t="str">
        <f t="shared" si="1"/>
        <v>20250605_Of 265FCOP1438_DTI-BAFZ, CO-FZ, DIRINFRA_Solicitacao de espaco em nuvem para armazenamento de arquivos das construcoes do ITA-FZ</v>
      </c>
    </row>
    <row r="50" spans="1:4" x14ac:dyDescent="0.25">
      <c r="A50" s="34"/>
      <c r="B50" s="10" t="s">
        <v>79</v>
      </c>
      <c r="C50" s="10" t="s">
        <v>72</v>
      </c>
      <c r="D50" s="5" t="str">
        <f t="shared" si="1"/>
        <v>20250605_Of 265FCOP1438_DTI-BAFZ, CO-FZ, DIRINFRA_Solicitacao de espaco em nuvem para armazenamento de arquivos das construcoes do ITA-FZ</v>
      </c>
    </row>
    <row r="51" spans="1:4" x14ac:dyDescent="0.25">
      <c r="A51" s="35"/>
      <c r="B51" s="10" t="s">
        <v>19</v>
      </c>
      <c r="C51" s="10" t="s">
        <v>13</v>
      </c>
      <c r="D51" s="5" t="str">
        <f t="shared" si="1"/>
        <v>20250605_Of 265FCOP1438_DTI-BAFZ, CO-FZ, DIRINFRA_Solicitacao de espaco em nuvem para armazenamento de arquivos das construcoes do ITA-FZ</v>
      </c>
    </row>
    <row r="52" spans="1:4" x14ac:dyDescent="0.25">
      <c r="A52" s="34"/>
      <c r="B52" s="10" t="s">
        <v>80</v>
      </c>
      <c r="C52" s="10" t="s">
        <v>25</v>
      </c>
      <c r="D52" s="5" t="str">
        <f t="shared" si="1"/>
        <v>20250605_Of 265FCOP1438_DTI-BAFZ, CO-FZ, DIRINFRA_Solicitacao de espaco em nuvem para armazenamento de arquivos das construcoes do ITA-FZ</v>
      </c>
    </row>
    <row r="53" spans="1:4" x14ac:dyDescent="0.25">
      <c r="A53" s="35"/>
      <c r="B53" s="10" t="s">
        <v>81</v>
      </c>
      <c r="C53" s="10" t="s">
        <v>54</v>
      </c>
      <c r="D53" s="5" t="str">
        <f t="shared" si="1"/>
        <v>20250605_Of 265FCOP1438_DTI-BAFZ, CO-FZ, DIRINFRA_Solicitacao de espaco em nuvem para armazenamento de arquivos das construcoes do ITA-FZ</v>
      </c>
    </row>
    <row r="54" spans="1:4" x14ac:dyDescent="0.25">
      <c r="A54" s="34"/>
      <c r="B54" s="10" t="s">
        <v>83</v>
      </c>
      <c r="D54" s="5" t="str">
        <f t="shared" si="1"/>
        <v>20250605_Of 265FCOP1438_DTI-BAFZ, CO-FZ, DIRINFRA_Solicitacao de espaco em nuvem para armazenamento de arquivos das construcoes do ITA-FZ</v>
      </c>
    </row>
    <row r="55" spans="1:4" x14ac:dyDescent="0.25">
      <c r="A55" s="35"/>
      <c r="B55" s="10" t="s">
        <v>88</v>
      </c>
      <c r="D55" s="5" t="str">
        <f t="shared" si="1"/>
        <v>20250605_Of 265FCOP1438_DTI-BAFZ, CO-FZ, DIRINFRA_Solicitacao de espaco em nuvem para armazenamento de arquivos das construcoes do ITA-FZ</v>
      </c>
    </row>
    <row r="56" spans="1:4" x14ac:dyDescent="0.25">
      <c r="A56" s="34"/>
      <c r="B56" s="10" t="s">
        <v>89</v>
      </c>
      <c r="D56" s="5" t="str">
        <f t="shared" si="1"/>
        <v>20250605_Of 265FCOP1438_DTI-BAFZ, CO-FZ, DIRINFRA_Solicitacao de espaco em nuvem para armazenamento de arquivos das construcoes do ITA-FZ</v>
      </c>
    </row>
    <row r="57" spans="1:4" x14ac:dyDescent="0.25">
      <c r="A57" s="35"/>
      <c r="B57" s="10" t="s">
        <v>20</v>
      </c>
      <c r="D57" s="5" t="str">
        <f t="shared" si="1"/>
        <v>20250605_Of 265FCOP1438_DTI-BAFZ, CO-FZ, DIRINFRA_Solicitacao de espaco em nuvem para armazenamento de arquivos das construcoes do ITA-FZ</v>
      </c>
    </row>
    <row r="58" spans="1:4" x14ac:dyDescent="0.25">
      <c r="A58" s="34"/>
      <c r="D58" s="5" t="str">
        <f t="shared" si="1"/>
        <v>20250605_Of 265FCOP1438_DTI-BAFZ, CO-FZ, DIRINFRA_Solicitacao de espaco em nuvem para armazenamento de arquivos das construcoes do ITA-FZ</v>
      </c>
    </row>
    <row r="59" spans="1:4" x14ac:dyDescent="0.25">
      <c r="A59" s="35"/>
      <c r="D59" s="5" t="str">
        <f t="shared" si="1"/>
        <v>20250605_Of 265FCOP1438_DTI-BAFZ, CO-FZ, DIRINFRA_Solicitacao de espaco em nuvem para armazenamento de arquivos das construcoes do ITA-FZ</v>
      </c>
    </row>
    <row r="60" spans="1:4" x14ac:dyDescent="0.25">
      <c r="A60" s="34"/>
      <c r="D60" s="5" t="str">
        <f t="shared" si="1"/>
        <v>20250605_Of 265FCOP1438_DTI-BAFZ, CO-FZ, DIRINFRA_Solicitacao de espaco em nuvem para armazenamento de arquivos das construcoes do ITA-FZ</v>
      </c>
    </row>
    <row r="61" spans="1:4" x14ac:dyDescent="0.25">
      <c r="A61" s="35"/>
      <c r="D61" s="5" t="str">
        <f t="shared" si="1"/>
        <v>20250605_Of 265FCOP1438_DTI-BAFZ, CO-FZ, DIRINFRA_Solicitacao de espaco em nuvem para armazenamento de arquivos das construcoes do ITA-FZ</v>
      </c>
    </row>
    <row r="62" spans="1:4" x14ac:dyDescent="0.25">
      <c r="A62" s="34"/>
      <c r="D62" s="5" t="str">
        <f t="shared" si="1"/>
        <v>20250605_Of 265FCOP1438_DTI-BAFZ, CO-FZ, DIRINFRA_Solicitacao de espaco em nuvem para armazenamento de arquivos das construcoes do ITA-FZ</v>
      </c>
    </row>
    <row r="63" spans="1:4" x14ac:dyDescent="0.25">
      <c r="A63" s="35"/>
      <c r="D63" s="5" t="str">
        <f t="shared" si="1"/>
        <v>20250605_Of 265FCOP1438_DTI-BAFZ, CO-FZ, DIRINFRA_Solicitacao de espaco em nuvem para armazenamento de arquivos das construcoes do ITA-FZ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A8FF-19E1-4EC0-A828-C0166639F14E}">
  <dimension ref="A1:P57"/>
  <sheetViews>
    <sheetView workbookViewId="0">
      <selection activeCell="E2" sqref="E2"/>
    </sheetView>
  </sheetViews>
  <sheetFormatPr defaultColWidth="9.140625" defaultRowHeight="15" x14ac:dyDescent="0.25"/>
  <cols>
    <col min="1" max="1" width="19" style="11" customWidth="1"/>
    <col min="2" max="2" width="9.85546875" style="13" customWidth="1"/>
    <col min="3" max="3" width="5" style="13" customWidth="1"/>
    <col min="4" max="16384" width="9.140625" style="11"/>
  </cols>
  <sheetData>
    <row r="1" spans="1:16" ht="45.75" customHeight="1" x14ac:dyDescent="0.25">
      <c r="A1" s="32" t="s">
        <v>155</v>
      </c>
      <c r="D1" s="17" t="str">
        <f>Oficio!F3&amp;D57</f>
        <v>20250605_Of 265FCOP1438_ANS 01-BAFZ-2025</v>
      </c>
      <c r="N1" s="23" t="s">
        <v>106</v>
      </c>
      <c r="P1" s="24" t="str">
        <f>O45</f>
        <v>Análise das Sindicâncias no 02_SIND_GACINFRA-AN_2022 e n37_BAAN_2023-Instauração imediata de TCE.</v>
      </c>
    </row>
    <row r="2" spans="1:16" x14ac:dyDescent="0.25">
      <c r="E2" s="11" t="str">
        <f>D1&amp;".pdf"</f>
        <v>20250605_Of 265FCOP1438_ANS 01-BAFZ-2025.pdf</v>
      </c>
    </row>
    <row r="3" spans="1:16" x14ac:dyDescent="0.25">
      <c r="M3" s="10" t="str" cm="1">
        <f t="array" ref="M3:N45">IF(Oficio!B10:C52&gt;0,Oficio!B10:C52,"")</f>
        <v>á</v>
      </c>
      <c r="N3" s="11" t="str">
        <v>a</v>
      </c>
      <c r="O3" s="11" t="str">
        <f>SUBSTITUTE($N$1,M3,N3)</f>
        <v>Análise das Sindicâncias n° 02_SIND_GACINFRA-AN_2022 e nº 37_BAAN_2023 - Instauração imediata de TCE.pdf</v>
      </c>
    </row>
    <row r="4" spans="1:16" x14ac:dyDescent="0.25">
      <c r="B4" s="10" t="str" cm="1">
        <f t="array" ref="B4:C57">IF(Oficio!B10:C63&gt;0,Oficio!B10:C63,"")</f>
        <v>á</v>
      </c>
      <c r="C4" s="10" t="str">
        <v>a</v>
      </c>
      <c r="D4" s="11" t="str">
        <f>SUBSTITUTE(A1,B4,C4)</f>
        <v>ANS 01-BAFZ-2025.docx</v>
      </c>
      <c r="E4" s="11" t="s">
        <v>6</v>
      </c>
      <c r="M4" s="11" t="str">
        <v>ã</v>
      </c>
      <c r="N4" s="11" t="str">
        <v>a</v>
      </c>
      <c r="O4" s="11" t="str">
        <f>SUBSTITUTE($O3,M4,N4)</f>
        <v>Análise das Sindicâncias n° 02_SIND_GACINFRA-AN_2022 e nº 37_BAAN_2023 - Instauração imediata de TCE.pdf</v>
      </c>
    </row>
    <row r="5" spans="1:16" x14ac:dyDescent="0.25">
      <c r="B5" s="10" t="str">
        <v>ã</v>
      </c>
      <c r="C5" s="10" t="str">
        <v>a</v>
      </c>
      <c r="D5" s="11" t="str">
        <f t="shared" ref="D5:D15" si="0">SUBSTITUTE(D4,B5,C5)</f>
        <v>ANS 01-BAFZ-2025.docx</v>
      </c>
      <c r="M5" s="11" t="str">
        <v>à</v>
      </c>
      <c r="N5" s="11" t="str">
        <v>a</v>
      </c>
      <c r="O5" s="11" t="str">
        <f t="shared" ref="O5:O45" si="1">SUBSTITUTE($O4,M5,N5)</f>
        <v>Análise das Sindicâncias n° 02_SIND_GACINFRA-AN_2022 e nº 37_BAAN_2023 - Instauração imediata de TCE.pdf</v>
      </c>
    </row>
    <row r="6" spans="1:16" x14ac:dyDescent="0.25">
      <c r="B6" s="10" t="str">
        <v>à</v>
      </c>
      <c r="C6" s="10" t="str">
        <v>a</v>
      </c>
      <c r="D6" s="11" t="str">
        <f t="shared" si="0"/>
        <v>ANS 01-BAFZ-2025.docx</v>
      </c>
      <c r="M6" s="11" t="str">
        <v>é</v>
      </c>
      <c r="N6" s="11" t="str">
        <v>e</v>
      </c>
      <c r="O6" s="11" t="str">
        <f t="shared" si="1"/>
        <v>Análise das Sindicâncias n° 02_SIND_GACINFRA-AN_2022 e nº 37_BAAN_2023 - Instauração imediata de TCE.pdf</v>
      </c>
    </row>
    <row r="7" spans="1:16" x14ac:dyDescent="0.25">
      <c r="B7" s="10" t="str">
        <v>é</v>
      </c>
      <c r="C7" s="10" t="str">
        <v>e</v>
      </c>
      <c r="D7" s="11" t="str">
        <f t="shared" si="0"/>
        <v>ANS 01-BAFZ-2025.docx</v>
      </c>
      <c r="M7" s="11" t="str">
        <v>ê</v>
      </c>
      <c r="N7" s="11" t="str">
        <v>e</v>
      </c>
      <c r="O7" s="11" t="str">
        <f t="shared" si="1"/>
        <v>Análise das Sindicâncias n° 02_SIND_GACINFRA-AN_2022 e nº 37_BAAN_2023 - Instauração imediata de TCE.pdf</v>
      </c>
    </row>
    <row r="8" spans="1:16" x14ac:dyDescent="0.25">
      <c r="B8" s="10" t="str">
        <v>ê</v>
      </c>
      <c r="C8" s="10" t="str">
        <v>e</v>
      </c>
      <c r="D8" s="11" t="str">
        <f t="shared" si="0"/>
        <v>ANS 01-BAFZ-2025.docx</v>
      </c>
      <c r="M8" s="11" t="str">
        <v>í</v>
      </c>
      <c r="N8" s="11" t="str">
        <v>i</v>
      </c>
      <c r="O8" s="11" t="str">
        <f t="shared" si="1"/>
        <v>Análise das Sindicâncias n° 02_SIND_GACINFRA-AN_2022 e nº 37_BAAN_2023 - Instauração imediata de TCE.pdf</v>
      </c>
    </row>
    <row r="9" spans="1:16" x14ac:dyDescent="0.25">
      <c r="B9" s="10" t="str">
        <v>í</v>
      </c>
      <c r="C9" s="10" t="str">
        <v>i</v>
      </c>
      <c r="D9" s="11" t="str">
        <f t="shared" si="0"/>
        <v>ANS 01-BAFZ-2025.docx</v>
      </c>
      <c r="M9" s="11" t="str">
        <v>ó</v>
      </c>
      <c r="N9" s="11" t="str">
        <v>o</v>
      </c>
      <c r="O9" s="11" t="str">
        <f t="shared" si="1"/>
        <v>Análise das Sindicâncias n° 02_SIND_GACINFRA-AN_2022 e nº 37_BAAN_2023 - Instauração imediata de TCE.pdf</v>
      </c>
    </row>
    <row r="10" spans="1:16" x14ac:dyDescent="0.25">
      <c r="B10" s="10" t="str">
        <v>ó</v>
      </c>
      <c r="C10" s="10" t="str">
        <v>o</v>
      </c>
      <c r="D10" s="11" t="str">
        <f t="shared" si="0"/>
        <v>ANS 01-BAFZ-2025.docx</v>
      </c>
      <c r="M10" s="11" t="str">
        <v>õ</v>
      </c>
      <c r="N10" s="11" t="str">
        <v>o</v>
      </c>
      <c r="O10" s="11" t="str">
        <f t="shared" si="1"/>
        <v>Análise das Sindicâncias n° 02_SIND_GACINFRA-AN_2022 e nº 37_BAAN_2023 - Instauração imediata de TCE.pdf</v>
      </c>
    </row>
    <row r="11" spans="1:16" x14ac:dyDescent="0.25">
      <c r="B11" s="10" t="str">
        <v>õ</v>
      </c>
      <c r="C11" s="10" t="str">
        <v>o</v>
      </c>
      <c r="D11" s="11" t="str">
        <f t="shared" si="0"/>
        <v>ANS 01-BAFZ-2025.docx</v>
      </c>
      <c r="M11" s="11" t="str">
        <v>ç</v>
      </c>
      <c r="N11" s="11" t="str">
        <v>c</v>
      </c>
      <c r="O11" s="11" t="str">
        <f t="shared" si="1"/>
        <v>Análise das Sindicâncias n° 02_SIND_GACINFRA-AN_2022 e nº 37_BAAN_2023 - Instauração imediata de TCE.pdf</v>
      </c>
    </row>
    <row r="12" spans="1:16" x14ac:dyDescent="0.25">
      <c r="B12" s="10" t="str">
        <v>ç</v>
      </c>
      <c r="C12" s="10" t="str">
        <v>c</v>
      </c>
      <c r="D12" s="11" t="str">
        <f t="shared" si="0"/>
        <v>ANS 01-BAFZ-2025.docx</v>
      </c>
      <c r="M12" s="11" t="str">
        <v>\</v>
      </c>
      <c r="N12" s="11" t="str">
        <v/>
      </c>
      <c r="O12" s="11" t="str">
        <f t="shared" si="1"/>
        <v>Análise das Sindicâncias n° 02_SIND_GACINFRA-AN_2022 e nº 37_BAAN_2023 - Instauração imediata de TCE.pdf</v>
      </c>
    </row>
    <row r="13" spans="1:16" x14ac:dyDescent="0.25">
      <c r="B13" s="10" t="str">
        <v>\</v>
      </c>
      <c r="C13" s="10" t="str">
        <v/>
      </c>
      <c r="D13" s="11" t="str">
        <f t="shared" si="0"/>
        <v>ANS 01-BAFZ-2025.docx</v>
      </c>
      <c r="M13" s="11" t="str">
        <v>.rar</v>
      </c>
      <c r="N13" s="11" t="str">
        <v/>
      </c>
      <c r="O13" s="11" t="str">
        <f t="shared" si="1"/>
        <v>Análise das Sindicâncias n° 02_SIND_GACINFRA-AN_2022 e nº 37_BAAN_2023 - Instauração imediata de TCE.pdf</v>
      </c>
    </row>
    <row r="14" spans="1:16" x14ac:dyDescent="0.25">
      <c r="B14" s="10" t="str">
        <v>.rar</v>
      </c>
      <c r="C14" s="10" t="str">
        <v/>
      </c>
      <c r="D14" s="11" t="str">
        <f t="shared" si="0"/>
        <v>ANS 01-BAFZ-2025.docx</v>
      </c>
      <c r="M14" s="11" t="str">
        <v xml:space="preserve">º </v>
      </c>
      <c r="N14" s="11" t="str">
        <v/>
      </c>
      <c r="O14" s="11" t="str">
        <f t="shared" si="1"/>
        <v>Análise das Sindicâncias n° 02_SIND_GACINFRA-AN_2022 e n37_BAAN_2023 - Instauração imediata de TCE.pdf</v>
      </c>
    </row>
    <row r="15" spans="1:16" x14ac:dyDescent="0.25">
      <c r="B15" s="10" t="str">
        <v xml:space="preserve">º </v>
      </c>
      <c r="C15" s="10" t="str">
        <v/>
      </c>
      <c r="D15" s="11" t="str">
        <f t="shared" si="0"/>
        <v>ANS 01-BAFZ-2025.docx</v>
      </c>
      <c r="M15" s="11" t="str">
        <v>/</v>
      </c>
      <c r="N15" s="11" t="str">
        <v/>
      </c>
      <c r="O15" s="11" t="str">
        <f t="shared" si="1"/>
        <v>Análise das Sindicâncias n° 02_SIND_GACINFRA-AN_2022 e n37_BAAN_2023 - Instauração imediata de TCE.pdf</v>
      </c>
    </row>
    <row r="16" spans="1:16" x14ac:dyDescent="0.25">
      <c r="B16" s="10" t="str">
        <v>/</v>
      </c>
      <c r="C16" s="10" t="str">
        <v/>
      </c>
      <c r="D16" s="11" t="str">
        <f t="shared" ref="D16:D36" si="2">SUBSTITUTE(D15,B16,C16)</f>
        <v>ANS 01-BAFZ-2025.docx</v>
      </c>
      <c r="M16" s="11" t="str">
        <v xml:space="preserve"> - </v>
      </c>
      <c r="N16" s="11" t="str">
        <v>-</v>
      </c>
      <c r="O16" s="11" t="str">
        <f t="shared" si="1"/>
        <v>Análise das Sindicâncias n° 02_SIND_GACINFRA-AN_2022 e n37_BAAN_2023-Instauração imediata de TCE.pdf</v>
      </c>
    </row>
    <row r="17" spans="2:15" x14ac:dyDescent="0.25">
      <c r="B17" s="13" t="str">
        <v xml:space="preserve"> - </v>
      </c>
      <c r="C17" s="13" t="str">
        <v>-</v>
      </c>
      <c r="D17" s="11" t="str">
        <f t="shared" si="2"/>
        <v>ANS 01-BAFZ-2025.docx</v>
      </c>
      <c r="M17" s="11" t="str">
        <v>pdf</v>
      </c>
      <c r="N17" s="11" t="str">
        <v/>
      </c>
      <c r="O17" s="11" t="str">
        <f t="shared" si="1"/>
        <v>Análise das Sindicâncias n° 02_SIND_GACINFRA-AN_2022 e n37_BAAN_2023-Instauração imediata de TCE.</v>
      </c>
    </row>
    <row r="18" spans="2:15" x14ac:dyDescent="0.25">
      <c r="B18" s="13" t="str">
        <v>pdf</v>
      </c>
      <c r="C18" s="13" t="str">
        <v/>
      </c>
      <c r="D18" s="11" t="str">
        <f t="shared" si="2"/>
        <v>ANS 01-BAFZ-2025.docx</v>
      </c>
      <c r="M18" s="11" t="str">
        <v>xlsx</v>
      </c>
      <c r="N18" s="11" t="str">
        <v/>
      </c>
      <c r="O18" s="11" t="str">
        <f t="shared" si="1"/>
        <v>Análise das Sindicâncias n° 02_SIND_GACINFRA-AN_2022 e n37_BAAN_2023-Instauração imediata de TCE.</v>
      </c>
    </row>
    <row r="19" spans="2:15" x14ac:dyDescent="0.25">
      <c r="B19" s="13" t="str">
        <v>xlsx</v>
      </c>
      <c r="C19" s="13" t="str">
        <v/>
      </c>
      <c r="D19" s="11" t="str">
        <f t="shared" si="2"/>
        <v>ANS 01-BAFZ-2025.docx</v>
      </c>
      <c r="M19" s="11" t="str">
        <v>ª</v>
      </c>
      <c r="N19" s="11" t="str">
        <v/>
      </c>
      <c r="O19" s="11" t="str">
        <f t="shared" si="1"/>
        <v>Análise das Sindicâncias n° 02_SIND_GACINFRA-AN_2022 e n37_BAAN_2023-Instauração imediata de TCE.</v>
      </c>
    </row>
    <row r="20" spans="2:15" x14ac:dyDescent="0.25">
      <c r="B20" s="13" t="str">
        <v>ª</v>
      </c>
      <c r="C20" s="13" t="str">
        <v/>
      </c>
      <c r="D20" s="11" t="str">
        <f t="shared" si="2"/>
        <v>ANS 01-BAFZ-2025.docx</v>
      </c>
      <c r="M20" s="11" t="str">
        <v>docx</v>
      </c>
      <c r="N20" s="11" t="str">
        <v/>
      </c>
      <c r="O20" s="11" t="str">
        <f t="shared" si="1"/>
        <v>Análise das Sindicâncias n° 02_SIND_GACINFRA-AN_2022 e n37_BAAN_2023-Instauração imediata de TCE.</v>
      </c>
    </row>
    <row r="21" spans="2:15" x14ac:dyDescent="0.25">
      <c r="B21" s="13" t="str">
        <v>docx</v>
      </c>
      <c r="C21" s="13" t="str">
        <v/>
      </c>
      <c r="D21" s="11" t="str">
        <f t="shared" si="2"/>
        <v>ANS 01-BAFZ-2025.</v>
      </c>
      <c r="M21" s="11" t="str">
        <v>°</v>
      </c>
      <c r="N21" s="11" t="str">
        <v>o</v>
      </c>
      <c r="O21" s="11" t="str">
        <f t="shared" si="1"/>
        <v>Análise das Sindicâncias no 02_SIND_GACINFRA-AN_2022 e n37_BAAN_2023-Instauração imediata de TCE.</v>
      </c>
    </row>
    <row r="22" spans="2:15" x14ac:dyDescent="0.25">
      <c r="B22" s="13" t="str">
        <v>°</v>
      </c>
      <c r="C22" s="13" t="str">
        <v>o</v>
      </c>
      <c r="D22" s="11" t="str">
        <f t="shared" si="2"/>
        <v>ANS 01-BAFZ-2025.</v>
      </c>
      <c r="M22" s="11" t="str">
        <v>Termo de Encerramento do Projeto (TEP)</v>
      </c>
      <c r="N22" s="11" t="str">
        <v>TEP</v>
      </c>
      <c r="O22" s="11" t="str">
        <f t="shared" si="1"/>
        <v>Análise das Sindicâncias no 02_SIND_GACINFRA-AN_2022 e n37_BAAN_2023-Instauração imediata de TCE.</v>
      </c>
    </row>
    <row r="23" spans="2:15" x14ac:dyDescent="0.25">
      <c r="B23" s="13" t="str">
        <v>Termo de Encerramento do Projeto (TEP)</v>
      </c>
      <c r="C23" s="13" t="str">
        <v>TEP</v>
      </c>
      <c r="D23" s="11" t="str">
        <f t="shared" si="2"/>
        <v>ANS 01-BAFZ-2025.</v>
      </c>
      <c r="M23" s="11" t="str">
        <v>jpg</v>
      </c>
      <c r="N23" s="11" t="str">
        <v/>
      </c>
      <c r="O23" s="11" t="str">
        <f t="shared" si="1"/>
        <v>Análise das Sindicâncias no 02_SIND_GACINFRA-AN_2022 e n37_BAAN_2023-Instauração imediata de TCE.</v>
      </c>
    </row>
    <row r="24" spans="2:15" x14ac:dyDescent="0.25">
      <c r="B24" s="13" t="str">
        <v>jpg</v>
      </c>
      <c r="C24" s="13" t="str">
        <v/>
      </c>
      <c r="D24" s="11" t="str">
        <f t="shared" si="2"/>
        <v>ANS 01-BAFZ-2025.</v>
      </c>
      <c r="M24" s="11" t="str">
        <v>A§</v>
      </c>
      <c r="N24" s="11" t="str">
        <v>c</v>
      </c>
      <c r="O24" s="11" t="str">
        <f t="shared" si="1"/>
        <v>Análise das Sindicâncias no 02_SIND_GACINFRA-AN_2022 e n37_BAAN_2023-Instauração imediata de TCE.</v>
      </c>
    </row>
    <row r="25" spans="2:15" x14ac:dyDescent="0.25">
      <c r="B25" s="13" t="str">
        <v>A§</v>
      </c>
      <c r="C25" s="13" t="str">
        <v>c</v>
      </c>
      <c r="D25" s="11" t="str">
        <f t="shared" si="2"/>
        <v>ANS 01-BAFZ-2025.</v>
      </c>
      <c r="M25" s="11" t="str">
        <v>A£</v>
      </c>
      <c r="N25" s="11" t="str">
        <v>a</v>
      </c>
      <c r="O25" s="11" t="str">
        <f t="shared" si="1"/>
        <v>Análise das Sindicâncias no 02_SIND_GACINFRA-AN_2022 e n37_BAAN_2023-Instauração imediata de TCE.</v>
      </c>
    </row>
    <row r="26" spans="2:15" x14ac:dyDescent="0.25">
      <c r="B26" s="13" t="str">
        <v>A£</v>
      </c>
      <c r="C26" s="13" t="str">
        <v>a</v>
      </c>
      <c r="D26" s="11" t="str">
        <f t="shared" si="2"/>
        <v>ANS 01-BAFZ-2025.</v>
      </c>
      <c r="M26" s="11" t="str">
        <v>º</v>
      </c>
      <c r="N26" s="11" t="str">
        <v/>
      </c>
      <c r="O26" s="11" t="str">
        <f t="shared" si="1"/>
        <v>Análise das Sindicâncias no 02_SIND_GACINFRA-AN_2022 e n37_BAAN_2023-Instauração imediata de TCE.</v>
      </c>
    </row>
    <row r="27" spans="2:15" x14ac:dyDescent="0.25">
      <c r="B27" s="13" t="str">
        <v>º</v>
      </c>
      <c r="C27" s="13" t="str">
        <v/>
      </c>
      <c r="D27" s="11" t="str">
        <f t="shared" si="2"/>
        <v>ANS 01-BAFZ-2025.</v>
      </c>
      <c r="M27" s="11" t="str">
        <v>â</v>
      </c>
      <c r="N27" s="11" t="str">
        <v>a</v>
      </c>
      <c r="O27" s="11" t="str">
        <f t="shared" si="1"/>
        <v>Análise das Sindicâncias no 02_SIND_GACINFRA-AN_2022 e n37_BAAN_2023-Instauração imediata de TCE.</v>
      </c>
    </row>
    <row r="28" spans="2:15" x14ac:dyDescent="0.25">
      <c r="B28" s="13" t="str">
        <v>â</v>
      </c>
      <c r="C28" s="13" t="str">
        <v>a</v>
      </c>
      <c r="D28" s="11" t="str">
        <f t="shared" si="2"/>
        <v>ANS 01-BAFZ-2025.</v>
      </c>
      <c r="M28" s="11" t="str">
        <v xml:space="preserve">: </v>
      </c>
      <c r="N28" s="11" t="str">
        <v xml:space="preserve"> </v>
      </c>
      <c r="O28" s="11" t="str">
        <f t="shared" si="1"/>
        <v>Análise das Sindicâncias no 02_SIND_GACINFRA-AN_2022 e n37_BAAN_2023-Instauração imediata de TCE.</v>
      </c>
    </row>
    <row r="29" spans="2:15" x14ac:dyDescent="0.25">
      <c r="B29" s="13" t="str">
        <v xml:space="preserve">: </v>
      </c>
      <c r="C29" s="13" t="str">
        <v xml:space="preserve"> </v>
      </c>
      <c r="D29" s="11" t="str">
        <f t="shared" si="2"/>
        <v>ANS 01-BAFZ-2025.</v>
      </c>
      <c r="M29" s="11" t="str">
        <v>Ê</v>
      </c>
      <c r="N29" s="11" t="str">
        <v>E</v>
      </c>
      <c r="O29" s="11" t="str">
        <f t="shared" si="1"/>
        <v>Análise das Sindicâncias no 02_SIND_GACINFRA-AN_2022 e n37_BAAN_2023-Instauração imediata de TCE.</v>
      </c>
    </row>
    <row r="30" spans="2:15" x14ac:dyDescent="0.25">
      <c r="B30" s="13" t="str">
        <v>Ê</v>
      </c>
      <c r="C30" s="13" t="str">
        <v>E</v>
      </c>
      <c r="D30" s="11" t="str">
        <f t="shared" si="2"/>
        <v>ANS 01-BAFZ-2025.</v>
      </c>
      <c r="M30" s="11" t="str">
        <v>Ó</v>
      </c>
      <c r="N30" s="11" t="str">
        <v>O</v>
      </c>
      <c r="O30" s="11" t="str">
        <f t="shared" si="1"/>
        <v>Análise das Sindicâncias no 02_SIND_GACINFRA-AN_2022 e n37_BAAN_2023-Instauração imediata de TCE.</v>
      </c>
    </row>
    <row r="31" spans="2:15" x14ac:dyDescent="0.25">
      <c r="B31" s="13" t="str">
        <v>Ó</v>
      </c>
      <c r="C31" s="13" t="str">
        <v>O</v>
      </c>
      <c r="D31" s="11" t="str">
        <f t="shared" si="2"/>
        <v>ANS 01-BAFZ-2025.</v>
      </c>
      <c r="M31" s="11" t="str">
        <v>ô</v>
      </c>
      <c r="N31" s="11" t="str">
        <v>o</v>
      </c>
      <c r="O31" s="11" t="str">
        <f t="shared" si="1"/>
        <v>Análise das Sindicâncias no 02_SIND_GACINFRA-AN_2022 e n37_BAAN_2023-Instauração imediata de TCE.</v>
      </c>
    </row>
    <row r="32" spans="2:15" x14ac:dyDescent="0.25">
      <c r="B32" s="13" t="str">
        <v>ô</v>
      </c>
      <c r="C32" s="13" t="str">
        <v>o</v>
      </c>
      <c r="D32" s="11" t="str">
        <f t="shared" si="2"/>
        <v>ANS 01-BAFZ-2025.</v>
      </c>
      <c r="M32" s="11" t="str">
        <v>Termo de Abertura de Projeto (TAP)</v>
      </c>
      <c r="N32" s="11" t="str">
        <v>TAP</v>
      </c>
      <c r="O32" s="11" t="str">
        <f t="shared" si="1"/>
        <v>Análise das Sindicâncias no 02_SIND_GACINFRA-AN_2022 e n37_BAAN_2023-Instauração imediata de TCE.</v>
      </c>
    </row>
    <row r="33" spans="2:15" x14ac:dyDescent="0.25">
      <c r="B33" s="13" t="str">
        <v>Termo de Abertura de Projeto (TAP)</v>
      </c>
      <c r="C33" s="13" t="str">
        <v>TAP</v>
      </c>
      <c r="D33" s="11" t="str">
        <f t="shared" si="2"/>
        <v>ANS 01-BAFZ-2025.</v>
      </c>
      <c r="M33" s="11" t="str">
        <v>É</v>
      </c>
      <c r="N33" s="11" t="str">
        <v>E</v>
      </c>
      <c r="O33" s="11" t="str">
        <f t="shared" si="1"/>
        <v>Análise das Sindicâncias no 02_SIND_GACINFRA-AN_2022 e n37_BAAN_2023-Instauração imediata de TCE.</v>
      </c>
    </row>
    <row r="34" spans="2:15" x14ac:dyDescent="0.25">
      <c r="B34" s="13" t="str">
        <v>É</v>
      </c>
      <c r="C34" s="13" t="str">
        <v>E</v>
      </c>
      <c r="D34" s="11" t="str">
        <f t="shared" si="2"/>
        <v>ANS 01-BAFZ-2025.</v>
      </c>
      <c r="M34" s="11" t="str">
        <v>ú</v>
      </c>
      <c r="N34" s="11" t="str">
        <v>u</v>
      </c>
      <c r="O34" s="11" t="str">
        <f t="shared" si="1"/>
        <v>Análise das Sindicâncias no 02_SIND_GACINFRA-AN_2022 e n37_BAAN_2023-Instauração imediata de TCE.</v>
      </c>
    </row>
    <row r="35" spans="2:15" x14ac:dyDescent="0.25">
      <c r="B35" s="13" t="str">
        <v>ú</v>
      </c>
      <c r="C35" s="13" t="str">
        <v>u</v>
      </c>
      <c r="D35" s="11" t="str">
        <f t="shared" si="2"/>
        <v>ANS 01-BAFZ-2025.</v>
      </c>
      <c r="M35" s="11" t="str">
        <v>Ú</v>
      </c>
      <c r="N35" s="11" t="str">
        <v>U</v>
      </c>
      <c r="O35" s="11" t="str">
        <f t="shared" si="1"/>
        <v>Análise das Sindicâncias no 02_SIND_GACINFRA-AN_2022 e n37_BAAN_2023-Instauração imediata de TCE.</v>
      </c>
    </row>
    <row r="36" spans="2:15" x14ac:dyDescent="0.25">
      <c r="B36" s="13" t="str">
        <v>Ú</v>
      </c>
      <c r="C36" s="13" t="str">
        <v>U</v>
      </c>
      <c r="D36" s="11" t="str">
        <f t="shared" si="2"/>
        <v>ANS 01-BAFZ-2025.</v>
      </c>
      <c r="M36" s="11" t="str">
        <v>(a)</v>
      </c>
      <c r="N36" s="11" t="str">
        <v/>
      </c>
      <c r="O36" s="11" t="str">
        <f t="shared" si="1"/>
        <v>Análise das Sindicâncias no 02_SIND_GACINFRA-AN_2022 e n37_BAAN_2023-Instauração imediata de TCE.</v>
      </c>
    </row>
    <row r="37" spans="2:15" x14ac:dyDescent="0.25">
      <c r="B37" s="13" t="str">
        <v>(a)</v>
      </c>
      <c r="C37" s="13" t="str">
        <v/>
      </c>
      <c r="D37" s="11" t="str">
        <f>SUBSTITUTE(D36,B37,C37)</f>
        <v>ANS 01-BAFZ-2025.</v>
      </c>
      <c r="M37" s="11" t="str">
        <v>Á</v>
      </c>
      <c r="N37" s="11" t="str">
        <v>A</v>
      </c>
      <c r="O37" s="11" t="str">
        <f t="shared" si="1"/>
        <v>Análise das Sindicâncias no 02_SIND_GACINFRA-AN_2022 e n37_BAAN_2023-Instauração imediata de TCE.</v>
      </c>
    </row>
    <row r="38" spans="2:15" x14ac:dyDescent="0.25">
      <c r="B38" s="13" t="str">
        <v>Á</v>
      </c>
      <c r="C38" s="13" t="str">
        <v>A</v>
      </c>
      <c r="D38" s="11" t="str">
        <f t="shared" ref="D38:D57" si="3">SUBSTITUTE(D37,B38,C38)</f>
        <v>ANS 01-BAFZ-2025.</v>
      </c>
      <c r="M38" s="11" t="str">
        <v>Ç</v>
      </c>
      <c r="N38" s="11" t="str">
        <v>C</v>
      </c>
      <c r="O38" s="11" t="str">
        <f t="shared" si="1"/>
        <v>Análise das Sindicâncias no 02_SIND_GACINFRA-AN_2022 e n37_BAAN_2023-Instauração imediata de TCE.</v>
      </c>
    </row>
    <row r="39" spans="2:15" x14ac:dyDescent="0.25">
      <c r="B39" s="13" t="str">
        <v>Ç</v>
      </c>
      <c r="C39" s="13" t="str">
        <v>C</v>
      </c>
      <c r="D39" s="11" t="str">
        <f t="shared" si="3"/>
        <v>ANS 01-BAFZ-2025.</v>
      </c>
      <c r="M39" s="11" t="str">
        <v>Ã</v>
      </c>
      <c r="N39" s="11" t="str">
        <v>A</v>
      </c>
      <c r="O39" s="11" t="str">
        <f t="shared" si="1"/>
        <v>Análise das Sindicâncias no 02_SIND_GACINFRA-AN_2022 e n37_BAAN_2023-Instauração imediata de TCE.</v>
      </c>
    </row>
    <row r="40" spans="2:15" x14ac:dyDescent="0.25">
      <c r="B40" s="13" t="str">
        <v>Ã</v>
      </c>
      <c r="C40" s="13" t="str">
        <v>A</v>
      </c>
      <c r="D40" s="11" t="str">
        <f t="shared" si="3"/>
        <v>ANS 01-BAFZ-2025.</v>
      </c>
      <c r="M40" s="11" t="str">
        <v>Õ</v>
      </c>
      <c r="N40" s="11" t="str">
        <v>O</v>
      </c>
      <c r="O40" s="11" t="str">
        <f t="shared" si="1"/>
        <v>Análise das Sindicâncias no 02_SIND_GACINFRA-AN_2022 e n37_BAAN_2023-Instauração imediata de TCE.</v>
      </c>
    </row>
    <row r="41" spans="2:15" x14ac:dyDescent="0.25">
      <c r="B41" s="13" t="str">
        <v>Õ</v>
      </c>
      <c r="C41" s="13" t="str">
        <v>O</v>
      </c>
      <c r="D41" s="11" t="str">
        <f t="shared" si="3"/>
        <v>ANS 01-BAFZ-2025.</v>
      </c>
      <c r="M41" s="11" t="str">
        <v>Termo de Encerramento de Projeto (TEP)</v>
      </c>
      <c r="N41" s="11" t="str">
        <v>TEP</v>
      </c>
      <c r="O41" s="11" t="str">
        <f t="shared" si="1"/>
        <v>Análise das Sindicâncias no 02_SIND_GACINFRA-AN_2022 e n37_BAAN_2023-Instauração imediata de TCE.</v>
      </c>
    </row>
    <row r="42" spans="2:15" x14ac:dyDescent="0.25">
      <c r="B42" s="13" t="str">
        <v>Termo de Encerramento de Projeto (TEP)</v>
      </c>
      <c r="C42" s="13" t="str">
        <v>TEP</v>
      </c>
      <c r="D42" s="11" t="str">
        <f t="shared" si="3"/>
        <v>ANS 01-BAFZ-2025.</v>
      </c>
      <c r="M42" s="11" t="str">
        <v>Í</v>
      </c>
      <c r="N42" s="11" t="str">
        <v>I</v>
      </c>
      <c r="O42" s="11" t="str">
        <f t="shared" si="1"/>
        <v>Análise das Sindicâncias no 02_SIND_GACINFRA-AN_2022 e n37_BAAN_2023-Instauração imediata de TCE.</v>
      </c>
    </row>
    <row r="43" spans="2:15" x14ac:dyDescent="0.25">
      <c r="B43" s="13" t="str">
        <v>Í</v>
      </c>
      <c r="C43" s="13" t="str">
        <v>I</v>
      </c>
      <c r="D43" s="11" t="str">
        <f t="shared" si="3"/>
        <v>ANS 01-BAFZ-2025.</v>
      </c>
      <c r="M43" s="11" t="str">
        <v>À</v>
      </c>
      <c r="N43" s="11" t="str">
        <v>A</v>
      </c>
      <c r="O43" s="11" t="str">
        <f t="shared" si="1"/>
        <v>Análise das Sindicâncias no 02_SIND_GACINFRA-AN_2022 e n37_BAAN_2023-Instauração imediata de TCE.</v>
      </c>
    </row>
    <row r="44" spans="2:15" x14ac:dyDescent="0.25">
      <c r="B44" s="13" t="str">
        <v>À</v>
      </c>
      <c r="C44" s="13" t="str">
        <v>A</v>
      </c>
      <c r="D44" s="11" t="str">
        <f t="shared" si="3"/>
        <v>ANS 01-BAFZ-2025.</v>
      </c>
      <c r="M44" s="11" t="str">
        <v>ó</v>
      </c>
      <c r="N44" s="11" t="str">
        <v>o</v>
      </c>
      <c r="O44" s="11" t="str">
        <f t="shared" si="1"/>
        <v>Análise das Sindicâncias no 02_SIND_GACINFRA-AN_2022 e n37_BAAN_2023-Instauração imediata de TCE.</v>
      </c>
    </row>
    <row r="45" spans="2:15" x14ac:dyDescent="0.25">
      <c r="B45" s="13" t="str">
        <v>ó</v>
      </c>
      <c r="C45" s="13" t="str">
        <v>o</v>
      </c>
      <c r="D45" s="11" t="str">
        <f t="shared" si="3"/>
        <v>ANS 01-BAFZ-2025.</v>
      </c>
      <c r="M45" s="11" t="str">
        <v xml:space="preserve"> | </v>
      </c>
      <c r="N45" s="11" t="str">
        <v>-</v>
      </c>
      <c r="O45" s="11" t="str">
        <f t="shared" si="1"/>
        <v>Análise das Sindicâncias no 02_SIND_GACINFRA-AN_2022 e n37_BAAN_2023-Instauração imediata de TCE.</v>
      </c>
    </row>
    <row r="46" spans="2:15" x14ac:dyDescent="0.25">
      <c r="B46" s="13" t="str">
        <v xml:space="preserve"> | </v>
      </c>
      <c r="C46" s="13" t="str">
        <v>-</v>
      </c>
      <c r="D46" s="12" t="str">
        <f t="shared" si="3"/>
        <v>ANS 01-BAFZ-2025.</v>
      </c>
    </row>
    <row r="47" spans="2:15" x14ac:dyDescent="0.25">
      <c r="B47" s="13" t="str">
        <v>Ô</v>
      </c>
      <c r="C47" s="13" t="str">
        <v>O</v>
      </c>
      <c r="D47" s="12" t="str">
        <f t="shared" si="3"/>
        <v>ANS 01-BAFZ-2025.</v>
      </c>
    </row>
    <row r="48" spans="2:15" x14ac:dyDescent="0.25">
      <c r="B48" s="13" t="str">
        <v>"</v>
      </c>
      <c r="C48" s="13" t="str">
        <v/>
      </c>
      <c r="D48" s="12" t="str">
        <f t="shared" si="3"/>
        <v>ANS 01-BAFZ-2025.</v>
      </c>
    </row>
    <row r="49" spans="2:4" x14ac:dyDescent="0.25">
      <c r="B49" s="13" t="str">
        <v>pptx</v>
      </c>
      <c r="C49" s="13" t="str">
        <v/>
      </c>
      <c r="D49" s="12" t="str">
        <f t="shared" si="3"/>
        <v>ANS 01-BAFZ-2025.</v>
      </c>
    </row>
    <row r="50" spans="2:4" x14ac:dyDescent="0.25">
      <c r="B50" s="13" t="str">
        <v>ppt</v>
      </c>
      <c r="C50" s="13" t="str">
        <v/>
      </c>
      <c r="D50" s="12" t="str">
        <f t="shared" si="3"/>
        <v>ANS 01-BAFZ-2025.</v>
      </c>
    </row>
    <row r="51" spans="2:4" x14ac:dyDescent="0.25">
      <c r="B51" s="13" t="str">
        <v>.</v>
      </c>
      <c r="C51" s="13" t="str">
        <v/>
      </c>
      <c r="D51" s="12" t="str">
        <f t="shared" si="3"/>
        <v>ANS 01-BAFZ-2025</v>
      </c>
    </row>
    <row r="52" spans="2:4" x14ac:dyDescent="0.25">
      <c r="B52" s="13" t="str">
        <v/>
      </c>
      <c r="C52" s="13" t="str">
        <v/>
      </c>
      <c r="D52" s="12" t="str">
        <f t="shared" si="3"/>
        <v>ANS 01-BAFZ-2025</v>
      </c>
    </row>
    <row r="53" spans="2:4" x14ac:dyDescent="0.25">
      <c r="B53" s="13" t="str">
        <v/>
      </c>
      <c r="C53" s="13" t="str">
        <v/>
      </c>
      <c r="D53" s="12" t="str">
        <f t="shared" si="3"/>
        <v>ANS 01-BAFZ-2025</v>
      </c>
    </row>
    <row r="54" spans="2:4" x14ac:dyDescent="0.25">
      <c r="B54" s="13" t="str">
        <v/>
      </c>
      <c r="C54" s="13" t="str">
        <v/>
      </c>
      <c r="D54" s="12" t="str">
        <f t="shared" si="3"/>
        <v>ANS 01-BAFZ-2025</v>
      </c>
    </row>
    <row r="55" spans="2:4" x14ac:dyDescent="0.25">
      <c r="B55" s="13" t="str">
        <v/>
      </c>
      <c r="C55" s="13" t="str">
        <v/>
      </c>
      <c r="D55" s="12" t="str">
        <f t="shared" si="3"/>
        <v>ANS 01-BAFZ-2025</v>
      </c>
    </row>
    <row r="56" spans="2:4" x14ac:dyDescent="0.25">
      <c r="B56" s="13" t="str">
        <v/>
      </c>
      <c r="C56" s="13" t="str">
        <v/>
      </c>
      <c r="D56" s="12" t="str">
        <f t="shared" si="3"/>
        <v>ANS 01-BAFZ-2025</v>
      </c>
    </row>
    <row r="57" spans="2:4" x14ac:dyDescent="0.25">
      <c r="B57" s="13" t="str">
        <v/>
      </c>
      <c r="C57" s="13" t="str">
        <v/>
      </c>
      <c r="D57" s="12" t="str">
        <f t="shared" si="3"/>
        <v>ANS 01-BAFZ-2025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A55F-F2D3-4895-A804-8547BC3F8D21}">
  <dimension ref="A1:F39"/>
  <sheetViews>
    <sheetView workbookViewId="0">
      <selection activeCell="L14" sqref="L14"/>
    </sheetView>
  </sheetViews>
  <sheetFormatPr defaultRowHeight="15" x14ac:dyDescent="0.25"/>
  <cols>
    <col min="1" max="1" width="53.28515625" bestFit="1" customWidth="1"/>
    <col min="2" max="2" width="10.140625" customWidth="1"/>
    <col min="4" max="4" width="14.85546875" style="2" customWidth="1"/>
    <col min="5" max="5" width="10.7109375" bestFit="1" customWidth="1"/>
  </cols>
  <sheetData>
    <row r="1" spans="1:6" x14ac:dyDescent="0.25">
      <c r="A1" s="8" t="s">
        <v>37</v>
      </c>
      <c r="B1" s="8"/>
      <c r="D1" s="2" t="str">
        <f>RIGHT(A5,10)</f>
        <v>14/07/2024</v>
      </c>
      <c r="E1" s="1"/>
    </row>
    <row r="2" spans="1:6" x14ac:dyDescent="0.25">
      <c r="D2" s="3" t="str">
        <f>YEAR(D1)&amp;TEXT(MONTH(D1),"0#")&amp;TEXT(DAY(D1),"0#")</f>
        <v>20240714</v>
      </c>
      <c r="F2" s="15" t="str">
        <f>D2&amp;"_Localizador_"&amp;D4&amp;"_"&amp;D6&amp;"-"&amp;D8&amp;"_"&amp;D33&amp;"_minuta"</f>
        <v>20240714_Localizador_YUPIQL7_DIRINFRA-COMGAP_Planejamento do Plano de Missoes de Ensino (PLAMENS) 2026._minuta</v>
      </c>
    </row>
    <row r="3" spans="1:6" x14ac:dyDescent="0.25">
      <c r="A3" s="8" t="s">
        <v>31</v>
      </c>
      <c r="B3" s="8"/>
      <c r="D3" s="2" t="str">
        <f>RIGHT(A15,LEN(A15)-13)</f>
        <v>YUPIQL7</v>
      </c>
      <c r="F3" t="str">
        <f>D2&amp;"_"&amp;D4&amp;"_"</f>
        <v>20240714_YUPIQL7_</v>
      </c>
    </row>
    <row r="4" spans="1:6" x14ac:dyDescent="0.25">
      <c r="D4" s="3" t="str">
        <f>SUBSTITUTE(D3,"/",)</f>
        <v>YUPIQL7</v>
      </c>
    </row>
    <row r="5" spans="1:6" x14ac:dyDescent="0.25">
      <c r="A5" s="8" t="s">
        <v>38</v>
      </c>
      <c r="B5" s="8"/>
      <c r="D5" s="2" t="str">
        <f>RIGHT(A13,LEN(A13)-17)</f>
        <v>DIRINFRA</v>
      </c>
    </row>
    <row r="6" spans="1:6" x14ac:dyDescent="0.25">
      <c r="D6" s="3" t="str">
        <f>D5</f>
        <v>DIRINFRA</v>
      </c>
    </row>
    <row r="7" spans="1:6" x14ac:dyDescent="0.25">
      <c r="A7" s="8" t="s">
        <v>39</v>
      </c>
      <c r="B7" s="8"/>
      <c r="D7" s="2" t="str">
        <f>IFERROR(RIGHT(A17,LEN(A17)-18),"")</f>
        <v>COMGAP</v>
      </c>
    </row>
    <row r="8" spans="1:6" x14ac:dyDescent="0.25">
      <c r="D8" s="3" t="str">
        <f>D7</f>
        <v>COMGAP</v>
      </c>
    </row>
    <row r="9" spans="1:6" x14ac:dyDescent="0.25">
      <c r="A9" s="8" t="s">
        <v>40</v>
      </c>
      <c r="B9" s="8"/>
      <c r="D9" s="4" t="str">
        <f>RIGHT(A1,LEN(A1)-9)</f>
        <v>Planejamento do Plano de Missões de Ensino (PLAMENS) 2026.</v>
      </c>
    </row>
    <row r="10" spans="1:6" x14ac:dyDescent="0.25">
      <c r="B10" s="10" t="str" cm="1">
        <f t="array" ref="B10:C33">IF(Oficio!B10:C33&gt;0,Oficio!B10:C33,"")</f>
        <v>á</v>
      </c>
      <c r="C10" s="10" t="str">
        <v>a</v>
      </c>
      <c r="D10" s="5" t="str">
        <f t="shared" ref="D10:D19" si="0">SUBSTITUTE(D9,B10,C10)</f>
        <v>Planejamento do Plano de Missões de Ensino (PLAMENS) 2026.</v>
      </c>
    </row>
    <row r="11" spans="1:6" x14ac:dyDescent="0.25">
      <c r="A11" s="8" t="s">
        <v>0</v>
      </c>
      <c r="B11" s="10" t="str">
        <v>ã</v>
      </c>
      <c r="C11" s="10" t="str">
        <v>a</v>
      </c>
      <c r="D11" s="5" t="str">
        <f t="shared" si="0"/>
        <v>Planejamento do Plano de Missões de Ensino (PLAMENS) 2026.</v>
      </c>
    </row>
    <row r="12" spans="1:6" x14ac:dyDescent="0.25">
      <c r="B12" s="10" t="str">
        <v>à</v>
      </c>
      <c r="C12" s="10" t="str">
        <v>a</v>
      </c>
      <c r="D12" s="5" t="str">
        <f t="shared" si="0"/>
        <v>Planejamento do Plano de Missões de Ensino (PLAMENS) 2026.</v>
      </c>
    </row>
    <row r="13" spans="1:6" x14ac:dyDescent="0.25">
      <c r="A13" s="8" t="s">
        <v>1</v>
      </c>
      <c r="B13" s="10" t="str">
        <v>é</v>
      </c>
      <c r="C13" s="10" t="str">
        <v>e</v>
      </c>
      <c r="D13" s="5" t="str">
        <f t="shared" si="0"/>
        <v>Planejamento do Plano de Missões de Ensino (PLAMENS) 2026.</v>
      </c>
    </row>
    <row r="14" spans="1:6" x14ac:dyDescent="0.25">
      <c r="B14" s="10" t="str">
        <v>ê</v>
      </c>
      <c r="C14" s="10" t="str">
        <v>e</v>
      </c>
      <c r="D14" s="5" t="str">
        <f t="shared" si="0"/>
        <v>Planejamento do Plano de Missões de Ensino (PLAMENS) 2026.</v>
      </c>
    </row>
    <row r="15" spans="1:6" x14ac:dyDescent="0.25">
      <c r="A15" s="8" t="s">
        <v>41</v>
      </c>
      <c r="B15" s="10" t="str">
        <v>í</v>
      </c>
      <c r="C15" s="10" t="str">
        <v>i</v>
      </c>
      <c r="D15" s="5" t="str">
        <f t="shared" si="0"/>
        <v>Planejamento do Plano de Missões de Ensino (PLAMENS) 2026.</v>
      </c>
    </row>
    <row r="16" spans="1:6" x14ac:dyDescent="0.25">
      <c r="B16" s="10" t="str">
        <v>ó</v>
      </c>
      <c r="C16" s="10" t="str">
        <v>o</v>
      </c>
      <c r="D16" s="5" t="str">
        <f t="shared" si="0"/>
        <v>Planejamento do Plano de Missões de Ensino (PLAMENS) 2026.</v>
      </c>
    </row>
    <row r="17" spans="1:4" x14ac:dyDescent="0.25">
      <c r="A17" s="8" t="s">
        <v>32</v>
      </c>
      <c r="B17" s="10" t="str">
        <v>õ</v>
      </c>
      <c r="C17" s="10" t="str">
        <v>o</v>
      </c>
      <c r="D17" s="5" t="str">
        <f t="shared" si="0"/>
        <v>Planejamento do Plano de Missoes de Ensino (PLAMENS) 2026.</v>
      </c>
    </row>
    <row r="18" spans="1:4" x14ac:dyDescent="0.25">
      <c r="B18" s="10" t="str">
        <v>ç</v>
      </c>
      <c r="C18" s="10" t="str">
        <v>c</v>
      </c>
      <c r="D18" s="5" t="str">
        <f t="shared" si="0"/>
        <v>Planejamento do Plano de Missoes de Ensino (PLAMENS) 2026.</v>
      </c>
    </row>
    <row r="19" spans="1:4" x14ac:dyDescent="0.25">
      <c r="A19" s="8" t="s">
        <v>42</v>
      </c>
      <c r="B19" s="10" t="str">
        <v>\</v>
      </c>
      <c r="C19" s="10" t="str">
        <v/>
      </c>
      <c r="D19" s="5" t="str">
        <f t="shared" si="0"/>
        <v>Planejamento do Plano de Missoes de Ensino (PLAMENS) 2026.</v>
      </c>
    </row>
    <row r="20" spans="1:4" x14ac:dyDescent="0.25">
      <c r="B20" s="10" t="str">
        <v>.rar</v>
      </c>
      <c r="C20" s="10" t="str">
        <v/>
      </c>
      <c r="D20" s="5" t="str">
        <f t="shared" ref="D20:D33" si="1">SUBSTITUTE(D19,B20,C20)</f>
        <v>Planejamento do Plano de Missoes de Ensino (PLAMENS) 2026.</v>
      </c>
    </row>
    <row r="21" spans="1:4" x14ac:dyDescent="0.25">
      <c r="A21" s="8" t="s">
        <v>2</v>
      </c>
      <c r="B21" s="10" t="str">
        <v xml:space="preserve">º </v>
      </c>
      <c r="C21" s="10" t="str">
        <v/>
      </c>
      <c r="D21" s="5" t="str">
        <f t="shared" si="1"/>
        <v>Planejamento do Plano de Missoes de Ensino (PLAMENS) 2026.</v>
      </c>
    </row>
    <row r="22" spans="1:4" x14ac:dyDescent="0.25">
      <c r="B22" s="10" t="str">
        <v>/</v>
      </c>
      <c r="C22" s="10" t="str">
        <v/>
      </c>
      <c r="D22" s="5" t="str">
        <f t="shared" si="1"/>
        <v>Planejamento do Plano de Missoes de Ensino (PLAMENS) 2026.</v>
      </c>
    </row>
    <row r="23" spans="1:4" x14ac:dyDescent="0.25">
      <c r="A23" s="8" t="s">
        <v>43</v>
      </c>
      <c r="B23" s="13" t="str">
        <v xml:space="preserve"> - </v>
      </c>
      <c r="C23" s="13" t="str">
        <v>-</v>
      </c>
      <c r="D23" s="5" t="str">
        <f t="shared" si="1"/>
        <v>Planejamento do Plano de Missoes de Ensino (PLAMENS) 2026.</v>
      </c>
    </row>
    <row r="24" spans="1:4" x14ac:dyDescent="0.25">
      <c r="B24" s="13" t="str">
        <v>pdf</v>
      </c>
      <c r="C24" s="13" t="str">
        <v/>
      </c>
      <c r="D24" s="5" t="str">
        <f t="shared" si="1"/>
        <v>Planejamento do Plano de Missoes de Ensino (PLAMENS) 2026.</v>
      </c>
    </row>
    <row r="25" spans="1:4" x14ac:dyDescent="0.25">
      <c r="A25" s="8" t="s">
        <v>3</v>
      </c>
      <c r="B25" s="10" t="str">
        <v>xlsx</v>
      </c>
      <c r="C25" s="10" t="str">
        <v/>
      </c>
      <c r="D25" s="5" t="str">
        <f t="shared" si="1"/>
        <v>Planejamento do Plano de Missoes de Ensino (PLAMENS) 2026.</v>
      </c>
    </row>
    <row r="26" spans="1:4" x14ac:dyDescent="0.25">
      <c r="B26" t="str">
        <v>ª</v>
      </c>
      <c r="C26" t="str">
        <v/>
      </c>
      <c r="D26" s="5" t="str">
        <f t="shared" si="1"/>
        <v>Planejamento do Plano de Missoes de Ensino (PLAMENS) 2026.</v>
      </c>
    </row>
    <row r="27" spans="1:4" x14ac:dyDescent="0.25">
      <c r="A27" s="8" t="s">
        <v>4</v>
      </c>
      <c r="B27" t="str">
        <v>docx</v>
      </c>
      <c r="C27" t="str">
        <v/>
      </c>
      <c r="D27" s="5" t="str">
        <f t="shared" si="1"/>
        <v>Planejamento do Plano de Missoes de Ensino (PLAMENS) 2026.</v>
      </c>
    </row>
    <row r="28" spans="1:4" x14ac:dyDescent="0.25">
      <c r="A28" s="7"/>
      <c r="B28" t="str">
        <v>°</v>
      </c>
      <c r="C28" t="str">
        <v>o</v>
      </c>
      <c r="D28" s="5" t="str">
        <f t="shared" si="1"/>
        <v>Planejamento do Plano de Missoes de Ensino (PLAMENS) 2026.</v>
      </c>
    </row>
    <row r="29" spans="1:4" x14ac:dyDescent="0.25">
      <c r="A29" s="6"/>
      <c r="B29" t="str">
        <v>Termo de Encerramento do Projeto (TEP)</v>
      </c>
      <c r="C29" t="str">
        <v>TEP</v>
      </c>
      <c r="D29" s="5" t="str">
        <f t="shared" si="1"/>
        <v>Planejamento do Plano de Missoes de Ensino (PLAMENS) 2026.</v>
      </c>
    </row>
    <row r="30" spans="1:4" x14ac:dyDescent="0.25">
      <c r="A30" s="7"/>
      <c r="B30" t="str">
        <v>jpg</v>
      </c>
      <c r="C30" t="str">
        <v/>
      </c>
      <c r="D30" s="5" t="str">
        <f t="shared" si="1"/>
        <v>Planejamento do Plano de Missoes de Ensino (PLAMENS) 2026.</v>
      </c>
    </row>
    <row r="31" spans="1:4" x14ac:dyDescent="0.25">
      <c r="A31" s="6"/>
      <c r="B31" t="str">
        <v>A§</v>
      </c>
      <c r="C31" t="str">
        <v>c</v>
      </c>
      <c r="D31" s="5" t="str">
        <f t="shared" si="1"/>
        <v>Planejamento do Plano de Missoes de Ensino (PLAMENS) 2026.</v>
      </c>
    </row>
    <row r="32" spans="1:4" x14ac:dyDescent="0.25">
      <c r="A32" s="7"/>
      <c r="B32" t="str">
        <v>A£</v>
      </c>
      <c r="C32" t="str">
        <v>a</v>
      </c>
      <c r="D32" s="5" t="str">
        <f t="shared" si="1"/>
        <v>Planejamento do Plano de Missoes de Ensino (PLAMENS) 2026.</v>
      </c>
    </row>
    <row r="33" spans="1:4" x14ac:dyDescent="0.25">
      <c r="A33" s="6"/>
      <c r="B33" t="str">
        <v>º</v>
      </c>
      <c r="C33" t="str">
        <v/>
      </c>
      <c r="D33" s="5" t="str">
        <f t="shared" si="1"/>
        <v>Planejamento do Plano de Missoes de Ensino (PLAMENS) 2026.</v>
      </c>
    </row>
    <row r="34" spans="1:4" x14ac:dyDescent="0.25">
      <c r="A34" s="7"/>
      <c r="B34" s="7"/>
    </row>
    <row r="35" spans="1:4" x14ac:dyDescent="0.25">
      <c r="A35" s="6"/>
      <c r="B35" s="6"/>
    </row>
    <row r="36" spans="1:4" x14ac:dyDescent="0.25">
      <c r="A36" s="7"/>
      <c r="B36" s="7"/>
    </row>
    <row r="37" spans="1:4" x14ac:dyDescent="0.25">
      <c r="A37" s="6"/>
      <c r="B37" s="6"/>
    </row>
    <row r="38" spans="1:4" x14ac:dyDescent="0.25">
      <c r="A38" s="7"/>
      <c r="B38" s="7"/>
    </row>
    <row r="39" spans="1:4" x14ac:dyDescent="0.25">
      <c r="A39" s="6"/>
      <c r="B39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3AE7-CA22-4BFE-9A0E-11C2318D29F3}">
  <dimension ref="A1:H64"/>
  <sheetViews>
    <sheetView workbookViewId="0">
      <selection activeCell="H2" sqref="H2"/>
    </sheetView>
  </sheetViews>
  <sheetFormatPr defaultRowHeight="15" x14ac:dyDescent="0.25"/>
  <cols>
    <col min="1" max="1" width="17.5703125" style="8" customWidth="1"/>
    <col min="2" max="2" width="42.140625" customWidth="1"/>
    <col min="3" max="3" width="2.28515625" customWidth="1"/>
    <col min="4" max="5" width="2.140625" style="10" customWidth="1"/>
    <col min="6" max="6" width="16.140625" style="2" customWidth="1"/>
    <col min="7" max="7" width="10.7109375" bestFit="1" customWidth="1"/>
    <col min="8" max="8" width="13.140625" customWidth="1"/>
    <col min="10" max="10" width="14.28515625" bestFit="1" customWidth="1"/>
  </cols>
  <sheetData>
    <row r="1" spans="1:8" ht="16.5" x14ac:dyDescent="0.25">
      <c r="A1" s="8" t="s">
        <v>123</v>
      </c>
      <c r="B1" s="26"/>
      <c r="C1" s="19" t="str">
        <f>A27&amp;B27</f>
        <v>Assunto: Conhecimento e providências acerca das condições da pavimentação do aeroportode São Gabriel da Cachoeira/SBUA - AM</v>
      </c>
      <c r="D1" s="9"/>
      <c r="F1" s="2" t="str">
        <f>RIGHT(C9,10)</f>
        <v>15/05/2025</v>
      </c>
      <c r="G1" s="1"/>
    </row>
    <row r="2" spans="1:8" x14ac:dyDescent="0.25">
      <c r="A2"/>
      <c r="B2" s="26"/>
      <c r="C2" s="7"/>
      <c r="F2" s="3" t="str">
        <f>YEAR(F1)&amp;TEXT(MONTH(F1),"0#")&amp;TEXT(DAY(F1),"0#")</f>
        <v>20250515</v>
      </c>
      <c r="H2" s="15" t="str">
        <f>F64</f>
        <v>20250515_NUP 672900007922025-31_SERINFRA-MN-DIRINFRA_Conhecimento e providencias acerca das condicoes da pavimentacao do aeroportode Sao Gabriel da CachoeiraSBUA-AM</v>
      </c>
    </row>
    <row r="3" spans="1:8" ht="16.5" x14ac:dyDescent="0.25">
      <c r="A3" s="8" t="s">
        <v>126</v>
      </c>
      <c r="B3" s="30" t="str">
        <f>IFERROR(RIGHT(A3,LEN(A3)-5),"")</f>
        <v>67290.000792/2025-31</v>
      </c>
      <c r="C3" s="19"/>
      <c r="F3" s="2" t="str">
        <f>RIGHT(C5,LEN(C5)-5)</f>
        <v>67290.000792/2025-31</v>
      </c>
      <c r="H3" t="str">
        <f>F2&amp;"_"&amp;F4&amp;"_"</f>
        <v>20250515_NUP 67290.000792.2025-31_</v>
      </c>
    </row>
    <row r="4" spans="1:8" x14ac:dyDescent="0.25">
      <c r="A4"/>
      <c r="B4" s="26"/>
      <c r="C4" s="7"/>
      <c r="F4" s="3" t="str">
        <f>"NUP "&amp;SUBSTITUTE(F3,"/",".")</f>
        <v>NUP 67290.000792.2025-31</v>
      </c>
    </row>
    <row r="5" spans="1:8" ht="16.5" x14ac:dyDescent="0.25">
      <c r="A5" s="8" t="s">
        <v>127</v>
      </c>
      <c r="B5" s="26"/>
      <c r="C5" s="19" t="str">
        <f>A28&amp;B28</f>
        <v>NUP: 67290.000792/2025-31</v>
      </c>
      <c r="F5" s="2" t="str">
        <f>RIGHT(C21,LEN(C21)-17)</f>
        <v>SERINFRA-MN</v>
      </c>
      <c r="H5" s="15" t="str">
        <f>"&gt; "&amp;UPPER(TEXT(F1,"DD MMM AAAA"))&amp;", NUP "&amp;F3&amp;", "&amp;F6&amp;"-"&amp;F8&amp;", "&amp;RIGHT(F9,LEN(F9)-(LEN(F2)+LEN(F5)+LEN(F7)+LEN(F4)+4))</f>
        <v>&gt; 15 MAI 2025, NUP 67290.000792/2025-31, SERINFRA-MN-DIRINFRA, Conhecimento e providências acerca das condições da pavimentação do aeroportode São Gabriel da Cachoeira/SBUA - AM</v>
      </c>
    </row>
    <row r="6" spans="1:8" x14ac:dyDescent="0.25">
      <c r="A6"/>
      <c r="B6" s="26"/>
      <c r="C6" s="7"/>
      <c r="F6" s="3" t="str">
        <f>F5</f>
        <v>SERINFRA-MN</v>
      </c>
    </row>
    <row r="7" spans="1:8" ht="16.5" x14ac:dyDescent="0.25">
      <c r="A7" s="8" t="s">
        <v>128</v>
      </c>
      <c r="B7" s="26"/>
      <c r="C7" s="19" t="str">
        <f>A29&amp;B29</f>
        <v>Número do Documento: 67290.000792/2025-31</v>
      </c>
      <c r="F7" s="2" t="str">
        <f>IFERROR(RIGHT(C23,LEN(C23)-18),"")</f>
        <v>DIRINFRA</v>
      </c>
    </row>
    <row r="8" spans="1:8" x14ac:dyDescent="0.25">
      <c r="A8"/>
      <c r="B8" s="26"/>
      <c r="C8" s="7"/>
      <c r="F8" s="3" t="str">
        <f>F7</f>
        <v>DIRINFRA</v>
      </c>
    </row>
    <row r="9" spans="1:8" ht="16.5" x14ac:dyDescent="0.25">
      <c r="A9" s="8" t="s">
        <v>124</v>
      </c>
      <c r="B9" s="26"/>
      <c r="C9" s="19" t="str">
        <f>A30&amp;TEXT(B30,"DD/MM/AAAA")</f>
        <v>Data do Documento: 15/05/2025</v>
      </c>
      <c r="F9" s="4" t="str">
        <f>F2&amp;"_"&amp;F4&amp;"_"&amp;F6&amp;"-"&amp;F8&amp;"_"&amp;RIGHT(C1,LEN(C1)-9)</f>
        <v>20250515_NUP 67290.000792.2025-31_SERINFRA-MN-DIRINFRA_Conhecimento e providências acerca das condições da pavimentação do aeroportode São Gabriel da Cachoeira/SBUA - AM</v>
      </c>
    </row>
    <row r="10" spans="1:8" x14ac:dyDescent="0.25">
      <c r="A10"/>
      <c r="B10" s="26"/>
      <c r="C10" s="7"/>
      <c r="D10" s="10" t="str" cm="1">
        <f t="array" ref="D10:E63">IF(Oficio!B10:C63&gt;0,Oficio!B10:C63,"")</f>
        <v>á</v>
      </c>
      <c r="E10" s="10" t="str">
        <v>a</v>
      </c>
      <c r="F10" s="5" t="str">
        <f t="shared" ref="F10:F64" si="0">SUBSTITUTE(F9,D10,E10)</f>
        <v>20250515_NUP 67290.000792.2025-31_SERINFRA-MN-DIRINFRA_Conhecimento e providências acerca das condições da pavimentação do aeroportode São Gabriel da Cachoeira/SBUA - AM</v>
      </c>
    </row>
    <row r="11" spans="1:8" x14ac:dyDescent="0.25">
      <c r="A11" s="8" t="s">
        <v>129</v>
      </c>
      <c r="B11" s="26"/>
      <c r="C11" s="6"/>
      <c r="D11" s="10" t="str">
        <v>ã</v>
      </c>
      <c r="E11" s="10" t="str">
        <v>a</v>
      </c>
      <c r="F11" s="5" t="str">
        <f t="shared" si="0"/>
        <v>20250515_NUP 67290.000792.2025-31_SERINFRA-MN-DIRINFRA_Conhecimento e providências acerca das condições da pavimentaçao do aeroportode Sao Gabriel da Cachoeira/SBUA - AM</v>
      </c>
    </row>
    <row r="12" spans="1:8" x14ac:dyDescent="0.25">
      <c r="A12"/>
      <c r="B12" s="26"/>
      <c r="C12" s="7"/>
      <c r="D12" s="10" t="str">
        <v>à</v>
      </c>
      <c r="E12" s="10" t="str">
        <v>a</v>
      </c>
      <c r="F12" s="5" t="str">
        <f t="shared" si="0"/>
        <v>20250515_NUP 67290.000792.2025-31_SERINFRA-MN-DIRINFRA_Conhecimento e providências acerca das condições da pavimentaçao do aeroportode Sao Gabriel da Cachoeira/SBUA - AM</v>
      </c>
    </row>
    <row r="13" spans="1:8" x14ac:dyDescent="0.25">
      <c r="A13" s="8" t="s">
        <v>130</v>
      </c>
      <c r="B13" s="26"/>
      <c r="C13" s="6"/>
      <c r="D13" s="10" t="str">
        <v>é</v>
      </c>
      <c r="E13" s="10" t="str">
        <v>e</v>
      </c>
      <c r="F13" s="5" t="str">
        <f t="shared" si="0"/>
        <v>20250515_NUP 67290.000792.2025-31_SERINFRA-MN-DIRINFRA_Conhecimento e providências acerca das condições da pavimentaçao do aeroportode Sao Gabriel da Cachoeira/SBUA - AM</v>
      </c>
    </row>
    <row r="14" spans="1:8" x14ac:dyDescent="0.25">
      <c r="A14"/>
      <c r="B14" s="26"/>
      <c r="C14" s="7"/>
      <c r="D14" s="10" t="str">
        <v>ê</v>
      </c>
      <c r="E14" s="10" t="str">
        <v>e</v>
      </c>
      <c r="F14" s="5" t="str">
        <f t="shared" si="0"/>
        <v>20250515_NUP 67290.000792.2025-31_SERINFRA-MN-DIRINFRA_Conhecimento e providencias acerca das condições da pavimentaçao do aeroportode Sao Gabriel da Cachoeira/SBUA - AM</v>
      </c>
    </row>
    <row r="15" spans="1:8" x14ac:dyDescent="0.25">
      <c r="A15" s="8" t="s">
        <v>131</v>
      </c>
      <c r="B15" s="31">
        <v>45701</v>
      </c>
      <c r="C15" s="6"/>
      <c r="D15" s="10" t="str">
        <v>í</v>
      </c>
      <c r="E15" s="10" t="str">
        <v>i</v>
      </c>
      <c r="F15" s="5" t="str">
        <f t="shared" si="0"/>
        <v>20250515_NUP 67290.000792.2025-31_SERINFRA-MN-DIRINFRA_Conhecimento e providencias acerca das condições da pavimentaçao do aeroportode Sao Gabriel da Cachoeira/SBUA - AM</v>
      </c>
    </row>
    <row r="16" spans="1:8" x14ac:dyDescent="0.25">
      <c r="A16"/>
      <c r="B16" s="26"/>
      <c r="C16" s="7"/>
      <c r="D16" s="10" t="str">
        <v>ó</v>
      </c>
      <c r="E16" s="10" t="str">
        <v>o</v>
      </c>
      <c r="F16" s="5" t="str">
        <f t="shared" si="0"/>
        <v>20250515_NUP 67290.000792.2025-31_SERINFRA-MN-DIRINFRA_Conhecimento e providencias acerca das condições da pavimentaçao do aeroportode Sao Gabriel da Cachoeira/SBUA - AM</v>
      </c>
    </row>
    <row r="17" spans="1:6" x14ac:dyDescent="0.25">
      <c r="A17" s="8" t="s">
        <v>132</v>
      </c>
      <c r="B17" s="30" t="str">
        <f>IFERROR(LEFT(RIGHT(A17,LEN(A17)-20),10),"")</f>
        <v>15/05/2025</v>
      </c>
      <c r="C17" s="6"/>
      <c r="D17" s="10" t="str">
        <v>õ</v>
      </c>
      <c r="E17" s="10" t="str">
        <v>o</v>
      </c>
      <c r="F17" s="5" t="str">
        <f t="shared" si="0"/>
        <v>20250515_NUP 67290.000792.2025-31_SERINFRA-MN-DIRINFRA_Conhecimento e providencias acerca das condiçoes da pavimentaçao do aeroportode Sao Gabriel da Cachoeira/SBUA - AM</v>
      </c>
    </row>
    <row r="18" spans="1:6" x14ac:dyDescent="0.25">
      <c r="A18"/>
      <c r="B18" s="26"/>
      <c r="C18" s="7"/>
      <c r="D18" s="10" t="str">
        <v>ç</v>
      </c>
      <c r="E18" s="10" t="str">
        <v>c</v>
      </c>
      <c r="F18" s="5" t="str">
        <f t="shared" si="0"/>
        <v>20250515_NUP 67290.000792.2025-31_SERINFRA-MN-DIRINFRA_Conhecimento e providencias acerca das condicoes da pavimentacao do aeroportode Sao Gabriel da Cachoeira/SBUA - AM</v>
      </c>
    </row>
    <row r="19" spans="1:6" x14ac:dyDescent="0.25">
      <c r="A19" s="8" t="s">
        <v>133</v>
      </c>
      <c r="B19" s="26"/>
      <c r="C19" s="6"/>
      <c r="D19" s="10" t="str">
        <v>\</v>
      </c>
      <c r="E19" s="10" t="str">
        <v/>
      </c>
      <c r="F19" s="5" t="str">
        <f t="shared" si="0"/>
        <v>20250515_NUP 67290.000792.2025-31_SERINFRA-MN-DIRINFRA_Conhecimento e providencias acerca das condicoes da pavimentacao do aeroportode Sao Gabriel da Cachoeira/SBUA - AM</v>
      </c>
    </row>
    <row r="20" spans="1:6" x14ac:dyDescent="0.25">
      <c r="A20"/>
      <c r="B20" s="26"/>
      <c r="C20" s="7"/>
      <c r="D20" s="10" t="str">
        <v>.rar</v>
      </c>
      <c r="E20" s="10" t="str">
        <v/>
      </c>
      <c r="F20" s="5" t="str">
        <f t="shared" si="0"/>
        <v>20250515_NUP 67290.000792.2025-31_SERINFRA-MN-DIRINFRA_Conhecimento e providencias acerca das condicoes da pavimentacao do aeroportode Sao Gabriel da Cachoeira/SBUA - AM</v>
      </c>
    </row>
    <row r="21" spans="1:6" ht="16.5" x14ac:dyDescent="0.25">
      <c r="A21" s="8" t="s">
        <v>134</v>
      </c>
      <c r="B21" s="26"/>
      <c r="C21" s="19" t="str">
        <f>A31&amp;B31</f>
        <v>Órgão de Origem: SERINFRA-MN</v>
      </c>
      <c r="D21" s="10" t="str">
        <v xml:space="preserve">º </v>
      </c>
      <c r="E21" s="10" t="str">
        <v/>
      </c>
      <c r="F21" s="5" t="str">
        <f t="shared" si="0"/>
        <v>20250515_NUP 67290.000792.2025-31_SERINFRA-MN-DIRINFRA_Conhecimento e providencias acerca das condicoes da pavimentacao do aeroportode Sao Gabriel da Cachoeira/SBUA - AM</v>
      </c>
    </row>
    <row r="22" spans="1:6" x14ac:dyDescent="0.25">
      <c r="A22"/>
      <c r="B22" s="26"/>
      <c r="C22" s="16"/>
      <c r="D22" s="10" t="str">
        <v>/</v>
      </c>
      <c r="E22" s="10" t="str">
        <v/>
      </c>
      <c r="F22" s="5" t="str">
        <f t="shared" si="0"/>
        <v>20250515_NUP 67290.000792.2025-31_SERINFRA-MN-DIRINFRA_Conhecimento e providencias acerca das condicoes da pavimentacao do aeroportode Sao Gabriel da CachoeiraSBUA - AM</v>
      </c>
    </row>
    <row r="23" spans="1:6" ht="16.5" x14ac:dyDescent="0.25">
      <c r="A23" s="8" t="s">
        <v>135</v>
      </c>
      <c r="B23" s="26"/>
      <c r="C23" s="19" t="str">
        <f>A32&amp;B32</f>
        <v>Órgão de Destino: DIRINFRA</v>
      </c>
      <c r="D23" s="13" t="str">
        <v xml:space="preserve"> - </v>
      </c>
      <c r="E23" s="13" t="str">
        <v>-</v>
      </c>
      <c r="F23" s="5" t="str">
        <f t="shared" si="0"/>
        <v>20250515_NUP 67290.000792.2025-31_SERINFRA-MN-DIRINFRA_Conhecimento e providencias acerca das condicoes da pavimentacao do aeroportode Sao Gabriel da CachoeiraSBUA-AM</v>
      </c>
    </row>
    <row r="24" spans="1:6" x14ac:dyDescent="0.25">
      <c r="C24" s="7"/>
      <c r="D24" s="13" t="str">
        <v>pdf</v>
      </c>
      <c r="E24" s="13" t="str">
        <v/>
      </c>
      <c r="F24" s="5" t="str">
        <f t="shared" si="0"/>
        <v>20250515_NUP 67290.000792.2025-31_SERINFRA-MN-DIRINFRA_Conhecimento e providencias acerca das condicoes da pavimentacao do aeroportode Sao Gabriel da CachoeiraSBUA-AM</v>
      </c>
    </row>
    <row r="25" spans="1:6" x14ac:dyDescent="0.25">
      <c r="B25" s="8"/>
      <c r="C25" s="6"/>
      <c r="D25" s="10" t="str">
        <v>xlsx</v>
      </c>
      <c r="E25" s="10" t="str">
        <v/>
      </c>
      <c r="F25" s="5" t="str">
        <f t="shared" si="0"/>
        <v>20250515_NUP 67290.000792.2025-31_SERINFRA-MN-DIRINFRA_Conhecimento e providencias acerca das condicoes da pavimentacao do aeroportode Sao Gabriel da CachoeiraSBUA-AM</v>
      </c>
    </row>
    <row r="26" spans="1:6" x14ac:dyDescent="0.25">
      <c r="B26" s="8"/>
      <c r="C26" s="7"/>
      <c r="D26" s="14" t="str">
        <v>ª</v>
      </c>
      <c r="E26" t="str">
        <v/>
      </c>
      <c r="F26" s="5" t="str">
        <f t="shared" si="0"/>
        <v>20250515_NUP 67290.000792.2025-31_SERINFRA-MN-DIRINFRA_Conhecimento e providencias acerca das condicoes da pavimentacao do aeroportode Sao Gabriel da CachoeiraSBUA-AM</v>
      </c>
    </row>
    <row r="27" spans="1:6" ht="45" x14ac:dyDescent="0.25">
      <c r="A27" s="22" t="s">
        <v>56</v>
      </c>
      <c r="B27" s="21" t="s">
        <v>136</v>
      </c>
      <c r="C27" s="6"/>
      <c r="D27" s="14" t="str">
        <v>docx</v>
      </c>
      <c r="E27" t="str">
        <v/>
      </c>
      <c r="F27" s="5" t="str">
        <f t="shared" si="0"/>
        <v>20250515_NUP 67290.000792.2025-31_SERINFRA-MN-DIRINFRA_Conhecimento e providencias acerca das condicoes da pavimentacao do aeroportode Sao Gabriel da CachoeiraSBUA-AM</v>
      </c>
    </row>
    <row r="28" spans="1:6" x14ac:dyDescent="0.25">
      <c r="A28" s="25" t="s">
        <v>61</v>
      </c>
      <c r="B28" s="26" t="str">
        <f>B3</f>
        <v>67290.000792/2025-31</v>
      </c>
      <c r="C28" s="7"/>
      <c r="D28" t="str">
        <v>°</v>
      </c>
      <c r="E28" t="str">
        <v>o</v>
      </c>
      <c r="F28" s="5" t="str">
        <f t="shared" si="0"/>
        <v>20250515_NUP 67290.000792.2025-31_SERINFRA-MN-DIRINFRA_Conhecimento e providencias acerca das condicoes da pavimentacao do aeroportode Sao Gabriel da CachoeiraSBUA-AM</v>
      </c>
    </row>
    <row r="29" spans="1:6" x14ac:dyDescent="0.25">
      <c r="A29" s="27" t="s">
        <v>58</v>
      </c>
      <c r="B29" s="28" t="str">
        <f>B3</f>
        <v>67290.000792/2025-31</v>
      </c>
      <c r="C29" s="6"/>
      <c r="D29" t="str">
        <v>Termo de Encerramento do Projeto (TEP)</v>
      </c>
      <c r="E29" t="str">
        <v>TEP</v>
      </c>
      <c r="F29" s="5" t="str">
        <f t="shared" si="0"/>
        <v>20250515_NUP 67290.000792.2025-31_SERINFRA-MN-DIRINFRA_Conhecimento e providencias acerca das condicoes da pavimentacao do aeroportode Sao Gabriel da CachoeiraSBUA-AM</v>
      </c>
    </row>
    <row r="30" spans="1:6" x14ac:dyDescent="0.25">
      <c r="A30" s="27" t="s">
        <v>57</v>
      </c>
      <c r="B30" s="29" t="str">
        <f>B17</f>
        <v>15/05/2025</v>
      </c>
      <c r="C30" s="7"/>
      <c r="D30" t="str">
        <v>jpg</v>
      </c>
      <c r="E30" t="str">
        <v/>
      </c>
      <c r="F30" s="5" t="str">
        <f t="shared" si="0"/>
        <v>20250515_NUP 67290.000792.2025-31_SERINFRA-MN-DIRINFRA_Conhecimento e providencias acerca das condicoes da pavimentacao do aeroportode Sao Gabriel da CachoeiraSBUA-AM</v>
      </c>
    </row>
    <row r="31" spans="1:6" x14ac:dyDescent="0.25">
      <c r="A31" s="20" t="s">
        <v>59</v>
      </c>
      <c r="B31" s="18" t="s">
        <v>137</v>
      </c>
      <c r="C31" s="6"/>
      <c r="D31" t="str">
        <v>A§</v>
      </c>
      <c r="E31" t="str">
        <v>c</v>
      </c>
      <c r="F31" s="5" t="str">
        <f t="shared" si="0"/>
        <v>20250515_NUP 67290.000792.2025-31_SERINFRA-MN-DIRINFRA_Conhecimento e providencias acerca das condicoes da pavimentacao do aeroportode Sao Gabriel da CachoeiraSBUA-AM</v>
      </c>
    </row>
    <row r="32" spans="1:6" x14ac:dyDescent="0.25">
      <c r="A32" s="20" t="s">
        <v>60</v>
      </c>
      <c r="B32" s="18" t="s">
        <v>125</v>
      </c>
      <c r="C32" s="7"/>
      <c r="D32" t="str">
        <v>A£</v>
      </c>
      <c r="E32" t="str">
        <v>a</v>
      </c>
      <c r="F32" s="5" t="str">
        <f t="shared" si="0"/>
        <v>20250515_NUP 67290.000792.2025-31_SERINFRA-MN-DIRINFRA_Conhecimento e providencias acerca das condicoes da pavimentacao do aeroportode Sao Gabriel da CachoeiraSBUA-AM</v>
      </c>
    </row>
    <row r="33" spans="2:6" x14ac:dyDescent="0.25">
      <c r="B33" s="8"/>
      <c r="C33" s="6"/>
      <c r="D33" t="str">
        <v>º</v>
      </c>
      <c r="E33" t="str">
        <v/>
      </c>
      <c r="F33" s="5" t="str">
        <f t="shared" si="0"/>
        <v>20250515_NUP 67290.000792.2025-31_SERINFRA-MN-DIRINFRA_Conhecimento e providencias acerca das condicoes da pavimentacao do aeroportode Sao Gabriel da CachoeiraSBUA-AM</v>
      </c>
    </row>
    <row r="34" spans="2:6" x14ac:dyDescent="0.25">
      <c r="B34" s="8"/>
      <c r="C34" s="7"/>
      <c r="D34" s="10" t="str">
        <v>â</v>
      </c>
      <c r="E34" s="10" t="str">
        <v>a</v>
      </c>
      <c r="F34" s="5" t="str">
        <f t="shared" si="0"/>
        <v>20250515_NUP 67290.000792.2025-31_SERINFRA-MN-DIRINFRA_Conhecimento e providencias acerca das condicoes da pavimentacao do aeroportode Sao Gabriel da CachoeiraSBUA-AM</v>
      </c>
    </row>
    <row r="35" spans="2:6" x14ac:dyDescent="0.25">
      <c r="C35" s="6"/>
      <c r="D35" s="10" t="str">
        <v xml:space="preserve">: </v>
      </c>
      <c r="E35" s="10" t="str">
        <v xml:space="preserve"> </v>
      </c>
      <c r="F35" s="5" t="str">
        <f t="shared" si="0"/>
        <v>20250515_NUP 67290.000792.2025-31_SERINFRA-MN-DIRINFRA_Conhecimento e providencias acerca das condicoes da pavimentacao do aeroportode Sao Gabriel da CachoeiraSBUA-AM</v>
      </c>
    </row>
    <row r="36" spans="2:6" x14ac:dyDescent="0.25">
      <c r="C36" s="7"/>
      <c r="D36" s="10" t="str">
        <v>Ê</v>
      </c>
      <c r="E36" s="10" t="str">
        <v>E</v>
      </c>
      <c r="F36" s="5" t="str">
        <f t="shared" si="0"/>
        <v>20250515_NUP 67290.000792.2025-31_SERINFRA-MN-DIRINFRA_Conhecimento e providencias acerca das condicoes da pavimentacao do aeroportode Sao Gabriel da CachoeiraSBUA-AM</v>
      </c>
    </row>
    <row r="37" spans="2:6" x14ac:dyDescent="0.25">
      <c r="C37" s="6"/>
      <c r="D37" s="10" t="str">
        <v>Ó</v>
      </c>
      <c r="E37" s="10" t="str">
        <v>O</v>
      </c>
      <c r="F37" s="5" t="str">
        <f t="shared" si="0"/>
        <v>20250515_NUP 67290.000792.2025-31_SERINFRA-MN-DIRINFRA_Conhecimento e providencias acerca das condicoes da pavimentacao do aeroportode Sao Gabriel da CachoeiraSBUA-AM</v>
      </c>
    </row>
    <row r="38" spans="2:6" x14ac:dyDescent="0.25">
      <c r="C38" s="7"/>
      <c r="D38" s="10" t="str">
        <v>ô</v>
      </c>
      <c r="E38" s="10" t="str">
        <v>o</v>
      </c>
      <c r="F38" s="5" t="str">
        <f t="shared" si="0"/>
        <v>20250515_NUP 67290.000792.2025-31_SERINFRA-MN-DIRINFRA_Conhecimento e providencias acerca das condicoes da pavimentacao do aeroportode Sao Gabriel da CachoeiraSBUA-AM</v>
      </c>
    </row>
    <row r="39" spans="2:6" x14ac:dyDescent="0.25">
      <c r="C39" s="6"/>
      <c r="D39" s="10" t="str">
        <v>Termo de Abertura de Projeto (TAP)</v>
      </c>
      <c r="E39" s="10" t="str">
        <v>TAP</v>
      </c>
      <c r="F39" s="5" t="str">
        <f t="shared" si="0"/>
        <v>20250515_NUP 67290.000792.2025-31_SERINFRA-MN-DIRINFRA_Conhecimento e providencias acerca das condicoes da pavimentacao do aeroportode Sao Gabriel da CachoeiraSBUA-AM</v>
      </c>
    </row>
    <row r="40" spans="2:6" x14ac:dyDescent="0.25">
      <c r="D40" s="10" t="str">
        <v>É</v>
      </c>
      <c r="E40" s="10" t="str">
        <v>E</v>
      </c>
      <c r="F40" s="5" t="str">
        <f t="shared" si="0"/>
        <v>20250515_NUP 67290.000792.2025-31_SERINFRA-MN-DIRINFRA_Conhecimento e providencias acerca das condicoes da pavimentacao do aeroportode Sao Gabriel da CachoeiraSBUA-AM</v>
      </c>
    </row>
    <row r="41" spans="2:6" x14ac:dyDescent="0.25">
      <c r="B41" s="8"/>
      <c r="C41" s="8"/>
      <c r="D41" s="10" t="str">
        <v>ú</v>
      </c>
      <c r="E41" s="10" t="str">
        <v>u</v>
      </c>
      <c r="F41" s="5" t="str">
        <f t="shared" si="0"/>
        <v>20250515_NUP 67290.000792.2025-31_SERINFRA-MN-DIRINFRA_Conhecimento e providencias acerca das condicoes da pavimentacao do aeroportode Sao Gabriel da CachoeiraSBUA-AM</v>
      </c>
    </row>
    <row r="42" spans="2:6" x14ac:dyDescent="0.25">
      <c r="B42" s="8"/>
      <c r="D42" s="10" t="str">
        <v>Ú</v>
      </c>
      <c r="E42" s="10" t="str">
        <v>U</v>
      </c>
      <c r="F42" s="5" t="str">
        <f t="shared" si="0"/>
        <v>20250515_NUP 67290.000792.2025-31_SERINFRA-MN-DIRINFRA_Conhecimento e providencias acerca das condicoes da pavimentacao do aeroportode Sao Gabriel da CachoeiraSBUA-AM</v>
      </c>
    </row>
    <row r="43" spans="2:6" x14ac:dyDescent="0.25">
      <c r="B43" s="8"/>
      <c r="D43" s="10" t="str">
        <v>(a)</v>
      </c>
      <c r="E43" s="10" t="str">
        <v/>
      </c>
      <c r="F43" s="5" t="str">
        <f t="shared" si="0"/>
        <v>20250515_NUP 67290.000792.2025-31_SERINFRA-MN-DIRINFRA_Conhecimento e providencias acerca das condicoes da pavimentacao do aeroportode Sao Gabriel da CachoeiraSBUA-AM</v>
      </c>
    </row>
    <row r="44" spans="2:6" x14ac:dyDescent="0.25">
      <c r="B44" s="8"/>
      <c r="D44" s="10" t="str">
        <v>Á</v>
      </c>
      <c r="E44" s="10" t="str">
        <v>A</v>
      </c>
      <c r="F44" s="5" t="str">
        <f t="shared" si="0"/>
        <v>20250515_NUP 67290.000792.2025-31_SERINFRA-MN-DIRINFRA_Conhecimento e providencias acerca das condicoes da pavimentacao do aeroportode Sao Gabriel da CachoeiraSBUA-AM</v>
      </c>
    </row>
    <row r="45" spans="2:6" x14ac:dyDescent="0.25">
      <c r="B45" s="8"/>
      <c r="D45" s="10" t="str">
        <v>Ç</v>
      </c>
      <c r="E45" s="10" t="str">
        <v>C</v>
      </c>
      <c r="F45" s="5" t="str">
        <f t="shared" si="0"/>
        <v>20250515_NUP 67290.000792.2025-31_SERINFRA-MN-DIRINFRA_Conhecimento e providencias acerca das condicoes da pavimentacao do aeroportode Sao Gabriel da CachoeiraSBUA-AM</v>
      </c>
    </row>
    <row r="46" spans="2:6" x14ac:dyDescent="0.25">
      <c r="B46" s="8"/>
      <c r="D46" s="10" t="str">
        <v>Ã</v>
      </c>
      <c r="E46" s="10" t="str">
        <v>A</v>
      </c>
      <c r="F46" s="5" t="str">
        <f t="shared" si="0"/>
        <v>20250515_NUP 67290.000792.2025-31_SERINFRA-MN-DIRINFRA_Conhecimento e providencias acerca das condicoes da pavimentacao do aeroportode Sao Gabriel da CachoeiraSBUA-AM</v>
      </c>
    </row>
    <row r="47" spans="2:6" x14ac:dyDescent="0.25">
      <c r="B47" s="8"/>
      <c r="D47" s="10" t="str">
        <v>Õ</v>
      </c>
      <c r="E47" s="10" t="str">
        <v>O</v>
      </c>
      <c r="F47" s="5" t="str">
        <f t="shared" si="0"/>
        <v>20250515_NUP 67290.000792.2025-31_SERINFRA-MN-DIRINFRA_Conhecimento e providencias acerca das condicoes da pavimentacao do aeroportode Sao Gabriel da CachoeiraSBUA-AM</v>
      </c>
    </row>
    <row r="48" spans="2:6" x14ac:dyDescent="0.25">
      <c r="B48" s="8"/>
      <c r="D48" s="10" t="str">
        <v>Termo de Encerramento de Projeto (TEP)</v>
      </c>
      <c r="E48" s="10" t="str">
        <v>TEP</v>
      </c>
      <c r="F48" s="5" t="str">
        <f t="shared" si="0"/>
        <v>20250515_NUP 67290.000792.2025-31_SERINFRA-MN-DIRINFRA_Conhecimento e providencias acerca das condicoes da pavimentacao do aeroportode Sao Gabriel da CachoeiraSBUA-AM</v>
      </c>
    </row>
    <row r="49" spans="2:6" x14ac:dyDescent="0.25">
      <c r="B49" s="8"/>
      <c r="D49" s="10" t="str">
        <v>Í</v>
      </c>
      <c r="E49" s="10" t="str">
        <v>I</v>
      </c>
      <c r="F49" s="5" t="str">
        <f t="shared" si="0"/>
        <v>20250515_NUP 67290.000792.2025-31_SERINFRA-MN-DIRINFRA_Conhecimento e providencias acerca das condicoes da pavimentacao do aeroportode Sao Gabriel da CachoeiraSBUA-AM</v>
      </c>
    </row>
    <row r="50" spans="2:6" x14ac:dyDescent="0.25">
      <c r="D50" s="10" t="str">
        <v>À</v>
      </c>
      <c r="E50" s="10" t="str">
        <v>A</v>
      </c>
      <c r="F50" s="5" t="str">
        <f t="shared" si="0"/>
        <v>20250515_NUP 67290.000792.2025-31_SERINFRA-MN-DIRINFRA_Conhecimento e providencias acerca das condicoes da pavimentacao do aeroportode Sao Gabriel da CachoeiraSBUA-AM</v>
      </c>
    </row>
    <row r="51" spans="2:6" x14ac:dyDescent="0.25">
      <c r="D51" s="10" t="str">
        <v>ó</v>
      </c>
      <c r="E51" s="10" t="str">
        <v>o</v>
      </c>
      <c r="F51" s="5" t="str">
        <f t="shared" si="0"/>
        <v>20250515_NUP 67290.000792.2025-31_SERINFRA-MN-DIRINFRA_Conhecimento e providencias acerca das condicoes da pavimentacao do aeroportode Sao Gabriel da CachoeiraSBUA-AM</v>
      </c>
    </row>
    <row r="52" spans="2:6" x14ac:dyDescent="0.25">
      <c r="D52" s="10" t="str">
        <v xml:space="preserve"> | </v>
      </c>
      <c r="E52" s="10" t="str">
        <v>-</v>
      </c>
      <c r="F52" s="5" t="str">
        <f t="shared" si="0"/>
        <v>20250515_NUP 67290.000792.2025-31_SERINFRA-MN-DIRINFRA_Conhecimento e providencias acerca das condicoes da pavimentacao do aeroportode Sao Gabriel da CachoeiraSBUA-AM</v>
      </c>
    </row>
    <row r="53" spans="2:6" x14ac:dyDescent="0.25">
      <c r="D53" s="10" t="str">
        <v>Ô</v>
      </c>
      <c r="E53" s="10" t="str">
        <v>O</v>
      </c>
      <c r="F53" s="5" t="str">
        <f t="shared" si="0"/>
        <v>20250515_NUP 67290.000792.2025-31_SERINFRA-MN-DIRINFRA_Conhecimento e providencias acerca das condicoes da pavimentacao do aeroportode Sao Gabriel da CachoeiraSBUA-AM</v>
      </c>
    </row>
    <row r="54" spans="2:6" x14ac:dyDescent="0.25">
      <c r="D54" s="10" t="str">
        <v>"</v>
      </c>
      <c r="E54" s="10" t="str">
        <v/>
      </c>
      <c r="F54" s="5" t="str">
        <f t="shared" si="0"/>
        <v>20250515_NUP 67290.000792.2025-31_SERINFRA-MN-DIRINFRA_Conhecimento e providencias acerca das condicoes da pavimentacao do aeroportode Sao Gabriel da CachoeiraSBUA-AM</v>
      </c>
    </row>
    <row r="55" spans="2:6" x14ac:dyDescent="0.25">
      <c r="D55" s="10" t="str">
        <v>pptx</v>
      </c>
      <c r="E55" s="10" t="str">
        <v/>
      </c>
      <c r="F55" s="5" t="str">
        <f t="shared" si="0"/>
        <v>20250515_NUP 67290.000792.2025-31_SERINFRA-MN-DIRINFRA_Conhecimento e providencias acerca das condicoes da pavimentacao do aeroportode Sao Gabriel da CachoeiraSBUA-AM</v>
      </c>
    </row>
    <row r="56" spans="2:6" x14ac:dyDescent="0.25">
      <c r="D56" s="10" t="str">
        <v>ppt</v>
      </c>
      <c r="E56" s="10" t="str">
        <v/>
      </c>
      <c r="F56" s="5" t="str">
        <f t="shared" si="0"/>
        <v>20250515_NUP 67290.000792.2025-31_SERINFRA-MN-DIRINFRA_Conhecimento e providencias acerca das condicoes da pavimentacao do aeroportode Sao Gabriel da CachoeiraSBUA-AM</v>
      </c>
    </row>
    <row r="57" spans="2:6" x14ac:dyDescent="0.25">
      <c r="D57" s="10" t="str">
        <v>.</v>
      </c>
      <c r="E57" s="10" t="str">
        <v/>
      </c>
      <c r="F57" s="5" t="str">
        <f t="shared" si="0"/>
        <v>20250515_NUP 672900007922025-31_SERINFRA-MN-DIRINFRA_Conhecimento e providencias acerca das condicoes da pavimentacao do aeroportode Sao Gabriel da CachoeiraSBUA-AM</v>
      </c>
    </row>
    <row r="58" spans="2:6" x14ac:dyDescent="0.25">
      <c r="D58" s="10" t="str">
        <v/>
      </c>
      <c r="E58" s="10" t="str">
        <v/>
      </c>
      <c r="F58" s="5" t="str">
        <f t="shared" si="0"/>
        <v>20250515_NUP 672900007922025-31_SERINFRA-MN-DIRINFRA_Conhecimento e providencias acerca das condicoes da pavimentacao do aeroportode Sao Gabriel da CachoeiraSBUA-AM</v>
      </c>
    </row>
    <row r="59" spans="2:6" x14ac:dyDescent="0.25">
      <c r="D59" s="10" t="str">
        <v/>
      </c>
      <c r="E59" s="10" t="str">
        <v/>
      </c>
      <c r="F59" s="5" t="str">
        <f t="shared" si="0"/>
        <v>20250515_NUP 672900007922025-31_SERINFRA-MN-DIRINFRA_Conhecimento e providencias acerca das condicoes da pavimentacao do aeroportode Sao Gabriel da CachoeiraSBUA-AM</v>
      </c>
    </row>
    <row r="60" spans="2:6" x14ac:dyDescent="0.25">
      <c r="D60" s="10" t="str">
        <v/>
      </c>
      <c r="E60" s="10" t="str">
        <v/>
      </c>
      <c r="F60" s="5" t="str">
        <f t="shared" si="0"/>
        <v>20250515_NUP 672900007922025-31_SERINFRA-MN-DIRINFRA_Conhecimento e providencias acerca das condicoes da pavimentacao do aeroportode Sao Gabriel da CachoeiraSBUA-AM</v>
      </c>
    </row>
    <row r="61" spans="2:6" x14ac:dyDescent="0.25">
      <c r="D61" s="10" t="str">
        <v/>
      </c>
      <c r="E61" s="10" t="str">
        <v/>
      </c>
      <c r="F61" s="5" t="str">
        <f t="shared" si="0"/>
        <v>20250515_NUP 672900007922025-31_SERINFRA-MN-DIRINFRA_Conhecimento e providencias acerca das condicoes da pavimentacao do aeroportode Sao Gabriel da CachoeiraSBUA-AM</v>
      </c>
    </row>
    <row r="62" spans="2:6" x14ac:dyDescent="0.25">
      <c r="D62" s="10" t="str">
        <v/>
      </c>
      <c r="E62" s="10" t="str">
        <v/>
      </c>
      <c r="F62" s="5" t="str">
        <f t="shared" si="0"/>
        <v>20250515_NUP 672900007922025-31_SERINFRA-MN-DIRINFRA_Conhecimento e providencias acerca das condicoes da pavimentacao do aeroportode Sao Gabriel da CachoeiraSBUA-AM</v>
      </c>
    </row>
    <row r="63" spans="2:6" x14ac:dyDescent="0.25">
      <c r="D63" s="10" t="str">
        <v/>
      </c>
      <c r="E63" s="10" t="str">
        <v/>
      </c>
      <c r="F63" s="5" t="str">
        <f t="shared" si="0"/>
        <v>20250515_NUP 672900007922025-31_SERINFRA-MN-DIRINFRA_Conhecimento e providencias acerca das condicoes da pavimentacao do aeroportode Sao Gabriel da CachoeiraSBUA-AM</v>
      </c>
    </row>
    <row r="64" spans="2:6" x14ac:dyDescent="0.25">
      <c r="F64" s="5" t="str">
        <f t="shared" si="0"/>
        <v>20250515_NUP 672900007922025-31_SERINFRA-MN-DIRINFRA_Conhecimento e providencias acerca das condicoes da pavimentacao do aeroportode Sao Gabriel da CachoeiraSBUA-AM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1D82-CA85-4534-974C-DA27CC5C3FA5}">
  <dimension ref="A1:J41"/>
  <sheetViews>
    <sheetView workbookViewId="0">
      <selection activeCell="F2" sqref="F2"/>
    </sheetView>
  </sheetViews>
  <sheetFormatPr defaultRowHeight="15" x14ac:dyDescent="0.25"/>
  <cols>
    <col min="1" max="1" width="53.28515625" bestFit="1" customWidth="1"/>
    <col min="2" max="2" width="10.7109375" style="10" bestFit="1" customWidth="1"/>
    <col min="3" max="3" width="9.140625" style="10"/>
    <col min="4" max="4" width="23.85546875" style="2" customWidth="1"/>
    <col min="5" max="5" width="10.7109375" bestFit="1" customWidth="1"/>
    <col min="6" max="6" width="13.140625" customWidth="1"/>
    <col min="8" max="8" width="14.28515625" bestFit="1" customWidth="1"/>
    <col min="9" max="10" width="9.28515625" bestFit="1" customWidth="1"/>
  </cols>
  <sheetData>
    <row r="1" spans="1:10" ht="22.5" x14ac:dyDescent="0.25">
      <c r="A1" s="6" t="s">
        <v>111</v>
      </c>
      <c r="B1" s="9"/>
      <c r="D1" s="2" t="str">
        <f>RIGHT(A9,10)</f>
        <v>10/10/2024</v>
      </c>
      <c r="E1" s="1"/>
    </row>
    <row r="2" spans="1:10" x14ac:dyDescent="0.25">
      <c r="A2" s="7"/>
      <c r="D2" s="3" t="str">
        <f>YEAR(D1)&amp;TEXT(MONTH(D1),"0#")&amp;TEXT(DAY(D1),"0#")</f>
        <v>20241010</v>
      </c>
      <c r="F2" s="15" t="str">
        <f>D2&amp;"_"&amp;D4&amp;"_"&amp;D6&amp;"-"&amp;D8&amp;"_"&amp;D33</f>
        <v>20241010_Despacho 17SDE5883_DIRINFRA-CEPE_Solicitacao de Nomeacao de Instituicao de Ciencia, Tecnologia e Inovacao</v>
      </c>
    </row>
    <row r="3" spans="1:10" x14ac:dyDescent="0.25">
      <c r="A3" s="6" t="s">
        <v>112</v>
      </c>
      <c r="D3" s="2" t="str">
        <f>RIGHT(A7,LEN(A7)-21)</f>
        <v>17/SDE/5883</v>
      </c>
      <c r="F3" t="str">
        <f>D2&amp;"_"&amp;D4&amp;"_"</f>
        <v>20241010_Despacho 17SDE5883_</v>
      </c>
    </row>
    <row r="4" spans="1:10" x14ac:dyDescent="0.25">
      <c r="A4" s="7"/>
      <c r="D4" s="3" t="str">
        <f>"Despacho "&amp;SUBSTITUTE(D3,"/",)</f>
        <v>Despacho 17SDE5883</v>
      </c>
    </row>
    <row r="5" spans="1:10" x14ac:dyDescent="0.25">
      <c r="A5" s="6" t="s">
        <v>113</v>
      </c>
      <c r="D5" s="2" t="str">
        <f>RIGHT(A21,LEN(A21)-17)</f>
        <v>DIRINFRA</v>
      </c>
      <c r="F5" s="15" t="str">
        <f>"&gt; "&amp;UPPER(TEXT(D1,"DD MMM AAAA"))&amp;", Of. "&amp;D3&amp;", "&amp;D6&amp;"-"&amp;D8&amp;", "&amp;D9</f>
        <v>&gt; 10 OUT 2024, Of. 17/SDE/5883, DIRINFRA-CEPE, Solicitação de Nomeação de Instituição de Ciência, Tecnologia e Inovação</v>
      </c>
    </row>
    <row r="6" spans="1:10" x14ac:dyDescent="0.25">
      <c r="A6" s="7"/>
      <c r="D6" s="3" t="str">
        <f>D5</f>
        <v>DIRINFRA</v>
      </c>
    </row>
    <row r="7" spans="1:10" x14ac:dyDescent="0.25">
      <c r="A7" s="6" t="s">
        <v>114</v>
      </c>
      <c r="D7" s="2" t="str">
        <f>IFERROR(RIGHT(A23,LEN(A23)-18),"")</f>
        <v>CEPE</v>
      </c>
    </row>
    <row r="8" spans="1:10" x14ac:dyDescent="0.25">
      <c r="A8" s="7"/>
      <c r="D8" s="3" t="str">
        <f>D7</f>
        <v>CEPE</v>
      </c>
      <c r="J8" t="s">
        <v>33</v>
      </c>
    </row>
    <row r="9" spans="1:10" x14ac:dyDescent="0.25">
      <c r="A9" s="6" t="s">
        <v>115</v>
      </c>
      <c r="B9" s="10" t="str" cm="1">
        <f t="array" ref="B9:C32">IF(Oficio!B10:C33&gt;0,Oficio!B10:C33,"")</f>
        <v>á</v>
      </c>
      <c r="C9" s="10" t="str">
        <v>a</v>
      </c>
      <c r="D9" s="4" t="str">
        <f>RIGHT(A1,LEN(A1)-9)</f>
        <v>Solicitação de Nomeação de Instituição de Ciência, Tecnologia e Inovação</v>
      </c>
    </row>
    <row r="10" spans="1:10" x14ac:dyDescent="0.25">
      <c r="A10" s="7"/>
      <c r="B10" s="10" t="str">
        <v>ã</v>
      </c>
      <c r="C10" s="10" t="str">
        <v>a</v>
      </c>
      <c r="D10" s="5" t="str">
        <f t="shared" ref="D10:D33" si="0">SUBSTITUTE(D9,B10,C10)</f>
        <v>Solicitaçao de Nomeaçao de Instituiçao de Ciência, Tecnologia e Inovaçao</v>
      </c>
    </row>
    <row r="11" spans="1:10" x14ac:dyDescent="0.25">
      <c r="A11" s="6" t="s">
        <v>107</v>
      </c>
      <c r="B11" s="10" t="str">
        <v>à</v>
      </c>
      <c r="C11" s="10" t="str">
        <v>a</v>
      </c>
      <c r="D11" s="5" t="str">
        <f t="shared" si="0"/>
        <v>Solicitaçao de Nomeaçao de Instituiçao de Ciência, Tecnologia e Inovaçao</v>
      </c>
    </row>
    <row r="12" spans="1:10" x14ac:dyDescent="0.25">
      <c r="A12" s="7"/>
      <c r="B12" s="10" t="str">
        <v>é</v>
      </c>
      <c r="C12" s="10" t="str">
        <v>e</v>
      </c>
      <c r="D12" s="5" t="str">
        <f t="shared" si="0"/>
        <v>Solicitaçao de Nomeaçao de Instituiçao de Ciência, Tecnologia e Inovaçao</v>
      </c>
    </row>
    <row r="13" spans="1:10" x14ac:dyDescent="0.25">
      <c r="A13" s="6" t="s">
        <v>116</v>
      </c>
      <c r="B13" s="10" t="str">
        <v>ê</v>
      </c>
      <c r="C13" s="10" t="str">
        <v>e</v>
      </c>
      <c r="D13" s="5" t="str">
        <f t="shared" si="0"/>
        <v>Solicitaçao de Nomeaçao de Instituiçao de Ciencia, Tecnologia e Inovaçao</v>
      </c>
    </row>
    <row r="14" spans="1:10" x14ac:dyDescent="0.25">
      <c r="A14" s="7"/>
      <c r="B14" s="10" t="str">
        <v>í</v>
      </c>
      <c r="C14" s="10" t="str">
        <v>i</v>
      </c>
      <c r="D14" s="5" t="str">
        <f t="shared" si="0"/>
        <v>Solicitaçao de Nomeaçao de Instituiçao de Ciencia, Tecnologia e Inovaçao</v>
      </c>
    </row>
    <row r="15" spans="1:10" x14ac:dyDescent="0.25">
      <c r="A15" s="6" t="s">
        <v>117</v>
      </c>
      <c r="B15" s="10" t="str">
        <v>ó</v>
      </c>
      <c r="C15" s="10" t="str">
        <v>o</v>
      </c>
      <c r="D15" s="5" t="str">
        <f t="shared" si="0"/>
        <v>Solicitaçao de Nomeaçao de Instituiçao de Ciencia, Tecnologia e Inovaçao</v>
      </c>
    </row>
    <row r="16" spans="1:10" x14ac:dyDescent="0.25">
      <c r="A16" s="7"/>
      <c r="B16" s="10" t="str">
        <v>õ</v>
      </c>
      <c r="C16" s="10" t="str">
        <v>o</v>
      </c>
      <c r="D16" s="5" t="str">
        <f t="shared" si="0"/>
        <v>Solicitaçao de Nomeaçao de Instituiçao de Ciencia, Tecnologia e Inovaçao</v>
      </c>
    </row>
    <row r="17" spans="1:4" x14ac:dyDescent="0.25">
      <c r="A17" s="6" t="s">
        <v>102</v>
      </c>
      <c r="B17" s="10" t="str">
        <v>ç</v>
      </c>
      <c r="C17" s="10" t="str">
        <v>c</v>
      </c>
      <c r="D17" s="5" t="str">
        <f t="shared" si="0"/>
        <v>Solicitacao de Nomeacao de Instituicao de Ciencia, Tecnologia e Inovacao</v>
      </c>
    </row>
    <row r="18" spans="1:4" x14ac:dyDescent="0.25">
      <c r="A18" s="7"/>
      <c r="B18" s="10" t="str">
        <v>\</v>
      </c>
      <c r="C18" s="10" t="str">
        <v/>
      </c>
      <c r="D18" s="5" t="str">
        <f t="shared" si="0"/>
        <v>Solicitacao de Nomeacao de Instituicao de Ciencia, Tecnologia e Inovacao</v>
      </c>
    </row>
    <row r="19" spans="1:4" x14ac:dyDescent="0.25">
      <c r="A19" s="6" t="s">
        <v>103</v>
      </c>
      <c r="B19" s="10" t="str">
        <v>.rar</v>
      </c>
      <c r="C19" s="10" t="str">
        <v/>
      </c>
      <c r="D19" s="5" t="str">
        <f t="shared" si="0"/>
        <v>Solicitacao de Nomeacao de Instituicao de Ciencia, Tecnologia e Inovacao</v>
      </c>
    </row>
    <row r="20" spans="1:4" x14ac:dyDescent="0.25">
      <c r="A20" s="7"/>
      <c r="B20" s="10" t="str">
        <v xml:space="preserve">º </v>
      </c>
      <c r="C20" s="10" t="str">
        <v/>
      </c>
      <c r="D20" s="5" t="str">
        <f t="shared" si="0"/>
        <v>Solicitacao de Nomeacao de Instituicao de Ciencia, Tecnologia e Inovacao</v>
      </c>
    </row>
    <row r="21" spans="1:4" x14ac:dyDescent="0.25">
      <c r="A21" s="6" t="s">
        <v>108</v>
      </c>
      <c r="B21" s="10" t="str">
        <v>/</v>
      </c>
      <c r="C21" s="10" t="str">
        <v/>
      </c>
      <c r="D21" s="5" t="str">
        <f t="shared" si="0"/>
        <v>Solicitacao de Nomeacao de Instituicao de Ciencia, Tecnologia e Inovacao</v>
      </c>
    </row>
    <row r="22" spans="1:4" x14ac:dyDescent="0.25">
      <c r="A22" s="16"/>
      <c r="B22" s="13" t="str">
        <v xml:space="preserve"> - </v>
      </c>
      <c r="C22" s="13" t="str">
        <v>-</v>
      </c>
      <c r="D22" s="5" t="str">
        <f t="shared" si="0"/>
        <v>Solicitacao de Nomeacao de Instituicao de Ciencia, Tecnologia e Inovacao</v>
      </c>
    </row>
    <row r="23" spans="1:4" x14ac:dyDescent="0.25">
      <c r="A23" s="6" t="s">
        <v>118</v>
      </c>
      <c r="B23" s="13" t="str">
        <v>pdf</v>
      </c>
      <c r="C23" s="13" t="str">
        <v/>
      </c>
      <c r="D23" s="5" t="str">
        <f t="shared" si="0"/>
        <v>Solicitacao de Nomeacao de Instituicao de Ciencia, Tecnologia e Inovacao</v>
      </c>
    </row>
    <row r="24" spans="1:4" x14ac:dyDescent="0.25">
      <c r="A24" s="7"/>
      <c r="B24" s="13" t="str">
        <v>xlsx</v>
      </c>
      <c r="C24" s="13" t="str">
        <v/>
      </c>
      <c r="D24" s="5" t="str">
        <f t="shared" si="0"/>
        <v>Solicitacao de Nomeacao de Instituicao de Ciencia, Tecnologia e Inovacao</v>
      </c>
    </row>
    <row r="25" spans="1:4" ht="22.5" x14ac:dyDescent="0.25">
      <c r="A25" s="6" t="s">
        <v>119</v>
      </c>
      <c r="B25" s="13" t="str">
        <v>ª</v>
      </c>
      <c r="C25" s="13" t="str">
        <v/>
      </c>
      <c r="D25" s="5" t="str">
        <f t="shared" si="0"/>
        <v>Solicitacao de Nomeacao de Instituicao de Ciencia, Tecnologia e Inovacao</v>
      </c>
    </row>
    <row r="26" spans="1:4" x14ac:dyDescent="0.25">
      <c r="A26" s="7"/>
      <c r="B26" s="13" t="str">
        <v>docx</v>
      </c>
      <c r="C26" s="13" t="str">
        <v/>
      </c>
      <c r="D26" s="5" t="str">
        <f t="shared" si="0"/>
        <v>Solicitacao de Nomeacao de Instituicao de Ciencia, Tecnologia e Inovacao</v>
      </c>
    </row>
    <row r="27" spans="1:4" x14ac:dyDescent="0.25">
      <c r="A27" s="6" t="s">
        <v>104</v>
      </c>
      <c r="B27" s="13" t="str">
        <v>°</v>
      </c>
      <c r="C27" s="13" t="str">
        <v>o</v>
      </c>
      <c r="D27" s="5" t="str">
        <f t="shared" si="0"/>
        <v>Solicitacao de Nomeacao de Instituicao de Ciencia, Tecnologia e Inovacao</v>
      </c>
    </row>
    <row r="28" spans="1:4" x14ac:dyDescent="0.25">
      <c r="A28" s="7"/>
      <c r="B28" s="13" t="str">
        <v>Termo de Encerramento do Projeto (TEP)</v>
      </c>
      <c r="C28" s="13" t="str">
        <v>TEP</v>
      </c>
      <c r="D28" s="5" t="str">
        <f t="shared" si="0"/>
        <v>Solicitacao de Nomeacao de Instituicao de Ciencia, Tecnologia e Inovacao</v>
      </c>
    </row>
    <row r="29" spans="1:4" x14ac:dyDescent="0.25">
      <c r="A29" s="6" t="s">
        <v>120</v>
      </c>
      <c r="B29" s="13" t="str">
        <v>jpg</v>
      </c>
      <c r="C29" s="13" t="str">
        <v/>
      </c>
      <c r="D29" s="5" t="str">
        <f t="shared" si="0"/>
        <v>Solicitacao de Nomeacao de Instituicao de Ciencia, Tecnologia e Inovacao</v>
      </c>
    </row>
    <row r="30" spans="1:4" x14ac:dyDescent="0.25">
      <c r="A30" s="7"/>
      <c r="B30" s="13" t="str">
        <v>A§</v>
      </c>
      <c r="C30" s="13" t="str">
        <v>c</v>
      </c>
      <c r="D30" s="5" t="str">
        <f t="shared" si="0"/>
        <v>Solicitacao de Nomeacao de Instituicao de Ciencia, Tecnologia e Inovacao</v>
      </c>
    </row>
    <row r="31" spans="1:4" x14ac:dyDescent="0.25">
      <c r="A31" s="6" t="s">
        <v>121</v>
      </c>
      <c r="B31" s="13" t="str">
        <v>A£</v>
      </c>
      <c r="C31" s="13" t="str">
        <v>a</v>
      </c>
      <c r="D31" s="5" t="str">
        <f t="shared" si="0"/>
        <v>Solicitacao de Nomeacao de Instituicao de Ciencia, Tecnologia e Inovacao</v>
      </c>
    </row>
    <row r="32" spans="1:4" x14ac:dyDescent="0.25">
      <c r="A32" s="7"/>
      <c r="B32" s="13" t="str">
        <v>º</v>
      </c>
      <c r="C32" s="13" t="str">
        <v/>
      </c>
      <c r="D32" s="5" t="str">
        <f t="shared" si="0"/>
        <v>Solicitacao de Nomeacao de Instituicao de Ciencia, Tecnologia e Inovacao</v>
      </c>
    </row>
    <row r="33" spans="1:4" x14ac:dyDescent="0.25">
      <c r="A33" s="6" t="s">
        <v>122</v>
      </c>
      <c r="B33" s="13"/>
      <c r="C33" s="13"/>
      <c r="D33" s="5" t="str">
        <f t="shared" si="0"/>
        <v>Solicitacao de Nomeacao de Instituicao de Ciencia, Tecnologia e Inovacao</v>
      </c>
    </row>
    <row r="34" spans="1:4" x14ac:dyDescent="0.25">
      <c r="A34" s="7"/>
    </row>
    <row r="35" spans="1:4" x14ac:dyDescent="0.25">
      <c r="A35" s="6" t="s">
        <v>109</v>
      </c>
    </row>
    <row r="36" spans="1:4" x14ac:dyDescent="0.25">
      <c r="A36" s="7"/>
    </row>
    <row r="37" spans="1:4" x14ac:dyDescent="0.25">
      <c r="A37" s="6" t="s">
        <v>110</v>
      </c>
    </row>
    <row r="38" spans="1:4" x14ac:dyDescent="0.25">
      <c r="A38" s="7"/>
    </row>
    <row r="39" spans="1:4" x14ac:dyDescent="0.25">
      <c r="A39" s="6" t="s">
        <v>105</v>
      </c>
    </row>
    <row r="40" spans="1:4" x14ac:dyDescent="0.25">
      <c r="A40" s="7"/>
    </row>
    <row r="41" spans="1:4" x14ac:dyDescent="0.25">
      <c r="A41" s="6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6442-2BF1-4452-8076-25F7CC11D09E}">
  <dimension ref="A1:F41"/>
  <sheetViews>
    <sheetView workbookViewId="0">
      <selection activeCell="F2" sqref="F2"/>
    </sheetView>
  </sheetViews>
  <sheetFormatPr defaultRowHeight="15" x14ac:dyDescent="0.25"/>
  <cols>
    <col min="1" max="1" width="53.28515625" bestFit="1" customWidth="1"/>
    <col min="2" max="2" width="10.7109375" style="10" bestFit="1" customWidth="1"/>
    <col min="3" max="3" width="9.140625" style="10"/>
    <col min="4" max="4" width="23.85546875" style="2" customWidth="1"/>
    <col min="5" max="5" width="10.7109375" bestFit="1" customWidth="1"/>
    <col min="6" max="6" width="13.140625" customWidth="1"/>
    <col min="8" max="8" width="14.28515625" bestFit="1" customWidth="1"/>
    <col min="9" max="10" width="9.28515625" bestFit="1" customWidth="1"/>
  </cols>
  <sheetData>
    <row r="1" spans="1:6" x14ac:dyDescent="0.25">
      <c r="A1" s="8" t="s">
        <v>91</v>
      </c>
      <c r="B1" s="9"/>
      <c r="D1" s="2" t="str">
        <f>RIGHT(A9,10)</f>
        <v>27/03/2025</v>
      </c>
      <c r="E1" s="1"/>
    </row>
    <row r="2" spans="1:6" x14ac:dyDescent="0.25">
      <c r="D2" s="3" t="str">
        <f>YEAR(D1)&amp;TEXT(MONTH(D1),"0#")&amp;TEXT(DAY(D1),"0#")</f>
        <v>20250327</v>
      </c>
      <c r="F2" s="15" t="str">
        <f>D2&amp;"_"&amp;D4&amp;"_"&amp;D6&amp;"-"&amp;D8&amp;"_"&amp;D33</f>
        <v>20250327_Portaria 37DIR_DIRINFRA-_Alteracao de Comissoes-Fiscalizacao de Obra e Contrato de Obra de Engenharia-Contrato 270CAE-DIRINFRA2019</v>
      </c>
    </row>
    <row r="3" spans="1:6" x14ac:dyDescent="0.25">
      <c r="A3" s="8" t="s">
        <v>92</v>
      </c>
      <c r="D3" s="2" t="str">
        <f>RIGHT(A7,LEN(A7)-21)</f>
        <v>37/DIR</v>
      </c>
      <c r="F3" t="str">
        <f>D2&amp;"_"&amp;D4&amp;"_"</f>
        <v>20250327_Portaria 37DIR_</v>
      </c>
    </row>
    <row r="4" spans="1:6" x14ac:dyDescent="0.25">
      <c r="D4" s="3" t="str">
        <f>"Portaria "&amp;SUBSTITUTE(D3,"/",)</f>
        <v>Portaria 37DIR</v>
      </c>
    </row>
    <row r="5" spans="1:6" x14ac:dyDescent="0.25">
      <c r="A5" s="8" t="s">
        <v>93</v>
      </c>
      <c r="D5" s="2" t="str">
        <f>RIGHT(A21,LEN(A21)-17)</f>
        <v>DIRINFRA</v>
      </c>
      <c r="F5" s="15" t="str">
        <f>"&gt; "&amp;UPPER(TEXT(D1,"DD MMM AAAA"))&amp;", Of. "&amp;D3&amp;", "&amp;D6&amp;"-"&amp;D8&amp;", "&amp;D9</f>
        <v>&gt; 27 MAR 2025, Of. 37/DIR, DIRINFRA-, Alteração de Comissões - Fiscalização de Obra e Contrato de Obra de Engenharia - Contrato 270/CAE-DIRINFRA/2019</v>
      </c>
    </row>
    <row r="6" spans="1:6" x14ac:dyDescent="0.25">
      <c r="D6" s="3" t="str">
        <f>D5</f>
        <v>DIRINFRA</v>
      </c>
    </row>
    <row r="7" spans="1:6" x14ac:dyDescent="0.25">
      <c r="A7" s="8" t="s">
        <v>94</v>
      </c>
      <c r="D7" s="2" t="str">
        <f>IFERROR(RIGHT(A23,LEN(A23)-18),"")</f>
        <v/>
      </c>
    </row>
    <row r="8" spans="1:6" x14ac:dyDescent="0.25">
      <c r="D8" s="3" t="str">
        <f>D7</f>
        <v/>
      </c>
    </row>
    <row r="9" spans="1:6" x14ac:dyDescent="0.25">
      <c r="A9" s="8" t="s">
        <v>95</v>
      </c>
      <c r="D9" s="4" t="str">
        <f>RIGHT(A1,LEN(A1)-9)</f>
        <v>Alteração de Comissões - Fiscalização de Obra e Contrato de Obra de Engenharia - Contrato 270/CAE-DIRINFRA/2019</v>
      </c>
    </row>
    <row r="10" spans="1:6" x14ac:dyDescent="0.25">
      <c r="B10" s="10" t="str" cm="1">
        <f t="array" ref="B10:C33">IF(Oficio!B10:C33&gt;0,Oficio!B10:C33,"")</f>
        <v>á</v>
      </c>
      <c r="C10" s="10" t="str">
        <v>a</v>
      </c>
      <c r="D10" s="5" t="str">
        <f t="shared" ref="D10:D33" si="0">SUBSTITUTE(D9,B10,C10)</f>
        <v>Alteração de Comissões - Fiscalização de Obra e Contrato de Obra de Engenharia - Contrato 270/CAE-DIRINFRA/2019</v>
      </c>
    </row>
    <row r="11" spans="1:6" x14ac:dyDescent="0.25">
      <c r="A11" s="8" t="s">
        <v>96</v>
      </c>
      <c r="B11" s="10" t="str">
        <v>ã</v>
      </c>
      <c r="C11" s="10" t="str">
        <v>a</v>
      </c>
      <c r="D11" s="5" t="str">
        <f t="shared" si="0"/>
        <v>Alteraçao de Comissões - Fiscalizaçao de Obra e Contrato de Obra de Engenharia - Contrato 270/CAE-DIRINFRA/2019</v>
      </c>
    </row>
    <row r="12" spans="1:6" x14ac:dyDescent="0.25">
      <c r="B12" s="10" t="str">
        <v>à</v>
      </c>
      <c r="C12" s="10" t="str">
        <v>a</v>
      </c>
      <c r="D12" s="5" t="str">
        <f t="shared" si="0"/>
        <v>Alteraçao de Comissões - Fiscalizaçao de Obra e Contrato de Obra de Engenharia - Contrato 270/CAE-DIRINFRA/2019</v>
      </c>
    </row>
    <row r="13" spans="1:6" x14ac:dyDescent="0.25">
      <c r="A13" s="8" t="s">
        <v>97</v>
      </c>
      <c r="B13" s="10" t="str">
        <v>é</v>
      </c>
      <c r="C13" s="10" t="str">
        <v>e</v>
      </c>
      <c r="D13" s="5" t="str">
        <f t="shared" si="0"/>
        <v>Alteraçao de Comissões - Fiscalizaçao de Obra e Contrato de Obra de Engenharia - Contrato 270/CAE-DIRINFRA/2019</v>
      </c>
    </row>
    <row r="14" spans="1:6" x14ac:dyDescent="0.25">
      <c r="B14" s="10" t="str">
        <v>ê</v>
      </c>
      <c r="C14" s="10" t="str">
        <v>e</v>
      </c>
      <c r="D14" s="5" t="str">
        <f t="shared" si="0"/>
        <v>Alteraçao de Comissões - Fiscalizaçao de Obra e Contrato de Obra de Engenharia - Contrato 270/CAE-DIRINFRA/2019</v>
      </c>
    </row>
    <row r="15" spans="1:6" x14ac:dyDescent="0.25">
      <c r="A15" s="8" t="s">
        <v>98</v>
      </c>
      <c r="B15" s="10" t="str">
        <v>í</v>
      </c>
      <c r="C15" s="10" t="str">
        <v>i</v>
      </c>
      <c r="D15" s="5" t="str">
        <f t="shared" si="0"/>
        <v>Alteraçao de Comissões - Fiscalizaçao de Obra e Contrato de Obra de Engenharia - Contrato 270/CAE-DIRINFRA/2019</v>
      </c>
    </row>
    <row r="16" spans="1:6" x14ac:dyDescent="0.25">
      <c r="B16" s="10" t="str">
        <v>ó</v>
      </c>
      <c r="C16" s="10" t="str">
        <v>o</v>
      </c>
      <c r="D16" s="5" t="str">
        <f t="shared" si="0"/>
        <v>Alteraçao de Comissões - Fiscalizaçao de Obra e Contrato de Obra de Engenharia - Contrato 270/CAE-DIRINFRA/2019</v>
      </c>
    </row>
    <row r="17" spans="1:4" x14ac:dyDescent="0.25">
      <c r="A17" s="8" t="s">
        <v>84</v>
      </c>
      <c r="B17" s="10" t="str">
        <v>õ</v>
      </c>
      <c r="C17" s="10" t="str">
        <v>o</v>
      </c>
      <c r="D17" s="5" t="str">
        <f t="shared" si="0"/>
        <v>Alteraçao de Comissoes - Fiscalizaçao de Obra e Contrato de Obra de Engenharia - Contrato 270/CAE-DIRINFRA/2019</v>
      </c>
    </row>
    <row r="18" spans="1:4" x14ac:dyDescent="0.25">
      <c r="B18" s="10" t="str">
        <v>ç</v>
      </c>
      <c r="C18" s="10" t="str">
        <v>c</v>
      </c>
      <c r="D18" s="5" t="str">
        <f t="shared" si="0"/>
        <v>Alteracao de Comissoes - Fiscalizacao de Obra e Contrato de Obra de Engenharia - Contrato 270/CAE-DIRINFRA/2019</v>
      </c>
    </row>
    <row r="19" spans="1:4" x14ac:dyDescent="0.25">
      <c r="A19" s="8" t="s">
        <v>85</v>
      </c>
      <c r="B19" s="10" t="str">
        <v>\</v>
      </c>
      <c r="C19" s="10" t="str">
        <v/>
      </c>
      <c r="D19" s="5" t="str">
        <f t="shared" si="0"/>
        <v>Alteracao de Comissoes - Fiscalizacao de Obra e Contrato de Obra de Engenharia - Contrato 270/CAE-DIRINFRA/2019</v>
      </c>
    </row>
    <row r="20" spans="1:4" x14ac:dyDescent="0.25">
      <c r="B20" s="10" t="str">
        <v>.rar</v>
      </c>
      <c r="C20" s="10" t="str">
        <v/>
      </c>
      <c r="D20" s="5" t="str">
        <f t="shared" si="0"/>
        <v>Alteracao de Comissoes - Fiscalizacao de Obra e Contrato de Obra de Engenharia - Contrato 270/CAE-DIRINFRA/2019</v>
      </c>
    </row>
    <row r="21" spans="1:4" x14ac:dyDescent="0.25">
      <c r="A21" s="8" t="s">
        <v>1</v>
      </c>
      <c r="B21" s="10" t="str">
        <v xml:space="preserve">º </v>
      </c>
      <c r="C21" s="10" t="str">
        <v/>
      </c>
      <c r="D21" s="5" t="str">
        <f t="shared" si="0"/>
        <v>Alteracao de Comissoes - Fiscalizacao de Obra e Contrato de Obra de Engenharia - Contrato 270/CAE-DIRINFRA/2019</v>
      </c>
    </row>
    <row r="22" spans="1:4" x14ac:dyDescent="0.25">
      <c r="B22" s="10" t="str">
        <v>/</v>
      </c>
      <c r="C22" s="10" t="str">
        <v/>
      </c>
      <c r="D22" s="5" t="str">
        <f t="shared" si="0"/>
        <v>Alteracao de Comissoes - Fiscalizacao de Obra e Contrato de Obra de Engenharia - Contrato 270CAE-DIRINFRA2019</v>
      </c>
    </row>
    <row r="23" spans="1:4" x14ac:dyDescent="0.25">
      <c r="A23" s="8" t="s">
        <v>28</v>
      </c>
      <c r="B23" s="13" t="str">
        <v xml:space="preserve"> - </v>
      </c>
      <c r="C23" s="13" t="str">
        <v>-</v>
      </c>
      <c r="D23" s="5" t="str">
        <f t="shared" si="0"/>
        <v>Alteracao de Comissoes-Fiscalizacao de Obra e Contrato de Obra de Engenharia-Contrato 270CAE-DIRINFRA2019</v>
      </c>
    </row>
    <row r="24" spans="1:4" x14ac:dyDescent="0.25">
      <c r="B24" s="13" t="str">
        <v>pdf</v>
      </c>
      <c r="C24" s="13" t="str">
        <v/>
      </c>
      <c r="D24" s="5" t="str">
        <f t="shared" si="0"/>
        <v>Alteracao de Comissoes-Fiscalizacao de Obra e Contrato de Obra de Engenharia-Contrato 270CAE-DIRINFRA2019</v>
      </c>
    </row>
    <row r="25" spans="1:4" x14ac:dyDescent="0.25">
      <c r="A25" s="8" t="s">
        <v>86</v>
      </c>
      <c r="B25" s="10" t="str">
        <v>xlsx</v>
      </c>
      <c r="C25" s="10" t="str">
        <v/>
      </c>
      <c r="D25" s="5" t="str">
        <f t="shared" si="0"/>
        <v>Alteracao de Comissoes-Fiscalizacao de Obra e Contrato de Obra de Engenharia-Contrato 270CAE-DIRINFRA2019</v>
      </c>
    </row>
    <row r="26" spans="1:4" x14ac:dyDescent="0.25">
      <c r="B26" s="14" t="str">
        <v>ª</v>
      </c>
      <c r="C26" t="str">
        <v/>
      </c>
      <c r="D26" s="5" t="str">
        <f t="shared" si="0"/>
        <v>Alteracao de Comissoes-Fiscalizacao de Obra e Contrato de Obra de Engenharia-Contrato 270CAE-DIRINFRA2019</v>
      </c>
    </row>
    <row r="27" spans="1:4" x14ac:dyDescent="0.25">
      <c r="A27" s="8" t="s">
        <v>99</v>
      </c>
      <c r="B27" s="14" t="str">
        <v>docx</v>
      </c>
      <c r="C27" t="str">
        <v/>
      </c>
      <c r="D27" s="5" t="str">
        <f t="shared" si="0"/>
        <v>Alteracao de Comissoes-Fiscalizacao de Obra e Contrato de Obra de Engenharia-Contrato 270CAE-DIRINFRA2019</v>
      </c>
    </row>
    <row r="28" spans="1:4" x14ac:dyDescent="0.25">
      <c r="B28" t="str">
        <v>°</v>
      </c>
      <c r="C28" t="str">
        <v>o</v>
      </c>
      <c r="D28" s="5" t="str">
        <f t="shared" si="0"/>
        <v>Alteracao de Comissoes-Fiscalizacao de Obra e Contrato de Obra de Engenharia-Contrato 270CAE-DIRINFRA2019</v>
      </c>
    </row>
    <row r="29" spans="1:4" x14ac:dyDescent="0.25">
      <c r="A29" s="8" t="s">
        <v>100</v>
      </c>
      <c r="B29" t="str">
        <v>Termo de Encerramento do Projeto (TEP)</v>
      </c>
      <c r="C29" t="str">
        <v>TEP</v>
      </c>
      <c r="D29" s="5" t="str">
        <f t="shared" si="0"/>
        <v>Alteracao de Comissoes-Fiscalizacao de Obra e Contrato de Obra de Engenharia-Contrato 270CAE-DIRINFRA2019</v>
      </c>
    </row>
    <row r="30" spans="1:4" x14ac:dyDescent="0.25">
      <c r="B30" t="str">
        <v>jpg</v>
      </c>
      <c r="C30" t="str">
        <v/>
      </c>
      <c r="D30" s="5" t="str">
        <f t="shared" si="0"/>
        <v>Alteracao de Comissoes-Fiscalizacao de Obra e Contrato de Obra de Engenharia-Contrato 270CAE-DIRINFRA2019</v>
      </c>
    </row>
    <row r="31" spans="1:4" x14ac:dyDescent="0.25">
      <c r="A31" s="8" t="s">
        <v>90</v>
      </c>
      <c r="B31" t="str">
        <v>A§</v>
      </c>
      <c r="C31" t="str">
        <v>c</v>
      </c>
      <c r="D31" s="5" t="str">
        <f t="shared" si="0"/>
        <v>Alteracao de Comissoes-Fiscalizacao de Obra e Contrato de Obra de Engenharia-Contrato 270CAE-DIRINFRA2019</v>
      </c>
    </row>
    <row r="32" spans="1:4" x14ac:dyDescent="0.25">
      <c r="B32" t="str">
        <v>A£</v>
      </c>
      <c r="C32" t="str">
        <v>a</v>
      </c>
      <c r="D32" s="5" t="str">
        <f t="shared" si="0"/>
        <v>Alteracao de Comissoes-Fiscalizacao de Obra e Contrato de Obra de Engenharia-Contrato 270CAE-DIRINFRA2019</v>
      </c>
    </row>
    <row r="33" spans="1:4" x14ac:dyDescent="0.25">
      <c r="A33" s="8" t="s">
        <v>3</v>
      </c>
      <c r="B33" t="str">
        <v>º</v>
      </c>
      <c r="C33" t="str">
        <v/>
      </c>
      <c r="D33" s="5" t="str">
        <f t="shared" si="0"/>
        <v>Alteracao de Comissoes-Fiscalizacao de Obra e Contrato de Obra de Engenharia-Contrato 270CAE-DIRINFRA2019</v>
      </c>
    </row>
    <row r="35" spans="1:4" x14ac:dyDescent="0.25">
      <c r="A35" s="8" t="s">
        <v>101</v>
      </c>
    </row>
    <row r="37" spans="1:4" x14ac:dyDescent="0.25">
      <c r="A37" s="8" t="s">
        <v>4</v>
      </c>
    </row>
    <row r="39" spans="1:4" x14ac:dyDescent="0.25">
      <c r="A39" s="8" t="s">
        <v>87</v>
      </c>
    </row>
    <row r="40" spans="1:4" x14ac:dyDescent="0.25">
      <c r="A40" s="7"/>
    </row>
    <row r="41" spans="1:4" x14ac:dyDescent="0.25">
      <c r="A41" s="6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C400-4479-4DD4-9B5F-94DE865A36EE}">
  <sheetPr codeName="Planilha1"/>
  <dimension ref="A1:B1"/>
  <sheetViews>
    <sheetView tabSelected="1" workbookViewId="0">
      <selection sqref="A1:B1048576"/>
    </sheetView>
  </sheetViews>
  <sheetFormatPr defaultColWidth="9.140625" defaultRowHeight="15" x14ac:dyDescent="0.25"/>
  <cols>
    <col min="1" max="1" width="13.28515625" style="37" customWidth="1"/>
    <col min="2" max="2" width="50.7109375" style="36" customWidth="1"/>
    <col min="3" max="16384" width="9.140625" style="1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711C0-15FF-4309-A0C9-DE2F50A24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Oficio</vt:lpstr>
      <vt:lpstr>Anexo</vt:lpstr>
      <vt:lpstr>Minuta</vt:lpstr>
      <vt:lpstr>Processo</vt:lpstr>
      <vt:lpstr>Despacho</vt:lpstr>
      <vt:lpstr>Portaria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 Ramon</dc:creator>
  <cp:lastModifiedBy>Cap Ramon</cp:lastModifiedBy>
  <dcterms:created xsi:type="dcterms:W3CDTF">2015-06-05T18:19:34Z</dcterms:created>
  <dcterms:modified xsi:type="dcterms:W3CDTF">2025-06-06T14:01:14Z</dcterms:modified>
</cp:coreProperties>
</file>