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5\maj\"/>
    </mc:Choice>
  </mc:AlternateContent>
  <xr:revisionPtr revIDLastSave="0" documentId="13_ncr:1_{14F36BF7-EB3A-4C4C-A400-98340CB46924}" xr6:coauthVersionLast="47" xr6:coauthVersionMax="47" xr10:uidLastSave="{00000000-0000-0000-0000-000000000000}"/>
  <bookViews>
    <workbookView xWindow="-120" yWindow="-120" windowWidth="29040" windowHeight="15840" activeTab="3" xr2:uid="{6B848F17-BB35-4BDC-B161-9B9AD7A70F08}"/>
  </bookViews>
  <sheets>
    <sheet name="kraina" sheetId="3" r:id="rId1"/>
    <sheet name="Arkusz1" sheetId="1" r:id="rId2"/>
    <sheet name="Arkusz2" sheetId="4" r:id="rId3"/>
    <sheet name="Arkusz3" sheetId="5" r:id="rId4"/>
  </sheets>
  <definedNames>
    <definedName name="ExternalData_1" localSheetId="0" hidden="1">kraina!$A$1:$E$51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2" i="5"/>
  <c r="H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I4" i="5"/>
  <c r="F3" i="5"/>
  <c r="S3" i="5" s="1"/>
  <c r="G3" i="5"/>
  <c r="F4" i="5"/>
  <c r="G4" i="5"/>
  <c r="H4" i="5" s="1"/>
  <c r="S4" i="5"/>
  <c r="F5" i="5"/>
  <c r="G5" i="5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/>
  <c r="F6" i="5"/>
  <c r="G6" i="5"/>
  <c r="H6" i="5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/>
  <c r="F7" i="5"/>
  <c r="S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G7" i="5"/>
  <c r="F8" i="5"/>
  <c r="G8" i="5"/>
  <c r="F9" i="5"/>
  <c r="S9" i="5" s="1"/>
  <c r="G9" i="5"/>
  <c r="F10" i="5"/>
  <c r="G10" i="5"/>
  <c r="S10" i="5" s="1"/>
  <c r="F11" i="5"/>
  <c r="G11" i="5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/>
  <c r="F12" i="5"/>
  <c r="G12" i="5"/>
  <c r="H12" i="5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/>
  <c r="F13" i="5"/>
  <c r="S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G13" i="5"/>
  <c r="F14" i="5"/>
  <c r="G14" i="5"/>
  <c r="F15" i="5"/>
  <c r="S15" i="5" s="1"/>
  <c r="G15" i="5"/>
  <c r="F16" i="5"/>
  <c r="G16" i="5"/>
  <c r="S16" i="5" s="1"/>
  <c r="F17" i="5"/>
  <c r="G17" i="5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/>
  <c r="F18" i="5"/>
  <c r="G18" i="5"/>
  <c r="H18" i="5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/>
  <c r="F19" i="5"/>
  <c r="S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G19" i="5"/>
  <c r="F20" i="5"/>
  <c r="G20" i="5"/>
  <c r="F21" i="5"/>
  <c r="S21" i="5" s="1"/>
  <c r="G21" i="5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F22" i="5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/>
  <c r="F23" i="5"/>
  <c r="G23" i="5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/>
  <c r="F24" i="5"/>
  <c r="G24" i="5"/>
  <c r="H24" i="5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/>
  <c r="F25" i="5"/>
  <c r="S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G25" i="5"/>
  <c r="F26" i="5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G26" i="5"/>
  <c r="F27" i="5"/>
  <c r="S27" i="5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F28" i="5"/>
  <c r="G28" i="5"/>
  <c r="S28" i="5" s="1"/>
  <c r="F29" i="5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/>
  <c r="F30" i="5"/>
  <c r="G30" i="5"/>
  <c r="H30" i="5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/>
  <c r="F31" i="5"/>
  <c r="S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G31" i="5"/>
  <c r="F32" i="5"/>
  <c r="G32" i="5"/>
  <c r="F33" i="5"/>
  <c r="S33" i="5" s="1"/>
  <c r="G33" i="5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F34" i="5"/>
  <c r="G34" i="5"/>
  <c r="S34" i="5" s="1"/>
  <c r="F35" i="5"/>
  <c r="G35" i="5"/>
  <c r="S35" i="5" s="1"/>
  <c r="F36" i="5"/>
  <c r="G36" i="5"/>
  <c r="H36" i="5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/>
  <c r="F37" i="5"/>
  <c r="S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G37" i="5"/>
  <c r="F38" i="5"/>
  <c r="G38" i="5"/>
  <c r="F39" i="5"/>
  <c r="S39" i="5" s="1"/>
  <c r="G39" i="5"/>
  <c r="F40" i="5"/>
  <c r="G40" i="5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/>
  <c r="F41" i="5"/>
  <c r="G41" i="5"/>
  <c r="S41" i="5" s="1"/>
  <c r="F42" i="5"/>
  <c r="G42" i="5"/>
  <c r="H42" i="5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/>
  <c r="F43" i="5"/>
  <c r="S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G43" i="5"/>
  <c r="F44" i="5"/>
  <c r="G44" i="5"/>
  <c r="F45" i="5"/>
  <c r="S45" i="5" s="1"/>
  <c r="G45" i="5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F46" i="5"/>
  <c r="G46" i="5"/>
  <c r="S46" i="5" s="1"/>
  <c r="F47" i="5"/>
  <c r="G47" i="5"/>
  <c r="S47" i="5" s="1"/>
  <c r="F48" i="5"/>
  <c r="G48" i="5"/>
  <c r="H48" i="5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/>
  <c r="F49" i="5"/>
  <c r="S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G49" i="5"/>
  <c r="F50" i="5"/>
  <c r="S50" i="5" s="1"/>
  <c r="G50" i="5"/>
  <c r="F51" i="5"/>
  <c r="S51" i="5" s="1"/>
  <c r="G51" i="5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G2" i="5"/>
  <c r="S2" i="5" s="1"/>
  <c r="F2" i="5"/>
  <c r="I54" i="4"/>
  <c r="K54" i="4"/>
  <c r="J54" i="4"/>
  <c r="H54" i="4"/>
  <c r="F54" i="4"/>
  <c r="E54" i="4"/>
  <c r="F5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1" i="4"/>
  <c r="F2" i="4"/>
  <c r="F53" i="1"/>
  <c r="G3" i="1"/>
  <c r="G4" i="1"/>
  <c r="G5" i="1"/>
  <c r="G53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53" i="1"/>
  <c r="I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4" i="5" l="1"/>
  <c r="K4" i="5" s="1"/>
  <c r="L4" i="5" s="1"/>
  <c r="M4" i="5" s="1"/>
  <c r="N4" i="5" s="1"/>
  <c r="O4" i="5" s="1"/>
  <c r="P4" i="5" s="1"/>
  <c r="Q4" i="5" s="1"/>
  <c r="R4" i="5" s="1"/>
  <c r="H39" i="5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H9" i="5"/>
  <c r="I9" i="5" s="1"/>
  <c r="J9" i="5" s="1"/>
  <c r="K9" i="5" s="1"/>
  <c r="L9" i="5" s="1"/>
  <c r="M9" i="5" s="1"/>
  <c r="N9" i="5" s="1"/>
  <c r="O9" i="5" s="1"/>
  <c r="P9" i="5" s="1"/>
  <c r="Q9" i="5" s="1"/>
  <c r="R9" i="5" s="1"/>
  <c r="H32" i="5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H8" i="5"/>
  <c r="I8" i="5" s="1"/>
  <c r="J8" i="5" s="1"/>
  <c r="K8" i="5" s="1"/>
  <c r="L8" i="5" s="1"/>
  <c r="M8" i="5" s="1"/>
  <c r="N8" i="5" s="1"/>
  <c r="O8" i="5" s="1"/>
  <c r="P8" i="5" s="1"/>
  <c r="Q8" i="5" s="1"/>
  <c r="R8" i="5" s="1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H50" i="5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44" i="5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38" i="5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2" i="5"/>
  <c r="S26" i="5"/>
  <c r="S20" i="5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14" i="5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8" i="5"/>
  <c r="H47" i="5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H41" i="5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H46" i="5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H34" i="5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H28" i="5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H16" i="5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H10" i="5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H15" i="5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I2" i="5"/>
  <c r="J2" i="5" s="1"/>
  <c r="K2" i="5" s="1"/>
  <c r="L2" i="5" s="1"/>
  <c r="M2" i="5" s="1"/>
  <c r="N2" i="5" s="1"/>
  <c r="O2" i="5" s="1"/>
  <c r="P2" i="5" s="1"/>
  <c r="Q2" i="5" s="1"/>
  <c r="R2" i="5" s="1"/>
  <c r="Y21" i="5" l="1"/>
  <c r="T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8B72F-8D67-406A-AB75-DF2FB4290C8B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1EDD5FA7-2716-4512-A93E-0B4C56F4354F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</connections>
</file>

<file path=xl/sharedStrings.xml><?xml version="1.0" encoding="utf-8"?>
<sst xmlns="http://schemas.openxmlformats.org/spreadsheetml/2006/main" count="234" uniqueCount="74">
  <si>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</si>
  <si>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</si>
  <si>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</si>
  <si>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</si>
  <si>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</si>
  <si>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</si>
  <si>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</si>
  <si>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</si>
  <si>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</si>
  <si>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</si>
  <si>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</si>
  <si>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</si>
  <si>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</si>
  <si>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</si>
  <si>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</si>
  <si>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</si>
  <si>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</si>
  <si>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</si>
  <si>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</si>
  <si>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</si>
  <si>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</si>
  <si>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</si>
  <si>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</si>
  <si>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</si>
  <si>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</si>
  <si>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</si>
  <si>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</si>
  <si>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</si>
  <si>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</si>
  <si>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</si>
  <si>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</si>
  <si>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</si>
  <si>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</si>
  <si>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</si>
  <si>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</si>
  <si>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</si>
  <si>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</si>
  <si>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</si>
  <si>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</si>
  <si>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</si>
  <si>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</si>
  <si>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</si>
  <si>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</si>
  <si>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</si>
  <si>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</si>
  <si>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</si>
  <si>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</si>
  <si>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</si>
  <si>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</si>
  <si>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</si>
  <si>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</si>
  <si>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liczba mężczyzn w 2013 roku</t>
  </si>
  <si>
    <t>liczba kobiet
w 2013 roku</t>
  </si>
  <si>
    <t>liczba kobiet w 2014 roku</t>
  </si>
  <si>
    <t>liczba mężczyzn
w 2014 roku</t>
  </si>
  <si>
    <t>A</t>
  </si>
  <si>
    <t>B</t>
  </si>
  <si>
    <t>C</t>
  </si>
  <si>
    <t>D</t>
  </si>
  <si>
    <t>k 2013</t>
  </si>
  <si>
    <t>m 2013</t>
  </si>
  <si>
    <t>k 2014</t>
  </si>
  <si>
    <t>m 2014</t>
  </si>
  <si>
    <t xml:space="preserve"> </t>
  </si>
  <si>
    <t>k2013</t>
  </si>
  <si>
    <t>m2013</t>
  </si>
  <si>
    <t>k2014</t>
  </si>
  <si>
    <t>m2014</t>
  </si>
  <si>
    <t>Ludność 2013</t>
  </si>
  <si>
    <t>Ludność 2014</t>
  </si>
  <si>
    <t>Tem_wzr</t>
  </si>
  <si>
    <t>pol1</t>
  </si>
  <si>
    <t>Mieszkancy</t>
  </si>
  <si>
    <t>woj.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</si>
</sst>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1" fillId="3" borderId="0" xfId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2">
    <cellStyle name="Dobry" xfId="1" builtinId="26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Ludność Regionów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Arkusz1!$F$52:$I$52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Arkusz1!$F$53:$I$53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A-40F8-AF91-2B4DB245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01280"/>
        <c:axId val="570501760"/>
      </c:barChart>
      <c:catAx>
        <c:axId val="5705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501760"/>
        <c:crosses val="autoZero"/>
        <c:auto val="1"/>
        <c:lblAlgn val="ctr"/>
        <c:lblOffset val="100"/>
        <c:noMultiLvlLbl val="0"/>
      </c:catAx>
      <c:valAx>
        <c:axId val="5705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5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54</xdr:row>
      <xdr:rowOff>42862</xdr:rowOff>
    </xdr:from>
    <xdr:to>
      <xdr:col>9</xdr:col>
      <xdr:colOff>28575</xdr:colOff>
      <xdr:row>68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EFA37ED-2E26-3619-2365-A215ED693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5682DA-6C90-4DE6-A6D8-2A92D43E470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EB054-BD5A-4B2A-B4D9-03E7D85E372D}" name="kraina__2" displayName="kraina__2" ref="A1:E51" tableType="queryTable" totalsRowShown="0">
  <autoFilter ref="A1:E51" xr:uid="{463EB054-BD5A-4B2A-B4D9-03E7D85E372D}"/>
  <tableColumns count="5">
    <tableColumn id="1" xr3:uid="{79BBC66C-BDE1-490F-B0AA-4E1E374C0520}" uniqueName="1" name="Region" queryTableFieldId="1" dataDxfId="0"/>
    <tableColumn id="2" xr3:uid="{CF661438-4616-45AE-9DD8-13DFC6E3ED0B}" uniqueName="2" name="liczba kobiet_x000a_w 2013 roku" queryTableFieldId="2"/>
    <tableColumn id="3" xr3:uid="{E80D9E9F-3945-419B-AE15-5F35534A70EE}" uniqueName="3" name="liczba mężczyzn w 2013 roku" queryTableFieldId="3"/>
    <tableColumn id="4" xr3:uid="{EFBC712C-F1DE-4E59-AF7B-8703172FCEB2}" uniqueName="4" name="liczba kobiet w 2014 roku" queryTableFieldId="4"/>
    <tableColumn id="5" xr3:uid="{6BA326FF-CC48-4F92-900A-654B33937FA7}" uniqueName="5" name="liczba mężczyzn_x000a_w 2014 roku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0C1-3EB4-48FF-901F-45D3C1FD985D}">
  <dimension ref="A1:E51"/>
  <sheetViews>
    <sheetView workbookViewId="0">
      <selection activeCell="A2" sqref="A2:E51"/>
    </sheetView>
  </sheetViews>
  <sheetFormatPr defaultRowHeight="15" x14ac:dyDescent="0.25"/>
  <cols>
    <col min="1" max="1" width="11.140625" bestFit="1" customWidth="1"/>
    <col min="2" max="2" width="22.7109375" customWidth="1"/>
    <col min="3" max="3" width="23.42578125" customWidth="1"/>
    <col min="4" max="4" width="25.28515625" customWidth="1"/>
    <col min="5" max="5" width="23.5703125" customWidth="1"/>
    <col min="6" max="6" width="13.85546875" customWidth="1"/>
  </cols>
  <sheetData>
    <row r="1" spans="1:5" ht="30" customHeight="1" x14ac:dyDescent="0.25">
      <c r="A1" t="s">
        <v>50</v>
      </c>
      <c r="B1" s="5" t="s">
        <v>52</v>
      </c>
      <c r="C1" t="s">
        <v>51</v>
      </c>
      <c r="D1" t="s">
        <v>53</v>
      </c>
      <c r="E1" s="5" t="s">
        <v>54</v>
      </c>
    </row>
    <row r="2" spans="1: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B71F-FE7F-4821-9A5E-1672A39ACA51}">
  <dimension ref="A1:I53"/>
  <sheetViews>
    <sheetView workbookViewId="0">
      <selection activeCell="F53" sqref="F53"/>
    </sheetView>
  </sheetViews>
  <sheetFormatPr defaultRowHeight="15" x14ac:dyDescent="0.25"/>
  <sheetData>
    <row r="1" spans="1:9" x14ac:dyDescent="0.25"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s="6" t="s">
        <v>0</v>
      </c>
      <c r="B2" s="1">
        <v>1415007</v>
      </c>
      <c r="C2" s="1">
        <v>1397195</v>
      </c>
      <c r="D2" s="1">
        <v>1499070</v>
      </c>
      <c r="E2" s="2">
        <v>1481105</v>
      </c>
      <c r="F2">
        <f>IF(RIGHT(A2,1)="A",B2+C2,)</f>
        <v>0</v>
      </c>
      <c r="G2">
        <f>IF(RIGHT(A2,1)="B",B2+C2,)</f>
        <v>0</v>
      </c>
      <c r="H2">
        <f>IF(RIGHT(A2,1)="C",B2+C2,)</f>
        <v>0</v>
      </c>
      <c r="I2">
        <f>IF(RIGHT(A2,1)="D",B2+C2,)</f>
        <v>2812202</v>
      </c>
    </row>
    <row r="3" spans="1:9" x14ac:dyDescent="0.25">
      <c r="A3" s="7" t="s">
        <v>1</v>
      </c>
      <c r="B3" s="3">
        <v>1711390</v>
      </c>
      <c r="C3" s="3">
        <v>1641773</v>
      </c>
      <c r="D3" s="3">
        <v>1522030</v>
      </c>
      <c r="E3" s="4">
        <v>1618733</v>
      </c>
      <c r="F3">
        <f t="shared" ref="F3:F51" si="0">IF(RIGHT(A3,1)="A",B3+C3,)</f>
        <v>0</v>
      </c>
      <c r="G3">
        <f t="shared" ref="G3:G51" si="1">IF(RIGHT(A3,1)="B",B3+C3,)</f>
        <v>0</v>
      </c>
      <c r="H3">
        <f t="shared" ref="H3:H51" si="2">IF(RIGHT(A3,1)="C",B3+C3,)</f>
        <v>0</v>
      </c>
      <c r="I3">
        <f t="shared" ref="I3:I51" si="3">IF(RIGHT(A3,1)="D",B3+C3,)</f>
        <v>3353163</v>
      </c>
    </row>
    <row r="4" spans="1:9" x14ac:dyDescent="0.25">
      <c r="A4" s="6" t="s">
        <v>2</v>
      </c>
      <c r="B4" s="1">
        <v>1165105</v>
      </c>
      <c r="C4" s="1">
        <v>1278732</v>
      </c>
      <c r="D4" s="1">
        <v>1299953</v>
      </c>
      <c r="E4" s="2">
        <v>1191621</v>
      </c>
      <c r="F4">
        <f t="shared" si="0"/>
        <v>0</v>
      </c>
      <c r="G4">
        <f t="shared" si="1"/>
        <v>0</v>
      </c>
      <c r="H4">
        <f t="shared" si="2"/>
        <v>2443837</v>
      </c>
      <c r="I4">
        <f t="shared" si="3"/>
        <v>0</v>
      </c>
    </row>
    <row r="5" spans="1:9" x14ac:dyDescent="0.25">
      <c r="A5" s="7" t="s">
        <v>3</v>
      </c>
      <c r="B5" s="3">
        <v>949065</v>
      </c>
      <c r="C5" s="3">
        <v>1026050</v>
      </c>
      <c r="D5" s="3">
        <v>688027</v>
      </c>
      <c r="E5" s="4">
        <v>723233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1975115</v>
      </c>
    </row>
    <row r="6" spans="1:9" x14ac:dyDescent="0.25">
      <c r="A6" s="6" t="s">
        <v>4</v>
      </c>
      <c r="B6" s="1">
        <v>2436107</v>
      </c>
      <c r="C6" s="1">
        <v>2228622</v>
      </c>
      <c r="D6" s="1">
        <v>1831600</v>
      </c>
      <c r="E6" s="2">
        <v>1960624</v>
      </c>
      <c r="F6">
        <f t="shared" si="0"/>
        <v>4664729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7" t="s">
        <v>5</v>
      </c>
      <c r="B7" s="3">
        <v>1846928</v>
      </c>
      <c r="C7" s="3">
        <v>1851433</v>
      </c>
      <c r="D7" s="3">
        <v>2125113</v>
      </c>
      <c r="E7" s="4">
        <v>2028635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3698361</v>
      </c>
    </row>
    <row r="8" spans="1:9" x14ac:dyDescent="0.25">
      <c r="A8" s="6" t="s">
        <v>6</v>
      </c>
      <c r="B8" s="1">
        <v>3841577</v>
      </c>
      <c r="C8" s="1">
        <v>3848394</v>
      </c>
      <c r="D8" s="1">
        <v>3595975</v>
      </c>
      <c r="E8" s="2">
        <v>3123039</v>
      </c>
      <c r="F8">
        <f t="shared" si="0"/>
        <v>0</v>
      </c>
      <c r="G8">
        <f t="shared" si="1"/>
        <v>7689971</v>
      </c>
      <c r="H8">
        <f t="shared" si="2"/>
        <v>0</v>
      </c>
      <c r="I8">
        <f t="shared" si="3"/>
        <v>0</v>
      </c>
    </row>
    <row r="9" spans="1:9" x14ac:dyDescent="0.25">
      <c r="A9" s="7" t="s">
        <v>7</v>
      </c>
      <c r="B9" s="3">
        <v>679557</v>
      </c>
      <c r="C9" s="3">
        <v>655500</v>
      </c>
      <c r="D9" s="3">
        <v>1012012</v>
      </c>
      <c r="E9" s="4">
        <v>1067022</v>
      </c>
      <c r="F9">
        <f t="shared" si="0"/>
        <v>1335057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6" t="s">
        <v>8</v>
      </c>
      <c r="B10" s="1">
        <v>1660998</v>
      </c>
      <c r="C10" s="1">
        <v>1630345</v>
      </c>
      <c r="D10" s="1">
        <v>1130119</v>
      </c>
      <c r="E10" s="2">
        <v>1080238</v>
      </c>
      <c r="F10">
        <f t="shared" si="0"/>
        <v>0</v>
      </c>
      <c r="G10">
        <f t="shared" si="1"/>
        <v>0</v>
      </c>
      <c r="H10">
        <f t="shared" si="2"/>
        <v>3291343</v>
      </c>
      <c r="I10">
        <f t="shared" si="3"/>
        <v>0</v>
      </c>
    </row>
    <row r="11" spans="1:9" x14ac:dyDescent="0.25">
      <c r="A11" s="7" t="s">
        <v>9</v>
      </c>
      <c r="B11" s="3">
        <v>1157622</v>
      </c>
      <c r="C11" s="3">
        <v>1182345</v>
      </c>
      <c r="D11" s="3">
        <v>830785</v>
      </c>
      <c r="E11" s="4">
        <v>833779</v>
      </c>
      <c r="F11">
        <f t="shared" si="0"/>
        <v>0</v>
      </c>
      <c r="G11">
        <f t="shared" si="1"/>
        <v>0</v>
      </c>
      <c r="H11">
        <f t="shared" si="2"/>
        <v>2339967</v>
      </c>
      <c r="I11">
        <f t="shared" si="3"/>
        <v>0</v>
      </c>
    </row>
    <row r="12" spans="1:9" x14ac:dyDescent="0.25">
      <c r="A12" s="6" t="s">
        <v>10</v>
      </c>
      <c r="B12" s="1">
        <v>1987047</v>
      </c>
      <c r="C12" s="1">
        <v>1996208</v>
      </c>
      <c r="D12" s="1">
        <v>2053892</v>
      </c>
      <c r="E12" s="2">
        <v>1697247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3983255</v>
      </c>
    </row>
    <row r="13" spans="1:9" x14ac:dyDescent="0.25">
      <c r="A13" s="7" t="s">
        <v>11</v>
      </c>
      <c r="B13" s="3">
        <v>3997724</v>
      </c>
      <c r="C13" s="3">
        <v>3690756</v>
      </c>
      <c r="D13" s="3">
        <v>4339393</v>
      </c>
      <c r="E13" s="4">
        <v>4639643</v>
      </c>
      <c r="F13">
        <f t="shared" si="0"/>
        <v>0</v>
      </c>
      <c r="G13">
        <f t="shared" si="1"/>
        <v>0</v>
      </c>
      <c r="H13">
        <f t="shared" si="2"/>
        <v>7688480</v>
      </c>
      <c r="I13">
        <f t="shared" si="3"/>
        <v>0</v>
      </c>
    </row>
    <row r="14" spans="1:9" x14ac:dyDescent="0.25">
      <c r="A14" s="6" t="s">
        <v>12</v>
      </c>
      <c r="B14" s="1">
        <v>996113</v>
      </c>
      <c r="C14" s="1">
        <v>964279</v>
      </c>
      <c r="D14" s="1">
        <v>1012487</v>
      </c>
      <c r="E14" s="2">
        <v>1128940</v>
      </c>
      <c r="F14">
        <f t="shared" si="0"/>
        <v>1960392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25">
      <c r="A15" s="7" t="s">
        <v>13</v>
      </c>
      <c r="B15" s="3">
        <v>1143634</v>
      </c>
      <c r="C15" s="3">
        <v>1033836</v>
      </c>
      <c r="D15" s="3">
        <v>909534</v>
      </c>
      <c r="E15" s="4">
        <v>856349</v>
      </c>
      <c r="F15">
        <f t="shared" si="0"/>
        <v>2177470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25">
      <c r="A16" s="6" t="s">
        <v>14</v>
      </c>
      <c r="B16" s="1">
        <v>2549276</v>
      </c>
      <c r="C16" s="1">
        <v>2584751</v>
      </c>
      <c r="D16" s="1">
        <v>2033079</v>
      </c>
      <c r="E16" s="2">
        <v>2066918</v>
      </c>
      <c r="F16">
        <f t="shared" si="0"/>
        <v>5134027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 s="7" t="s">
        <v>15</v>
      </c>
      <c r="B17" s="3">
        <v>1367212</v>
      </c>
      <c r="C17" s="3">
        <v>1361389</v>
      </c>
      <c r="D17" s="3">
        <v>1572320</v>
      </c>
      <c r="E17" s="4">
        <v>1836258</v>
      </c>
      <c r="F17">
        <f t="shared" si="0"/>
        <v>0</v>
      </c>
      <c r="G17">
        <f t="shared" si="1"/>
        <v>0</v>
      </c>
      <c r="H17">
        <f t="shared" si="2"/>
        <v>2728601</v>
      </c>
      <c r="I17">
        <f t="shared" si="3"/>
        <v>0</v>
      </c>
    </row>
    <row r="18" spans="1:9" x14ac:dyDescent="0.25">
      <c r="A18" s="6" t="s">
        <v>16</v>
      </c>
      <c r="B18" s="1">
        <v>2567464</v>
      </c>
      <c r="C18" s="1">
        <v>2441857</v>
      </c>
      <c r="D18" s="1">
        <v>1524132</v>
      </c>
      <c r="E18" s="2">
        <v>1496810</v>
      </c>
      <c r="F18">
        <f t="shared" si="0"/>
        <v>5009321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 s="7" t="s">
        <v>17</v>
      </c>
      <c r="B19" s="3">
        <v>1334060</v>
      </c>
      <c r="C19" s="3">
        <v>1395231</v>
      </c>
      <c r="D19" s="3">
        <v>578655</v>
      </c>
      <c r="E19" s="4">
        <v>677663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2729291</v>
      </c>
    </row>
    <row r="20" spans="1:9" x14ac:dyDescent="0.25">
      <c r="A20" s="6" t="s">
        <v>18</v>
      </c>
      <c r="B20" s="1">
        <v>2976209</v>
      </c>
      <c r="C20" s="1">
        <v>3199665</v>
      </c>
      <c r="D20" s="1">
        <v>1666477</v>
      </c>
      <c r="E20" s="2">
        <v>1759240</v>
      </c>
      <c r="F20">
        <f t="shared" si="0"/>
        <v>0</v>
      </c>
      <c r="G20">
        <f t="shared" si="1"/>
        <v>0</v>
      </c>
      <c r="H20">
        <f t="shared" si="2"/>
        <v>6175874</v>
      </c>
      <c r="I20">
        <f t="shared" si="3"/>
        <v>0</v>
      </c>
    </row>
    <row r="21" spans="1:9" x14ac:dyDescent="0.25">
      <c r="A21" s="7" t="s">
        <v>19</v>
      </c>
      <c r="B21" s="3">
        <v>1443351</v>
      </c>
      <c r="C21" s="3">
        <v>1565539</v>
      </c>
      <c r="D21" s="3">
        <v>1355276</v>
      </c>
      <c r="E21" s="4">
        <v>1423414</v>
      </c>
      <c r="F21">
        <f t="shared" si="0"/>
        <v>0</v>
      </c>
      <c r="G21">
        <f t="shared" si="1"/>
        <v>0</v>
      </c>
      <c r="H21">
        <f t="shared" si="2"/>
        <v>3008890</v>
      </c>
      <c r="I21">
        <f t="shared" si="3"/>
        <v>0</v>
      </c>
    </row>
    <row r="22" spans="1:9" x14ac:dyDescent="0.25">
      <c r="A22" s="6" t="s">
        <v>20</v>
      </c>
      <c r="B22" s="1">
        <v>2486640</v>
      </c>
      <c r="C22" s="1">
        <v>2265936</v>
      </c>
      <c r="D22" s="1">
        <v>297424</v>
      </c>
      <c r="E22" s="2">
        <v>274759</v>
      </c>
      <c r="F22">
        <f t="shared" si="0"/>
        <v>4752576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25">
      <c r="A23" s="7" t="s">
        <v>21</v>
      </c>
      <c r="B23" s="3">
        <v>685438</v>
      </c>
      <c r="C23" s="3">
        <v>749124</v>
      </c>
      <c r="D23" s="3">
        <v>2697677</v>
      </c>
      <c r="E23" s="4">
        <v>2821550</v>
      </c>
      <c r="F23">
        <f t="shared" si="0"/>
        <v>0</v>
      </c>
      <c r="G23">
        <f t="shared" si="1"/>
        <v>1434562</v>
      </c>
      <c r="H23">
        <f t="shared" si="2"/>
        <v>0</v>
      </c>
      <c r="I23">
        <f t="shared" si="3"/>
        <v>0</v>
      </c>
    </row>
    <row r="24" spans="1:9" x14ac:dyDescent="0.25">
      <c r="A24" s="6" t="s">
        <v>22</v>
      </c>
      <c r="B24" s="1">
        <v>2166753</v>
      </c>
      <c r="C24" s="1">
        <v>2338698</v>
      </c>
      <c r="D24" s="1">
        <v>1681433</v>
      </c>
      <c r="E24" s="2">
        <v>1592443</v>
      </c>
      <c r="F24">
        <f t="shared" si="0"/>
        <v>0</v>
      </c>
      <c r="G24">
        <f t="shared" si="1"/>
        <v>4505451</v>
      </c>
      <c r="H24">
        <f t="shared" si="2"/>
        <v>0</v>
      </c>
      <c r="I24">
        <f t="shared" si="3"/>
        <v>0</v>
      </c>
    </row>
    <row r="25" spans="1:9" x14ac:dyDescent="0.25">
      <c r="A25" s="7" t="s">
        <v>23</v>
      </c>
      <c r="B25" s="3">
        <v>643177</v>
      </c>
      <c r="C25" s="3">
        <v>684187</v>
      </c>
      <c r="D25" s="3">
        <v>796213</v>
      </c>
      <c r="E25" s="4">
        <v>867904</v>
      </c>
      <c r="F25">
        <f t="shared" si="0"/>
        <v>0</v>
      </c>
      <c r="G25">
        <f t="shared" si="1"/>
        <v>0</v>
      </c>
      <c r="H25">
        <f t="shared" si="2"/>
        <v>1327364</v>
      </c>
      <c r="I25">
        <f t="shared" si="3"/>
        <v>0</v>
      </c>
    </row>
    <row r="26" spans="1:9" x14ac:dyDescent="0.25">
      <c r="A26" s="6" t="s">
        <v>24</v>
      </c>
      <c r="B26" s="1">
        <v>450192</v>
      </c>
      <c r="C26" s="1">
        <v>434755</v>
      </c>
      <c r="D26" s="1">
        <v>1656446</v>
      </c>
      <c r="E26" s="2">
        <v>1691000</v>
      </c>
      <c r="F26">
        <f t="shared" si="0"/>
        <v>0</v>
      </c>
      <c r="G26">
        <f t="shared" si="1"/>
        <v>884947</v>
      </c>
      <c r="H26">
        <f t="shared" si="2"/>
        <v>0</v>
      </c>
      <c r="I26">
        <f t="shared" si="3"/>
        <v>0</v>
      </c>
    </row>
    <row r="27" spans="1:9" x14ac:dyDescent="0.25">
      <c r="A27" s="7" t="s">
        <v>25</v>
      </c>
      <c r="B27" s="3">
        <v>1037774</v>
      </c>
      <c r="C27" s="3">
        <v>1113789</v>
      </c>
      <c r="D27" s="3">
        <v>877464</v>
      </c>
      <c r="E27" s="4">
        <v>990837</v>
      </c>
      <c r="F27">
        <f t="shared" si="0"/>
        <v>0</v>
      </c>
      <c r="G27">
        <f t="shared" si="1"/>
        <v>0</v>
      </c>
      <c r="H27">
        <f t="shared" si="2"/>
        <v>2151563</v>
      </c>
      <c r="I27">
        <f t="shared" si="3"/>
        <v>0</v>
      </c>
    </row>
    <row r="28" spans="1:9" x14ac:dyDescent="0.25">
      <c r="A28" s="6" t="s">
        <v>26</v>
      </c>
      <c r="B28" s="1">
        <v>2351213</v>
      </c>
      <c r="C28" s="1">
        <v>2358482</v>
      </c>
      <c r="D28" s="1">
        <v>1098384</v>
      </c>
      <c r="E28" s="2">
        <v>1121488</v>
      </c>
      <c r="F28">
        <f t="shared" si="0"/>
        <v>0</v>
      </c>
      <c r="G28">
        <f t="shared" si="1"/>
        <v>0</v>
      </c>
      <c r="H28">
        <f t="shared" si="2"/>
        <v>4709695</v>
      </c>
      <c r="I28">
        <f t="shared" si="3"/>
        <v>0</v>
      </c>
    </row>
    <row r="29" spans="1:9" x14ac:dyDescent="0.25">
      <c r="A29" s="7" t="s">
        <v>27</v>
      </c>
      <c r="B29" s="3">
        <v>2613354</v>
      </c>
      <c r="C29" s="3">
        <v>2837241</v>
      </c>
      <c r="D29" s="3">
        <v>431144</v>
      </c>
      <c r="E29" s="4">
        <v>434113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5450595</v>
      </c>
    </row>
    <row r="30" spans="1:9" x14ac:dyDescent="0.25">
      <c r="A30" s="6" t="s">
        <v>28</v>
      </c>
      <c r="B30" s="1">
        <v>1859691</v>
      </c>
      <c r="C30" s="1">
        <v>1844250</v>
      </c>
      <c r="D30" s="1">
        <v>1460134</v>
      </c>
      <c r="E30" s="2">
        <v>1585258</v>
      </c>
      <c r="F30">
        <f t="shared" si="0"/>
        <v>3703941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25">
      <c r="A31" s="7" t="s">
        <v>29</v>
      </c>
      <c r="B31" s="3">
        <v>2478386</v>
      </c>
      <c r="C31" s="3">
        <v>2562144</v>
      </c>
      <c r="D31" s="3">
        <v>30035</v>
      </c>
      <c r="E31" s="4">
        <v>29396</v>
      </c>
      <c r="F31">
        <f t="shared" si="0"/>
        <v>0</v>
      </c>
      <c r="G31">
        <f t="shared" si="1"/>
        <v>0</v>
      </c>
      <c r="H31">
        <f t="shared" si="2"/>
        <v>5040530</v>
      </c>
      <c r="I31">
        <f t="shared" si="3"/>
        <v>0</v>
      </c>
    </row>
    <row r="32" spans="1:9" x14ac:dyDescent="0.25">
      <c r="A32" s="6" t="s">
        <v>30</v>
      </c>
      <c r="B32" s="1">
        <v>1938122</v>
      </c>
      <c r="C32" s="1">
        <v>1816647</v>
      </c>
      <c r="D32" s="1">
        <v>1602356</v>
      </c>
      <c r="E32" s="2">
        <v>1875221</v>
      </c>
      <c r="F32">
        <f t="shared" si="0"/>
        <v>0</v>
      </c>
      <c r="G32">
        <f t="shared" si="1"/>
        <v>0</v>
      </c>
      <c r="H32">
        <f t="shared" si="2"/>
        <v>3754769</v>
      </c>
      <c r="I32">
        <f t="shared" si="3"/>
        <v>0</v>
      </c>
    </row>
    <row r="33" spans="1:9" x14ac:dyDescent="0.25">
      <c r="A33" s="7" t="s">
        <v>31</v>
      </c>
      <c r="B33" s="3">
        <v>992523</v>
      </c>
      <c r="C33" s="3">
        <v>1028501</v>
      </c>
      <c r="D33" s="3">
        <v>1995446</v>
      </c>
      <c r="E33" s="4">
        <v>1860524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2021024</v>
      </c>
    </row>
    <row r="34" spans="1:9" x14ac:dyDescent="0.25">
      <c r="A34" s="6" t="s">
        <v>32</v>
      </c>
      <c r="B34" s="1">
        <v>2966291</v>
      </c>
      <c r="C34" s="1">
        <v>2889963</v>
      </c>
      <c r="D34" s="1">
        <v>462453</v>
      </c>
      <c r="E34" s="2">
        <v>486354</v>
      </c>
      <c r="F34">
        <f t="shared" si="0"/>
        <v>0</v>
      </c>
      <c r="G34">
        <f t="shared" si="1"/>
        <v>5856254</v>
      </c>
      <c r="H34">
        <f t="shared" si="2"/>
        <v>0</v>
      </c>
      <c r="I34">
        <f t="shared" si="3"/>
        <v>0</v>
      </c>
    </row>
    <row r="35" spans="1:9" x14ac:dyDescent="0.25">
      <c r="A35" s="7" t="s">
        <v>33</v>
      </c>
      <c r="B35" s="3">
        <v>76648</v>
      </c>
      <c r="C35" s="3">
        <v>81385</v>
      </c>
      <c r="D35" s="3">
        <v>1374708</v>
      </c>
      <c r="E35" s="4">
        <v>1379567</v>
      </c>
      <c r="F35">
        <f t="shared" si="0"/>
        <v>0</v>
      </c>
      <c r="G35">
        <f t="shared" si="1"/>
        <v>0</v>
      </c>
      <c r="H35">
        <f t="shared" si="2"/>
        <v>158033</v>
      </c>
      <c r="I35">
        <f t="shared" si="3"/>
        <v>0</v>
      </c>
    </row>
    <row r="36" spans="1:9" x14ac:dyDescent="0.25">
      <c r="A36" s="6" t="s">
        <v>34</v>
      </c>
      <c r="B36" s="1">
        <v>2574432</v>
      </c>
      <c r="C36" s="1">
        <v>2409710</v>
      </c>
      <c r="D36" s="1">
        <v>987486</v>
      </c>
      <c r="E36" s="2">
        <v>999043</v>
      </c>
      <c r="F36">
        <f t="shared" si="0"/>
        <v>0</v>
      </c>
      <c r="G36">
        <f t="shared" si="1"/>
        <v>0</v>
      </c>
      <c r="H36">
        <f t="shared" si="2"/>
        <v>4984142</v>
      </c>
      <c r="I36">
        <f t="shared" si="3"/>
        <v>0</v>
      </c>
    </row>
    <row r="37" spans="1:9" x14ac:dyDescent="0.25">
      <c r="A37" s="7" t="s">
        <v>35</v>
      </c>
      <c r="B37" s="3">
        <v>1778590</v>
      </c>
      <c r="C37" s="3">
        <v>1874844</v>
      </c>
      <c r="D37" s="3">
        <v>111191</v>
      </c>
      <c r="E37" s="4">
        <v>117846</v>
      </c>
      <c r="F37">
        <f t="shared" si="0"/>
        <v>0</v>
      </c>
      <c r="G37">
        <f t="shared" si="1"/>
        <v>3653434</v>
      </c>
      <c r="H37">
        <f t="shared" si="2"/>
        <v>0</v>
      </c>
      <c r="I37">
        <f t="shared" si="3"/>
        <v>0</v>
      </c>
    </row>
    <row r="38" spans="1:9" x14ac:dyDescent="0.25">
      <c r="A38" s="6" t="s">
        <v>36</v>
      </c>
      <c r="B38" s="1">
        <v>1506541</v>
      </c>
      <c r="C38" s="1">
        <v>1414887</v>
      </c>
      <c r="D38" s="1">
        <v>1216612</v>
      </c>
      <c r="E38" s="2">
        <v>1166775</v>
      </c>
      <c r="F38">
        <f t="shared" si="0"/>
        <v>2921428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1:9" x14ac:dyDescent="0.25">
      <c r="A39" s="7" t="s">
        <v>37</v>
      </c>
      <c r="B39" s="3">
        <v>1598886</v>
      </c>
      <c r="C39" s="3">
        <v>1687917</v>
      </c>
      <c r="D39" s="3">
        <v>449788</v>
      </c>
      <c r="E39" s="4">
        <v>427615</v>
      </c>
      <c r="F39">
        <f t="shared" si="0"/>
        <v>0</v>
      </c>
      <c r="G39">
        <f t="shared" si="1"/>
        <v>3286803</v>
      </c>
      <c r="H39">
        <f t="shared" si="2"/>
        <v>0</v>
      </c>
      <c r="I39">
        <f t="shared" si="3"/>
        <v>0</v>
      </c>
    </row>
    <row r="40" spans="1:9" x14ac:dyDescent="0.25">
      <c r="A40" s="6" t="s">
        <v>38</v>
      </c>
      <c r="B40" s="1">
        <v>548989</v>
      </c>
      <c r="C40" s="1">
        <v>514636</v>
      </c>
      <c r="D40" s="1">
        <v>2770344</v>
      </c>
      <c r="E40" s="2">
        <v>3187897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1063625</v>
      </c>
    </row>
    <row r="41" spans="1:9" x14ac:dyDescent="0.25">
      <c r="A41" s="7" t="s">
        <v>39</v>
      </c>
      <c r="B41" s="3">
        <v>1175198</v>
      </c>
      <c r="C41" s="3">
        <v>1095440</v>
      </c>
      <c r="D41" s="3">
        <v>2657174</v>
      </c>
      <c r="E41" s="4">
        <v>2491947</v>
      </c>
      <c r="F41">
        <f t="shared" si="0"/>
        <v>2270638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25">
      <c r="A42" s="6" t="s">
        <v>40</v>
      </c>
      <c r="B42" s="1">
        <v>2115336</v>
      </c>
      <c r="C42" s="1">
        <v>2202769</v>
      </c>
      <c r="D42" s="1">
        <v>15339</v>
      </c>
      <c r="E42" s="2">
        <v>14652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4318105</v>
      </c>
    </row>
    <row r="43" spans="1:9" x14ac:dyDescent="0.25">
      <c r="A43" s="7" t="s">
        <v>41</v>
      </c>
      <c r="B43" s="3">
        <v>2346640</v>
      </c>
      <c r="C43" s="3">
        <v>2197559</v>
      </c>
      <c r="D43" s="3">
        <v>373470</v>
      </c>
      <c r="E43" s="4">
        <v>353365</v>
      </c>
      <c r="F43">
        <f t="shared" si="0"/>
        <v>0</v>
      </c>
      <c r="G43">
        <f t="shared" si="1"/>
        <v>4544199</v>
      </c>
      <c r="H43">
        <f t="shared" si="2"/>
        <v>0</v>
      </c>
      <c r="I43">
        <f t="shared" si="3"/>
        <v>0</v>
      </c>
    </row>
    <row r="44" spans="1:9" x14ac:dyDescent="0.25">
      <c r="A44" s="6" t="s">
        <v>42</v>
      </c>
      <c r="B44" s="1">
        <v>2548438</v>
      </c>
      <c r="C44" s="1">
        <v>2577213</v>
      </c>
      <c r="D44" s="1">
        <v>37986</v>
      </c>
      <c r="E44" s="2">
        <v>37766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5125651</v>
      </c>
    </row>
    <row r="45" spans="1:9" x14ac:dyDescent="0.25">
      <c r="A45" s="7" t="s">
        <v>43</v>
      </c>
      <c r="B45" s="3">
        <v>835495</v>
      </c>
      <c r="C45" s="3">
        <v>837746</v>
      </c>
      <c r="D45" s="3">
        <v>1106177</v>
      </c>
      <c r="E45" s="4">
        <v>917781</v>
      </c>
      <c r="F45">
        <f t="shared" si="0"/>
        <v>0</v>
      </c>
      <c r="G45">
        <f t="shared" si="1"/>
        <v>0</v>
      </c>
      <c r="H45">
        <f t="shared" si="2"/>
        <v>1673241</v>
      </c>
      <c r="I45">
        <f t="shared" si="3"/>
        <v>0</v>
      </c>
    </row>
    <row r="46" spans="1:9" x14ac:dyDescent="0.25">
      <c r="A46" s="6" t="s">
        <v>44</v>
      </c>
      <c r="B46" s="1">
        <v>1187448</v>
      </c>
      <c r="C46" s="1">
        <v>1070426</v>
      </c>
      <c r="D46" s="1">
        <v>1504608</v>
      </c>
      <c r="E46" s="2">
        <v>1756990</v>
      </c>
      <c r="F46">
        <f t="shared" si="0"/>
        <v>0</v>
      </c>
      <c r="G46">
        <f t="shared" si="1"/>
        <v>2257874</v>
      </c>
      <c r="H46">
        <f t="shared" si="2"/>
        <v>0</v>
      </c>
      <c r="I46">
        <f t="shared" si="3"/>
        <v>0</v>
      </c>
    </row>
    <row r="47" spans="1:9" x14ac:dyDescent="0.25">
      <c r="A47" s="7" t="s">
        <v>45</v>
      </c>
      <c r="B47" s="3">
        <v>140026</v>
      </c>
      <c r="C47" s="3">
        <v>146354</v>
      </c>
      <c r="D47" s="3">
        <v>2759991</v>
      </c>
      <c r="E47" s="4">
        <v>2742120</v>
      </c>
      <c r="F47">
        <f t="shared" si="0"/>
        <v>0</v>
      </c>
      <c r="G47">
        <f t="shared" si="1"/>
        <v>0</v>
      </c>
      <c r="H47">
        <f t="shared" si="2"/>
        <v>286380</v>
      </c>
      <c r="I47">
        <f t="shared" si="3"/>
        <v>0</v>
      </c>
    </row>
    <row r="48" spans="1:9" x14ac:dyDescent="0.25">
      <c r="A48" s="6" t="s">
        <v>46</v>
      </c>
      <c r="B48" s="1">
        <v>1198765</v>
      </c>
      <c r="C48" s="1">
        <v>1304945</v>
      </c>
      <c r="D48" s="1">
        <v>2786493</v>
      </c>
      <c r="E48" s="2">
        <v>2602643</v>
      </c>
      <c r="F48">
        <f t="shared" si="0"/>
        <v>0</v>
      </c>
      <c r="G48">
        <f t="shared" si="1"/>
        <v>2503710</v>
      </c>
      <c r="H48">
        <f t="shared" si="2"/>
        <v>0</v>
      </c>
      <c r="I48">
        <f t="shared" si="3"/>
        <v>0</v>
      </c>
    </row>
    <row r="49" spans="1:9" x14ac:dyDescent="0.25">
      <c r="A49" s="7" t="s">
        <v>47</v>
      </c>
      <c r="B49" s="3">
        <v>2619776</v>
      </c>
      <c r="C49" s="3">
        <v>2749623</v>
      </c>
      <c r="D49" s="3">
        <v>2888215</v>
      </c>
      <c r="E49" s="4">
        <v>2800174</v>
      </c>
      <c r="F49">
        <f t="shared" si="0"/>
        <v>0</v>
      </c>
      <c r="G49">
        <f t="shared" si="1"/>
        <v>0</v>
      </c>
      <c r="H49">
        <f t="shared" si="2"/>
        <v>5369399</v>
      </c>
      <c r="I49">
        <f t="shared" si="3"/>
        <v>0</v>
      </c>
    </row>
    <row r="50" spans="1:9" x14ac:dyDescent="0.25">
      <c r="A50" s="6" t="s">
        <v>48</v>
      </c>
      <c r="B50" s="1">
        <v>248398</v>
      </c>
      <c r="C50" s="1">
        <v>268511</v>
      </c>
      <c r="D50" s="1">
        <v>3110853</v>
      </c>
      <c r="E50" s="2">
        <v>2986411</v>
      </c>
      <c r="F50">
        <f t="shared" si="0"/>
        <v>0</v>
      </c>
      <c r="G50">
        <f t="shared" si="1"/>
        <v>0</v>
      </c>
      <c r="H50">
        <f t="shared" si="2"/>
        <v>516909</v>
      </c>
      <c r="I50">
        <f t="shared" si="3"/>
        <v>0</v>
      </c>
    </row>
    <row r="51" spans="1:9" x14ac:dyDescent="0.25">
      <c r="A51" s="7" t="s">
        <v>49</v>
      </c>
      <c r="B51" s="3">
        <v>2494207</v>
      </c>
      <c r="C51" s="3">
        <v>2625207</v>
      </c>
      <c r="D51" s="3">
        <v>1796293</v>
      </c>
      <c r="E51" s="4">
        <v>1853602</v>
      </c>
      <c r="F51">
        <f t="shared" si="0"/>
        <v>0</v>
      </c>
      <c r="G51">
        <f t="shared" si="1"/>
        <v>5119414</v>
      </c>
      <c r="H51">
        <f t="shared" si="2"/>
        <v>0</v>
      </c>
      <c r="I51">
        <f t="shared" si="3"/>
        <v>0</v>
      </c>
    </row>
    <row r="52" spans="1:9" x14ac:dyDescent="0.25">
      <c r="F52" t="s">
        <v>55</v>
      </c>
      <c r="G52" t="s">
        <v>56</v>
      </c>
      <c r="H52" t="s">
        <v>57</v>
      </c>
      <c r="I52" t="s">
        <v>58</v>
      </c>
    </row>
    <row r="53" spans="1:9" x14ac:dyDescent="0.25">
      <c r="F53">
        <f>SUM(F2:F51)</f>
        <v>33929579</v>
      </c>
      <c r="G53">
        <f>SUM(G2:G51)</f>
        <v>41736619</v>
      </c>
      <c r="H53">
        <f>SUM(H2:H51)</f>
        <v>57649017</v>
      </c>
      <c r="I53">
        <f>SUM(I2:I51)</f>
        <v>36530387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0380-A6C7-499B-B8B6-FB8969411D0D}">
  <dimension ref="A1:N54"/>
  <sheetViews>
    <sheetView workbookViewId="0">
      <selection activeCell="F3" sqref="F3"/>
    </sheetView>
  </sheetViews>
  <sheetFormatPr defaultRowHeight="15" x14ac:dyDescent="0.25"/>
  <sheetData>
    <row r="1" spans="1:6" x14ac:dyDescent="0.25">
      <c r="B1" t="s">
        <v>59</v>
      </c>
      <c r="C1" t="s">
        <v>60</v>
      </c>
      <c r="D1" t="s">
        <v>61</v>
      </c>
      <c r="E1" t="s">
        <v>62</v>
      </c>
    </row>
    <row r="2" spans="1:6" x14ac:dyDescent="0.25">
      <c r="A2" s="6" t="s">
        <v>0</v>
      </c>
      <c r="B2" s="1">
        <v>1415007</v>
      </c>
      <c r="C2" s="1">
        <v>1397195</v>
      </c>
      <c r="D2" s="1">
        <v>1499070</v>
      </c>
      <c r="E2" s="2">
        <v>1481105</v>
      </c>
      <c r="F2" t="str">
        <f>IF(D2&gt;B2,IF(E2&gt;C2,A2,),)</f>
        <v>w01D</v>
      </c>
    </row>
    <row r="3" spans="1:6" x14ac:dyDescent="0.25">
      <c r="A3" s="7" t="s">
        <v>1</v>
      </c>
      <c r="B3" s="3">
        <v>1711390</v>
      </c>
      <c r="C3" s="3">
        <v>1641773</v>
      </c>
      <c r="D3" s="3">
        <v>1522030</v>
      </c>
      <c r="E3" s="4">
        <v>1618733</v>
      </c>
      <c r="F3">
        <f t="shared" ref="F3:F51" si="0">IF(D3&gt;B3,IF(E3&gt;C3,A3,),)</f>
        <v>0</v>
      </c>
    </row>
    <row r="4" spans="1:6" x14ac:dyDescent="0.25">
      <c r="A4" s="6" t="s">
        <v>2</v>
      </c>
      <c r="B4" s="1">
        <v>1165105</v>
      </c>
      <c r="C4" s="1">
        <v>1278732</v>
      </c>
      <c r="D4" s="1">
        <v>1299953</v>
      </c>
      <c r="E4" s="2">
        <v>1191621</v>
      </c>
      <c r="F4">
        <f t="shared" si="0"/>
        <v>0</v>
      </c>
    </row>
    <row r="5" spans="1:6" x14ac:dyDescent="0.25">
      <c r="A5" s="7" t="s">
        <v>3</v>
      </c>
      <c r="B5" s="3">
        <v>949065</v>
      </c>
      <c r="C5" s="3">
        <v>1026050</v>
      </c>
      <c r="D5" s="3">
        <v>688027</v>
      </c>
      <c r="E5" s="4">
        <v>723233</v>
      </c>
      <c r="F5">
        <f t="shared" si="0"/>
        <v>0</v>
      </c>
    </row>
    <row r="6" spans="1:6" x14ac:dyDescent="0.25">
      <c r="A6" s="6" t="s">
        <v>4</v>
      </c>
      <c r="B6" s="1">
        <v>2436107</v>
      </c>
      <c r="C6" s="1">
        <v>2228622</v>
      </c>
      <c r="D6" s="1">
        <v>1831600</v>
      </c>
      <c r="E6" s="2">
        <v>1960624</v>
      </c>
      <c r="F6">
        <f t="shared" si="0"/>
        <v>0</v>
      </c>
    </row>
    <row r="7" spans="1:6" x14ac:dyDescent="0.25">
      <c r="A7" s="7" t="s">
        <v>5</v>
      </c>
      <c r="B7" s="3">
        <v>1846928</v>
      </c>
      <c r="C7" s="3">
        <v>1851433</v>
      </c>
      <c r="D7" s="3">
        <v>2125113</v>
      </c>
      <c r="E7" s="4">
        <v>2028635</v>
      </c>
      <c r="F7" t="str">
        <f t="shared" si="0"/>
        <v>w06D</v>
      </c>
    </row>
    <row r="8" spans="1:6" x14ac:dyDescent="0.25">
      <c r="A8" s="6" t="s">
        <v>6</v>
      </c>
      <c r="B8" s="1">
        <v>3841577</v>
      </c>
      <c r="C8" s="1">
        <v>3848394</v>
      </c>
      <c r="D8" s="1">
        <v>3595975</v>
      </c>
      <c r="E8" s="2">
        <v>3123039</v>
      </c>
      <c r="F8">
        <f t="shared" si="0"/>
        <v>0</v>
      </c>
    </row>
    <row r="9" spans="1:6" x14ac:dyDescent="0.25">
      <c r="A9" s="7" t="s">
        <v>7</v>
      </c>
      <c r="B9" s="3">
        <v>679557</v>
      </c>
      <c r="C9" s="3">
        <v>655500</v>
      </c>
      <c r="D9" s="3">
        <v>1012012</v>
      </c>
      <c r="E9" s="4">
        <v>1067022</v>
      </c>
      <c r="F9" t="str">
        <f t="shared" si="0"/>
        <v>w08A</v>
      </c>
    </row>
    <row r="10" spans="1:6" x14ac:dyDescent="0.25">
      <c r="A10" s="6" t="s">
        <v>8</v>
      </c>
      <c r="B10" s="1">
        <v>1660998</v>
      </c>
      <c r="C10" s="1">
        <v>1630345</v>
      </c>
      <c r="D10" s="1">
        <v>1130119</v>
      </c>
      <c r="E10" s="2">
        <v>1080238</v>
      </c>
      <c r="F10">
        <f t="shared" si="0"/>
        <v>0</v>
      </c>
    </row>
    <row r="11" spans="1:6" x14ac:dyDescent="0.25">
      <c r="A11" s="7" t="s">
        <v>9</v>
      </c>
      <c r="B11" s="3">
        <v>1157622</v>
      </c>
      <c r="C11" s="3">
        <v>1182345</v>
      </c>
      <c r="D11" s="3">
        <v>830785</v>
      </c>
      <c r="E11" s="4">
        <v>833779</v>
      </c>
      <c r="F11">
        <f t="shared" si="0"/>
        <v>0</v>
      </c>
    </row>
    <row r="12" spans="1:6" x14ac:dyDescent="0.25">
      <c r="A12" s="6" t="s">
        <v>10</v>
      </c>
      <c r="B12" s="1">
        <v>1987047</v>
      </c>
      <c r="C12" s="1">
        <v>1996208</v>
      </c>
      <c r="D12" s="1">
        <v>2053892</v>
      </c>
      <c r="E12" s="2">
        <v>1697247</v>
      </c>
      <c r="F12">
        <f t="shared" si="0"/>
        <v>0</v>
      </c>
    </row>
    <row r="13" spans="1:6" x14ac:dyDescent="0.25">
      <c r="A13" s="7" t="s">
        <v>11</v>
      </c>
      <c r="B13" s="3">
        <v>3997724</v>
      </c>
      <c r="C13" s="3">
        <v>3690756</v>
      </c>
      <c r="D13" s="3">
        <v>4339393</v>
      </c>
      <c r="E13" s="4">
        <v>4639643</v>
      </c>
      <c r="F13" t="str">
        <f t="shared" si="0"/>
        <v>w12C</v>
      </c>
    </row>
    <row r="14" spans="1:6" x14ac:dyDescent="0.25">
      <c r="A14" s="6" t="s">
        <v>12</v>
      </c>
      <c r="B14" s="1">
        <v>996113</v>
      </c>
      <c r="C14" s="1">
        <v>964279</v>
      </c>
      <c r="D14" s="1">
        <v>1012487</v>
      </c>
      <c r="E14" s="2">
        <v>1128940</v>
      </c>
      <c r="F14" t="str">
        <f t="shared" si="0"/>
        <v>w13A</v>
      </c>
    </row>
    <row r="15" spans="1:6" x14ac:dyDescent="0.25">
      <c r="A15" s="7" t="s">
        <v>13</v>
      </c>
      <c r="B15" s="3">
        <v>1143634</v>
      </c>
      <c r="C15" s="3">
        <v>1033836</v>
      </c>
      <c r="D15" s="3">
        <v>909534</v>
      </c>
      <c r="E15" s="4">
        <v>856349</v>
      </c>
      <c r="F15">
        <f t="shared" si="0"/>
        <v>0</v>
      </c>
    </row>
    <row r="16" spans="1:6" x14ac:dyDescent="0.25">
      <c r="A16" s="6" t="s">
        <v>14</v>
      </c>
      <c r="B16" s="1">
        <v>2549276</v>
      </c>
      <c r="C16" s="1">
        <v>2584751</v>
      </c>
      <c r="D16" s="1">
        <v>2033079</v>
      </c>
      <c r="E16" s="2">
        <v>2066918</v>
      </c>
      <c r="F16">
        <f t="shared" si="0"/>
        <v>0</v>
      </c>
    </row>
    <row r="17" spans="1:6" x14ac:dyDescent="0.25">
      <c r="A17" s="7" t="s">
        <v>15</v>
      </c>
      <c r="B17" s="3">
        <v>1367212</v>
      </c>
      <c r="C17" s="3">
        <v>1361389</v>
      </c>
      <c r="D17" s="3">
        <v>1572320</v>
      </c>
      <c r="E17" s="4">
        <v>1836258</v>
      </c>
      <c r="F17" t="str">
        <f t="shared" si="0"/>
        <v>w16C</v>
      </c>
    </row>
    <row r="18" spans="1:6" x14ac:dyDescent="0.25">
      <c r="A18" s="6" t="s">
        <v>16</v>
      </c>
      <c r="B18" s="1">
        <v>2567464</v>
      </c>
      <c r="C18" s="1">
        <v>2441857</v>
      </c>
      <c r="D18" s="1">
        <v>1524132</v>
      </c>
      <c r="E18" s="2">
        <v>1496810</v>
      </c>
      <c r="F18">
        <f t="shared" si="0"/>
        <v>0</v>
      </c>
    </row>
    <row r="19" spans="1:6" x14ac:dyDescent="0.25">
      <c r="A19" s="7" t="s">
        <v>17</v>
      </c>
      <c r="B19" s="3">
        <v>1334060</v>
      </c>
      <c r="C19" s="3">
        <v>1395231</v>
      </c>
      <c r="D19" s="3">
        <v>578655</v>
      </c>
      <c r="E19" s="4">
        <v>677663</v>
      </c>
      <c r="F19">
        <f t="shared" si="0"/>
        <v>0</v>
      </c>
    </row>
    <row r="20" spans="1:6" x14ac:dyDescent="0.25">
      <c r="A20" s="6" t="s">
        <v>18</v>
      </c>
      <c r="B20" s="1">
        <v>2976209</v>
      </c>
      <c r="C20" s="1">
        <v>3199665</v>
      </c>
      <c r="D20" s="1">
        <v>1666477</v>
      </c>
      <c r="E20" s="2">
        <v>1759240</v>
      </c>
      <c r="F20">
        <f t="shared" si="0"/>
        <v>0</v>
      </c>
    </row>
    <row r="21" spans="1:6" x14ac:dyDescent="0.25">
      <c r="A21" s="7" t="s">
        <v>19</v>
      </c>
      <c r="B21" s="3">
        <v>1443351</v>
      </c>
      <c r="C21" s="3">
        <v>1565539</v>
      </c>
      <c r="D21" s="3">
        <v>1355276</v>
      </c>
      <c r="E21" s="4">
        <v>1423414</v>
      </c>
      <c r="F21">
        <f t="shared" si="0"/>
        <v>0</v>
      </c>
    </row>
    <row r="22" spans="1:6" x14ac:dyDescent="0.25">
      <c r="A22" s="6" t="s">
        <v>20</v>
      </c>
      <c r="B22" s="1">
        <v>2486640</v>
      </c>
      <c r="C22" s="1">
        <v>2265936</v>
      </c>
      <c r="D22" s="1">
        <v>297424</v>
      </c>
      <c r="E22" s="2">
        <v>274759</v>
      </c>
      <c r="F22">
        <f t="shared" si="0"/>
        <v>0</v>
      </c>
    </row>
    <row r="23" spans="1:6" x14ac:dyDescent="0.25">
      <c r="A23" s="7" t="s">
        <v>21</v>
      </c>
      <c r="B23" s="3">
        <v>685438</v>
      </c>
      <c r="C23" s="3">
        <v>749124</v>
      </c>
      <c r="D23" s="3">
        <v>2697677</v>
      </c>
      <c r="E23" s="4">
        <v>2821550</v>
      </c>
      <c r="F23" t="str">
        <f t="shared" si="0"/>
        <v>w22B</v>
      </c>
    </row>
    <row r="24" spans="1:6" x14ac:dyDescent="0.25">
      <c r="A24" s="6" t="s">
        <v>22</v>
      </c>
      <c r="B24" s="1">
        <v>2166753</v>
      </c>
      <c r="C24" s="1">
        <v>2338698</v>
      </c>
      <c r="D24" s="1">
        <v>1681433</v>
      </c>
      <c r="E24" s="2">
        <v>1592443</v>
      </c>
      <c r="F24">
        <f t="shared" si="0"/>
        <v>0</v>
      </c>
    </row>
    <row r="25" spans="1:6" x14ac:dyDescent="0.25">
      <c r="A25" s="7" t="s">
        <v>23</v>
      </c>
      <c r="B25" s="3">
        <v>643177</v>
      </c>
      <c r="C25" s="3">
        <v>684187</v>
      </c>
      <c r="D25" s="3">
        <v>796213</v>
      </c>
      <c r="E25" s="4">
        <v>867904</v>
      </c>
      <c r="F25" t="str">
        <f t="shared" si="0"/>
        <v>w24C</v>
      </c>
    </row>
    <row r="26" spans="1:6" x14ac:dyDescent="0.25">
      <c r="A26" s="6" t="s">
        <v>24</v>
      </c>
      <c r="B26" s="1">
        <v>450192</v>
      </c>
      <c r="C26" s="1">
        <v>434755</v>
      </c>
      <c r="D26" s="1">
        <v>1656446</v>
      </c>
      <c r="E26" s="2">
        <v>1691000</v>
      </c>
      <c r="F26" t="str">
        <f t="shared" si="0"/>
        <v>w25B</v>
      </c>
    </row>
    <row r="27" spans="1:6" x14ac:dyDescent="0.25">
      <c r="A27" s="7" t="s">
        <v>25</v>
      </c>
      <c r="B27" s="3">
        <v>1037774</v>
      </c>
      <c r="C27" s="3">
        <v>1113789</v>
      </c>
      <c r="D27" s="3">
        <v>877464</v>
      </c>
      <c r="E27" s="4">
        <v>990837</v>
      </c>
      <c r="F27">
        <f t="shared" si="0"/>
        <v>0</v>
      </c>
    </row>
    <row r="28" spans="1:6" x14ac:dyDescent="0.25">
      <c r="A28" s="6" t="s">
        <v>26</v>
      </c>
      <c r="B28" s="1">
        <v>2351213</v>
      </c>
      <c r="C28" s="1">
        <v>2358482</v>
      </c>
      <c r="D28" s="1">
        <v>1098384</v>
      </c>
      <c r="E28" s="2">
        <v>1121488</v>
      </c>
      <c r="F28">
        <f t="shared" si="0"/>
        <v>0</v>
      </c>
    </row>
    <row r="29" spans="1:6" x14ac:dyDescent="0.25">
      <c r="A29" s="7" t="s">
        <v>27</v>
      </c>
      <c r="B29" s="3">
        <v>2613354</v>
      </c>
      <c r="C29" s="3">
        <v>2837241</v>
      </c>
      <c r="D29" s="3">
        <v>431144</v>
      </c>
      <c r="E29" s="4">
        <v>434113</v>
      </c>
      <c r="F29">
        <f t="shared" si="0"/>
        <v>0</v>
      </c>
    </row>
    <row r="30" spans="1:6" x14ac:dyDescent="0.25">
      <c r="A30" s="6" t="s">
        <v>28</v>
      </c>
      <c r="B30" s="1">
        <v>1859691</v>
      </c>
      <c r="C30" s="1">
        <v>1844250</v>
      </c>
      <c r="D30" s="1">
        <v>1460134</v>
      </c>
      <c r="E30" s="2">
        <v>1585258</v>
      </c>
      <c r="F30">
        <f t="shared" si="0"/>
        <v>0</v>
      </c>
    </row>
    <row r="31" spans="1:6" x14ac:dyDescent="0.25">
      <c r="A31" s="7" t="s">
        <v>29</v>
      </c>
      <c r="B31" s="3">
        <v>2478386</v>
      </c>
      <c r="C31" s="3">
        <v>2562144</v>
      </c>
      <c r="D31" s="3">
        <v>30035</v>
      </c>
      <c r="E31" s="4">
        <v>29396</v>
      </c>
      <c r="F31">
        <f t="shared" si="0"/>
        <v>0</v>
      </c>
    </row>
    <row r="32" spans="1:6" x14ac:dyDescent="0.25">
      <c r="A32" s="6" t="s">
        <v>30</v>
      </c>
      <c r="B32" s="1">
        <v>1938122</v>
      </c>
      <c r="C32" s="1">
        <v>1816647</v>
      </c>
      <c r="D32" s="1">
        <v>1602356</v>
      </c>
      <c r="E32" s="2">
        <v>1875221</v>
      </c>
      <c r="F32">
        <f t="shared" si="0"/>
        <v>0</v>
      </c>
    </row>
    <row r="33" spans="1:14" x14ac:dyDescent="0.25">
      <c r="A33" s="7" t="s">
        <v>31</v>
      </c>
      <c r="B33" s="3">
        <v>992523</v>
      </c>
      <c r="C33" s="3">
        <v>1028501</v>
      </c>
      <c r="D33" s="3">
        <v>1995446</v>
      </c>
      <c r="E33" s="4">
        <v>1860524</v>
      </c>
      <c r="F33" t="str">
        <f t="shared" si="0"/>
        <v>w32D</v>
      </c>
    </row>
    <row r="34" spans="1:14" x14ac:dyDescent="0.25">
      <c r="A34" s="6" t="s">
        <v>32</v>
      </c>
      <c r="B34" s="1">
        <v>2966291</v>
      </c>
      <c r="C34" s="1">
        <v>2889963</v>
      </c>
      <c r="D34" s="1">
        <v>462453</v>
      </c>
      <c r="E34" s="2">
        <v>486354</v>
      </c>
      <c r="F34">
        <f t="shared" si="0"/>
        <v>0</v>
      </c>
    </row>
    <row r="35" spans="1:14" x14ac:dyDescent="0.25">
      <c r="A35" s="7" t="s">
        <v>33</v>
      </c>
      <c r="B35" s="3">
        <v>76648</v>
      </c>
      <c r="C35" s="3">
        <v>81385</v>
      </c>
      <c r="D35" s="3">
        <v>1374708</v>
      </c>
      <c r="E35" s="4">
        <v>1379567</v>
      </c>
      <c r="F35" t="str">
        <f t="shared" si="0"/>
        <v>w34C</v>
      </c>
    </row>
    <row r="36" spans="1:14" x14ac:dyDescent="0.25">
      <c r="A36" s="6" t="s">
        <v>34</v>
      </c>
      <c r="B36" s="1">
        <v>2574432</v>
      </c>
      <c r="C36" s="1">
        <v>2409710</v>
      </c>
      <c r="D36" s="1">
        <v>987486</v>
      </c>
      <c r="E36" s="2">
        <v>999043</v>
      </c>
      <c r="F36">
        <f t="shared" si="0"/>
        <v>0</v>
      </c>
    </row>
    <row r="37" spans="1:14" x14ac:dyDescent="0.25">
      <c r="A37" s="7" t="s">
        <v>35</v>
      </c>
      <c r="B37" s="3">
        <v>1778590</v>
      </c>
      <c r="C37" s="3">
        <v>1874844</v>
      </c>
      <c r="D37" s="3">
        <v>111191</v>
      </c>
      <c r="E37" s="4">
        <v>117846</v>
      </c>
      <c r="F37">
        <f t="shared" si="0"/>
        <v>0</v>
      </c>
    </row>
    <row r="38" spans="1:14" x14ac:dyDescent="0.25">
      <c r="A38" s="6" t="s">
        <v>36</v>
      </c>
      <c r="B38" s="1">
        <v>1506541</v>
      </c>
      <c r="C38" s="1">
        <v>1414887</v>
      </c>
      <c r="D38" s="1">
        <v>1216612</v>
      </c>
      <c r="E38" s="2">
        <v>1166775</v>
      </c>
      <c r="F38">
        <f t="shared" si="0"/>
        <v>0</v>
      </c>
    </row>
    <row r="39" spans="1:14" x14ac:dyDescent="0.25">
      <c r="A39" s="7" t="s">
        <v>37</v>
      </c>
      <c r="B39" s="3">
        <v>1598886</v>
      </c>
      <c r="C39" s="3">
        <v>1687917</v>
      </c>
      <c r="D39" s="3">
        <v>449788</v>
      </c>
      <c r="E39" s="4">
        <v>427615</v>
      </c>
      <c r="F39">
        <f t="shared" si="0"/>
        <v>0</v>
      </c>
    </row>
    <row r="40" spans="1:14" x14ac:dyDescent="0.25">
      <c r="A40" s="6" t="s">
        <v>38</v>
      </c>
      <c r="B40" s="1">
        <v>548989</v>
      </c>
      <c r="C40" s="1">
        <v>514636</v>
      </c>
      <c r="D40" s="1">
        <v>2770344</v>
      </c>
      <c r="E40" s="2">
        <v>3187897</v>
      </c>
      <c r="F40" t="str">
        <f t="shared" si="0"/>
        <v>w39D</v>
      </c>
    </row>
    <row r="41" spans="1:14" x14ac:dyDescent="0.25">
      <c r="A41" s="7" t="s">
        <v>39</v>
      </c>
      <c r="B41" s="3">
        <v>1175198</v>
      </c>
      <c r="C41" s="3">
        <v>1095440</v>
      </c>
      <c r="D41" s="3">
        <v>2657174</v>
      </c>
      <c r="E41" s="4">
        <v>2491947</v>
      </c>
      <c r="F41" t="str">
        <f t="shared" si="0"/>
        <v>w40A</v>
      </c>
    </row>
    <row r="42" spans="1:14" x14ac:dyDescent="0.25">
      <c r="A42" s="6" t="s">
        <v>40</v>
      </c>
      <c r="B42" s="1">
        <v>2115336</v>
      </c>
      <c r="C42" s="1">
        <v>2202769</v>
      </c>
      <c r="D42" s="1">
        <v>15339</v>
      </c>
      <c r="E42" s="2">
        <v>14652</v>
      </c>
      <c r="F42">
        <f t="shared" si="0"/>
        <v>0</v>
      </c>
    </row>
    <row r="43" spans="1:14" x14ac:dyDescent="0.25">
      <c r="A43" s="7" t="s">
        <v>41</v>
      </c>
      <c r="B43" s="3">
        <v>2346640</v>
      </c>
      <c r="C43" s="3">
        <v>2197559</v>
      </c>
      <c r="D43" s="3">
        <v>373470</v>
      </c>
      <c r="E43" s="4">
        <v>353365</v>
      </c>
      <c r="F43">
        <f t="shared" si="0"/>
        <v>0</v>
      </c>
    </row>
    <row r="44" spans="1:14" x14ac:dyDescent="0.25">
      <c r="A44" s="6" t="s">
        <v>42</v>
      </c>
      <c r="B44" s="1">
        <v>2548438</v>
      </c>
      <c r="C44" s="1">
        <v>2577213</v>
      </c>
      <c r="D44" s="1">
        <v>37986</v>
      </c>
      <c r="E44" s="2">
        <v>37766</v>
      </c>
      <c r="F44">
        <f t="shared" si="0"/>
        <v>0</v>
      </c>
      <c r="N44" t="s">
        <v>63</v>
      </c>
    </row>
    <row r="45" spans="1:14" x14ac:dyDescent="0.25">
      <c r="A45" s="7" t="s">
        <v>43</v>
      </c>
      <c r="B45" s="3">
        <v>835495</v>
      </c>
      <c r="C45" s="3">
        <v>837746</v>
      </c>
      <c r="D45" s="3">
        <v>1106177</v>
      </c>
      <c r="E45" s="4">
        <v>917781</v>
      </c>
      <c r="F45" t="str">
        <f t="shared" si="0"/>
        <v>w44C</v>
      </c>
    </row>
    <row r="46" spans="1:14" x14ac:dyDescent="0.25">
      <c r="A46" s="6" t="s">
        <v>44</v>
      </c>
      <c r="B46" s="1">
        <v>1187448</v>
      </c>
      <c r="C46" s="1">
        <v>1070426</v>
      </c>
      <c r="D46" s="1">
        <v>1504608</v>
      </c>
      <c r="E46" s="2">
        <v>1756990</v>
      </c>
      <c r="F46" t="str">
        <f t="shared" si="0"/>
        <v>w45B</v>
      </c>
    </row>
    <row r="47" spans="1:14" x14ac:dyDescent="0.25">
      <c r="A47" s="7" t="s">
        <v>45</v>
      </c>
      <c r="B47" s="3">
        <v>140026</v>
      </c>
      <c r="C47" s="3">
        <v>146354</v>
      </c>
      <c r="D47" s="3">
        <v>2759991</v>
      </c>
      <c r="E47" s="4">
        <v>2742120</v>
      </c>
      <c r="F47" t="str">
        <f t="shared" si="0"/>
        <v>w46C</v>
      </c>
    </row>
    <row r="48" spans="1:14" x14ac:dyDescent="0.25">
      <c r="A48" s="6" t="s">
        <v>46</v>
      </c>
      <c r="B48" s="1">
        <v>1198765</v>
      </c>
      <c r="C48" s="1">
        <v>1304945</v>
      </c>
      <c r="D48" s="1">
        <v>2786493</v>
      </c>
      <c r="E48" s="2">
        <v>2602643</v>
      </c>
      <c r="F48" t="str">
        <f t="shared" si="0"/>
        <v>w47B</v>
      </c>
    </row>
    <row r="49" spans="1:11" x14ac:dyDescent="0.25">
      <c r="A49" s="7" t="s">
        <v>47</v>
      </c>
      <c r="B49" s="3">
        <v>2619776</v>
      </c>
      <c r="C49" s="3">
        <v>2749623</v>
      </c>
      <c r="D49" s="3">
        <v>2888215</v>
      </c>
      <c r="E49" s="4">
        <v>2800174</v>
      </c>
      <c r="F49" t="str">
        <f t="shared" si="0"/>
        <v>w48C</v>
      </c>
    </row>
    <row r="50" spans="1:11" x14ac:dyDescent="0.25">
      <c r="A50" s="6" t="s">
        <v>48</v>
      </c>
      <c r="B50" s="1">
        <v>248398</v>
      </c>
      <c r="C50" s="1">
        <v>268511</v>
      </c>
      <c r="D50" s="1">
        <v>3110853</v>
      </c>
      <c r="E50" s="2">
        <v>2986411</v>
      </c>
      <c r="F50" t="str">
        <f>IF(D50&gt;B50,IF(E50&gt;C50,A50,),)</f>
        <v>w49C</v>
      </c>
    </row>
    <row r="51" spans="1:11" x14ac:dyDescent="0.25">
      <c r="A51" s="7" t="s">
        <v>49</v>
      </c>
      <c r="B51" s="3">
        <v>2494207</v>
      </c>
      <c r="C51" s="3">
        <v>2625207</v>
      </c>
      <c r="D51" s="3">
        <v>1796293</v>
      </c>
      <c r="E51" s="4">
        <v>1853602</v>
      </c>
      <c r="F51">
        <f t="shared" si="0"/>
        <v>0</v>
      </c>
    </row>
    <row r="53" spans="1:11" x14ac:dyDescent="0.25">
      <c r="H53" t="s">
        <v>55</v>
      </c>
      <c r="I53" t="s">
        <v>56</v>
      </c>
      <c r="J53" t="s">
        <v>57</v>
      </c>
      <c r="K53" t="s">
        <v>58</v>
      </c>
    </row>
    <row r="54" spans="1:11" x14ac:dyDescent="0.25">
      <c r="E54">
        <f>COUNTIF(F2:F51,0)</f>
        <v>31</v>
      </c>
      <c r="F54" s="8">
        <f>50-E54</f>
        <v>19</v>
      </c>
      <c r="H54" s="8">
        <f>COUNTIF(F2:F51,"*A")</f>
        <v>3</v>
      </c>
      <c r="I54" s="8">
        <f>COUNTIF(F2:F51,"*B")</f>
        <v>4</v>
      </c>
      <c r="J54" s="8">
        <f>COUNTIF(F2:F51,"*C")</f>
        <v>8</v>
      </c>
      <c r="K54" s="8">
        <f>COUNTIF(F2:F51,"*D")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5FE6-E15C-4D93-96EF-2AA9F98733CF}">
  <dimension ref="A1:Y53"/>
  <sheetViews>
    <sheetView tabSelected="1" workbookViewId="0">
      <selection activeCell="V30" sqref="V30"/>
    </sheetView>
  </sheetViews>
  <sheetFormatPr defaultRowHeight="15" x14ac:dyDescent="0.25"/>
  <cols>
    <col min="6" max="6" width="12.7109375" customWidth="1"/>
    <col min="7" max="7" width="13.28515625" customWidth="1"/>
    <col min="8" max="8" width="9.85546875" bestFit="1" customWidth="1"/>
    <col min="19" max="19" width="9.85546875" bestFit="1" customWidth="1"/>
    <col min="20" max="20" width="11.7109375" customWidth="1"/>
    <col min="21" max="21" width="11.85546875" customWidth="1"/>
    <col min="22" max="22" width="13.42578125" customWidth="1"/>
    <col min="25" max="25" width="13.5703125" customWidth="1"/>
  </cols>
  <sheetData>
    <row r="1" spans="1:21" x14ac:dyDescent="0.25">
      <c r="A1" t="s">
        <v>50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  <c r="S1" t="s">
        <v>70</v>
      </c>
    </row>
    <row r="2" spans="1:21" x14ac:dyDescent="0.25">
      <c r="A2" s="9" t="s">
        <v>0</v>
      </c>
      <c r="B2" s="10">
        <v>1415007</v>
      </c>
      <c r="C2" s="10">
        <v>1397195</v>
      </c>
      <c r="D2" s="10">
        <v>1499070</v>
      </c>
      <c r="E2" s="11">
        <v>1481105</v>
      </c>
      <c r="F2">
        <f>B2+C2</f>
        <v>2812202</v>
      </c>
      <c r="G2">
        <f>D2+E2</f>
        <v>2980175</v>
      </c>
      <c r="H2">
        <f>IF(G2&gt;2*$F2,G2,ROUNDDOWN(G2*$S2,))</f>
        <v>3158091</v>
      </c>
      <c r="I2">
        <f>IF(H2&gt;2*$F2,H2,ROUNDDOWN(H2*$S2,))</f>
        <v>3346629</v>
      </c>
      <c r="J2">
        <f t="shared" ref="J2:R2" si="0">IF(I2&gt;2*$F2,I2,ROUNDDOWN(I2*$S2,))</f>
        <v>3546422</v>
      </c>
      <c r="K2">
        <f t="shared" si="0"/>
        <v>3758143</v>
      </c>
      <c r="L2">
        <f t="shared" si="0"/>
        <v>3982504</v>
      </c>
      <c r="M2">
        <f t="shared" si="0"/>
        <v>4220259</v>
      </c>
      <c r="N2">
        <f t="shared" si="0"/>
        <v>4472208</v>
      </c>
      <c r="O2">
        <f t="shared" si="0"/>
        <v>4739198</v>
      </c>
      <c r="P2">
        <f t="shared" si="0"/>
        <v>5022128</v>
      </c>
      <c r="Q2">
        <f t="shared" si="0"/>
        <v>5321949</v>
      </c>
      <c r="R2">
        <f t="shared" si="0"/>
        <v>5639669</v>
      </c>
      <c r="S2">
        <f>ROUNDDOWN(G2/F2,4)</f>
        <v>1.0597000000000001</v>
      </c>
      <c r="T2">
        <f>IF(R2=16699503,ROW(),0)</f>
        <v>0</v>
      </c>
      <c r="U2">
        <f>IF(R2&gt;2*$F2,1,0)</f>
        <v>1</v>
      </c>
    </row>
    <row r="3" spans="1:21" x14ac:dyDescent="0.25">
      <c r="A3" s="12" t="s">
        <v>1</v>
      </c>
      <c r="B3" s="13">
        <v>1711390</v>
      </c>
      <c r="C3" s="13">
        <v>1641773</v>
      </c>
      <c r="D3" s="13">
        <v>1522030</v>
      </c>
      <c r="E3" s="14">
        <v>1618733</v>
      </c>
      <c r="F3">
        <f t="shared" ref="F3:F51" si="1">B3+C3</f>
        <v>3353163</v>
      </c>
      <c r="G3">
        <f t="shared" ref="G3:G51" si="2">D3+E3</f>
        <v>3140763</v>
      </c>
      <c r="H3">
        <f t="shared" ref="H3:R3" si="3">IF(G3&gt;2*$F3,G3,ROUNDDOWN(G3*$S3,))</f>
        <v>2941638</v>
      </c>
      <c r="I3">
        <f t="shared" si="3"/>
        <v>2755138</v>
      </c>
      <c r="J3">
        <f t="shared" si="3"/>
        <v>2580462</v>
      </c>
      <c r="K3">
        <f t="shared" si="3"/>
        <v>2416860</v>
      </c>
      <c r="L3">
        <f t="shared" si="3"/>
        <v>2263631</v>
      </c>
      <c r="M3">
        <f t="shared" si="3"/>
        <v>2120116</v>
      </c>
      <c r="N3">
        <f t="shared" si="3"/>
        <v>1985700</v>
      </c>
      <c r="O3">
        <f t="shared" si="3"/>
        <v>1859806</v>
      </c>
      <c r="P3">
        <f t="shared" si="3"/>
        <v>1741894</v>
      </c>
      <c r="Q3">
        <f t="shared" si="3"/>
        <v>1631457</v>
      </c>
      <c r="R3">
        <f t="shared" si="3"/>
        <v>1528022</v>
      </c>
      <c r="S3">
        <f t="shared" ref="S3:S51" si="4">ROUNDDOWN(G3/F3,4)</f>
        <v>0.93659999999999999</v>
      </c>
      <c r="T3">
        <f t="shared" ref="T3:T51" si="5">IF(R3=16699503,ROW(),0)</f>
        <v>0</v>
      </c>
      <c r="U3">
        <f t="shared" ref="U3:U51" si="6">IF(R3&gt;2*$F3,1,0)</f>
        <v>0</v>
      </c>
    </row>
    <row r="4" spans="1:21" x14ac:dyDescent="0.25">
      <c r="A4" s="9" t="s">
        <v>2</v>
      </c>
      <c r="B4" s="10">
        <v>1165105</v>
      </c>
      <c r="C4" s="10">
        <v>1278732</v>
      </c>
      <c r="D4" s="10">
        <v>1299953</v>
      </c>
      <c r="E4" s="11">
        <v>1191621</v>
      </c>
      <c r="F4">
        <f t="shared" si="1"/>
        <v>2443837</v>
      </c>
      <c r="G4">
        <f t="shared" si="2"/>
        <v>2491574</v>
      </c>
      <c r="H4">
        <f t="shared" ref="H4:R4" si="7">IF(G4&gt;2*$F4,G4,ROUNDDOWN(G4*$S4,))</f>
        <v>2540159</v>
      </c>
      <c r="I4">
        <f>IF(H4&gt;2*$F4,H4,ROUNDDOWN(H4*$S4,))</f>
        <v>2589692</v>
      </c>
      <c r="J4">
        <f t="shared" si="7"/>
        <v>2640190</v>
      </c>
      <c r="K4">
        <f t="shared" si="7"/>
        <v>2691673</v>
      </c>
      <c r="L4">
        <f t="shared" si="7"/>
        <v>2744160</v>
      </c>
      <c r="M4">
        <f t="shared" si="7"/>
        <v>2797671</v>
      </c>
      <c r="N4">
        <f t="shared" si="7"/>
        <v>2852225</v>
      </c>
      <c r="O4">
        <f t="shared" si="7"/>
        <v>2907843</v>
      </c>
      <c r="P4">
        <f t="shared" si="7"/>
        <v>2964545</v>
      </c>
      <c r="Q4">
        <f t="shared" si="7"/>
        <v>3022353</v>
      </c>
      <c r="R4">
        <f t="shared" si="7"/>
        <v>3081288</v>
      </c>
      <c r="S4">
        <f t="shared" si="4"/>
        <v>1.0195000000000001</v>
      </c>
      <c r="T4">
        <f t="shared" si="5"/>
        <v>0</v>
      </c>
      <c r="U4">
        <f t="shared" si="6"/>
        <v>0</v>
      </c>
    </row>
    <row r="5" spans="1:21" x14ac:dyDescent="0.25">
      <c r="A5" s="12" t="s">
        <v>3</v>
      </c>
      <c r="B5" s="13">
        <v>949065</v>
      </c>
      <c r="C5" s="13">
        <v>1026050</v>
      </c>
      <c r="D5" s="13">
        <v>688027</v>
      </c>
      <c r="E5" s="14">
        <v>723233</v>
      </c>
      <c r="F5">
        <f t="shared" si="1"/>
        <v>1975115</v>
      </c>
      <c r="G5">
        <f t="shared" si="2"/>
        <v>1411260</v>
      </c>
      <c r="H5">
        <f t="shared" ref="H5:R5" si="8">IF(G5&gt;2*$F5,G5,ROUNDDOWN(G5*$S5,))</f>
        <v>1008345</v>
      </c>
      <c r="I5">
        <f t="shared" si="8"/>
        <v>720462</v>
      </c>
      <c r="J5">
        <f t="shared" si="8"/>
        <v>514770</v>
      </c>
      <c r="K5">
        <f t="shared" si="8"/>
        <v>367803</v>
      </c>
      <c r="L5">
        <f t="shared" si="8"/>
        <v>262795</v>
      </c>
      <c r="M5">
        <f t="shared" si="8"/>
        <v>187767</v>
      </c>
      <c r="N5">
        <f t="shared" si="8"/>
        <v>134159</v>
      </c>
      <c r="O5">
        <f t="shared" si="8"/>
        <v>95856</v>
      </c>
      <c r="P5">
        <f t="shared" si="8"/>
        <v>68489</v>
      </c>
      <c r="Q5">
        <f t="shared" si="8"/>
        <v>48935</v>
      </c>
      <c r="R5">
        <f t="shared" si="8"/>
        <v>34964</v>
      </c>
      <c r="S5">
        <f t="shared" si="4"/>
        <v>0.71450000000000002</v>
      </c>
      <c r="T5">
        <f t="shared" si="5"/>
        <v>0</v>
      </c>
      <c r="U5">
        <f t="shared" si="6"/>
        <v>0</v>
      </c>
    </row>
    <row r="6" spans="1:21" x14ac:dyDescent="0.25">
      <c r="A6" s="9" t="s">
        <v>4</v>
      </c>
      <c r="B6" s="10">
        <v>2436107</v>
      </c>
      <c r="C6" s="10">
        <v>2228622</v>
      </c>
      <c r="D6" s="10">
        <v>1831600</v>
      </c>
      <c r="E6" s="11">
        <v>1960624</v>
      </c>
      <c r="F6">
        <f t="shared" si="1"/>
        <v>4664729</v>
      </c>
      <c r="G6">
        <f t="shared" si="2"/>
        <v>3792224</v>
      </c>
      <c r="H6">
        <f t="shared" ref="H6:R6" si="9">IF(G6&gt;2*$F6,G6,ROUNDDOWN(G6*$S6,))</f>
        <v>3082698</v>
      </c>
      <c r="I6">
        <f t="shared" si="9"/>
        <v>2505925</v>
      </c>
      <c r="J6">
        <f t="shared" si="9"/>
        <v>2037066</v>
      </c>
      <c r="K6">
        <f t="shared" si="9"/>
        <v>1655930</v>
      </c>
      <c r="L6">
        <f t="shared" si="9"/>
        <v>1346105</v>
      </c>
      <c r="M6">
        <f t="shared" si="9"/>
        <v>1094248</v>
      </c>
      <c r="N6">
        <f t="shared" si="9"/>
        <v>889514</v>
      </c>
      <c r="O6">
        <f t="shared" si="9"/>
        <v>723085</v>
      </c>
      <c r="P6">
        <f t="shared" si="9"/>
        <v>587795</v>
      </c>
      <c r="Q6">
        <f t="shared" si="9"/>
        <v>477818</v>
      </c>
      <c r="R6">
        <f t="shared" si="9"/>
        <v>388418</v>
      </c>
      <c r="S6">
        <f t="shared" si="4"/>
        <v>0.81289999999999996</v>
      </c>
      <c r="T6">
        <f t="shared" si="5"/>
        <v>0</v>
      </c>
      <c r="U6">
        <f t="shared" si="6"/>
        <v>0</v>
      </c>
    </row>
    <row r="7" spans="1:21" x14ac:dyDescent="0.25">
      <c r="A7" s="12" t="s">
        <v>5</v>
      </c>
      <c r="B7" s="13">
        <v>1846928</v>
      </c>
      <c r="C7" s="13">
        <v>1851433</v>
      </c>
      <c r="D7" s="13">
        <v>2125113</v>
      </c>
      <c r="E7" s="14">
        <v>2028635</v>
      </c>
      <c r="F7">
        <f t="shared" si="1"/>
        <v>3698361</v>
      </c>
      <c r="G7">
        <f t="shared" si="2"/>
        <v>4153748</v>
      </c>
      <c r="H7">
        <f t="shared" ref="H7:R7" si="10">IF(G7&gt;2*$F7,G7,ROUNDDOWN(G7*$S7,))</f>
        <v>4665074</v>
      </c>
      <c r="I7">
        <f t="shared" si="10"/>
        <v>5239344</v>
      </c>
      <c r="J7">
        <f t="shared" si="10"/>
        <v>5884307</v>
      </c>
      <c r="K7">
        <f t="shared" si="10"/>
        <v>6608665</v>
      </c>
      <c r="L7">
        <f t="shared" si="10"/>
        <v>7422191</v>
      </c>
      <c r="M7">
        <f t="shared" si="10"/>
        <v>7422191</v>
      </c>
      <c r="N7">
        <f t="shared" si="10"/>
        <v>7422191</v>
      </c>
      <c r="O7">
        <f t="shared" si="10"/>
        <v>7422191</v>
      </c>
      <c r="P7">
        <f t="shared" si="10"/>
        <v>7422191</v>
      </c>
      <c r="Q7">
        <f t="shared" si="10"/>
        <v>7422191</v>
      </c>
      <c r="R7">
        <f t="shared" si="10"/>
        <v>7422191</v>
      </c>
      <c r="S7">
        <f t="shared" si="4"/>
        <v>1.1231</v>
      </c>
      <c r="T7">
        <f t="shared" si="5"/>
        <v>0</v>
      </c>
      <c r="U7">
        <f t="shared" si="6"/>
        <v>1</v>
      </c>
    </row>
    <row r="8" spans="1:21" x14ac:dyDescent="0.25">
      <c r="A8" s="9" t="s">
        <v>6</v>
      </c>
      <c r="B8" s="10">
        <v>3841577</v>
      </c>
      <c r="C8" s="10">
        <v>3848394</v>
      </c>
      <c r="D8" s="10">
        <v>3595975</v>
      </c>
      <c r="E8" s="11">
        <v>3123039</v>
      </c>
      <c r="F8">
        <f t="shared" si="1"/>
        <v>7689971</v>
      </c>
      <c r="G8">
        <f t="shared" si="2"/>
        <v>6719014</v>
      </c>
      <c r="H8">
        <f t="shared" ref="H8:R8" si="11">IF(G8&gt;2*$F8,G8,ROUNDDOWN(G8*$S8,))</f>
        <v>5870402</v>
      </c>
      <c r="I8">
        <f t="shared" si="11"/>
        <v>5128970</v>
      </c>
      <c r="J8">
        <f t="shared" si="11"/>
        <v>4481181</v>
      </c>
      <c r="K8">
        <f t="shared" si="11"/>
        <v>3915207</v>
      </c>
      <c r="L8">
        <f t="shared" si="11"/>
        <v>3420716</v>
      </c>
      <c r="M8">
        <f t="shared" si="11"/>
        <v>2988679</v>
      </c>
      <c r="N8">
        <f t="shared" si="11"/>
        <v>2611208</v>
      </c>
      <c r="O8">
        <f t="shared" si="11"/>
        <v>2281412</v>
      </c>
      <c r="P8">
        <f t="shared" si="11"/>
        <v>1993269</v>
      </c>
      <c r="Q8">
        <f t="shared" si="11"/>
        <v>1741519</v>
      </c>
      <c r="R8">
        <f t="shared" si="11"/>
        <v>1521565</v>
      </c>
      <c r="S8">
        <f t="shared" si="4"/>
        <v>0.87370000000000003</v>
      </c>
      <c r="T8">
        <f t="shared" si="5"/>
        <v>0</v>
      </c>
      <c r="U8">
        <f t="shared" si="6"/>
        <v>0</v>
      </c>
    </row>
    <row r="9" spans="1:21" x14ac:dyDescent="0.25">
      <c r="A9" s="12" t="s">
        <v>7</v>
      </c>
      <c r="B9" s="13">
        <v>679557</v>
      </c>
      <c r="C9" s="13">
        <v>655500</v>
      </c>
      <c r="D9" s="13">
        <v>1012012</v>
      </c>
      <c r="E9" s="14">
        <v>1067022</v>
      </c>
      <c r="F9">
        <f t="shared" si="1"/>
        <v>1335057</v>
      </c>
      <c r="G9">
        <f t="shared" si="2"/>
        <v>2079034</v>
      </c>
      <c r="H9">
        <f t="shared" ref="H9:R9" si="12">IF(G9&gt;2*$F9,G9,ROUNDDOWN(G9*$S9,))</f>
        <v>3237471</v>
      </c>
      <c r="I9">
        <f t="shared" si="12"/>
        <v>3237471</v>
      </c>
      <c r="J9">
        <f t="shared" si="12"/>
        <v>3237471</v>
      </c>
      <c r="K9">
        <f t="shared" si="12"/>
        <v>3237471</v>
      </c>
      <c r="L9">
        <f t="shared" si="12"/>
        <v>3237471</v>
      </c>
      <c r="M9">
        <f t="shared" si="12"/>
        <v>3237471</v>
      </c>
      <c r="N9">
        <f t="shared" si="12"/>
        <v>3237471</v>
      </c>
      <c r="O9">
        <f t="shared" si="12"/>
        <v>3237471</v>
      </c>
      <c r="P9">
        <f t="shared" si="12"/>
        <v>3237471</v>
      </c>
      <c r="Q9">
        <f t="shared" si="12"/>
        <v>3237471</v>
      </c>
      <c r="R9">
        <f t="shared" si="12"/>
        <v>3237471</v>
      </c>
      <c r="S9">
        <f t="shared" si="4"/>
        <v>1.5571999999999999</v>
      </c>
      <c r="T9">
        <f t="shared" si="5"/>
        <v>0</v>
      </c>
      <c r="U9">
        <f t="shared" si="6"/>
        <v>1</v>
      </c>
    </row>
    <row r="10" spans="1:21" x14ac:dyDescent="0.25">
      <c r="A10" s="9" t="s">
        <v>8</v>
      </c>
      <c r="B10" s="10">
        <v>1660998</v>
      </c>
      <c r="C10" s="10">
        <v>1630345</v>
      </c>
      <c r="D10" s="10">
        <v>1130119</v>
      </c>
      <c r="E10" s="11">
        <v>1080238</v>
      </c>
      <c r="F10">
        <f t="shared" si="1"/>
        <v>3291343</v>
      </c>
      <c r="G10">
        <f t="shared" si="2"/>
        <v>2210357</v>
      </c>
      <c r="H10">
        <f t="shared" ref="H10:R10" si="13">IF(G10&gt;2*$F10,G10,ROUNDDOWN(G10*$S10,))</f>
        <v>1484254</v>
      </c>
      <c r="I10">
        <f t="shared" si="13"/>
        <v>996676</v>
      </c>
      <c r="J10">
        <f t="shared" si="13"/>
        <v>669267</v>
      </c>
      <c r="K10">
        <f t="shared" si="13"/>
        <v>449412</v>
      </c>
      <c r="L10">
        <f t="shared" si="13"/>
        <v>301780</v>
      </c>
      <c r="M10">
        <f t="shared" si="13"/>
        <v>202645</v>
      </c>
      <c r="N10">
        <f t="shared" si="13"/>
        <v>136076</v>
      </c>
      <c r="O10">
        <f t="shared" si="13"/>
        <v>91375</v>
      </c>
      <c r="P10">
        <f t="shared" si="13"/>
        <v>61358</v>
      </c>
      <c r="Q10">
        <f t="shared" si="13"/>
        <v>41201</v>
      </c>
      <c r="R10">
        <f t="shared" si="13"/>
        <v>27666</v>
      </c>
      <c r="S10">
        <f t="shared" si="4"/>
        <v>0.67149999999999999</v>
      </c>
      <c r="T10">
        <f t="shared" si="5"/>
        <v>0</v>
      </c>
      <c r="U10">
        <f t="shared" si="6"/>
        <v>0</v>
      </c>
    </row>
    <row r="11" spans="1:21" x14ac:dyDescent="0.25">
      <c r="A11" s="12" t="s">
        <v>9</v>
      </c>
      <c r="B11" s="13">
        <v>1157622</v>
      </c>
      <c r="C11" s="13">
        <v>1182345</v>
      </c>
      <c r="D11" s="13">
        <v>830785</v>
      </c>
      <c r="E11" s="14">
        <v>833779</v>
      </c>
      <c r="F11">
        <f t="shared" si="1"/>
        <v>2339967</v>
      </c>
      <c r="G11">
        <f t="shared" si="2"/>
        <v>1664564</v>
      </c>
      <c r="H11">
        <f t="shared" ref="H11:R11" si="14">IF(G11&gt;2*$F11,G11,ROUNDDOWN(G11*$S11,))</f>
        <v>1184004</v>
      </c>
      <c r="I11">
        <f t="shared" si="14"/>
        <v>842182</v>
      </c>
      <c r="J11">
        <f t="shared" si="14"/>
        <v>599044</v>
      </c>
      <c r="K11">
        <f t="shared" si="14"/>
        <v>426099</v>
      </c>
      <c r="L11">
        <f t="shared" si="14"/>
        <v>303084</v>
      </c>
      <c r="M11">
        <f t="shared" si="14"/>
        <v>215583</v>
      </c>
      <c r="N11">
        <f t="shared" si="14"/>
        <v>153344</v>
      </c>
      <c r="O11">
        <f t="shared" si="14"/>
        <v>109073</v>
      </c>
      <c r="P11">
        <f t="shared" si="14"/>
        <v>77583</v>
      </c>
      <c r="Q11">
        <f t="shared" si="14"/>
        <v>55184</v>
      </c>
      <c r="R11">
        <f t="shared" si="14"/>
        <v>39252</v>
      </c>
      <c r="S11">
        <f t="shared" si="4"/>
        <v>0.71130000000000004</v>
      </c>
      <c r="T11">
        <f t="shared" si="5"/>
        <v>0</v>
      </c>
      <c r="U11">
        <f t="shared" si="6"/>
        <v>0</v>
      </c>
    </row>
    <row r="12" spans="1:21" x14ac:dyDescent="0.25">
      <c r="A12" s="9" t="s">
        <v>10</v>
      </c>
      <c r="B12" s="10">
        <v>1987047</v>
      </c>
      <c r="C12" s="10">
        <v>1996208</v>
      </c>
      <c r="D12" s="10">
        <v>2053892</v>
      </c>
      <c r="E12" s="11">
        <v>1697247</v>
      </c>
      <c r="F12">
        <f t="shared" si="1"/>
        <v>3983255</v>
      </c>
      <c r="G12">
        <f t="shared" si="2"/>
        <v>3751139</v>
      </c>
      <c r="H12">
        <f t="shared" ref="H12:R12" si="15">IF(G12&gt;2*$F12,G12,ROUNDDOWN(G12*$S12,))</f>
        <v>3532447</v>
      </c>
      <c r="I12">
        <f t="shared" si="15"/>
        <v>3326505</v>
      </c>
      <c r="J12">
        <f t="shared" si="15"/>
        <v>3132569</v>
      </c>
      <c r="K12">
        <f t="shared" si="15"/>
        <v>2949940</v>
      </c>
      <c r="L12">
        <f t="shared" si="15"/>
        <v>2777958</v>
      </c>
      <c r="M12">
        <f t="shared" si="15"/>
        <v>2616003</v>
      </c>
      <c r="N12">
        <f t="shared" si="15"/>
        <v>2463490</v>
      </c>
      <c r="O12">
        <f t="shared" si="15"/>
        <v>2319868</v>
      </c>
      <c r="P12">
        <f t="shared" si="15"/>
        <v>2184619</v>
      </c>
      <c r="Q12">
        <f t="shared" si="15"/>
        <v>2057255</v>
      </c>
      <c r="R12">
        <f t="shared" si="15"/>
        <v>1937317</v>
      </c>
      <c r="S12">
        <f t="shared" si="4"/>
        <v>0.94169999999999998</v>
      </c>
      <c r="T12">
        <f t="shared" si="5"/>
        <v>0</v>
      </c>
      <c r="U12">
        <f t="shared" si="6"/>
        <v>0</v>
      </c>
    </row>
    <row r="13" spans="1:21" x14ac:dyDescent="0.25">
      <c r="A13" s="12" t="s">
        <v>11</v>
      </c>
      <c r="B13" s="13">
        <v>3997724</v>
      </c>
      <c r="C13" s="13">
        <v>3690756</v>
      </c>
      <c r="D13" s="13">
        <v>4339393</v>
      </c>
      <c r="E13" s="14">
        <v>4639643</v>
      </c>
      <c r="F13">
        <f t="shared" si="1"/>
        <v>7688480</v>
      </c>
      <c r="G13">
        <f t="shared" si="2"/>
        <v>8979036</v>
      </c>
      <c r="H13">
        <f t="shared" ref="H13:R13" si="16">IF(G13&gt;2*$F13,G13,ROUNDDOWN(G13*$S13,))</f>
        <v>10485718</v>
      </c>
      <c r="I13">
        <f t="shared" si="16"/>
        <v>12245221</v>
      </c>
      <c r="J13">
        <f t="shared" si="16"/>
        <v>14299969</v>
      </c>
      <c r="K13">
        <f t="shared" si="16"/>
        <v>16699503</v>
      </c>
      <c r="L13">
        <f t="shared" si="16"/>
        <v>16699503</v>
      </c>
      <c r="M13">
        <f t="shared" si="16"/>
        <v>16699503</v>
      </c>
      <c r="N13">
        <f t="shared" si="16"/>
        <v>16699503</v>
      </c>
      <c r="O13">
        <f t="shared" si="16"/>
        <v>16699503</v>
      </c>
      <c r="P13">
        <f t="shared" si="16"/>
        <v>16699503</v>
      </c>
      <c r="Q13">
        <f t="shared" si="16"/>
        <v>16699503</v>
      </c>
      <c r="R13">
        <f t="shared" si="16"/>
        <v>16699503</v>
      </c>
      <c r="S13">
        <f t="shared" si="4"/>
        <v>1.1677999999999999</v>
      </c>
      <c r="T13">
        <f t="shared" si="5"/>
        <v>13</v>
      </c>
      <c r="U13">
        <f t="shared" si="6"/>
        <v>1</v>
      </c>
    </row>
    <row r="14" spans="1:21" x14ac:dyDescent="0.25">
      <c r="A14" s="9" t="s">
        <v>12</v>
      </c>
      <c r="B14" s="10">
        <v>996113</v>
      </c>
      <c r="C14" s="10">
        <v>964279</v>
      </c>
      <c r="D14" s="10">
        <v>1012487</v>
      </c>
      <c r="E14" s="11">
        <v>1128940</v>
      </c>
      <c r="F14">
        <f t="shared" si="1"/>
        <v>1960392</v>
      </c>
      <c r="G14">
        <f t="shared" si="2"/>
        <v>2141427</v>
      </c>
      <c r="H14">
        <f t="shared" ref="H14:R14" si="17">IF(G14&gt;2*$F14,G14,ROUNDDOWN(G14*$S14,))</f>
        <v>2339080</v>
      </c>
      <c r="I14">
        <f t="shared" si="17"/>
        <v>2554977</v>
      </c>
      <c r="J14">
        <f t="shared" si="17"/>
        <v>2790801</v>
      </c>
      <c r="K14">
        <f t="shared" si="17"/>
        <v>3048391</v>
      </c>
      <c r="L14">
        <f t="shared" si="17"/>
        <v>3329757</v>
      </c>
      <c r="M14">
        <f t="shared" si="17"/>
        <v>3637093</v>
      </c>
      <c r="N14">
        <f t="shared" si="17"/>
        <v>3972796</v>
      </c>
      <c r="O14">
        <f t="shared" si="17"/>
        <v>3972796</v>
      </c>
      <c r="P14">
        <f t="shared" si="17"/>
        <v>3972796</v>
      </c>
      <c r="Q14">
        <f t="shared" si="17"/>
        <v>3972796</v>
      </c>
      <c r="R14">
        <f t="shared" si="17"/>
        <v>3972796</v>
      </c>
      <c r="S14">
        <f t="shared" si="4"/>
        <v>1.0923</v>
      </c>
      <c r="T14">
        <f t="shared" si="5"/>
        <v>0</v>
      </c>
      <c r="U14">
        <f t="shared" si="6"/>
        <v>1</v>
      </c>
    </row>
    <row r="15" spans="1:21" x14ac:dyDescent="0.25">
      <c r="A15" s="12" t="s">
        <v>13</v>
      </c>
      <c r="B15" s="13">
        <v>1143634</v>
      </c>
      <c r="C15" s="13">
        <v>1033836</v>
      </c>
      <c r="D15" s="13">
        <v>909534</v>
      </c>
      <c r="E15" s="14">
        <v>856349</v>
      </c>
      <c r="F15">
        <f t="shared" si="1"/>
        <v>2177470</v>
      </c>
      <c r="G15">
        <f t="shared" si="2"/>
        <v>1765883</v>
      </c>
      <c r="H15">
        <f t="shared" ref="H15:R15" si="18">IF(G15&gt;2*$F15,G15,ROUNDDOWN(G15*$S15,))</f>
        <v>1431954</v>
      </c>
      <c r="I15">
        <f t="shared" si="18"/>
        <v>1161171</v>
      </c>
      <c r="J15">
        <f t="shared" si="18"/>
        <v>941593</v>
      </c>
      <c r="K15">
        <f t="shared" si="18"/>
        <v>763537</v>
      </c>
      <c r="L15">
        <f t="shared" si="18"/>
        <v>619152</v>
      </c>
      <c r="M15">
        <f t="shared" si="18"/>
        <v>502070</v>
      </c>
      <c r="N15">
        <f t="shared" si="18"/>
        <v>407128</v>
      </c>
      <c r="O15">
        <f t="shared" si="18"/>
        <v>330140</v>
      </c>
      <c r="P15">
        <f t="shared" si="18"/>
        <v>267710</v>
      </c>
      <c r="Q15">
        <f t="shared" si="18"/>
        <v>217086</v>
      </c>
      <c r="R15">
        <f t="shared" si="18"/>
        <v>176035</v>
      </c>
      <c r="S15">
        <f t="shared" si="4"/>
        <v>0.81089999999999995</v>
      </c>
      <c r="T15">
        <f t="shared" si="5"/>
        <v>0</v>
      </c>
      <c r="U15">
        <f t="shared" si="6"/>
        <v>0</v>
      </c>
    </row>
    <row r="16" spans="1:21" x14ac:dyDescent="0.25">
      <c r="A16" s="9" t="s">
        <v>14</v>
      </c>
      <c r="B16" s="10">
        <v>2549276</v>
      </c>
      <c r="C16" s="10">
        <v>2584751</v>
      </c>
      <c r="D16" s="10">
        <v>2033079</v>
      </c>
      <c r="E16" s="11">
        <v>2066918</v>
      </c>
      <c r="F16">
        <f t="shared" si="1"/>
        <v>5134027</v>
      </c>
      <c r="G16">
        <f t="shared" si="2"/>
        <v>4099997</v>
      </c>
      <c r="H16">
        <f t="shared" ref="H16:R16" si="19">IF(G16&gt;2*$F16,G16,ROUNDDOWN(G16*$S16,))</f>
        <v>3273847</v>
      </c>
      <c r="I16">
        <f t="shared" si="19"/>
        <v>2614166</v>
      </c>
      <c r="J16">
        <f t="shared" si="19"/>
        <v>2087411</v>
      </c>
      <c r="K16">
        <f t="shared" si="19"/>
        <v>1666797</v>
      </c>
      <c r="L16">
        <f t="shared" si="19"/>
        <v>1330937</v>
      </c>
      <c r="M16">
        <f t="shared" si="19"/>
        <v>1062753</v>
      </c>
      <c r="N16">
        <f t="shared" si="19"/>
        <v>848608</v>
      </c>
      <c r="O16">
        <f t="shared" si="19"/>
        <v>677613</v>
      </c>
      <c r="P16">
        <f t="shared" si="19"/>
        <v>541073</v>
      </c>
      <c r="Q16">
        <f t="shared" si="19"/>
        <v>432046</v>
      </c>
      <c r="R16">
        <f t="shared" si="19"/>
        <v>344988</v>
      </c>
      <c r="S16">
        <f t="shared" si="4"/>
        <v>0.79849999999999999</v>
      </c>
      <c r="T16">
        <f t="shared" si="5"/>
        <v>0</v>
      </c>
      <c r="U16">
        <f t="shared" si="6"/>
        <v>0</v>
      </c>
    </row>
    <row r="17" spans="1:25" x14ac:dyDescent="0.25">
      <c r="A17" s="12" t="s">
        <v>15</v>
      </c>
      <c r="B17" s="13">
        <v>1367212</v>
      </c>
      <c r="C17" s="13">
        <v>1361389</v>
      </c>
      <c r="D17" s="13">
        <v>1572320</v>
      </c>
      <c r="E17" s="14">
        <v>1836258</v>
      </c>
      <c r="F17">
        <f t="shared" si="1"/>
        <v>2728601</v>
      </c>
      <c r="G17">
        <f t="shared" si="2"/>
        <v>3408578</v>
      </c>
      <c r="H17">
        <f t="shared" ref="H17:R17" si="20">IF(G17&gt;2*$F17,G17,ROUNDDOWN(G17*$S17,))</f>
        <v>4257995</v>
      </c>
      <c r="I17">
        <f t="shared" si="20"/>
        <v>5319087</v>
      </c>
      <c r="J17">
        <f t="shared" si="20"/>
        <v>6644603</v>
      </c>
      <c r="K17">
        <f t="shared" si="20"/>
        <v>6644603</v>
      </c>
      <c r="L17">
        <f t="shared" si="20"/>
        <v>6644603</v>
      </c>
      <c r="M17">
        <f t="shared" si="20"/>
        <v>6644603</v>
      </c>
      <c r="N17">
        <f t="shared" si="20"/>
        <v>6644603</v>
      </c>
      <c r="O17">
        <f t="shared" si="20"/>
        <v>6644603</v>
      </c>
      <c r="P17">
        <f t="shared" si="20"/>
        <v>6644603</v>
      </c>
      <c r="Q17">
        <f t="shared" si="20"/>
        <v>6644603</v>
      </c>
      <c r="R17">
        <f t="shared" si="20"/>
        <v>6644603</v>
      </c>
      <c r="S17">
        <f t="shared" si="4"/>
        <v>1.2492000000000001</v>
      </c>
      <c r="T17">
        <f t="shared" si="5"/>
        <v>0</v>
      </c>
      <c r="U17">
        <f t="shared" si="6"/>
        <v>1</v>
      </c>
    </row>
    <row r="18" spans="1:25" x14ac:dyDescent="0.25">
      <c r="A18" s="9" t="s">
        <v>16</v>
      </c>
      <c r="B18" s="10">
        <v>2567464</v>
      </c>
      <c r="C18" s="10">
        <v>2441857</v>
      </c>
      <c r="D18" s="10">
        <v>1524132</v>
      </c>
      <c r="E18" s="11">
        <v>1496810</v>
      </c>
      <c r="F18">
        <f t="shared" si="1"/>
        <v>5009321</v>
      </c>
      <c r="G18">
        <f t="shared" si="2"/>
        <v>3020942</v>
      </c>
      <c r="H18">
        <f t="shared" ref="H18:R18" si="21">IF(G18&gt;2*$F18,G18,ROUNDDOWN(G18*$S18,))</f>
        <v>1821628</v>
      </c>
      <c r="I18">
        <f t="shared" si="21"/>
        <v>1098441</v>
      </c>
      <c r="J18">
        <f t="shared" si="21"/>
        <v>662359</v>
      </c>
      <c r="K18">
        <f t="shared" si="21"/>
        <v>399402</v>
      </c>
      <c r="L18">
        <f t="shared" si="21"/>
        <v>240839</v>
      </c>
      <c r="M18">
        <f t="shared" si="21"/>
        <v>145225</v>
      </c>
      <c r="N18">
        <f t="shared" si="21"/>
        <v>87570</v>
      </c>
      <c r="O18">
        <f t="shared" si="21"/>
        <v>52804</v>
      </c>
      <c r="P18">
        <f t="shared" si="21"/>
        <v>31840</v>
      </c>
      <c r="Q18">
        <f t="shared" si="21"/>
        <v>19199</v>
      </c>
      <c r="R18">
        <f t="shared" si="21"/>
        <v>11576</v>
      </c>
      <c r="S18">
        <f t="shared" si="4"/>
        <v>0.60299999999999998</v>
      </c>
      <c r="T18">
        <f t="shared" si="5"/>
        <v>0</v>
      </c>
      <c r="U18">
        <f t="shared" si="6"/>
        <v>0</v>
      </c>
    </row>
    <row r="19" spans="1:25" x14ac:dyDescent="0.25">
      <c r="A19" s="12" t="s">
        <v>17</v>
      </c>
      <c r="B19" s="13">
        <v>1334060</v>
      </c>
      <c r="C19" s="13">
        <v>1395231</v>
      </c>
      <c r="D19" s="13">
        <v>578655</v>
      </c>
      <c r="E19" s="14">
        <v>677663</v>
      </c>
      <c r="F19">
        <f t="shared" si="1"/>
        <v>2729291</v>
      </c>
      <c r="G19">
        <f t="shared" si="2"/>
        <v>1256318</v>
      </c>
      <c r="H19">
        <f t="shared" ref="H19:R19" si="22">IF(G19&gt;2*$F19,G19,ROUNDDOWN(G19*$S19,))</f>
        <v>578283</v>
      </c>
      <c r="I19">
        <f t="shared" si="22"/>
        <v>266183</v>
      </c>
      <c r="J19">
        <f t="shared" si="22"/>
        <v>122524</v>
      </c>
      <c r="K19">
        <f t="shared" si="22"/>
        <v>56397</v>
      </c>
      <c r="L19">
        <f t="shared" si="22"/>
        <v>25959</v>
      </c>
      <c r="M19">
        <f t="shared" si="22"/>
        <v>11948</v>
      </c>
      <c r="N19">
        <f t="shared" si="22"/>
        <v>5499</v>
      </c>
      <c r="O19">
        <f t="shared" si="22"/>
        <v>2531</v>
      </c>
      <c r="P19">
        <f t="shared" si="22"/>
        <v>1165</v>
      </c>
      <c r="Q19">
        <f t="shared" si="22"/>
        <v>536</v>
      </c>
      <c r="R19">
        <f t="shared" si="22"/>
        <v>246</v>
      </c>
      <c r="S19">
        <f t="shared" si="4"/>
        <v>0.46029999999999999</v>
      </c>
      <c r="T19">
        <f t="shared" si="5"/>
        <v>0</v>
      </c>
      <c r="U19">
        <f t="shared" si="6"/>
        <v>0</v>
      </c>
    </row>
    <row r="20" spans="1:25" x14ac:dyDescent="0.25">
      <c r="A20" s="9" t="s">
        <v>18</v>
      </c>
      <c r="B20" s="10">
        <v>2976209</v>
      </c>
      <c r="C20" s="10">
        <v>3199665</v>
      </c>
      <c r="D20" s="10">
        <v>1666477</v>
      </c>
      <c r="E20" s="11">
        <v>1759240</v>
      </c>
      <c r="F20">
        <f t="shared" si="1"/>
        <v>6175874</v>
      </c>
      <c r="G20">
        <f t="shared" si="2"/>
        <v>3425717</v>
      </c>
      <c r="H20">
        <f t="shared" ref="H20:R20" si="23">IF(G20&gt;2*$F20,G20,ROUNDDOWN(G20*$S20,))</f>
        <v>1899902</v>
      </c>
      <c r="I20">
        <f t="shared" si="23"/>
        <v>1053685</v>
      </c>
      <c r="J20">
        <f t="shared" si="23"/>
        <v>584373</v>
      </c>
      <c r="K20">
        <f t="shared" si="23"/>
        <v>324093</v>
      </c>
      <c r="L20">
        <f t="shared" si="23"/>
        <v>179741</v>
      </c>
      <c r="M20">
        <f t="shared" si="23"/>
        <v>99684</v>
      </c>
      <c r="N20">
        <f t="shared" si="23"/>
        <v>55284</v>
      </c>
      <c r="O20">
        <f t="shared" si="23"/>
        <v>30660</v>
      </c>
      <c r="P20">
        <f t="shared" si="23"/>
        <v>17004</v>
      </c>
      <c r="Q20">
        <f t="shared" si="23"/>
        <v>9430</v>
      </c>
      <c r="R20">
        <f t="shared" si="23"/>
        <v>5229</v>
      </c>
      <c r="S20">
        <f t="shared" si="4"/>
        <v>0.55459999999999998</v>
      </c>
      <c r="T20">
        <f t="shared" si="5"/>
        <v>0</v>
      </c>
      <c r="U20">
        <f t="shared" si="6"/>
        <v>0</v>
      </c>
      <c r="Y20" t="s">
        <v>71</v>
      </c>
    </row>
    <row r="21" spans="1:25" x14ac:dyDescent="0.25">
      <c r="A21" s="12" t="s">
        <v>19</v>
      </c>
      <c r="B21" s="13">
        <v>1443351</v>
      </c>
      <c r="C21" s="13">
        <v>1565539</v>
      </c>
      <c r="D21" s="13">
        <v>1355276</v>
      </c>
      <c r="E21" s="14">
        <v>1423414</v>
      </c>
      <c r="F21">
        <f t="shared" si="1"/>
        <v>3008890</v>
      </c>
      <c r="G21">
        <f t="shared" si="2"/>
        <v>2778690</v>
      </c>
      <c r="H21">
        <f t="shared" ref="H21:R21" si="24">IF(G21&gt;2*$F21,G21,ROUNDDOWN(G21*$S21,))</f>
        <v>2565842</v>
      </c>
      <c r="I21">
        <f t="shared" si="24"/>
        <v>2369298</v>
      </c>
      <c r="J21">
        <f t="shared" si="24"/>
        <v>2187809</v>
      </c>
      <c r="K21">
        <f t="shared" si="24"/>
        <v>2020222</v>
      </c>
      <c r="L21">
        <f t="shared" si="24"/>
        <v>1865472</v>
      </c>
      <c r="M21">
        <f t="shared" si="24"/>
        <v>1722576</v>
      </c>
      <c r="N21">
        <f t="shared" si="24"/>
        <v>1590626</v>
      </c>
      <c r="O21">
        <f t="shared" si="24"/>
        <v>1468784</v>
      </c>
      <c r="P21">
        <f t="shared" si="24"/>
        <v>1356275</v>
      </c>
      <c r="Q21">
        <f t="shared" si="24"/>
        <v>1252384</v>
      </c>
      <c r="R21">
        <f t="shared" si="24"/>
        <v>1156451</v>
      </c>
      <c r="S21">
        <f t="shared" si="4"/>
        <v>0.9234</v>
      </c>
      <c r="T21">
        <f t="shared" si="5"/>
        <v>0</v>
      </c>
      <c r="U21">
        <f t="shared" si="6"/>
        <v>0</v>
      </c>
      <c r="X21" t="s">
        <v>72</v>
      </c>
      <c r="Y21" s="8">
        <f>SUM(R2:R51)</f>
        <v>125930205</v>
      </c>
    </row>
    <row r="22" spans="1:25" x14ac:dyDescent="0.25">
      <c r="A22" s="9" t="s">
        <v>20</v>
      </c>
      <c r="B22" s="10">
        <v>2486640</v>
      </c>
      <c r="C22" s="10">
        <v>2265936</v>
      </c>
      <c r="D22" s="10">
        <v>297424</v>
      </c>
      <c r="E22" s="11">
        <v>274759</v>
      </c>
      <c r="F22">
        <f t="shared" si="1"/>
        <v>4752576</v>
      </c>
      <c r="G22">
        <f t="shared" si="2"/>
        <v>572183</v>
      </c>
      <c r="H22">
        <f t="shared" ref="H22:R22" si="25">IF(G22&gt;2*$F22,G22,ROUNDDOWN(G22*$S22,))</f>
        <v>68833</v>
      </c>
      <c r="I22">
        <f t="shared" si="25"/>
        <v>8280</v>
      </c>
      <c r="J22">
        <f t="shared" si="25"/>
        <v>996</v>
      </c>
      <c r="K22">
        <f t="shared" si="25"/>
        <v>119</v>
      </c>
      <c r="L22">
        <f t="shared" si="25"/>
        <v>14</v>
      </c>
      <c r="M22">
        <f t="shared" si="25"/>
        <v>1</v>
      </c>
      <c r="N22">
        <f t="shared" si="25"/>
        <v>0</v>
      </c>
      <c r="O22">
        <f t="shared" si="25"/>
        <v>0</v>
      </c>
      <c r="P22">
        <f t="shared" si="25"/>
        <v>0</v>
      </c>
      <c r="Q22">
        <f t="shared" si="25"/>
        <v>0</v>
      </c>
      <c r="R22">
        <f t="shared" si="25"/>
        <v>0</v>
      </c>
      <c r="S22">
        <f t="shared" si="4"/>
        <v>0.1203</v>
      </c>
      <c r="T22">
        <f t="shared" si="5"/>
        <v>0</v>
      </c>
      <c r="U22">
        <f t="shared" si="6"/>
        <v>0</v>
      </c>
      <c r="X22" t="s">
        <v>73</v>
      </c>
      <c r="Y22" s="8" t="s">
        <v>11</v>
      </c>
    </row>
    <row r="23" spans="1:25" x14ac:dyDescent="0.25">
      <c r="A23" s="12" t="s">
        <v>21</v>
      </c>
      <c r="B23" s="13">
        <v>685438</v>
      </c>
      <c r="C23" s="13">
        <v>749124</v>
      </c>
      <c r="D23" s="13">
        <v>2697677</v>
      </c>
      <c r="E23" s="14">
        <v>2821550</v>
      </c>
      <c r="F23">
        <f t="shared" si="1"/>
        <v>1434562</v>
      </c>
      <c r="G23">
        <f t="shared" si="2"/>
        <v>5519227</v>
      </c>
      <c r="H23">
        <f t="shared" ref="H23:R23" si="26">IF(G23&gt;2*$F23,G23,ROUNDDOWN(G23*$S23,))</f>
        <v>5519227</v>
      </c>
      <c r="I23">
        <f t="shared" si="26"/>
        <v>5519227</v>
      </c>
      <c r="J23">
        <f t="shared" si="26"/>
        <v>5519227</v>
      </c>
      <c r="K23">
        <f t="shared" si="26"/>
        <v>5519227</v>
      </c>
      <c r="L23">
        <f t="shared" si="26"/>
        <v>5519227</v>
      </c>
      <c r="M23">
        <f t="shared" si="26"/>
        <v>5519227</v>
      </c>
      <c r="N23">
        <f t="shared" si="26"/>
        <v>5519227</v>
      </c>
      <c r="O23">
        <f t="shared" si="26"/>
        <v>5519227</v>
      </c>
      <c r="P23">
        <f t="shared" si="26"/>
        <v>5519227</v>
      </c>
      <c r="Q23">
        <f t="shared" si="26"/>
        <v>5519227</v>
      </c>
      <c r="R23">
        <f t="shared" si="26"/>
        <v>5519227</v>
      </c>
      <c r="S23">
        <f t="shared" si="4"/>
        <v>3.8473000000000002</v>
      </c>
      <c r="T23">
        <f t="shared" si="5"/>
        <v>0</v>
      </c>
      <c r="U23">
        <f t="shared" si="6"/>
        <v>1</v>
      </c>
    </row>
    <row r="24" spans="1:25" x14ac:dyDescent="0.25">
      <c r="A24" s="9" t="s">
        <v>22</v>
      </c>
      <c r="B24" s="10">
        <v>2166753</v>
      </c>
      <c r="C24" s="10">
        <v>2338698</v>
      </c>
      <c r="D24" s="10">
        <v>1681433</v>
      </c>
      <c r="E24" s="11">
        <v>1592443</v>
      </c>
      <c r="F24">
        <f t="shared" si="1"/>
        <v>4505451</v>
      </c>
      <c r="G24">
        <f t="shared" si="2"/>
        <v>3273876</v>
      </c>
      <c r="H24">
        <f t="shared" ref="H24:R24" si="27">IF(G24&gt;2*$F24,G24,ROUNDDOWN(G24*$S24,))</f>
        <v>2378798</v>
      </c>
      <c r="I24">
        <f t="shared" si="27"/>
        <v>1728434</v>
      </c>
      <c r="J24">
        <f t="shared" si="27"/>
        <v>1255880</v>
      </c>
      <c r="K24">
        <f t="shared" si="27"/>
        <v>912522</v>
      </c>
      <c r="L24">
        <f t="shared" si="27"/>
        <v>663038</v>
      </c>
      <c r="M24">
        <f t="shared" si="27"/>
        <v>481763</v>
      </c>
      <c r="N24">
        <f t="shared" si="27"/>
        <v>350048</v>
      </c>
      <c r="O24">
        <f t="shared" si="27"/>
        <v>254344</v>
      </c>
      <c r="P24">
        <f t="shared" si="27"/>
        <v>184806</v>
      </c>
      <c r="Q24">
        <f t="shared" si="27"/>
        <v>134280</v>
      </c>
      <c r="R24">
        <f t="shared" si="27"/>
        <v>97567</v>
      </c>
      <c r="S24">
        <f t="shared" si="4"/>
        <v>0.72660000000000002</v>
      </c>
      <c r="T24">
        <f t="shared" si="5"/>
        <v>0</v>
      </c>
      <c r="U24">
        <f t="shared" si="6"/>
        <v>0</v>
      </c>
    </row>
    <row r="25" spans="1:25" x14ac:dyDescent="0.25">
      <c r="A25" s="12" t="s">
        <v>23</v>
      </c>
      <c r="B25" s="13">
        <v>643177</v>
      </c>
      <c r="C25" s="13">
        <v>684187</v>
      </c>
      <c r="D25" s="13">
        <v>796213</v>
      </c>
      <c r="E25" s="14">
        <v>867904</v>
      </c>
      <c r="F25">
        <f t="shared" si="1"/>
        <v>1327364</v>
      </c>
      <c r="G25">
        <f t="shared" si="2"/>
        <v>1664117</v>
      </c>
      <c r="H25">
        <f t="shared" ref="H25:R25" si="28">IF(G25&gt;2*$F25,G25,ROUNDDOWN(G25*$S25,))</f>
        <v>2086303</v>
      </c>
      <c r="I25">
        <f t="shared" si="28"/>
        <v>2615598</v>
      </c>
      <c r="J25">
        <f t="shared" si="28"/>
        <v>3279175</v>
      </c>
      <c r="K25">
        <f t="shared" si="28"/>
        <v>3279175</v>
      </c>
      <c r="L25">
        <f t="shared" si="28"/>
        <v>3279175</v>
      </c>
      <c r="M25">
        <f t="shared" si="28"/>
        <v>3279175</v>
      </c>
      <c r="N25">
        <f t="shared" si="28"/>
        <v>3279175</v>
      </c>
      <c r="O25">
        <f t="shared" si="28"/>
        <v>3279175</v>
      </c>
      <c r="P25">
        <f t="shared" si="28"/>
        <v>3279175</v>
      </c>
      <c r="Q25">
        <f t="shared" si="28"/>
        <v>3279175</v>
      </c>
      <c r="R25">
        <f t="shared" si="28"/>
        <v>3279175</v>
      </c>
      <c r="S25">
        <f t="shared" si="4"/>
        <v>1.2537</v>
      </c>
      <c r="T25">
        <f t="shared" si="5"/>
        <v>0</v>
      </c>
      <c r="U25">
        <f t="shared" si="6"/>
        <v>1</v>
      </c>
    </row>
    <row r="26" spans="1:25" x14ac:dyDescent="0.25">
      <c r="A26" s="9" t="s">
        <v>24</v>
      </c>
      <c r="B26" s="10">
        <v>450192</v>
      </c>
      <c r="C26" s="10">
        <v>434755</v>
      </c>
      <c r="D26" s="10">
        <v>1656446</v>
      </c>
      <c r="E26" s="11">
        <v>1691000</v>
      </c>
      <c r="F26">
        <f t="shared" si="1"/>
        <v>884947</v>
      </c>
      <c r="G26">
        <f t="shared" si="2"/>
        <v>3347446</v>
      </c>
      <c r="H26">
        <f t="shared" ref="H26:R26" si="29">IF(G26&gt;2*$F26,G26,ROUNDDOWN(G26*$S26,))</f>
        <v>3347446</v>
      </c>
      <c r="I26">
        <f t="shared" si="29"/>
        <v>3347446</v>
      </c>
      <c r="J26">
        <f t="shared" si="29"/>
        <v>3347446</v>
      </c>
      <c r="K26">
        <f t="shared" si="29"/>
        <v>3347446</v>
      </c>
      <c r="L26">
        <f t="shared" si="29"/>
        <v>3347446</v>
      </c>
      <c r="M26">
        <f t="shared" si="29"/>
        <v>3347446</v>
      </c>
      <c r="N26">
        <f t="shared" si="29"/>
        <v>3347446</v>
      </c>
      <c r="O26">
        <f t="shared" si="29"/>
        <v>3347446</v>
      </c>
      <c r="P26">
        <f t="shared" si="29"/>
        <v>3347446</v>
      </c>
      <c r="Q26">
        <f t="shared" si="29"/>
        <v>3347446</v>
      </c>
      <c r="R26">
        <f t="shared" si="29"/>
        <v>3347446</v>
      </c>
      <c r="S26">
        <f t="shared" si="4"/>
        <v>3.7826</v>
      </c>
      <c r="T26">
        <f t="shared" si="5"/>
        <v>0</v>
      </c>
      <c r="U26">
        <f t="shared" si="6"/>
        <v>1</v>
      </c>
    </row>
    <row r="27" spans="1:25" x14ac:dyDescent="0.25">
      <c r="A27" s="12" t="s">
        <v>25</v>
      </c>
      <c r="B27" s="13">
        <v>1037774</v>
      </c>
      <c r="C27" s="13">
        <v>1113789</v>
      </c>
      <c r="D27" s="13">
        <v>877464</v>
      </c>
      <c r="E27" s="14">
        <v>990837</v>
      </c>
      <c r="F27">
        <f t="shared" si="1"/>
        <v>2151563</v>
      </c>
      <c r="G27">
        <f t="shared" si="2"/>
        <v>1868301</v>
      </c>
      <c r="H27">
        <f t="shared" ref="H27:R27" si="30">IF(G27&gt;2*$F27,G27,ROUNDDOWN(G27*$S27,))</f>
        <v>1622245</v>
      </c>
      <c r="I27">
        <f t="shared" si="30"/>
        <v>1408595</v>
      </c>
      <c r="J27">
        <f t="shared" si="30"/>
        <v>1223083</v>
      </c>
      <c r="K27">
        <f t="shared" si="30"/>
        <v>1062002</v>
      </c>
      <c r="L27">
        <f t="shared" si="30"/>
        <v>922136</v>
      </c>
      <c r="M27">
        <f t="shared" si="30"/>
        <v>800690</v>
      </c>
      <c r="N27">
        <f t="shared" si="30"/>
        <v>695239</v>
      </c>
      <c r="O27">
        <f t="shared" si="30"/>
        <v>603676</v>
      </c>
      <c r="P27">
        <f t="shared" si="30"/>
        <v>524171</v>
      </c>
      <c r="Q27">
        <f t="shared" si="30"/>
        <v>455137</v>
      </c>
      <c r="R27">
        <f t="shared" si="30"/>
        <v>395195</v>
      </c>
      <c r="S27">
        <f t="shared" si="4"/>
        <v>0.86829999999999996</v>
      </c>
      <c r="T27">
        <f t="shared" si="5"/>
        <v>0</v>
      </c>
      <c r="U27">
        <f t="shared" si="6"/>
        <v>0</v>
      </c>
    </row>
    <row r="28" spans="1:25" x14ac:dyDescent="0.25">
      <c r="A28" s="9" t="s">
        <v>26</v>
      </c>
      <c r="B28" s="10">
        <v>2351213</v>
      </c>
      <c r="C28" s="10">
        <v>2358482</v>
      </c>
      <c r="D28" s="10">
        <v>1098384</v>
      </c>
      <c r="E28" s="11">
        <v>1121488</v>
      </c>
      <c r="F28">
        <f t="shared" si="1"/>
        <v>4709695</v>
      </c>
      <c r="G28">
        <f t="shared" si="2"/>
        <v>2219872</v>
      </c>
      <c r="H28">
        <f t="shared" ref="H28:R28" si="31">IF(G28&gt;2*$F28,G28,ROUNDDOWN(G28*$S28,))</f>
        <v>1046225</v>
      </c>
      <c r="I28">
        <f t="shared" si="31"/>
        <v>493085</v>
      </c>
      <c r="J28">
        <f t="shared" si="31"/>
        <v>232390</v>
      </c>
      <c r="K28">
        <f t="shared" si="31"/>
        <v>109525</v>
      </c>
      <c r="L28">
        <f t="shared" si="31"/>
        <v>51619</v>
      </c>
      <c r="M28">
        <f t="shared" si="31"/>
        <v>24328</v>
      </c>
      <c r="N28">
        <f t="shared" si="31"/>
        <v>11465</v>
      </c>
      <c r="O28">
        <f t="shared" si="31"/>
        <v>5403</v>
      </c>
      <c r="P28">
        <f t="shared" si="31"/>
        <v>2546</v>
      </c>
      <c r="Q28">
        <f t="shared" si="31"/>
        <v>1199</v>
      </c>
      <c r="R28">
        <f t="shared" si="31"/>
        <v>565</v>
      </c>
      <c r="S28">
        <f t="shared" si="4"/>
        <v>0.4713</v>
      </c>
      <c r="T28">
        <f t="shared" si="5"/>
        <v>0</v>
      </c>
      <c r="U28">
        <f t="shared" si="6"/>
        <v>0</v>
      </c>
    </row>
    <row r="29" spans="1:25" x14ac:dyDescent="0.25">
      <c r="A29" s="12" t="s">
        <v>27</v>
      </c>
      <c r="B29" s="13">
        <v>2613354</v>
      </c>
      <c r="C29" s="13">
        <v>2837241</v>
      </c>
      <c r="D29" s="13">
        <v>431144</v>
      </c>
      <c r="E29" s="14">
        <v>434113</v>
      </c>
      <c r="F29">
        <f t="shared" si="1"/>
        <v>5450595</v>
      </c>
      <c r="G29">
        <f t="shared" si="2"/>
        <v>865257</v>
      </c>
      <c r="H29">
        <f t="shared" ref="H29:R29" si="32">IF(G29&gt;2*$F29,G29,ROUNDDOWN(G29*$S29,))</f>
        <v>137316</v>
      </c>
      <c r="I29">
        <f t="shared" si="32"/>
        <v>21792</v>
      </c>
      <c r="J29">
        <f t="shared" si="32"/>
        <v>3458</v>
      </c>
      <c r="K29">
        <f t="shared" si="32"/>
        <v>548</v>
      </c>
      <c r="L29">
        <f t="shared" si="32"/>
        <v>86</v>
      </c>
      <c r="M29">
        <f t="shared" si="32"/>
        <v>13</v>
      </c>
      <c r="N29">
        <f t="shared" si="32"/>
        <v>2</v>
      </c>
      <c r="O29">
        <f t="shared" si="32"/>
        <v>0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4"/>
        <v>0.15870000000000001</v>
      </c>
      <c r="T29">
        <f t="shared" si="5"/>
        <v>0</v>
      </c>
      <c r="U29">
        <f t="shared" si="6"/>
        <v>0</v>
      </c>
    </row>
    <row r="30" spans="1:25" x14ac:dyDescent="0.25">
      <c r="A30" s="9" t="s">
        <v>28</v>
      </c>
      <c r="B30" s="10">
        <v>1859691</v>
      </c>
      <c r="C30" s="10">
        <v>1844250</v>
      </c>
      <c r="D30" s="10">
        <v>1460134</v>
      </c>
      <c r="E30" s="11">
        <v>1585258</v>
      </c>
      <c r="F30">
        <f t="shared" si="1"/>
        <v>3703941</v>
      </c>
      <c r="G30">
        <f t="shared" si="2"/>
        <v>3045392</v>
      </c>
      <c r="H30">
        <f t="shared" ref="H30:R30" si="33">IF(G30&gt;2*$F30,G30,ROUNDDOWN(G30*$S30,))</f>
        <v>2503921</v>
      </c>
      <c r="I30">
        <f t="shared" si="33"/>
        <v>2058723</v>
      </c>
      <c r="J30">
        <f t="shared" si="33"/>
        <v>1692682</v>
      </c>
      <c r="K30">
        <f t="shared" si="33"/>
        <v>1391723</v>
      </c>
      <c r="L30">
        <f t="shared" si="33"/>
        <v>1144274</v>
      </c>
      <c r="M30">
        <f t="shared" si="33"/>
        <v>940822</v>
      </c>
      <c r="N30">
        <f t="shared" si="33"/>
        <v>773543</v>
      </c>
      <c r="O30">
        <f t="shared" si="33"/>
        <v>636007</v>
      </c>
      <c r="P30">
        <f t="shared" si="33"/>
        <v>522924</v>
      </c>
      <c r="Q30">
        <f t="shared" si="33"/>
        <v>429948</v>
      </c>
      <c r="R30">
        <f t="shared" si="33"/>
        <v>353503</v>
      </c>
      <c r="S30">
        <f t="shared" si="4"/>
        <v>0.82220000000000004</v>
      </c>
      <c r="T30">
        <f t="shared" si="5"/>
        <v>0</v>
      </c>
      <c r="U30">
        <f t="shared" si="6"/>
        <v>0</v>
      </c>
    </row>
    <row r="31" spans="1:25" x14ac:dyDescent="0.25">
      <c r="A31" s="12" t="s">
        <v>29</v>
      </c>
      <c r="B31" s="13">
        <v>2478386</v>
      </c>
      <c r="C31" s="13">
        <v>2562144</v>
      </c>
      <c r="D31" s="13">
        <v>30035</v>
      </c>
      <c r="E31" s="14">
        <v>29396</v>
      </c>
      <c r="F31">
        <f t="shared" si="1"/>
        <v>5040530</v>
      </c>
      <c r="G31">
        <f t="shared" si="2"/>
        <v>59431</v>
      </c>
      <c r="H31">
        <f t="shared" ref="H31:R31" si="34">IF(G31&gt;2*$F31,G31,ROUNDDOWN(G31*$S31,))</f>
        <v>695</v>
      </c>
      <c r="I31">
        <f t="shared" si="34"/>
        <v>8</v>
      </c>
      <c r="J31">
        <f t="shared" si="34"/>
        <v>0</v>
      </c>
      <c r="K31">
        <f t="shared" si="34"/>
        <v>0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4"/>
        <v>1.17E-2</v>
      </c>
      <c r="T31">
        <f t="shared" si="5"/>
        <v>0</v>
      </c>
      <c r="U31">
        <f t="shared" si="6"/>
        <v>0</v>
      </c>
    </row>
    <row r="32" spans="1:25" x14ac:dyDescent="0.25">
      <c r="A32" s="9" t="s">
        <v>30</v>
      </c>
      <c r="B32" s="10">
        <v>1938122</v>
      </c>
      <c r="C32" s="10">
        <v>1816647</v>
      </c>
      <c r="D32" s="10">
        <v>1602356</v>
      </c>
      <c r="E32" s="11">
        <v>1875221</v>
      </c>
      <c r="F32">
        <f t="shared" si="1"/>
        <v>3754769</v>
      </c>
      <c r="G32">
        <f t="shared" si="2"/>
        <v>3477577</v>
      </c>
      <c r="H32">
        <f t="shared" ref="H32:R32" si="35">IF(G32&gt;2*$F32,G32,ROUNDDOWN(G32*$S32,))</f>
        <v>3220584</v>
      </c>
      <c r="I32">
        <f t="shared" si="35"/>
        <v>2982582</v>
      </c>
      <c r="J32">
        <f t="shared" si="35"/>
        <v>2762169</v>
      </c>
      <c r="K32">
        <f t="shared" si="35"/>
        <v>2558044</v>
      </c>
      <c r="L32">
        <f t="shared" si="35"/>
        <v>2369004</v>
      </c>
      <c r="M32">
        <f t="shared" si="35"/>
        <v>2193934</v>
      </c>
      <c r="N32">
        <f t="shared" si="35"/>
        <v>2031802</v>
      </c>
      <c r="O32">
        <f t="shared" si="35"/>
        <v>1881651</v>
      </c>
      <c r="P32">
        <f t="shared" si="35"/>
        <v>1742596</v>
      </c>
      <c r="Q32">
        <f t="shared" si="35"/>
        <v>1613818</v>
      </c>
      <c r="R32">
        <f t="shared" si="35"/>
        <v>1494556</v>
      </c>
      <c r="S32">
        <f t="shared" si="4"/>
        <v>0.92610000000000003</v>
      </c>
      <c r="T32">
        <f t="shared" si="5"/>
        <v>0</v>
      </c>
      <c r="U32">
        <f t="shared" si="6"/>
        <v>0</v>
      </c>
    </row>
    <row r="33" spans="1:21" x14ac:dyDescent="0.25">
      <c r="A33" s="12" t="s">
        <v>31</v>
      </c>
      <c r="B33" s="13">
        <v>992523</v>
      </c>
      <c r="C33" s="13">
        <v>1028501</v>
      </c>
      <c r="D33" s="13">
        <v>1995446</v>
      </c>
      <c r="E33" s="14">
        <v>1860524</v>
      </c>
      <c r="F33">
        <f t="shared" si="1"/>
        <v>2021024</v>
      </c>
      <c r="G33">
        <f t="shared" si="2"/>
        <v>3855970</v>
      </c>
      <c r="H33">
        <f t="shared" ref="H33:R33" si="36">IF(G33&gt;2*$F33,G33,ROUNDDOWN(G33*$S33,))</f>
        <v>7356805</v>
      </c>
      <c r="I33">
        <f t="shared" si="36"/>
        <v>7356805</v>
      </c>
      <c r="J33">
        <f t="shared" si="36"/>
        <v>7356805</v>
      </c>
      <c r="K33">
        <f t="shared" si="36"/>
        <v>7356805</v>
      </c>
      <c r="L33">
        <f t="shared" si="36"/>
        <v>7356805</v>
      </c>
      <c r="M33">
        <f t="shared" si="36"/>
        <v>7356805</v>
      </c>
      <c r="N33">
        <f t="shared" si="36"/>
        <v>7356805</v>
      </c>
      <c r="O33">
        <f t="shared" si="36"/>
        <v>7356805</v>
      </c>
      <c r="P33">
        <f t="shared" si="36"/>
        <v>7356805</v>
      </c>
      <c r="Q33">
        <f t="shared" si="36"/>
        <v>7356805</v>
      </c>
      <c r="R33">
        <f t="shared" si="36"/>
        <v>7356805</v>
      </c>
      <c r="S33">
        <f t="shared" si="4"/>
        <v>1.9078999999999999</v>
      </c>
      <c r="T33">
        <f t="shared" si="5"/>
        <v>0</v>
      </c>
      <c r="U33">
        <f t="shared" si="6"/>
        <v>1</v>
      </c>
    </row>
    <row r="34" spans="1:21" x14ac:dyDescent="0.25">
      <c r="A34" s="9" t="s">
        <v>32</v>
      </c>
      <c r="B34" s="10">
        <v>2966291</v>
      </c>
      <c r="C34" s="10">
        <v>2889963</v>
      </c>
      <c r="D34" s="10">
        <v>462453</v>
      </c>
      <c r="E34" s="11">
        <v>486354</v>
      </c>
      <c r="F34">
        <f t="shared" si="1"/>
        <v>5856254</v>
      </c>
      <c r="G34">
        <f t="shared" si="2"/>
        <v>948807</v>
      </c>
      <c r="H34">
        <f t="shared" ref="H34:R34" si="37">IF(G34&gt;2*$F34,G34,ROUNDDOWN(G34*$S34,))</f>
        <v>153706</v>
      </c>
      <c r="I34">
        <f t="shared" si="37"/>
        <v>24900</v>
      </c>
      <c r="J34">
        <f t="shared" si="37"/>
        <v>4033</v>
      </c>
      <c r="K34">
        <f t="shared" si="37"/>
        <v>653</v>
      </c>
      <c r="L34">
        <f t="shared" si="37"/>
        <v>105</v>
      </c>
      <c r="M34">
        <f t="shared" si="37"/>
        <v>17</v>
      </c>
      <c r="N34">
        <f t="shared" si="37"/>
        <v>2</v>
      </c>
      <c r="O34">
        <f t="shared" si="37"/>
        <v>0</v>
      </c>
      <c r="P34">
        <f t="shared" si="37"/>
        <v>0</v>
      </c>
      <c r="Q34">
        <f t="shared" si="37"/>
        <v>0</v>
      </c>
      <c r="R34">
        <f t="shared" si="37"/>
        <v>0</v>
      </c>
      <c r="S34">
        <f t="shared" si="4"/>
        <v>0.16200000000000001</v>
      </c>
      <c r="T34">
        <f t="shared" si="5"/>
        <v>0</v>
      </c>
      <c r="U34">
        <f t="shared" si="6"/>
        <v>0</v>
      </c>
    </row>
    <row r="35" spans="1:21" x14ac:dyDescent="0.25">
      <c r="A35" s="12" t="s">
        <v>33</v>
      </c>
      <c r="B35" s="13">
        <v>76648</v>
      </c>
      <c r="C35" s="13">
        <v>81385</v>
      </c>
      <c r="D35" s="13">
        <v>1374708</v>
      </c>
      <c r="E35" s="14">
        <v>1379567</v>
      </c>
      <c r="F35">
        <f t="shared" si="1"/>
        <v>158033</v>
      </c>
      <c r="G35">
        <f t="shared" si="2"/>
        <v>2754275</v>
      </c>
      <c r="H35">
        <f t="shared" ref="H35:R35" si="38">IF(G35&gt;2*$F35,G35,ROUNDDOWN(G35*$S35,))</f>
        <v>2754275</v>
      </c>
      <c r="I35">
        <f t="shared" si="38"/>
        <v>2754275</v>
      </c>
      <c r="J35">
        <f t="shared" si="38"/>
        <v>2754275</v>
      </c>
      <c r="K35">
        <f t="shared" si="38"/>
        <v>2754275</v>
      </c>
      <c r="L35">
        <f t="shared" si="38"/>
        <v>2754275</v>
      </c>
      <c r="M35">
        <f t="shared" si="38"/>
        <v>2754275</v>
      </c>
      <c r="N35">
        <f t="shared" si="38"/>
        <v>2754275</v>
      </c>
      <c r="O35">
        <f t="shared" si="38"/>
        <v>2754275</v>
      </c>
      <c r="P35">
        <f t="shared" si="38"/>
        <v>2754275</v>
      </c>
      <c r="Q35">
        <f t="shared" si="38"/>
        <v>2754275</v>
      </c>
      <c r="R35">
        <f t="shared" si="38"/>
        <v>2754275</v>
      </c>
      <c r="S35">
        <f t="shared" si="4"/>
        <v>17.4284</v>
      </c>
      <c r="T35">
        <f t="shared" si="5"/>
        <v>0</v>
      </c>
      <c r="U35">
        <f t="shared" si="6"/>
        <v>1</v>
      </c>
    </row>
    <row r="36" spans="1:21" x14ac:dyDescent="0.25">
      <c r="A36" s="9" t="s">
        <v>34</v>
      </c>
      <c r="B36" s="10">
        <v>2574432</v>
      </c>
      <c r="C36" s="10">
        <v>2409710</v>
      </c>
      <c r="D36" s="10">
        <v>987486</v>
      </c>
      <c r="E36" s="11">
        <v>999043</v>
      </c>
      <c r="F36">
        <f t="shared" si="1"/>
        <v>4984142</v>
      </c>
      <c r="G36">
        <f t="shared" si="2"/>
        <v>1986529</v>
      </c>
      <c r="H36">
        <f t="shared" ref="H36:R36" si="39">IF(G36&gt;2*$F36,G36,ROUNDDOWN(G36*$S36,))</f>
        <v>791631</v>
      </c>
      <c r="I36">
        <f t="shared" si="39"/>
        <v>315464</v>
      </c>
      <c r="J36">
        <f t="shared" si="39"/>
        <v>125712</v>
      </c>
      <c r="K36">
        <f t="shared" si="39"/>
        <v>50096</v>
      </c>
      <c r="L36">
        <f t="shared" si="39"/>
        <v>19963</v>
      </c>
      <c r="M36">
        <f t="shared" si="39"/>
        <v>7955</v>
      </c>
      <c r="N36">
        <f t="shared" si="39"/>
        <v>3170</v>
      </c>
      <c r="O36">
        <f t="shared" si="39"/>
        <v>1263</v>
      </c>
      <c r="P36">
        <f t="shared" si="39"/>
        <v>503</v>
      </c>
      <c r="Q36">
        <f t="shared" si="39"/>
        <v>200</v>
      </c>
      <c r="R36">
        <f t="shared" si="39"/>
        <v>79</v>
      </c>
      <c r="S36">
        <f t="shared" si="4"/>
        <v>0.39850000000000002</v>
      </c>
      <c r="T36">
        <f t="shared" si="5"/>
        <v>0</v>
      </c>
      <c r="U36">
        <f t="shared" si="6"/>
        <v>0</v>
      </c>
    </row>
    <row r="37" spans="1:21" x14ac:dyDescent="0.25">
      <c r="A37" s="12" t="s">
        <v>35</v>
      </c>
      <c r="B37" s="13">
        <v>1778590</v>
      </c>
      <c r="C37" s="13">
        <v>1874844</v>
      </c>
      <c r="D37" s="13">
        <v>111191</v>
      </c>
      <c r="E37" s="14">
        <v>117846</v>
      </c>
      <c r="F37">
        <f t="shared" si="1"/>
        <v>3653434</v>
      </c>
      <c r="G37">
        <f t="shared" si="2"/>
        <v>229037</v>
      </c>
      <c r="H37">
        <f t="shared" ref="H37:R37" si="40">IF(G37&gt;2*$F37,G37,ROUNDDOWN(G37*$S37,))</f>
        <v>14337</v>
      </c>
      <c r="I37">
        <f t="shared" si="40"/>
        <v>897</v>
      </c>
      <c r="J37">
        <f t="shared" si="40"/>
        <v>56</v>
      </c>
      <c r="K37">
        <f t="shared" si="40"/>
        <v>3</v>
      </c>
      <c r="L37">
        <f t="shared" si="40"/>
        <v>0</v>
      </c>
      <c r="M37">
        <f t="shared" si="40"/>
        <v>0</v>
      </c>
      <c r="N37">
        <f t="shared" si="40"/>
        <v>0</v>
      </c>
      <c r="O37">
        <f t="shared" si="40"/>
        <v>0</v>
      </c>
      <c r="P37">
        <f t="shared" si="40"/>
        <v>0</v>
      </c>
      <c r="Q37">
        <f t="shared" si="40"/>
        <v>0</v>
      </c>
      <c r="R37">
        <f t="shared" si="40"/>
        <v>0</v>
      </c>
      <c r="S37">
        <f t="shared" si="4"/>
        <v>6.2600000000000003E-2</v>
      </c>
      <c r="T37">
        <f t="shared" si="5"/>
        <v>0</v>
      </c>
      <c r="U37">
        <f t="shared" si="6"/>
        <v>0</v>
      </c>
    </row>
    <row r="38" spans="1:21" x14ac:dyDescent="0.25">
      <c r="A38" s="9" t="s">
        <v>36</v>
      </c>
      <c r="B38" s="10">
        <v>1506541</v>
      </c>
      <c r="C38" s="10">
        <v>1414887</v>
      </c>
      <c r="D38" s="10">
        <v>1216612</v>
      </c>
      <c r="E38" s="11">
        <v>1166775</v>
      </c>
      <c r="F38">
        <f t="shared" si="1"/>
        <v>2921428</v>
      </c>
      <c r="G38">
        <f t="shared" si="2"/>
        <v>2383387</v>
      </c>
      <c r="H38">
        <f t="shared" ref="H38:R38" si="41">IF(G38&gt;2*$F38,G38,ROUNDDOWN(G38*$S38,))</f>
        <v>1944367</v>
      </c>
      <c r="I38">
        <f t="shared" si="41"/>
        <v>1586214</v>
      </c>
      <c r="J38">
        <f t="shared" si="41"/>
        <v>1294033</v>
      </c>
      <c r="K38">
        <f t="shared" si="41"/>
        <v>1055672</v>
      </c>
      <c r="L38">
        <f t="shared" si="41"/>
        <v>861217</v>
      </c>
      <c r="M38">
        <f t="shared" si="41"/>
        <v>702580</v>
      </c>
      <c r="N38">
        <f t="shared" si="41"/>
        <v>573164</v>
      </c>
      <c r="O38">
        <f t="shared" si="41"/>
        <v>467587</v>
      </c>
      <c r="P38">
        <f t="shared" si="41"/>
        <v>381457</v>
      </c>
      <c r="Q38">
        <f t="shared" si="41"/>
        <v>311192</v>
      </c>
      <c r="R38">
        <f t="shared" si="41"/>
        <v>253870</v>
      </c>
      <c r="S38">
        <f t="shared" si="4"/>
        <v>0.81579999999999997</v>
      </c>
      <c r="T38">
        <f t="shared" si="5"/>
        <v>0</v>
      </c>
      <c r="U38">
        <f t="shared" si="6"/>
        <v>0</v>
      </c>
    </row>
    <row r="39" spans="1:21" x14ac:dyDescent="0.25">
      <c r="A39" s="12" t="s">
        <v>37</v>
      </c>
      <c r="B39" s="13">
        <v>1598886</v>
      </c>
      <c r="C39" s="13">
        <v>1687917</v>
      </c>
      <c r="D39" s="13">
        <v>449788</v>
      </c>
      <c r="E39" s="14">
        <v>427615</v>
      </c>
      <c r="F39">
        <f t="shared" si="1"/>
        <v>3286803</v>
      </c>
      <c r="G39">
        <f t="shared" si="2"/>
        <v>877403</v>
      </c>
      <c r="H39">
        <f t="shared" ref="H39:R39" si="42">IF(G39&gt;2*$F39,G39,ROUNDDOWN(G39*$S39,))</f>
        <v>234178</v>
      </c>
      <c r="I39">
        <f t="shared" si="42"/>
        <v>62502</v>
      </c>
      <c r="J39">
        <f t="shared" si="42"/>
        <v>16681</v>
      </c>
      <c r="K39">
        <f t="shared" si="42"/>
        <v>4452</v>
      </c>
      <c r="L39">
        <f t="shared" si="42"/>
        <v>1188</v>
      </c>
      <c r="M39">
        <f t="shared" si="42"/>
        <v>317</v>
      </c>
      <c r="N39">
        <f t="shared" si="42"/>
        <v>84</v>
      </c>
      <c r="O39">
        <f t="shared" si="42"/>
        <v>22</v>
      </c>
      <c r="P39">
        <f t="shared" si="42"/>
        <v>5</v>
      </c>
      <c r="Q39">
        <f t="shared" si="42"/>
        <v>1</v>
      </c>
      <c r="R39">
        <f t="shared" si="42"/>
        <v>0</v>
      </c>
      <c r="S39">
        <f t="shared" si="4"/>
        <v>0.26690000000000003</v>
      </c>
      <c r="T39">
        <f t="shared" si="5"/>
        <v>0</v>
      </c>
      <c r="U39">
        <f t="shared" si="6"/>
        <v>0</v>
      </c>
    </row>
    <row r="40" spans="1:21" x14ac:dyDescent="0.25">
      <c r="A40" s="9" t="s">
        <v>38</v>
      </c>
      <c r="B40" s="10">
        <v>548989</v>
      </c>
      <c r="C40" s="10">
        <v>514636</v>
      </c>
      <c r="D40" s="10">
        <v>2770344</v>
      </c>
      <c r="E40" s="11">
        <v>3187897</v>
      </c>
      <c r="F40">
        <f t="shared" si="1"/>
        <v>1063625</v>
      </c>
      <c r="G40">
        <f t="shared" si="2"/>
        <v>5958241</v>
      </c>
      <c r="H40">
        <f t="shared" ref="H40:R40" si="43">IF(G40&gt;2*$F40,G40,ROUNDDOWN(G40*$S40,))</f>
        <v>5958241</v>
      </c>
      <c r="I40">
        <f t="shared" si="43"/>
        <v>5958241</v>
      </c>
      <c r="J40">
        <f t="shared" si="43"/>
        <v>5958241</v>
      </c>
      <c r="K40">
        <f t="shared" si="43"/>
        <v>5958241</v>
      </c>
      <c r="L40">
        <f t="shared" si="43"/>
        <v>5958241</v>
      </c>
      <c r="M40">
        <f t="shared" si="43"/>
        <v>5958241</v>
      </c>
      <c r="N40">
        <f t="shared" si="43"/>
        <v>5958241</v>
      </c>
      <c r="O40">
        <f t="shared" si="43"/>
        <v>5958241</v>
      </c>
      <c r="P40">
        <f t="shared" si="43"/>
        <v>5958241</v>
      </c>
      <c r="Q40">
        <f t="shared" si="43"/>
        <v>5958241</v>
      </c>
      <c r="R40">
        <f t="shared" si="43"/>
        <v>5958241</v>
      </c>
      <c r="S40">
        <f t="shared" si="4"/>
        <v>5.6017999999999999</v>
      </c>
      <c r="T40">
        <f t="shared" si="5"/>
        <v>0</v>
      </c>
      <c r="U40">
        <f t="shared" si="6"/>
        <v>1</v>
      </c>
    </row>
    <row r="41" spans="1:21" x14ac:dyDescent="0.25">
      <c r="A41" s="12" t="s">
        <v>39</v>
      </c>
      <c r="B41" s="13">
        <v>1175198</v>
      </c>
      <c r="C41" s="13">
        <v>1095440</v>
      </c>
      <c r="D41" s="13">
        <v>2657174</v>
      </c>
      <c r="E41" s="14">
        <v>2491947</v>
      </c>
      <c r="F41">
        <f t="shared" si="1"/>
        <v>2270638</v>
      </c>
      <c r="G41">
        <f t="shared" si="2"/>
        <v>5149121</v>
      </c>
      <c r="H41">
        <f t="shared" ref="H41:R41" si="44">IF(G41&gt;2*$F41,G41,ROUNDDOWN(G41*$S41,))</f>
        <v>5149121</v>
      </c>
      <c r="I41">
        <f t="shared" si="44"/>
        <v>5149121</v>
      </c>
      <c r="J41">
        <f t="shared" si="44"/>
        <v>5149121</v>
      </c>
      <c r="K41">
        <f t="shared" si="44"/>
        <v>5149121</v>
      </c>
      <c r="L41">
        <f t="shared" si="44"/>
        <v>5149121</v>
      </c>
      <c r="M41">
        <f t="shared" si="44"/>
        <v>5149121</v>
      </c>
      <c r="N41">
        <f t="shared" si="44"/>
        <v>5149121</v>
      </c>
      <c r="O41">
        <f t="shared" si="44"/>
        <v>5149121</v>
      </c>
      <c r="P41">
        <f t="shared" si="44"/>
        <v>5149121</v>
      </c>
      <c r="Q41">
        <f t="shared" si="44"/>
        <v>5149121</v>
      </c>
      <c r="R41">
        <f t="shared" si="44"/>
        <v>5149121</v>
      </c>
      <c r="S41">
        <f t="shared" si="4"/>
        <v>2.2675999999999998</v>
      </c>
      <c r="T41">
        <f t="shared" si="5"/>
        <v>0</v>
      </c>
      <c r="U41">
        <f t="shared" si="6"/>
        <v>1</v>
      </c>
    </row>
    <row r="42" spans="1:21" x14ac:dyDescent="0.25">
      <c r="A42" s="9" t="s">
        <v>40</v>
      </c>
      <c r="B42" s="10">
        <v>2115336</v>
      </c>
      <c r="C42" s="10">
        <v>2202769</v>
      </c>
      <c r="D42" s="10">
        <v>15339</v>
      </c>
      <c r="E42" s="11">
        <v>14652</v>
      </c>
      <c r="F42">
        <f t="shared" si="1"/>
        <v>4318105</v>
      </c>
      <c r="G42">
        <f t="shared" si="2"/>
        <v>29991</v>
      </c>
      <c r="H42">
        <f t="shared" ref="H42:R42" si="45">IF(G42&gt;2*$F42,G42,ROUNDDOWN(G42*$S42,))</f>
        <v>206</v>
      </c>
      <c r="I42">
        <f t="shared" si="45"/>
        <v>1</v>
      </c>
      <c r="J42">
        <f t="shared" si="45"/>
        <v>0</v>
      </c>
      <c r="K42">
        <f t="shared" si="45"/>
        <v>0</v>
      </c>
      <c r="L42">
        <f t="shared" si="45"/>
        <v>0</v>
      </c>
      <c r="M42">
        <f t="shared" si="45"/>
        <v>0</v>
      </c>
      <c r="N42">
        <f t="shared" si="45"/>
        <v>0</v>
      </c>
      <c r="O42">
        <f t="shared" si="45"/>
        <v>0</v>
      </c>
      <c r="P42">
        <f t="shared" si="45"/>
        <v>0</v>
      </c>
      <c r="Q42">
        <f t="shared" si="45"/>
        <v>0</v>
      </c>
      <c r="R42">
        <f t="shared" si="45"/>
        <v>0</v>
      </c>
      <c r="S42">
        <f t="shared" si="4"/>
        <v>6.8999999999999999E-3</v>
      </c>
      <c r="T42">
        <f t="shared" si="5"/>
        <v>0</v>
      </c>
      <c r="U42">
        <f t="shared" si="6"/>
        <v>0</v>
      </c>
    </row>
    <row r="43" spans="1:21" x14ac:dyDescent="0.25">
      <c r="A43" s="12" t="s">
        <v>41</v>
      </c>
      <c r="B43" s="13">
        <v>2346640</v>
      </c>
      <c r="C43" s="13">
        <v>2197559</v>
      </c>
      <c r="D43" s="13">
        <v>373470</v>
      </c>
      <c r="E43" s="14">
        <v>353365</v>
      </c>
      <c r="F43">
        <f t="shared" si="1"/>
        <v>4544199</v>
      </c>
      <c r="G43">
        <f t="shared" si="2"/>
        <v>726835</v>
      </c>
      <c r="H43">
        <f t="shared" ref="H43:R43" si="46">IF(G43&gt;2*$F43,G43,ROUNDDOWN(G43*$S43,))</f>
        <v>116220</v>
      </c>
      <c r="I43">
        <f t="shared" si="46"/>
        <v>18583</v>
      </c>
      <c r="J43">
        <f t="shared" si="46"/>
        <v>2971</v>
      </c>
      <c r="K43">
        <f t="shared" si="46"/>
        <v>475</v>
      </c>
      <c r="L43">
        <f t="shared" si="46"/>
        <v>75</v>
      </c>
      <c r="M43">
        <f t="shared" si="46"/>
        <v>11</v>
      </c>
      <c r="N43">
        <f t="shared" si="46"/>
        <v>1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"/>
        <v>0.15989999999999999</v>
      </c>
      <c r="T43">
        <f t="shared" si="5"/>
        <v>0</v>
      </c>
      <c r="U43">
        <f t="shared" si="6"/>
        <v>0</v>
      </c>
    </row>
    <row r="44" spans="1:21" x14ac:dyDescent="0.25">
      <c r="A44" s="9" t="s">
        <v>42</v>
      </c>
      <c r="B44" s="10">
        <v>2548438</v>
      </c>
      <c r="C44" s="10">
        <v>2577213</v>
      </c>
      <c r="D44" s="10">
        <v>37986</v>
      </c>
      <c r="E44" s="11">
        <v>37766</v>
      </c>
      <c r="F44">
        <f t="shared" si="1"/>
        <v>5125651</v>
      </c>
      <c r="G44">
        <f t="shared" si="2"/>
        <v>75752</v>
      </c>
      <c r="H44">
        <f t="shared" ref="H44:R44" si="47">IF(G44&gt;2*$F44,G44,ROUNDDOWN(G44*$S44,))</f>
        <v>1113</v>
      </c>
      <c r="I44">
        <f t="shared" si="47"/>
        <v>16</v>
      </c>
      <c r="J44">
        <f t="shared" si="47"/>
        <v>0</v>
      </c>
      <c r="K44">
        <f t="shared" si="47"/>
        <v>0</v>
      </c>
      <c r="L44">
        <f t="shared" si="47"/>
        <v>0</v>
      </c>
      <c r="M44">
        <f t="shared" si="47"/>
        <v>0</v>
      </c>
      <c r="N44">
        <f t="shared" si="47"/>
        <v>0</v>
      </c>
      <c r="O44">
        <f t="shared" si="47"/>
        <v>0</v>
      </c>
      <c r="P44">
        <f t="shared" si="47"/>
        <v>0</v>
      </c>
      <c r="Q44">
        <f t="shared" si="47"/>
        <v>0</v>
      </c>
      <c r="R44">
        <f t="shared" si="47"/>
        <v>0</v>
      </c>
      <c r="S44">
        <f t="shared" si="4"/>
        <v>1.47E-2</v>
      </c>
      <c r="T44">
        <f t="shared" si="5"/>
        <v>0</v>
      </c>
      <c r="U44">
        <f t="shared" si="6"/>
        <v>0</v>
      </c>
    </row>
    <row r="45" spans="1:21" x14ac:dyDescent="0.25">
      <c r="A45" s="12" t="s">
        <v>43</v>
      </c>
      <c r="B45" s="13">
        <v>835495</v>
      </c>
      <c r="C45" s="13">
        <v>837746</v>
      </c>
      <c r="D45" s="13">
        <v>1106177</v>
      </c>
      <c r="E45" s="14">
        <v>917781</v>
      </c>
      <c r="F45">
        <f t="shared" si="1"/>
        <v>1673241</v>
      </c>
      <c r="G45">
        <f t="shared" si="2"/>
        <v>2023958</v>
      </c>
      <c r="H45">
        <f t="shared" ref="H45:R45" si="48">IF(G45&gt;2*$F45,G45,ROUNDDOWN(G45*$S45,))</f>
        <v>2448179</v>
      </c>
      <c r="I45">
        <f t="shared" si="48"/>
        <v>2961317</v>
      </c>
      <c r="J45">
        <f t="shared" si="48"/>
        <v>3582009</v>
      </c>
      <c r="K45">
        <f t="shared" si="48"/>
        <v>3582009</v>
      </c>
      <c r="L45">
        <f t="shared" si="48"/>
        <v>3582009</v>
      </c>
      <c r="M45">
        <f t="shared" si="48"/>
        <v>3582009</v>
      </c>
      <c r="N45">
        <f t="shared" si="48"/>
        <v>3582009</v>
      </c>
      <c r="O45">
        <f t="shared" si="48"/>
        <v>3582009</v>
      </c>
      <c r="P45">
        <f t="shared" si="48"/>
        <v>3582009</v>
      </c>
      <c r="Q45">
        <f t="shared" si="48"/>
        <v>3582009</v>
      </c>
      <c r="R45">
        <f t="shared" si="48"/>
        <v>3582009</v>
      </c>
      <c r="S45">
        <f t="shared" si="4"/>
        <v>1.2096</v>
      </c>
      <c r="T45">
        <f t="shared" si="5"/>
        <v>0</v>
      </c>
      <c r="U45">
        <f t="shared" si="6"/>
        <v>1</v>
      </c>
    </row>
    <row r="46" spans="1:21" x14ac:dyDescent="0.25">
      <c r="A46" s="9" t="s">
        <v>44</v>
      </c>
      <c r="B46" s="10">
        <v>1187448</v>
      </c>
      <c r="C46" s="10">
        <v>1070426</v>
      </c>
      <c r="D46" s="10">
        <v>1504608</v>
      </c>
      <c r="E46" s="11">
        <v>1756990</v>
      </c>
      <c r="F46">
        <f t="shared" si="1"/>
        <v>2257874</v>
      </c>
      <c r="G46">
        <f t="shared" si="2"/>
        <v>3261598</v>
      </c>
      <c r="H46">
        <f t="shared" ref="H46:R46" si="49">IF(G46&gt;2*$F46,G46,ROUNDDOWN(G46*$S46,))</f>
        <v>4711378</v>
      </c>
      <c r="I46">
        <f t="shared" si="49"/>
        <v>4711378</v>
      </c>
      <c r="J46">
        <f t="shared" si="49"/>
        <v>4711378</v>
      </c>
      <c r="K46">
        <f t="shared" si="49"/>
        <v>4711378</v>
      </c>
      <c r="L46">
        <f t="shared" si="49"/>
        <v>4711378</v>
      </c>
      <c r="M46">
        <f t="shared" si="49"/>
        <v>4711378</v>
      </c>
      <c r="N46">
        <f t="shared" si="49"/>
        <v>4711378</v>
      </c>
      <c r="O46">
        <f t="shared" si="49"/>
        <v>4711378</v>
      </c>
      <c r="P46">
        <f t="shared" si="49"/>
        <v>4711378</v>
      </c>
      <c r="Q46">
        <f t="shared" si="49"/>
        <v>4711378</v>
      </c>
      <c r="R46">
        <f t="shared" si="49"/>
        <v>4711378</v>
      </c>
      <c r="S46">
        <f t="shared" si="4"/>
        <v>1.4444999999999999</v>
      </c>
      <c r="T46">
        <f t="shared" si="5"/>
        <v>0</v>
      </c>
      <c r="U46">
        <f t="shared" si="6"/>
        <v>1</v>
      </c>
    </row>
    <row r="47" spans="1:21" x14ac:dyDescent="0.25">
      <c r="A47" s="12" t="s">
        <v>45</v>
      </c>
      <c r="B47" s="13">
        <v>140026</v>
      </c>
      <c r="C47" s="13">
        <v>146354</v>
      </c>
      <c r="D47" s="13">
        <v>2759991</v>
      </c>
      <c r="E47" s="14">
        <v>2742120</v>
      </c>
      <c r="F47">
        <f t="shared" si="1"/>
        <v>286380</v>
      </c>
      <c r="G47">
        <f t="shared" si="2"/>
        <v>5502111</v>
      </c>
      <c r="H47">
        <f t="shared" ref="H47:R47" si="50">IF(G47&gt;2*$F47,G47,ROUNDDOWN(G47*$S47,))</f>
        <v>5502111</v>
      </c>
      <c r="I47">
        <f t="shared" si="50"/>
        <v>5502111</v>
      </c>
      <c r="J47">
        <f t="shared" si="50"/>
        <v>5502111</v>
      </c>
      <c r="K47">
        <f t="shared" si="50"/>
        <v>5502111</v>
      </c>
      <c r="L47">
        <f t="shared" si="50"/>
        <v>5502111</v>
      </c>
      <c r="M47">
        <f t="shared" si="50"/>
        <v>5502111</v>
      </c>
      <c r="N47">
        <f t="shared" si="50"/>
        <v>5502111</v>
      </c>
      <c r="O47">
        <f t="shared" si="50"/>
        <v>5502111</v>
      </c>
      <c r="P47">
        <f t="shared" si="50"/>
        <v>5502111</v>
      </c>
      <c r="Q47">
        <f t="shared" si="50"/>
        <v>5502111</v>
      </c>
      <c r="R47">
        <f t="shared" si="50"/>
        <v>5502111</v>
      </c>
      <c r="S47">
        <f t="shared" si="4"/>
        <v>19.212599999999998</v>
      </c>
      <c r="T47">
        <f t="shared" si="5"/>
        <v>0</v>
      </c>
      <c r="U47">
        <f t="shared" si="6"/>
        <v>1</v>
      </c>
    </row>
    <row r="48" spans="1:21" x14ac:dyDescent="0.25">
      <c r="A48" s="9" t="s">
        <v>46</v>
      </c>
      <c r="B48" s="10">
        <v>1198765</v>
      </c>
      <c r="C48" s="10">
        <v>1304945</v>
      </c>
      <c r="D48" s="10">
        <v>2786493</v>
      </c>
      <c r="E48" s="11">
        <v>2602643</v>
      </c>
      <c r="F48">
        <f t="shared" si="1"/>
        <v>2503710</v>
      </c>
      <c r="G48">
        <f t="shared" si="2"/>
        <v>5389136</v>
      </c>
      <c r="H48">
        <f t="shared" ref="H48:R48" si="51">IF(G48&gt;2*$F48,G48,ROUNDDOWN(G48*$S48,))</f>
        <v>5389136</v>
      </c>
      <c r="I48">
        <f t="shared" si="51"/>
        <v>5389136</v>
      </c>
      <c r="J48">
        <f t="shared" si="51"/>
        <v>5389136</v>
      </c>
      <c r="K48">
        <f t="shared" si="51"/>
        <v>5389136</v>
      </c>
      <c r="L48">
        <f t="shared" si="51"/>
        <v>5389136</v>
      </c>
      <c r="M48">
        <f t="shared" si="51"/>
        <v>5389136</v>
      </c>
      <c r="N48">
        <f t="shared" si="51"/>
        <v>5389136</v>
      </c>
      <c r="O48">
        <f t="shared" si="51"/>
        <v>5389136</v>
      </c>
      <c r="P48">
        <f t="shared" si="51"/>
        <v>5389136</v>
      </c>
      <c r="Q48">
        <f t="shared" si="51"/>
        <v>5389136</v>
      </c>
      <c r="R48">
        <f t="shared" si="51"/>
        <v>5389136</v>
      </c>
      <c r="S48">
        <f t="shared" si="4"/>
        <v>2.1524000000000001</v>
      </c>
      <c r="T48">
        <f t="shared" si="5"/>
        <v>0</v>
      </c>
      <c r="U48">
        <f t="shared" si="6"/>
        <v>1</v>
      </c>
    </row>
    <row r="49" spans="1:21" x14ac:dyDescent="0.25">
      <c r="A49" s="12" t="s">
        <v>47</v>
      </c>
      <c r="B49" s="13">
        <v>2619776</v>
      </c>
      <c r="C49" s="13">
        <v>2749623</v>
      </c>
      <c r="D49" s="13">
        <v>2888215</v>
      </c>
      <c r="E49" s="14">
        <v>2800174</v>
      </c>
      <c r="F49">
        <f t="shared" si="1"/>
        <v>5369399</v>
      </c>
      <c r="G49">
        <f t="shared" si="2"/>
        <v>5688389</v>
      </c>
      <c r="H49">
        <f t="shared" ref="H49:R49" si="52">IF(G49&gt;2*$F49,G49,ROUNDDOWN(G49*$S49,))</f>
        <v>6026279</v>
      </c>
      <c r="I49">
        <f t="shared" si="52"/>
        <v>6384239</v>
      </c>
      <c r="J49">
        <f t="shared" si="52"/>
        <v>6763462</v>
      </c>
      <c r="K49">
        <f t="shared" si="52"/>
        <v>7165211</v>
      </c>
      <c r="L49">
        <f t="shared" si="52"/>
        <v>7590824</v>
      </c>
      <c r="M49">
        <f t="shared" si="52"/>
        <v>8041718</v>
      </c>
      <c r="N49">
        <f t="shared" si="52"/>
        <v>8519396</v>
      </c>
      <c r="O49">
        <f t="shared" si="52"/>
        <v>9025448</v>
      </c>
      <c r="P49">
        <f t="shared" si="52"/>
        <v>9561559</v>
      </c>
      <c r="Q49">
        <f t="shared" si="52"/>
        <v>10129515</v>
      </c>
      <c r="R49">
        <f t="shared" si="52"/>
        <v>10731208</v>
      </c>
      <c r="S49">
        <f t="shared" si="4"/>
        <v>1.0593999999999999</v>
      </c>
      <c r="T49">
        <f t="shared" si="5"/>
        <v>0</v>
      </c>
      <c r="U49">
        <f t="shared" si="6"/>
        <v>0</v>
      </c>
    </row>
    <row r="50" spans="1:21" x14ac:dyDescent="0.25">
      <c r="A50" s="9" t="s">
        <v>48</v>
      </c>
      <c r="B50" s="10">
        <v>248398</v>
      </c>
      <c r="C50" s="10">
        <v>268511</v>
      </c>
      <c r="D50" s="10">
        <v>3110853</v>
      </c>
      <c r="E50" s="11">
        <v>2986411</v>
      </c>
      <c r="F50">
        <f t="shared" si="1"/>
        <v>516909</v>
      </c>
      <c r="G50">
        <f t="shared" si="2"/>
        <v>6097264</v>
      </c>
      <c r="H50">
        <f t="shared" ref="H50:R50" si="53">IF(G50&gt;2*$F50,G50,ROUNDDOWN(G50*$S50,))</f>
        <v>6097264</v>
      </c>
      <c r="I50">
        <f t="shared" si="53"/>
        <v>6097264</v>
      </c>
      <c r="J50">
        <f t="shared" si="53"/>
        <v>6097264</v>
      </c>
      <c r="K50">
        <f t="shared" si="53"/>
        <v>6097264</v>
      </c>
      <c r="L50">
        <f t="shared" si="53"/>
        <v>6097264</v>
      </c>
      <c r="M50">
        <f t="shared" si="53"/>
        <v>6097264</v>
      </c>
      <c r="N50">
        <f t="shared" si="53"/>
        <v>6097264</v>
      </c>
      <c r="O50">
        <f t="shared" si="53"/>
        <v>6097264</v>
      </c>
      <c r="P50">
        <f t="shared" si="53"/>
        <v>6097264</v>
      </c>
      <c r="Q50">
        <f t="shared" si="53"/>
        <v>6097264</v>
      </c>
      <c r="R50">
        <f t="shared" si="53"/>
        <v>6097264</v>
      </c>
      <c r="S50">
        <f t="shared" si="4"/>
        <v>11.7956</v>
      </c>
      <c r="T50">
        <f t="shared" si="5"/>
        <v>0</v>
      </c>
      <c r="U50">
        <f t="shared" si="6"/>
        <v>1</v>
      </c>
    </row>
    <row r="51" spans="1:21" x14ac:dyDescent="0.25">
      <c r="A51" s="12" t="s">
        <v>49</v>
      </c>
      <c r="B51" s="13">
        <v>2494207</v>
      </c>
      <c r="C51" s="13">
        <v>2625207</v>
      </c>
      <c r="D51" s="13">
        <v>1796293</v>
      </c>
      <c r="E51" s="14">
        <v>1853602</v>
      </c>
      <c r="F51">
        <f t="shared" si="1"/>
        <v>5119414</v>
      </c>
      <c r="G51">
        <f t="shared" si="2"/>
        <v>3649895</v>
      </c>
      <c r="H51">
        <f t="shared" ref="H51:R51" si="54">IF(G51&gt;2*$F51,G51,ROUNDDOWN(G51*$S51,))</f>
        <v>2602010</v>
      </c>
      <c r="I51">
        <f t="shared" si="54"/>
        <v>1854972</v>
      </c>
      <c r="J51">
        <f t="shared" si="54"/>
        <v>1322409</v>
      </c>
      <c r="K51">
        <f t="shared" si="54"/>
        <v>942745</v>
      </c>
      <c r="L51">
        <f t="shared" si="54"/>
        <v>672082</v>
      </c>
      <c r="M51">
        <f t="shared" si="54"/>
        <v>479127</v>
      </c>
      <c r="N51">
        <f t="shared" si="54"/>
        <v>341569</v>
      </c>
      <c r="O51">
        <f t="shared" si="54"/>
        <v>243504</v>
      </c>
      <c r="P51">
        <f t="shared" si="54"/>
        <v>173594</v>
      </c>
      <c r="Q51">
        <f t="shared" si="54"/>
        <v>123755</v>
      </c>
      <c r="R51">
        <f t="shared" si="54"/>
        <v>88224</v>
      </c>
      <c r="S51">
        <f t="shared" si="4"/>
        <v>0.71289999999999998</v>
      </c>
      <c r="T51">
        <f t="shared" si="5"/>
        <v>0</v>
      </c>
      <c r="U51">
        <f t="shared" si="6"/>
        <v>0</v>
      </c>
    </row>
    <row r="53" spans="1:21" x14ac:dyDescent="0.25">
      <c r="U53">
        <f>SUM(U2:U51)</f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R 7 m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R 7 m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5 h F a 4 C r 3 h M g E A A G I D A A A T A B w A R m 9 y b X V s Y X M v U 2 V j d G l v b j E u b S C i G A A o o B Q A A A A A A A A A A A A A A A A A A A A A A A A A A A D t k U 9 L w z A Y x u + F f o e Q X V o I Z e 1 W D 4 4 e S j t h y I a 6 e n B G R t x e N d o m I 0 l l Y + z i V / L k W f a 9 j N Q / E 9 z d g 7 k k e X 5 5 3 z w v j 4 a Z 4 V K g c b O H P d d x H X 3 H F M z R g 2 J c M J S g E o z r I L u 2 L + r 1 e b 5 9 k l b M 9 G O Q y 1 l d g T D e E S 8 h y K Q w 9 q I 9 3 D + k Q 2 Z q x a b T q B 1 1 6 D A t z s 8 u 0 A B N 0 j w d D V K a H f d p 1 A 5 j W r F 7 m j M B 0 5 M z 2 v w X m K X B P r n M o e Q V N 6 A S 3 M M E Z b K s K 6 G T m K C + m M k 5 F 7 d J G M V t g k 5 r a W B s V i U k 3 8 d g J A V c + a T x 3 c K T i o O w A 0 p k V g t s 7 R f s 2 r 4 q F B P 6 R q q q a V + s F q C 9 r y n J e o 0 b E F o H t h C Q g a X Z E P S p R 1 Y f C H P Q D d 5 L d 0 B n H + j u A / F P s P F d h 4 v f 7 e + G 1 M I f M X m R j / + z + n t Z v Q F Q S w E C L Q A U A A I A C A B H u Y R W R I Y o Q q Q A A A D 2 A A A A E g A A A A A A A A A A A A A A A A A A A A A A Q 2 9 u Z m l n L 1 B h Y 2 t h Z 2 U u e G 1 s U E s B A i 0 A F A A C A A g A R 7 m E V g / K 6 a u k A A A A 6 Q A A A B M A A A A A A A A A A A A A A A A A 8 A A A A F t D b 2 5 0 Z W 5 0 X 1 R 5 c G V z X S 5 4 b W x Q S w E C L Q A U A A I A C A B H u Y R W u A q 9 4 T I B A A B i A w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g A A A A A A A M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T U R B d 0 0 9 I i A v P j x F b n R y e S B U e X B l P S J G a W x s T G F z d F V w Z G F 0 Z W Q i I F Z h b H V l P S J k M j A y M y 0 w N C 0 w N F Q y M T o w M z o y O S 4 x M j U 3 O D M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U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y M T o x M D o x N S 4 z N T A y N z E x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A o M i k v Q X V 0 b 1 J l b W 9 2 Z W R D b 2 x 1 b W 5 z M S 5 7 Q 2 9 s d W 1 u M S w w f S Z x d W 9 0 O y w m c X V v d D t T Z W N 0 a W 9 u M S 9 r c m F p b m E g K D I p L 0 F 1 d G 9 S Z W 1 v d m V k Q 2 9 s d W 1 u c z E u e 0 N v b H V t b j I s M X 0 m c X V v d D s s J n F 1 b 3 Q 7 U 2 V j d G l v b j E v a 3 J h a W 5 h I C g y K S 9 B d X R v U m V t b 3 Z l Z E N v b H V t b n M x L n t D b 2 x 1 b W 4 z L D J 9 J n F 1 b 3 Q 7 L C Z x d W 9 0 O 1 N l Y 3 R p b 2 4 x L 2 t y Y W l u Y S A o M i k v Q X V 0 b 1 J l b W 9 2 Z W R D b 2 x 1 b W 5 z M S 5 7 Q 2 9 s d W 1 u N C w z f S Z x d W 9 0 O y w m c X V v d D t T Z W N 0 a W 9 u M S 9 r c m F p b m E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I C g y K S 9 B d X R v U m V t b 3 Z l Z E N v b H V t b n M x L n t D b 2 x 1 b W 4 x L D B 9 J n F 1 b 3 Q 7 L C Z x d W 9 0 O 1 N l Y 3 R p b 2 4 x L 2 t y Y W l u Y S A o M i k v Q X V 0 b 1 J l b W 9 2 Z W R D b 2 x 1 b W 5 z M S 5 7 Q 2 9 s d W 1 u M i w x f S Z x d W 9 0 O y w m c X V v d D t T Z W N 0 a W 9 u M S 9 r c m F p b m E g K D I p L 0 F 1 d G 9 S Z W 1 v d m V k Q 2 9 s d W 1 u c z E u e 0 N v b H V t b j M s M n 0 m c X V v d D s s J n F 1 b 3 Q 7 U 2 V j d G l v b j E v a 3 J h a W 5 h I C g y K S 9 B d X R v U m V t b 3 Z l Z E N v b H V t b n M x L n t D b 2 x 1 b W 4 0 L D N 9 J n F 1 b 3 Q 7 L C Z x d W 9 0 O 1 N l Y 3 R p b 2 4 x L 2 t y Y W l u Y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F b t J T D Y U O F 4 u q h c b L u Y w A A A A A C A A A A A A A Q Z g A A A A E A A C A A A A C o 2 c r l 2 h I l s S 7 o p J K 8 2 d g a F K x 1 f g j n w I N t c o 6 p 1 I N t Z A A A A A A O g A A A A A I A A C A A A A B 3 R V J P v z p M 1 V 4 L N b N M / C E 8 p r y S 1 G / R Y g R V 4 3 H P u i Z f 7 F A A A A D E T 9 V U + Y x I b 3 s b v H l O p h r s S 3 j 7 C N O q M Y E l Y + 6 g 8 T L P G 1 t 7 s T i z 4 p 0 W j i I f C I X p a F j x H 5 a b m c 0 w d q K m f F q C E h q A M E F z + 4 J H z U c h F e o i F T A P e 0 A A A A D n 7 D P G S 9 j g i E A 8 e t J m I 8 H Z Z 5 U R / Z y 5 U l l h b h n 5 a i l i U O q p D K 2 a S S q n X B l L G N 1 z 8 Q N P n O c r 5 e f G b h o r C q e j a h L g < / D a t a M a s h u p > 
</file>

<file path=customXml/itemProps1.xml><?xml version="1.0" encoding="utf-8"?>
<ds:datastoreItem xmlns:ds="http://schemas.openxmlformats.org/officeDocument/2006/customXml" ds:itemID="{D934AAD0-39F9-43B0-AFAE-3690D1268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kraina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2023-04-04T20:55:01Z</dcterms:created>
  <dcterms:modified xsi:type="dcterms:W3CDTF">2023-04-05T13:17:00Z</dcterms:modified>
</cp:coreProperties>
</file>