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urul Fayyadhah\PSG\Project Accounting\GOV\SAD-FOMEMA\2018\"/>
    </mc:Choice>
  </mc:AlternateContent>
  <bookViews>
    <workbookView xWindow="0" yWindow="0" windowWidth="10515" windowHeight="7290"/>
  </bookViews>
  <sheets>
    <sheet name="Summary PSC Meeting" sheetId="7" r:id="rId1"/>
    <sheet name="Summary Executive" sheetId="3" r:id="rId2"/>
    <sheet name="Summary" sheetId="2" r:id="rId3"/>
    <sheet name="BILLING" sheetId="5" r:id="rId4"/>
    <sheet name="COST" sheetId="4" r:id="rId5"/>
    <sheet name="salary " sheetId="8" r:id="rId6"/>
    <sheet name="Recognition" sheetId="6" r:id="rId7"/>
    <sheet name="costing" sheetId="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_____fsa3">[1]FSA!$A$74:$K$114</definedName>
    <definedName name="________fsa4">[1]FSA!$A$116:$K$161</definedName>
    <definedName name="________G7">#N/A</definedName>
    <definedName name="_______fsa3">[1]FSA!$A$74:$K$114</definedName>
    <definedName name="_______fsa4">[1]FSA!$A$116:$K$161</definedName>
    <definedName name="_______G7">#N/A</definedName>
    <definedName name="_______Pnl10">'[2]Pnl-10'!$A$1:$I$31</definedName>
    <definedName name="_______Pnl70">'[2]70'!$A$1:$K$34</definedName>
    <definedName name="______fsa3">[1]FSA!$A$74:$K$114</definedName>
    <definedName name="______fsa4">[1]FSA!$A$116:$K$161</definedName>
    <definedName name="______G7">#N/A</definedName>
    <definedName name="______Pnl10">'[2]Pnl-10'!$A$1:$I$31</definedName>
    <definedName name="______Pnl70">'[2]70'!$A$1:$K$34</definedName>
    <definedName name="_____fsa3">[1]FSA!$A$74:$K$114</definedName>
    <definedName name="_____fsa4">[1]FSA!$A$116:$K$161</definedName>
    <definedName name="_____Pnl10">'[2]Pnl-10'!$A$1:$I$31</definedName>
    <definedName name="_____Pnl70">'[2]70'!$A$1:$K$34</definedName>
    <definedName name="____fsa3">[1]FSA!$A$74:$K$114</definedName>
    <definedName name="____fsa4">[1]FSA!$A$116:$K$161</definedName>
    <definedName name="____G7">#N/A</definedName>
    <definedName name="____Pnl10">'[2]Pnl-10'!$A$1:$I$31</definedName>
    <definedName name="____Pnl70">'[2]70'!$A$1:$K$34</definedName>
    <definedName name="___fsa3">[1]FSA!$A$74:$K$114</definedName>
    <definedName name="___fsa4">[1]FSA!$A$116:$K$161</definedName>
    <definedName name="___G7">#N/A</definedName>
    <definedName name="__fsa3">[1]FSA!$A$74:$K$114</definedName>
    <definedName name="__fsa4">[1]FSA!$A$116:$K$161</definedName>
    <definedName name="__LD2">#N/A</definedName>
    <definedName name="_cap2" localSheetId="3">#REF!</definedName>
    <definedName name="_cap2">#REF!</definedName>
    <definedName name="_cap3" localSheetId="3">#REF!</definedName>
    <definedName name="_cap3">#REF!</definedName>
    <definedName name="_cap4" localSheetId="3">#REF!</definedName>
    <definedName name="_cap4">#REF!</definedName>
    <definedName name="_cap5" localSheetId="3">#REF!</definedName>
    <definedName name="_cap5">#REF!</definedName>
    <definedName name="_COH3" localSheetId="3">#REF!</definedName>
    <definedName name="_COH3">#REF!</definedName>
    <definedName name="_d10" localSheetId="3">#REF!</definedName>
    <definedName name="_d10">#REF!</definedName>
    <definedName name="_fsa3">[1]FSA!$A$74:$K$114</definedName>
    <definedName name="_fsa4">[1]FSA!$A$116:$K$161</definedName>
    <definedName name="_Lam3" localSheetId="3">#REF!</definedName>
    <definedName name="_Lam3">#REF!</definedName>
    <definedName name="_Lam4" localSheetId="3">#REF!</definedName>
    <definedName name="_Lam4">#REF!</definedName>
    <definedName name="_Lam5" localSheetId="3">#REF!</definedName>
    <definedName name="_Lam5">#REF!</definedName>
    <definedName name="_LD1">#N/A</definedName>
    <definedName name="_LD2">#N/A</definedName>
    <definedName name="_M1">#N/A</definedName>
    <definedName name="_Pbs1" localSheetId="3">#REF!</definedName>
    <definedName name="_Pbs1">#REF!</definedName>
    <definedName name="_Pbs2" localSheetId="3">#REF!</definedName>
    <definedName name="_Pbs2">#REF!</definedName>
    <definedName name="_PG2">#N/A</definedName>
    <definedName name="_TB0712" localSheetId="3">#REF!</definedName>
    <definedName name="_TB0712">#REF!</definedName>
    <definedName name="_VAR3" localSheetId="3">#REF!</definedName>
    <definedName name="_VAR3">#REF!</definedName>
    <definedName name="_WCHR1.T1">#N/A</definedName>
    <definedName name="_YA1" localSheetId="3">#REF!</definedName>
    <definedName name="_YA1">#REF!</definedName>
    <definedName name="Acc_R13" localSheetId="3">#REF!</definedName>
    <definedName name="Acc_R13">#REF!</definedName>
    <definedName name="Acc_R14" localSheetId="3">#REF!</definedName>
    <definedName name="Acc_R14">#REF!</definedName>
    <definedName name="Acc_R15" localSheetId="3">#REF!</definedName>
    <definedName name="Acc_R15">#REF!</definedName>
    <definedName name="Acc_R16" localSheetId="3">#REF!</definedName>
    <definedName name="Acc_R16">#REF!</definedName>
    <definedName name="Acc_T1131" localSheetId="3">#REF!</definedName>
    <definedName name="Acc_T1131">#REF!</definedName>
    <definedName name="Acc_T1132" localSheetId="3">#REF!</definedName>
    <definedName name="Acc_T1132">#REF!</definedName>
    <definedName name="Acc_T1134" localSheetId="3">#REF!</definedName>
    <definedName name="Acc_T1134">#REF!</definedName>
    <definedName name="Acc_T1135" localSheetId="3">#REF!</definedName>
    <definedName name="Acc_T1135">#REF!</definedName>
    <definedName name="Acc_T141" localSheetId="3">#REF!</definedName>
    <definedName name="Acc_T141">#REF!</definedName>
    <definedName name="Acc_T142" localSheetId="3">#REF!</definedName>
    <definedName name="Acc_T142">#REF!</definedName>
    <definedName name="Acc_T144" localSheetId="3">#REF!</definedName>
    <definedName name="Acc_T144">#REF!</definedName>
    <definedName name="Acc_T145" localSheetId="3">#REF!</definedName>
    <definedName name="Acc_T145">#REF!</definedName>
    <definedName name="Acc_T151" localSheetId="3">#REF!</definedName>
    <definedName name="Acc_T151">#REF!</definedName>
    <definedName name="Acc_T152" localSheetId="3">#REF!</definedName>
    <definedName name="Acc_T152">#REF!</definedName>
    <definedName name="Acc_T154" localSheetId="3">#REF!</definedName>
    <definedName name="Acc_T154">#REF!</definedName>
    <definedName name="Acc_T155" localSheetId="3">#REF!</definedName>
    <definedName name="Acc_T155">#REF!</definedName>
    <definedName name="Acc_T161" localSheetId="3">#REF!</definedName>
    <definedName name="Acc_T161">#REF!</definedName>
    <definedName name="Acc_T162" localSheetId="3">#REF!</definedName>
    <definedName name="Acc_T162">#REF!</definedName>
    <definedName name="Acc_T164" localSheetId="3">#REF!</definedName>
    <definedName name="Acc_T164">#REF!</definedName>
    <definedName name="Acc_T165" localSheetId="3">#REF!</definedName>
    <definedName name="Acc_T165">#REF!</definedName>
    <definedName name="Acc_T171" localSheetId="3">#REF!</definedName>
    <definedName name="Acc_T171">#REF!</definedName>
    <definedName name="Acc_T172" localSheetId="3">#REF!</definedName>
    <definedName name="Acc_T172">#REF!</definedName>
    <definedName name="Acc_T174" localSheetId="3">#REF!</definedName>
    <definedName name="Acc_T174">#REF!</definedName>
    <definedName name="Acc_T175" localSheetId="3">#REF!</definedName>
    <definedName name="Acc_T175">#REF!</definedName>
    <definedName name="Acc_T181" localSheetId="3">#REF!</definedName>
    <definedName name="Acc_T181">#REF!</definedName>
    <definedName name="Acc_T182" localSheetId="3">#REF!</definedName>
    <definedName name="Acc_T182">#REF!</definedName>
    <definedName name="Acc_T184" localSheetId="3">#REF!</definedName>
    <definedName name="Acc_T184">#REF!</definedName>
    <definedName name="Acc_T185" localSheetId="3">#REF!</definedName>
    <definedName name="Acc_T185">#REF!</definedName>
    <definedName name="Acc_T191" localSheetId="3">#REF!</definedName>
    <definedName name="Acc_T191">#REF!</definedName>
    <definedName name="Acc_T192" localSheetId="3">#REF!</definedName>
    <definedName name="Acc_T192">#REF!</definedName>
    <definedName name="Acc_T194" localSheetId="3">#REF!</definedName>
    <definedName name="Acc_T194">#REF!</definedName>
    <definedName name="Acc_T195" localSheetId="3">#REF!</definedName>
    <definedName name="Acc_T195">#REF!</definedName>
    <definedName name="AccessDatabase" hidden="1">"C:\My Documents\AMILD DUTY DRAWBACK.mdb"</definedName>
    <definedName name="adc" localSheetId="1" hidden="1">{"'Feb 99'!$A$1:$G$30"}</definedName>
    <definedName name="adc" hidden="1">{"'Feb 99'!$A$1:$G$30"}</definedName>
    <definedName name="ADWF" localSheetId="3">#REF!</definedName>
    <definedName name="ADWF">#REF!</definedName>
    <definedName name="ae" localSheetId="3">#REF!</definedName>
    <definedName name="ae">#REF!</definedName>
    <definedName name="aedw" localSheetId="1" hidden="1">{"'Feb 99'!$A$1:$G$30"}</definedName>
    <definedName name="aedw" hidden="1">{"'Feb 99'!$A$1:$G$30"}</definedName>
    <definedName name="aer" localSheetId="3">#REF!</definedName>
    <definedName name="aer">#REF!</definedName>
    <definedName name="af" localSheetId="3">#REF!</definedName>
    <definedName name="af">#REF!</definedName>
    <definedName name="afadfdasf" localSheetId="3">#REF!</definedName>
    <definedName name="afadfdasf">#REF!</definedName>
    <definedName name="afaf" localSheetId="3">#REF!</definedName>
    <definedName name="afaf">#REF!</definedName>
    <definedName name="afdasfas" localSheetId="3">#REF!</definedName>
    <definedName name="afdasfas">#REF!</definedName>
    <definedName name="afdaw" localSheetId="3">#REF!</definedName>
    <definedName name="afdaw">#REF!</definedName>
    <definedName name="afdqwdq" localSheetId="3">#REF!</definedName>
    <definedName name="afdqwdq">#REF!</definedName>
    <definedName name="afdsfdsg" localSheetId="3">#REF!</definedName>
    <definedName name="afdsfdsg">#REF!</definedName>
    <definedName name="afdsgdsgv" localSheetId="3">#REF!</definedName>
    <definedName name="afdsgdsgv">#REF!</definedName>
    <definedName name="afdsgrf" localSheetId="3">#REF!</definedName>
    <definedName name="afdsgrf">#REF!</definedName>
    <definedName name="affadsg" localSheetId="3">#REF!</definedName>
    <definedName name="affadsg">#REF!</definedName>
    <definedName name="afqwff" localSheetId="3">#REF!</definedName>
    <definedName name="afqwff">#REF!</definedName>
    <definedName name="AFWF" localSheetId="1" hidden="1">{"'Feb 99'!$A$1:$G$30"}</definedName>
    <definedName name="AFWF" hidden="1">{"'Feb 99'!$A$1:$G$30"}</definedName>
    <definedName name="AFWFWN" localSheetId="3">#REF!</definedName>
    <definedName name="AFWFWN">#REF!</definedName>
    <definedName name="AFWWREF" localSheetId="1" hidden="1">{"'Feb 99'!$A$1:$G$30"}</definedName>
    <definedName name="AFWWREF" hidden="1">{"'Feb 99'!$A$1:$G$30"}</definedName>
    <definedName name="Ageing" localSheetId="3">#REF!</definedName>
    <definedName name="Ageing">#REF!</definedName>
    <definedName name="agsegr" localSheetId="3">#REF!</definedName>
    <definedName name="agsegr">#REF!</definedName>
    <definedName name="agsgwshd" localSheetId="3">#REF!</definedName>
    <definedName name="agsgwshd">#REF!</definedName>
    <definedName name="agtesgeg" localSheetId="3">#REF!</definedName>
    <definedName name="agtesgeg">#REF!</definedName>
    <definedName name="AGWgrwqg" localSheetId="3">#REF!</definedName>
    <definedName name="AGWgrwqg">#REF!</definedName>
    <definedName name="AMT" localSheetId="3">#REF!</definedName>
    <definedName name="AMT">#REF!</definedName>
    <definedName name="ANALYSIS_OF_EXP_BY_DEPT" localSheetId="3">#REF!</definedName>
    <definedName name="ANALYSIS_OF_EXP_BY_DEPT">#REF!</definedName>
    <definedName name="areae" localSheetId="3">#REF!</definedName>
    <definedName name="areae">#REF!</definedName>
    <definedName name="areawtewt" localSheetId="3">#REF!</definedName>
    <definedName name="areawtewt">#REF!</definedName>
    <definedName name="arerear" localSheetId="3">#REF!</definedName>
    <definedName name="arerear">#REF!</definedName>
    <definedName name="asd" localSheetId="3">#REF!</definedName>
    <definedName name="asd">#REF!</definedName>
    <definedName name="asda" localSheetId="1" hidden="1">{"'Feb 99'!$A$1:$G$30"}</definedName>
    <definedName name="asda" hidden="1">{"'Feb 99'!$A$1:$G$30"}</definedName>
    <definedName name="asdawfda" localSheetId="3">#REF!</definedName>
    <definedName name="asdawfda">#REF!</definedName>
    <definedName name="asdef" localSheetId="3">#REF!</definedName>
    <definedName name="asdef">#REF!</definedName>
    <definedName name="assho..">#N/A</definedName>
    <definedName name="asss" localSheetId="3">#REF!</definedName>
    <definedName name="asss">#REF!</definedName>
    <definedName name="atgeseh" localSheetId="3">#REF!</definedName>
    <definedName name="atgeseh">#REF!</definedName>
    <definedName name="AYY" localSheetId="1" hidden="1">{"'Feb 99'!$A$1:$G$30"}</definedName>
    <definedName name="AYY" hidden="1">{"'Feb 99'!$A$1:$G$30"}</definedName>
    <definedName name="BIO" localSheetId="3">#REF!</definedName>
    <definedName name="BIO">#REF!</definedName>
    <definedName name="BVFL" localSheetId="1" hidden="1">{#N/A,#N/A,FALSE,"Sheet1"}</definedName>
    <definedName name="BVFL" hidden="1">{#N/A,#N/A,FALSE,"Sheet1"}</definedName>
    <definedName name="cccccccccccccccccc">#N/A</definedName>
    <definedName name="cccccccccccccccccccccc">#N/A</definedName>
    <definedName name="CF_2b" localSheetId="3">#REF!</definedName>
    <definedName name="CF_2b">#REF!</definedName>
    <definedName name="CF_2b1" localSheetId="3">#REF!</definedName>
    <definedName name="CF_2b1">#REF!</definedName>
    <definedName name="CF_2b2" localSheetId="3">#REF!</definedName>
    <definedName name="CF_2b2">#REF!</definedName>
    <definedName name="CF_3a" localSheetId="3">#REF!</definedName>
    <definedName name="CF_3a">#REF!</definedName>
    <definedName name="CF_3a1" localSheetId="3">#REF!</definedName>
    <definedName name="CF_3a1">#REF!</definedName>
    <definedName name="CF_3b" localSheetId="3">#REF!</definedName>
    <definedName name="CF_3b">#REF!</definedName>
    <definedName name="CF_3b1" localSheetId="3">#REF!</definedName>
    <definedName name="CF_3b1">#REF!</definedName>
    <definedName name="CF_3b2" localSheetId="3">#REF!</definedName>
    <definedName name="CF_3b2">#REF!</definedName>
    <definedName name="CF_3c" localSheetId="3">#REF!</definedName>
    <definedName name="CF_3c">#REF!</definedName>
    <definedName name="CF_3d" localSheetId="3">#REF!</definedName>
    <definedName name="CF_3d">#REF!</definedName>
    <definedName name="CF_3e" localSheetId="3">#REF!</definedName>
    <definedName name="CF_3e">#REF!</definedName>
    <definedName name="CF_3e1" localSheetId="3">#REF!</definedName>
    <definedName name="CF_3e1">#REF!</definedName>
    <definedName name="CF_3e2" localSheetId="3">#REF!</definedName>
    <definedName name="CF_3e2">#REF!</definedName>
    <definedName name="CF_3f" localSheetId="3">#REF!</definedName>
    <definedName name="CF_3f">#REF!</definedName>
    <definedName name="CF_3f1" localSheetId="3">#REF!</definedName>
    <definedName name="CF_3f1">#REF!</definedName>
    <definedName name="CF_3f2" localSheetId="3">#REF!</definedName>
    <definedName name="CF_3f2">#REF!</definedName>
    <definedName name="CF_3f3" localSheetId="3">#REF!</definedName>
    <definedName name="CF_3f3">#REF!</definedName>
    <definedName name="CF_3f4" localSheetId="3">#REF!</definedName>
    <definedName name="CF_3f4">#REF!</definedName>
    <definedName name="CF_3f5" localSheetId="3">#REF!</definedName>
    <definedName name="CF_3f5">#REF!</definedName>
    <definedName name="CF_3g" localSheetId="3">#REF!</definedName>
    <definedName name="CF_3g">#REF!</definedName>
    <definedName name="CF_3h" localSheetId="3">#REF!</definedName>
    <definedName name="CF_3h">#REF!</definedName>
    <definedName name="COHB1" localSheetId="3">#REF!</definedName>
    <definedName name="COHB1">#REF!</definedName>
    <definedName name="COHB2" localSheetId="3">#REF!</definedName>
    <definedName name="COHB2">#REF!</definedName>
    <definedName name="COHB3" localSheetId="3">#REF!</definedName>
    <definedName name="COHB3">#REF!</definedName>
    <definedName name="Contact">[3]Menu!$B$33</definedName>
    <definedName name="CONTINGENCY">#N/A</definedName>
    <definedName name="CONTROL">#N/A</definedName>
    <definedName name="criteri" localSheetId="3">#REF!</definedName>
    <definedName name="criteri">#REF!</definedName>
    <definedName name="CurrencyUnit">[3]Menu!$D$80</definedName>
    <definedName name="dfdf" localSheetId="3">#REF!</definedName>
    <definedName name="dfdf">#REF!</definedName>
    <definedName name="dfdfds" localSheetId="3">#REF!</definedName>
    <definedName name="dfdfds">#REF!</definedName>
    <definedName name="DFDFDW" localSheetId="3">#REF!</definedName>
    <definedName name="DFDFDW">#REF!</definedName>
    <definedName name="dfdfff" localSheetId="3">#REF!</definedName>
    <definedName name="dfdfff">#REF!</definedName>
    <definedName name="dfgdfdf" localSheetId="3">#REF!</definedName>
    <definedName name="dfgdfdf">#REF!</definedName>
    <definedName name="dfgdfg" localSheetId="3">#REF!</definedName>
    <definedName name="dfgdfg">#REF!</definedName>
    <definedName name="dfgfd" localSheetId="3">#REF!</definedName>
    <definedName name="dfgfd">#REF!</definedName>
    <definedName name="dfgrfgsdg" localSheetId="3">#REF!</definedName>
    <definedName name="dfgrfgsdg">#REF!</definedName>
    <definedName name="dfh" localSheetId="3">#REF!</definedName>
    <definedName name="dfh">#REF!</definedName>
    <definedName name="dfhddt" localSheetId="3">#REF!</definedName>
    <definedName name="dfhddt">#REF!</definedName>
    <definedName name="dfhdffd" localSheetId="3">#REF!</definedName>
    <definedName name="dfhdffd">#REF!</definedName>
    <definedName name="dfhdfhdf" localSheetId="3">#REF!</definedName>
    <definedName name="dfhdfhdf">#REF!</definedName>
    <definedName name="dfhfh" localSheetId="3">#REF!</definedName>
    <definedName name="dfhfh">#REF!</definedName>
    <definedName name="dfhnfj" localSheetId="3">#REF!</definedName>
    <definedName name="dfhnfj">#REF!</definedName>
    <definedName name="dfhsdfgse" localSheetId="3">#REF!</definedName>
    <definedName name="dfhsdfgse">#REF!</definedName>
    <definedName name="dfjndghjdt" localSheetId="3">#REF!</definedName>
    <definedName name="dfjndghjdt">#REF!</definedName>
    <definedName name="dflt1">'[4]Customize Your Loan Manager'!$G$21</definedName>
    <definedName name="dfsdgfd" localSheetId="3">#REF!</definedName>
    <definedName name="dfsdgfd">#REF!</definedName>
    <definedName name="dfsfdf" localSheetId="3">#REF!</definedName>
    <definedName name="dfsfdf">#REF!</definedName>
    <definedName name="dfsff" localSheetId="3">#REF!</definedName>
    <definedName name="dfsff">#REF!</definedName>
    <definedName name="DFWDFW" localSheetId="3">#REF!</definedName>
    <definedName name="DFWDFW">#REF!</definedName>
    <definedName name="dfwfwen" localSheetId="1" hidden="1">{"'Feb 99'!$A$1:$G$30"}</definedName>
    <definedName name="dfwfwen" hidden="1">{"'Feb 99'!$A$1:$G$30"}</definedName>
    <definedName name="dgfdsgfd" localSheetId="3">#REF!</definedName>
    <definedName name="dgfdsgfd">#REF!</definedName>
    <definedName name="dgjdg" localSheetId="3">#REF!</definedName>
    <definedName name="dgjdg">#REF!</definedName>
    <definedName name="dgrdgd" localSheetId="3">#REF!</definedName>
    <definedName name="dgrdgd">#REF!</definedName>
    <definedName name="dgsdgsd" localSheetId="3">#REF!</definedName>
    <definedName name="dgsdgsd">#REF!</definedName>
    <definedName name="dgsg" localSheetId="3">#REF!</definedName>
    <definedName name="dgsg">#REF!</definedName>
    <definedName name="dgsgs" localSheetId="3">#REF!</definedName>
    <definedName name="dgsgs">#REF!</definedName>
    <definedName name="dhdfhfdj" localSheetId="3">#REF!</definedName>
    <definedName name="dhdfhfdj">#REF!</definedName>
    <definedName name="dhdh" localSheetId="3">#REF!</definedName>
    <definedName name="dhdh">#REF!</definedName>
    <definedName name="dhdhd" localSheetId="3">#REF!</definedName>
    <definedName name="dhdhd">#REF!</definedName>
    <definedName name="dhdhdh" localSheetId="3">#REF!</definedName>
    <definedName name="dhdhdh">#REF!</definedName>
    <definedName name="dhdhsw" localSheetId="3">#REF!</definedName>
    <definedName name="dhdhsw">#REF!</definedName>
    <definedName name="dhfdhdtj" localSheetId="3">#REF!</definedName>
    <definedName name="dhfdhdtj">#REF!</definedName>
    <definedName name="dhhdh" localSheetId="3">#REF!</definedName>
    <definedName name="dhhdh">#REF!</definedName>
    <definedName name="dhtdhdth" localSheetId="3">#REF!</definedName>
    <definedName name="dhtdhdth">#REF!</definedName>
    <definedName name="DIMVALUE" localSheetId="3">#REF!</definedName>
    <definedName name="DIMVALUE">#REF!</definedName>
    <definedName name="djfjherhjr" localSheetId="3">#REF!</definedName>
    <definedName name="djfjherhjr">#REF!</definedName>
    <definedName name="dsfdff" localSheetId="3">#REF!</definedName>
    <definedName name="dsfdff">#REF!</definedName>
    <definedName name="dsfgfgrd" localSheetId="3">#REF!</definedName>
    <definedName name="dsfgfgrd">#REF!</definedName>
    <definedName name="dsgdsgds" localSheetId="3">#REF!</definedName>
    <definedName name="dsgdsgds">#REF!</definedName>
    <definedName name="dsgfsggrf" localSheetId="3">#REF!</definedName>
    <definedName name="dsgfsggrf">#REF!</definedName>
    <definedName name="dsvsdfrdsg" localSheetId="3">#REF!</definedName>
    <definedName name="dsvsdfrdsg">#REF!</definedName>
    <definedName name="dthtdht" localSheetId="3">#REF!</definedName>
    <definedName name="dthtdht">#REF!</definedName>
    <definedName name="DUTYDATE" localSheetId="3">#REF!</definedName>
    <definedName name="DUTYDATE">#REF!</definedName>
    <definedName name="DUTYQTY" localSheetId="3">#REF!</definedName>
    <definedName name="DUTYQTY">#REF!</definedName>
    <definedName name="DUTYRM" localSheetId="3">#REF!</definedName>
    <definedName name="DUTYRM">#REF!</definedName>
    <definedName name="dvvsv" localSheetId="3">#REF!</definedName>
    <definedName name="dvvsv">#REF!</definedName>
    <definedName name="dw">'[5]FF-5'!$X$8</definedName>
    <definedName name="dwd">'[5]MMIP(JU)'!$B$5</definedName>
    <definedName name="dwe">'[5]F-1&amp;F-2'!$D$4</definedName>
    <definedName name="dwf" localSheetId="1" hidden="1">{"'Feb 99'!$A$1:$G$30"}</definedName>
    <definedName name="dwf" hidden="1">{"'Feb 99'!$A$1:$G$30"}</definedName>
    <definedName name="DWFWF" localSheetId="3">#REF!</definedName>
    <definedName name="DWFWF">#REF!</definedName>
    <definedName name="dwqewq" localSheetId="3">#REF!</definedName>
    <definedName name="dwqewq">#REF!</definedName>
    <definedName name="ee">#N/A</definedName>
    <definedName name="EE_1" localSheetId="3">#REF!</definedName>
    <definedName name="EE_1">#REF!</definedName>
    <definedName name="eee">'[6]Interim --&gt; Top'!$E$3:$E$111</definedName>
    <definedName name="eeeee">#N/A</definedName>
    <definedName name="EFDEW" localSheetId="3">#REF!</definedName>
    <definedName name="EFDEW">#REF!</definedName>
    <definedName name="efdg" localSheetId="3">#REF!</definedName>
    <definedName name="efdg">#REF!</definedName>
    <definedName name="efdw" localSheetId="1" hidden="1">{"'Feb 99'!$A$1:$G$30"}</definedName>
    <definedName name="efdw" hidden="1">{"'Feb 99'!$A$1:$G$30"}</definedName>
    <definedName name="efefe" localSheetId="3">#REF!</definedName>
    <definedName name="efefe">#REF!</definedName>
    <definedName name="efefeee" localSheetId="3">#REF!</definedName>
    <definedName name="efefeee">#REF!</definedName>
    <definedName name="efefefwe" localSheetId="3">#REF!</definedName>
    <definedName name="efefefwe">#REF!</definedName>
    <definedName name="efefewrfer" localSheetId="3">#REF!</definedName>
    <definedName name="efefewrfer">#REF!</definedName>
    <definedName name="efefgewee" localSheetId="3">#REF!</definedName>
    <definedName name="efefgewee">#REF!</definedName>
    <definedName name="efewefe\" localSheetId="3">#REF!</definedName>
    <definedName name="efewefe\">#REF!</definedName>
    <definedName name="efewfefew" localSheetId="3">#REF!</definedName>
    <definedName name="efewfefew">#REF!</definedName>
    <definedName name="eff" localSheetId="3">#REF!</definedName>
    <definedName name="eff">#REF!</definedName>
    <definedName name="efr" localSheetId="3">#REF!</definedName>
    <definedName name="efr">#REF!</definedName>
    <definedName name="EFRW" localSheetId="3" hidden="1">#REF!</definedName>
    <definedName name="EFRW" hidden="1">#REF!</definedName>
    <definedName name="efw" localSheetId="3">#REF!</definedName>
    <definedName name="efw">#REF!</definedName>
    <definedName name="efwfn" localSheetId="3">#REF!</definedName>
    <definedName name="efwfn">#REF!</definedName>
    <definedName name="egfesge" localSheetId="3">#REF!</definedName>
    <definedName name="egfesge">#REF!</definedName>
    <definedName name="egwetrfewt" localSheetId="3">#REF!</definedName>
    <definedName name="egwetrfewt">#REF!</definedName>
    <definedName name="ehege" localSheetId="3">#REF!</definedName>
    <definedName name="ehege">#REF!</definedName>
    <definedName name="ehehe" localSheetId="3">#REF!</definedName>
    <definedName name="ehehe">#REF!</definedName>
    <definedName name="eherh" localSheetId="3">#REF!</definedName>
    <definedName name="eherh">#REF!</definedName>
    <definedName name="EHERHE" localSheetId="3">#REF!</definedName>
    <definedName name="EHERHE">#REF!</definedName>
    <definedName name="ehetheth" localSheetId="3">#REF!</definedName>
    <definedName name="ehetheth">#REF!</definedName>
    <definedName name="ehgrdh" localSheetId="3">#REF!</definedName>
    <definedName name="ehgrdh">#REF!</definedName>
    <definedName name="ehrfhhsga" localSheetId="3">#REF!</definedName>
    <definedName name="ehrfhhsga">#REF!</definedName>
    <definedName name="EHTEJHTR" localSheetId="3">#REF!</definedName>
    <definedName name="EHTEJHTR">#REF!</definedName>
    <definedName name="ehtrh" localSheetId="3">#REF!</definedName>
    <definedName name="ehtrh">#REF!</definedName>
    <definedName name="Email">[7]Menu!$C$11</definedName>
    <definedName name="EmploymentCost" localSheetId="3">#REF!</definedName>
    <definedName name="EmploymentCost">#REF!</definedName>
    <definedName name="EndBP" localSheetId="3">#REF!</definedName>
    <definedName name="EndBP">#REF!</definedName>
    <definedName name="EndDate">[3]Menu!$C$20</definedName>
    <definedName name="ended">"31/12/2000"</definedName>
    <definedName name="ergetr" localSheetId="3">#REF!</definedName>
    <definedName name="ergetr">#REF!</definedName>
    <definedName name="ergewgtr" localSheetId="3">#REF!</definedName>
    <definedName name="ergewgtr">#REF!</definedName>
    <definedName name="ergfeq" localSheetId="1" hidden="1">{"'Feb 99'!$A$1:$G$30"}</definedName>
    <definedName name="ergfeq" hidden="1">{"'Feb 99'!$A$1:$G$30"}</definedName>
    <definedName name="ergtgtrg" localSheetId="3">#REF!</definedName>
    <definedName name="ergtgtrg">#REF!</definedName>
    <definedName name="erherhh" localSheetId="3">#REF!</definedName>
    <definedName name="erherhh">#REF!</definedName>
    <definedName name="ERHFI" localSheetId="1" hidden="1">{"'Feb 99'!$A$1:$G$30"}</definedName>
    <definedName name="ERHFI" hidden="1">{"'Feb 99'!$A$1:$G$30"}</definedName>
    <definedName name="erhjtejnjmn" localSheetId="3">#REF!</definedName>
    <definedName name="erhjtejnjmn">#REF!</definedName>
    <definedName name="erhreherh" localSheetId="3">#REF!</definedName>
    <definedName name="erhreherh">#REF!</definedName>
    <definedName name="erhtejnyrmj" localSheetId="3">#REF!</definedName>
    <definedName name="erhtejnyrmj">#REF!</definedName>
    <definedName name="erhtjht" localSheetId="3">#REF!</definedName>
    <definedName name="erhtjht">#REF!</definedName>
    <definedName name="ern" localSheetId="3">#REF!</definedName>
    <definedName name="ern">#REF!</definedName>
    <definedName name="errgwr" localSheetId="3">#REF!</definedName>
    <definedName name="errgwr">#REF!</definedName>
    <definedName name="eryhrh" localSheetId="3">#REF!</definedName>
    <definedName name="eryhrh">#REF!</definedName>
    <definedName name="eryw" localSheetId="3">#REF!</definedName>
    <definedName name="eryw">#REF!</definedName>
    <definedName name="esgtewgfe" localSheetId="3">#REF!</definedName>
    <definedName name="esgtewgfe">#REF!</definedName>
    <definedName name="ewfwfew" localSheetId="3">#REF!</definedName>
    <definedName name="ewfwfew">#REF!</definedName>
    <definedName name="ewr" localSheetId="3">#REF!</definedName>
    <definedName name="ewr">#REF!</definedName>
    <definedName name="EWRHETHTRJ" localSheetId="3">#REF!</definedName>
    <definedName name="EWRHETHTRJ">#REF!</definedName>
    <definedName name="ewsjd">#N/A</definedName>
    <definedName name="ewtw2tew" localSheetId="3">#REF!</definedName>
    <definedName name="ewtw2tew">#REF!</definedName>
    <definedName name="eww" localSheetId="1" hidden="1">{"'Feb 99'!$A$1:$G$30"}</definedName>
    <definedName name="eww" hidden="1">{"'Feb 99'!$A$1:$G$30"}</definedName>
    <definedName name="faa">'[8]0100'!$I$3:$I$3</definedName>
    <definedName name="FACEQUIP" localSheetId="3">#REF!</definedName>
    <definedName name="FACEQUIP">#REF!</definedName>
    <definedName name="FACF_F" localSheetId="3">#REF!</definedName>
    <definedName name="FACF_F">#REF!</definedName>
    <definedName name="fcsfcs" localSheetId="1" hidden="1">{"'Feb 99'!$A$1:$G$30"}</definedName>
    <definedName name="fcsfcs" hidden="1">{"'Feb 99'!$A$1:$G$30"}</definedName>
    <definedName name="FCW" localSheetId="3">#REF!</definedName>
    <definedName name="FCW">#REF!</definedName>
    <definedName name="FCWF" localSheetId="3" hidden="1">#REF!</definedName>
    <definedName name="FCWF" hidden="1">#REF!</definedName>
    <definedName name="fcwfc" localSheetId="1" hidden="1">{"'Feb 99'!$A$1:$G$30"}</definedName>
    <definedName name="fcwfc" hidden="1">{"'Feb 99'!$A$1:$G$30"}</definedName>
    <definedName name="FCWWN" localSheetId="3">#REF!</definedName>
    <definedName name="FCWWN">#REF!</definedName>
    <definedName name="fd">'[8]0100'!$T$14:$V$17</definedName>
    <definedName name="fdgtefgrf" localSheetId="3">#REF!</definedName>
    <definedName name="fdgtefgrf">#REF!</definedName>
    <definedName name="fdhdfhdh" localSheetId="3">#REF!</definedName>
    <definedName name="fdhdfhdh">#REF!</definedName>
    <definedName name="fdhdhdfh" localSheetId="3">#REF!</definedName>
    <definedName name="fdhdhdfh">#REF!</definedName>
    <definedName name="fdhfdjdfj" localSheetId="3">#REF!</definedName>
    <definedName name="fdhfdjdfj">#REF!</definedName>
    <definedName name="fdhndfhngj" localSheetId="3">#REF!</definedName>
    <definedName name="fdhndfhngj">#REF!</definedName>
    <definedName name="fdjdrthd" localSheetId="3">#REF!</definedName>
    <definedName name="fdjdrthd">#REF!</definedName>
    <definedName name="fdsfd" localSheetId="3">#REF!</definedName>
    <definedName name="fdsfd">#REF!</definedName>
    <definedName name="fdsfn" localSheetId="1" hidden="1">{"'Feb 99'!$A$1:$G$30"}</definedName>
    <definedName name="fdsfn" hidden="1">{"'Feb 99'!$A$1:$G$30"}</definedName>
    <definedName name="FDW" localSheetId="1" hidden="1">{"'Feb 99'!$A$1:$G$30"}</definedName>
    <definedName name="FDW" hidden="1">{"'Feb 99'!$A$1:$G$30"}</definedName>
    <definedName name="FDWFW" localSheetId="3">#REF!</definedName>
    <definedName name="FDWFW">#REF!</definedName>
    <definedName name="fdwlk" localSheetId="1" hidden="1">{"'Feb 99'!$A$1:$G$30"}</definedName>
    <definedName name="fdwlk" hidden="1">{"'Feb 99'!$A$1:$G$30"}</definedName>
    <definedName name="feasf" localSheetId="3">#REF!</definedName>
    <definedName name="feasf">#REF!</definedName>
    <definedName name="fef" localSheetId="3">#REF!</definedName>
    <definedName name="fef">#REF!</definedName>
    <definedName name="fefefewf" localSheetId="3">#REF!</definedName>
    <definedName name="fefefewf">#REF!</definedName>
    <definedName name="feffq" localSheetId="3">#REF!</definedName>
    <definedName name="feffq">#REF!</definedName>
    <definedName name="feffwfe" localSheetId="3">#REF!</definedName>
    <definedName name="feffwfe">#REF!</definedName>
    <definedName name="fefg" localSheetId="3">#REF!</definedName>
    <definedName name="fefg">#REF!</definedName>
    <definedName name="fefwfe" localSheetId="3">#REF!</definedName>
    <definedName name="fefwfe">#REF!</definedName>
    <definedName name="fegfe" localSheetId="3">#REF!</definedName>
    <definedName name="fegfe">#REF!</definedName>
    <definedName name="fer" localSheetId="1" hidden="1">{"'Feb 99'!$A$1:$G$30"}</definedName>
    <definedName name="fer" hidden="1">{"'Feb 99'!$A$1:$G$30"}</definedName>
    <definedName name="feret" localSheetId="1" hidden="1">{"'Feb 99'!$A$1:$G$30"}</definedName>
    <definedName name="feret" hidden="1">{"'Feb 99'!$A$1:$G$30"}</definedName>
    <definedName name="fern" localSheetId="1" hidden="1">{"'Feb 99'!$A$1:$G$30"}</definedName>
    <definedName name="fern" hidden="1">{"'Feb 99'!$A$1:$G$30"}</definedName>
    <definedName name="ferwgrg" localSheetId="3">#REF!</definedName>
    <definedName name="ferwgrg">#REF!</definedName>
    <definedName name="fewfw" localSheetId="3">#REF!</definedName>
    <definedName name="fewfw">#REF!</definedName>
    <definedName name="FEWWFE" localSheetId="3" hidden="1">#REF!</definedName>
    <definedName name="FEWWFE" hidden="1">#REF!</definedName>
    <definedName name="FEWWW" localSheetId="1" hidden="1">{#N/A,#N/A,FALSE,"Sheet1"}</definedName>
    <definedName name="FEWWW" hidden="1">{#N/A,#N/A,FALSE,"Sheet1"}</definedName>
    <definedName name="ffffffffffffffffffffffffffffff" localSheetId="3">#REF!</definedName>
    <definedName name="ffffffffffffffffffffffffffffff">#REF!</definedName>
    <definedName name="ffffffffffffffffffffffffffffffffffffffffffffffffffffff" localSheetId="3">#REF!</definedName>
    <definedName name="ffffffffffffffffffffffffffffffffffffffffffffffffffffff">#REF!</definedName>
    <definedName name="fffw" localSheetId="1" hidden="1">{"'Feb 99'!$A$1:$G$30"}</definedName>
    <definedName name="fffw" hidden="1">{"'Feb 99'!$A$1:$G$30"}</definedName>
    <definedName name="ffng" localSheetId="3">#REF!</definedName>
    <definedName name="ffng">#REF!</definedName>
    <definedName name="ffwnn" localSheetId="3">#REF!</definedName>
    <definedName name="ffwnn">#REF!</definedName>
    <definedName name="fgf" localSheetId="1" hidden="1">{"'Feb 99'!$A$1:$G$30"}</definedName>
    <definedName name="fgf" hidden="1">{"'Feb 99'!$A$1:$G$30"}</definedName>
    <definedName name="fgnfgjnf" localSheetId="3">#REF!</definedName>
    <definedName name="fgnfgjnf">#REF!</definedName>
    <definedName name="fgregr" localSheetId="3">#REF!</definedName>
    <definedName name="fgregr">#REF!</definedName>
    <definedName name="fgtrefre" localSheetId="3">#REF!</definedName>
    <definedName name="fgtrefre">#REF!</definedName>
    <definedName name="fh" localSheetId="1" hidden="1">{#N/A,#N/A,FALSE,"Sheet1"}</definedName>
    <definedName name="fh" hidden="1">{#N/A,#N/A,FALSE,"Sheet1"}</definedName>
    <definedName name="fhgfhjf" localSheetId="3">#REF!</definedName>
    <definedName name="fhgfhjf">#REF!</definedName>
    <definedName name="fhmf" localSheetId="3">#REF!</definedName>
    <definedName name="fhmf">#REF!</definedName>
    <definedName name="fhsfga" localSheetId="3">#REF!</definedName>
    <definedName name="fhsfga">#REF!</definedName>
    <definedName name="fjfjfg" localSheetId="3">#REF!</definedName>
    <definedName name="fjfjfg">#REF!</definedName>
    <definedName name="fjgfjf" localSheetId="3">#REF!</definedName>
    <definedName name="fjgfjf">#REF!</definedName>
    <definedName name="fjgjrej" localSheetId="3">#REF!</definedName>
    <definedName name="fjgjrej">#REF!</definedName>
    <definedName name="fjmfgmfg" localSheetId="3">#REF!</definedName>
    <definedName name="fjmfgmfg">#REF!</definedName>
    <definedName name="fjmfgtjdtjd" localSheetId="3">#REF!</definedName>
    <definedName name="fjmfgtjdtjd">#REF!</definedName>
    <definedName name="fjmjgfm" localSheetId="3">#REF!</definedName>
    <definedName name="fjmjgfm">#REF!</definedName>
    <definedName name="fjnfgjnfg" localSheetId="3">#REF!</definedName>
    <definedName name="fjnfgjnfg">#REF!</definedName>
    <definedName name="fks" localSheetId="1" hidden="1">{"'Feb 99'!$A$1:$G$30"}</definedName>
    <definedName name="fks" hidden="1">{"'Feb 99'!$A$1:$G$30"}</definedName>
    <definedName name="fmhm" localSheetId="3">#REF!</definedName>
    <definedName name="fmhm">#REF!</definedName>
    <definedName name="fnfg" localSheetId="3">#REF!</definedName>
    <definedName name="fnfg">#REF!</definedName>
    <definedName name="frewfregf" localSheetId="3">#REF!</definedName>
    <definedName name="frewfregf">#REF!</definedName>
    <definedName name="frfrerer" localSheetId="3">#REF!</definedName>
    <definedName name="frfrerer">#REF!</definedName>
    <definedName name="FRRE" localSheetId="3">#REF!</definedName>
    <definedName name="FRRE">#REF!</definedName>
    <definedName name="fs">'[8]0100'!$I$9:$I$9</definedName>
    <definedName name="fvfdgdfvf">"TOA Paint (Malaysia) Sdn Bhd"</definedName>
    <definedName name="fvff" localSheetId="3">#REF!</definedName>
    <definedName name="fvff">#REF!</definedName>
    <definedName name="fw" localSheetId="1" hidden="1">{"'Feb 99'!$A$1:$G$30"}</definedName>
    <definedName name="fw" hidden="1">{"'Feb 99'!$A$1:$G$30"}</definedName>
    <definedName name="FWEF" localSheetId="1" hidden="1">{"'Feb 99'!$A$1:$G$30"}</definedName>
    <definedName name="FWEF" hidden="1">{"'Feb 99'!$A$1:$G$30"}</definedName>
    <definedName name="FWEFWF" localSheetId="1" hidden="1">{"'Feb 99'!$A$1:$G$30"}</definedName>
    <definedName name="FWEFWF" hidden="1">{"'Feb 99'!$A$1:$G$30"}</definedName>
    <definedName name="fwf" localSheetId="3">#REF!</definedName>
    <definedName name="fwf">#REF!</definedName>
    <definedName name="FWFDW" localSheetId="1" hidden="1">{"'Feb 99'!$A$1:$G$30"}</definedName>
    <definedName name="FWFDW" hidden="1">{"'Feb 99'!$A$1:$G$30"}</definedName>
    <definedName name="fwFE" localSheetId="1" hidden="1">{#N/A,#N/A,FALSE,"Sheet1"}</definedName>
    <definedName name="fwFE" hidden="1">{#N/A,#N/A,FALSE,"Sheet1"}</definedName>
    <definedName name="FWFEF" localSheetId="1" hidden="1">{"'Feb 99'!$A$1:$G$30"}</definedName>
    <definedName name="FWFEF" hidden="1">{"'Feb 99'!$A$1:$G$30"}</definedName>
    <definedName name="fwff" localSheetId="3">#REF!</definedName>
    <definedName name="fwff">#REF!</definedName>
    <definedName name="fwfn" localSheetId="3">#REF!</definedName>
    <definedName name="fwfn">#REF!</definedName>
    <definedName name="FWFW" localSheetId="3">#REF!</definedName>
    <definedName name="FWFW">#REF!</definedName>
    <definedName name="fwfwfg" localSheetId="3">#REF!</definedName>
    <definedName name="fwfwfg">#REF!</definedName>
    <definedName name="fwfwfn" localSheetId="3">#REF!</definedName>
    <definedName name="fwfwfn">#REF!</definedName>
    <definedName name="fws" localSheetId="3">#REF!</definedName>
    <definedName name="fws">#REF!</definedName>
    <definedName name="fwW" localSheetId="1" hidden="1">{#N/A,#N/A,FALSE,"Sheet1"}</definedName>
    <definedName name="fwW" hidden="1">{#N/A,#N/A,FALSE,"Sheet1"}</definedName>
    <definedName name="FWWF" localSheetId="3">#REF!</definedName>
    <definedName name="FWWF">#REF!</definedName>
    <definedName name="FYHJJHKLJ" localSheetId="3">#REF!</definedName>
    <definedName name="FYHJJHKLJ">#REF!</definedName>
    <definedName name="gdvdsv" localSheetId="3">#REF!</definedName>
    <definedName name="gdvdsv">#REF!</definedName>
    <definedName name="ge" localSheetId="3">#REF!</definedName>
    <definedName name="ge">#REF!</definedName>
    <definedName name="gee" localSheetId="1" hidden="1">{"'Feb 99'!$A$1:$G$30"}</definedName>
    <definedName name="gee" hidden="1">{"'Feb 99'!$A$1:$G$30"}</definedName>
    <definedName name="gegew" localSheetId="3">#REF!</definedName>
    <definedName name="gegew">#REF!</definedName>
    <definedName name="gerg" localSheetId="1" hidden="1">{#N/A,#N/A,FALSE,"Sheet1"}</definedName>
    <definedName name="gerg" hidden="1">{#N/A,#N/A,FALSE,"Sheet1"}</definedName>
    <definedName name="gerherher" localSheetId="3">#REF!</definedName>
    <definedName name="gerherher">#REF!</definedName>
    <definedName name="gf" localSheetId="3">#REF!</definedName>
    <definedName name="gf">#REF!</definedName>
    <definedName name="gf3g" localSheetId="1" hidden="1">{"'Feb 99'!$A$1:$G$30"}</definedName>
    <definedName name="gf3g" hidden="1">{"'Feb 99'!$A$1:$G$30"}</definedName>
    <definedName name="gfds" localSheetId="3">#REF!</definedName>
    <definedName name="gfds">#REF!</definedName>
    <definedName name="gfe3g" localSheetId="1" hidden="1">{"'Feb 99'!$A$1:$G$30"}</definedName>
    <definedName name="gfe3g" hidden="1">{"'Feb 99'!$A$1:$G$30"}</definedName>
    <definedName name="gfen" localSheetId="1" hidden="1">{#N/A,#N/A,FALSE,"Sheet1"}</definedName>
    <definedName name="gfen" hidden="1">{#N/A,#N/A,FALSE,"Sheet1"}</definedName>
    <definedName name="gfrgregr" localSheetId="3">#REF!</definedName>
    <definedName name="gfrgregr">#REF!</definedName>
    <definedName name="gfwg" localSheetId="1" hidden="1">{"'Feb 99'!$A$1:$G$30"}</definedName>
    <definedName name="gfwg" hidden="1">{"'Feb 99'!$A$1:$G$30"}</definedName>
    <definedName name="gg">'[9]FF-3'!$A$1:$IV$8</definedName>
    <definedName name="gggggggggggggggggggggggggggggggggg" localSheetId="3">#REF!</definedName>
    <definedName name="gggggggggggggggggggggggggggggggggg">#REF!</definedName>
    <definedName name="ggggggggggggggggggggggggggggggggggg" localSheetId="3">#REF!</definedName>
    <definedName name="ggggggggggggggggggggggggggggggggggg">#REF!</definedName>
    <definedName name="gggt" localSheetId="3">#REF!</definedName>
    <definedName name="gggt">#REF!</definedName>
    <definedName name="gjntrjt" localSheetId="3">#REF!</definedName>
    <definedName name="gjntrjt">#REF!</definedName>
    <definedName name="gklk" localSheetId="1" hidden="1">{#N/A,#N/A,FALSE,"Sheet1"}</definedName>
    <definedName name="gklk" hidden="1">{#N/A,#N/A,FALSE,"Sheet1"}</definedName>
    <definedName name="gl" localSheetId="3">#REF!</definedName>
    <definedName name="gl">#REF!</definedName>
    <definedName name="grgregfre" localSheetId="3">#REF!</definedName>
    <definedName name="grgregfre">#REF!</definedName>
    <definedName name="grgrger" localSheetId="3">#REF!</definedName>
    <definedName name="grgrger">#REF!</definedName>
    <definedName name="gtrfr" localSheetId="3">#REF!</definedName>
    <definedName name="gtrfr">#REF!</definedName>
    <definedName name="gtshdfjg" localSheetId="3">#REF!</definedName>
    <definedName name="gtshdfjg">#REF!</definedName>
    <definedName name="gtyi" localSheetId="1" hidden="1">{#N/A,#N/A,FALSE,"Sheet1"}</definedName>
    <definedName name="gtyi" hidden="1">{#N/A,#N/A,FALSE,"Sheet1"}</definedName>
    <definedName name="gwrgwrg" localSheetId="3">#REF!</definedName>
    <definedName name="gwrgwrg">#REF!</definedName>
    <definedName name="gz">'[8]0100'!$O$85:$P$102</definedName>
    <definedName name="hcjc" localSheetId="3">#REF!</definedName>
    <definedName name="hcjc">#REF!</definedName>
    <definedName name="hcjcd" localSheetId="3">#REF!</definedName>
    <definedName name="hcjcd">#REF!</definedName>
    <definedName name="hdh">'[5]FF-5'!$BU$7:$CK$25</definedName>
    <definedName name="hdrtuyduj" localSheetId="3">#REF!</definedName>
    <definedName name="hdrtuyduj">#REF!</definedName>
    <definedName name="hfthdh" localSheetId="3">#REF!</definedName>
    <definedName name="hfthdh">#REF!</definedName>
    <definedName name="HFWH" localSheetId="1" hidden="1">{"'Feb 99'!$A$1:$G$30"}</definedName>
    <definedName name="HFWH" hidden="1">{"'Feb 99'!$A$1:$G$30"}</definedName>
    <definedName name="HG" localSheetId="3">#REF!</definedName>
    <definedName name="HG">#REF!</definedName>
    <definedName name="hgdjdhu" localSheetId="3">#REF!</definedName>
    <definedName name="hgdjdhu">#REF!</definedName>
    <definedName name="hgfhfhgf" localSheetId="3">#REF!</definedName>
    <definedName name="hgfhfhgf">#REF!</definedName>
    <definedName name="hgfhfs" localSheetId="3">#REF!</definedName>
    <definedName name="hgfhfs">#REF!</definedName>
    <definedName name="hgregref" localSheetId="3">#REF!</definedName>
    <definedName name="hgregref">#REF!</definedName>
    <definedName name="hhhh">'[10]K4. F&amp;F'!$A$1:$P$24</definedName>
    <definedName name="hkghkghk" localSheetId="3">#REF!</definedName>
    <definedName name="hkghkghk">#REF!</definedName>
    <definedName name="HOIF" localSheetId="1" hidden="1">{"'Feb 99'!$A$1:$G$30"}</definedName>
    <definedName name="HOIF" hidden="1">{"'Feb 99'!$A$1:$G$30"}</definedName>
    <definedName name="HP" localSheetId="3">#REF!</definedName>
    <definedName name="HP">#REF!</definedName>
    <definedName name="hr">'[8]0100'!$T$24:$U$26</definedName>
    <definedName name="hsfs" localSheetId="3">#REF!</definedName>
    <definedName name="hsfs">#REF!</definedName>
    <definedName name="hsgsg" localSheetId="3">#REF!</definedName>
    <definedName name="hsgsg">#REF!</definedName>
    <definedName name="htht" localSheetId="3">#REF!</definedName>
    <definedName name="htht">#REF!</definedName>
    <definedName name="HTML_CodePage" hidden="1">1252</definedName>
    <definedName name="HTML_Header" hidden="1">"Feb 99"</definedName>
    <definedName name="HTML_LastUpdate" hidden="1">"06/Apr/99"</definedName>
    <definedName name="HTML_LineAfter" hidden="1">FALSE</definedName>
    <definedName name="HTML_LineBefore" hidden="1">FALSE</definedName>
    <definedName name="HTML_Name" hidden="1">"DBMI"</definedName>
    <definedName name="HTML_OBDlg2" hidden="1">TRUE</definedName>
    <definedName name="HTML_OBDlg4" hidden="1">TRUE</definedName>
    <definedName name="HTML_OS" hidden="1">0</definedName>
    <definedName name="HTML_PathFile" hidden="1">"C:\Ali\Excel\BAAN\STOCK\MyHTML.htm"</definedName>
    <definedName name="HTML_Title" hidden="1">"4PAST_P"</definedName>
    <definedName name="HTRHRT" localSheetId="3">#REF!</definedName>
    <definedName name="HTRHRT">#REF!</definedName>
    <definedName name="htrrewqhr" localSheetId="3">#REF!</definedName>
    <definedName name="htrrewqhr">#REF!</definedName>
    <definedName name="HVBV" localSheetId="1" hidden="1">{#N/A,#N/A,FALSE,"Sheet1"}</definedName>
    <definedName name="HVBV" hidden="1">{#N/A,#N/A,FALSE,"Sheet1"}</definedName>
    <definedName name="iee" localSheetId="3">#REF!</definedName>
    <definedName name="iee">#REF!</definedName>
    <definedName name="ienc" localSheetId="1" hidden="1">{"'Feb 99'!$A$1:$G$30"}</definedName>
    <definedName name="ienc" hidden="1">{"'Feb 99'!$A$1:$G$30"}</definedName>
    <definedName name="IIIII" localSheetId="3">#REF!</definedName>
    <definedName name="IIIII">#REF!</definedName>
    <definedName name="iiiiiiiiiiiiiiiiiiiiiiiiiiiiiiiiiiiiiiiiiiiiiiiiiiiiiiiiiiiiiiiiiiiiiiiiiiiiii" localSheetId="3">#REF!</definedName>
    <definedName name="iiiiiiiiiiiiiiiiiiiiiiiiiiiiiiiiiiiiiiiiiiiiiiiiiiiiiiiiiiiiiiiiiiiiiiiiiiiiii">#REF!</definedName>
    <definedName name="iiiiiiiiiiiiiiiiiiiiiiiiiiiiiiiiiiiiiiiiiiiiiiiiiiiiiiiiiiiiiiiiiiiiiiiiiiiiiiiiiiiiiiii" localSheetId="3">#REF!</definedName>
    <definedName name="iiiiiiiiiiiiiiiiiiiiiiiiiiiiiiiiiiiiiiiiiiiiiiiiiiiiiiiiiiiiiiiiiiiiiiiiiiiiiiiiiiiiiiii">#REF!</definedName>
    <definedName name="iiiiiiiiiiiiiiiiiiiiiiiiiiiiiiiiiiiiiiiiiiiiiiiiiiiiiiiiiiiiiiiiiiiiiiiiiiiiiiiiiiiiiiiii" localSheetId="3">#REF!</definedName>
    <definedName name="iiiiiiiiiiiiiiiiiiiiiiiiiiiiiiiiiiiiiiiiiiiiiiiiiiiiiiiiiiiiiiiiiiiiiiiiiiiiiiiiiiiiiiiii">#REF!</definedName>
    <definedName name="IJ" localSheetId="1" hidden="1">{"'Feb 99'!$A$1:$G$30"}</definedName>
    <definedName name="IJ" hidden="1">{"'Feb 99'!$A$1:$G$30"}</definedName>
    <definedName name="ijn">'[5]FF-5'!$P$2</definedName>
    <definedName name="ik">'[5]FF-5'!$A$126</definedName>
    <definedName name="IOO" localSheetId="3">#REF!</definedName>
    <definedName name="IOO">#REF!</definedName>
    <definedName name="iputgrid" localSheetId="3">#REF!</definedName>
    <definedName name="iputgrid">#REF!</definedName>
    <definedName name="jg">'[9]FF-3'!$A$1:$IV$8</definedName>
    <definedName name="jjjjjjjjjjjjjjjjjjjjjjjjjjjjjjjjjjjjjjjjjjjjjjjjjjjjjjjjjjjjjjj" localSheetId="3">#REF!</definedName>
    <definedName name="jjjjjjjjjjjjjjjjjjjjjjjjjjjjjjjjjjjjjjjjjjjjjjjjjjjjjjjjjjjjjjj">#REF!</definedName>
    <definedName name="jjkk" localSheetId="1" hidden="1">{"'Feb 99'!$A$1:$G$30"}</definedName>
    <definedName name="jjkk" hidden="1">{"'Feb 99'!$A$1:$G$30"}</definedName>
    <definedName name="jkdkd" localSheetId="3">#REF!</definedName>
    <definedName name="jkdkd">#REF!</definedName>
    <definedName name="jkl" localSheetId="3">#REF!</definedName>
    <definedName name="jkl">#REF!</definedName>
    <definedName name="JL" localSheetId="3">#REF!</definedName>
    <definedName name="JL">#REF!</definedName>
    <definedName name="jrrjrtj" localSheetId="3">#REF!</definedName>
    <definedName name="jrrjrtj">#REF!</definedName>
    <definedName name="jtrjtjrjrj" localSheetId="3">#REF!</definedName>
    <definedName name="jtrjtjrjrj">#REF!</definedName>
    <definedName name="jttrjrtj" localSheetId="3">#REF!</definedName>
    <definedName name="jttrjrtj">#REF!</definedName>
    <definedName name="jyjk7" localSheetId="3">#REF!</definedName>
    <definedName name="jyjk7">#REF!</definedName>
    <definedName name="jyjyjyj" localSheetId="3">#REF!</definedName>
    <definedName name="jyjyjyj">#REF!</definedName>
    <definedName name="KINO" localSheetId="3">#REF!</definedName>
    <definedName name="KINO">#REF!</definedName>
    <definedName name="kiyklyillyur" localSheetId="3">#REF!</definedName>
    <definedName name="kiyklyillyur">#REF!</definedName>
    <definedName name="kj" localSheetId="3">#REF!</definedName>
    <definedName name="kj">#REF!</definedName>
    <definedName name="kjnkn" localSheetId="3">[0]!Visible</definedName>
    <definedName name="kjnkn" localSheetId="1">[0]!Visible</definedName>
    <definedName name="kjnkn">[0]!Visible</definedName>
    <definedName name="kjnnkn" localSheetId="1" hidden="1">{"'Feb 99'!$A$1:$G$30"}</definedName>
    <definedName name="kjnnkn" hidden="1">{"'Feb 99'!$A$1:$G$30"}</definedName>
    <definedName name="kjucc" localSheetId="3">#REF!</definedName>
    <definedName name="kjucc">#REF!</definedName>
    <definedName name="kmghkfjd" localSheetId="3">#REF!</definedName>
    <definedName name="kmghkfjd">#REF!</definedName>
    <definedName name="OCT">'[9]FF-3'!$A$9:$K$11</definedName>
    <definedName name="OF" localSheetId="3">#REF!</definedName>
    <definedName name="OF">#REF!</definedName>
    <definedName name="OFFEQUIP" localSheetId="3">#REF!</definedName>
    <definedName name="OFFEQUIP">#REF!</definedName>
    <definedName name="OIP" localSheetId="3">#REF!</definedName>
    <definedName name="OIP">#REF!</definedName>
    <definedName name="ojb">#N/A</definedName>
    <definedName name="oop" localSheetId="3">#REF!</definedName>
    <definedName name="oop">#REF!</definedName>
    <definedName name="Open">TRUE</definedName>
    <definedName name="PAGE1">#N/A</definedName>
    <definedName name="PAGE2">#N/A</definedName>
    <definedName name="PPO" localSheetId="1" hidden="1">{"'Feb 99'!$A$1:$G$30"}</definedName>
    <definedName name="PPO" hidden="1">{"'Feb 99'!$A$1:$G$30"}</definedName>
    <definedName name="pppppppppppppppppppppppppppppppp" localSheetId="3">#REF!</definedName>
    <definedName name="pppppppppppppppppppppppppppppppp">#REF!</definedName>
    <definedName name="pppppppppppppppppppppppppppppppppp" localSheetId="3">#REF!</definedName>
    <definedName name="pppppppppppppppppppppppppppppppppp">#REF!</definedName>
    <definedName name="ppppppppppppppppppppppppppppppppppppppppppppp" localSheetId="3">#REF!</definedName>
    <definedName name="ppppppppppppppppppppppppppppppppppppppppppppp">#REF!</definedName>
    <definedName name="ppppppppppppppppppppppppppppppppppppppppppppppppppppppp" localSheetId="3">#REF!</definedName>
    <definedName name="ppppppppppppppppppppppppppppppppppppppppppppppppppppppp">#REF!</definedName>
    <definedName name="PRINT" localSheetId="3">#REF!</definedName>
    <definedName name="PRINT">#REF!</definedName>
    <definedName name="_xlnm.Print_Area" localSheetId="3">BILLING!$A$1:$N$29</definedName>
    <definedName name="_xlnm.Print_Area" localSheetId="2">Summary!$A$1:$V$58</definedName>
    <definedName name="_xlnm.Print_Area" localSheetId="1">'Summary Executive'!$A$1:$K$90</definedName>
    <definedName name="PRINT1" localSheetId="3">#REF!</definedName>
    <definedName name="PRINT1">#REF!</definedName>
    <definedName name="Print2" localSheetId="3">#REF!</definedName>
    <definedName name="Print2">#REF!</definedName>
    <definedName name="printabal">#N/A</definedName>
    <definedName name="PRODUCTION" localSheetId="3">#REF!</definedName>
    <definedName name="PRODUCTION">#REF!</definedName>
    <definedName name="qdqwdcqe" localSheetId="3">#REF!</definedName>
    <definedName name="qdqwdcqe">#REF!</definedName>
    <definedName name="qerdqedqw" localSheetId="3">#REF!</definedName>
    <definedName name="qerdqedqw">#REF!</definedName>
    <definedName name="qerqwerqwr" localSheetId="3">#REF!</definedName>
    <definedName name="qerqwerqwr">#REF!</definedName>
    <definedName name="qetfewgrw" localSheetId="3">#REF!</definedName>
    <definedName name="qetfewgrw">#REF!</definedName>
    <definedName name="QETWET" localSheetId="3">#REF!</definedName>
    <definedName name="QETWET">#REF!</definedName>
    <definedName name="qewfdeqwrfeqwr" localSheetId="3">#REF!</definedName>
    <definedName name="qewfdeqwrfeqwr">#REF!</definedName>
    <definedName name="QEWFW" localSheetId="3">#REF!</definedName>
    <definedName name="QEWFW">#REF!</definedName>
    <definedName name="qewwqeqw" localSheetId="3">#REF!</definedName>
    <definedName name="qewwqeqw">#REF!</definedName>
    <definedName name="qqqqqqqqqqqqqqqqqqqqqqqqqqqqqqqqqqqqqqqq" localSheetId="3">#REF!</definedName>
    <definedName name="qqqqqqqqqqqqqqqqqqqqqqqqqqqqqqqqqqqqqqqq">#REF!</definedName>
    <definedName name="qrqfqe" localSheetId="3">#REF!</definedName>
    <definedName name="qrqfqe">#REF!</definedName>
    <definedName name="qrqrq" localSheetId="3">#REF!</definedName>
    <definedName name="qrqrq">#REF!</definedName>
    <definedName name="qrqwerqr" localSheetId="3">#REF!</definedName>
    <definedName name="qrqwerqr">#REF!</definedName>
    <definedName name="qrqwrqwr" localSheetId="3">#REF!</definedName>
    <definedName name="qrqwrqwr">#REF!</definedName>
    <definedName name="qrqwrqwrqw" localSheetId="3">#REF!</definedName>
    <definedName name="qrqwrqwrqw">#REF!</definedName>
    <definedName name="qrrqwf" localSheetId="3">#REF!</definedName>
    <definedName name="qrrqwf">#REF!</definedName>
    <definedName name="qrwqwf" localSheetId="3">#REF!</definedName>
    <definedName name="qrwqwf">#REF!</definedName>
    <definedName name="qwe" localSheetId="1" hidden="1">{"'Feb 99'!$A$1:$G$30"}</definedName>
    <definedName name="qwe" hidden="1">{"'Feb 99'!$A$1:$G$30"}</definedName>
    <definedName name="qwegfewgwr" localSheetId="3">#REF!</definedName>
    <definedName name="qwegfewgwr">#REF!</definedName>
    <definedName name="QWERQER" localSheetId="3">#REF!</definedName>
    <definedName name="QWERQER">#REF!</definedName>
    <definedName name="qwrfqwreqr" localSheetId="3">#REF!</definedName>
    <definedName name="qwrfqwreqr">#REF!</definedName>
    <definedName name="qwrq2r2" localSheetId="3">#REF!</definedName>
    <definedName name="qwrq2r2">#REF!</definedName>
    <definedName name="qwrqwqw" localSheetId="3">#REF!</definedName>
    <definedName name="qwrqwqw">#REF!</definedName>
    <definedName name="ree3n" localSheetId="1" hidden="1">{"'Feb 99'!$A$1:$G$30"}</definedName>
    <definedName name="ree3n" hidden="1">{"'Feb 99'!$A$1:$G$30"}</definedName>
    <definedName name="reg" localSheetId="1" hidden="1">{"'Feb 99'!$A$1:$G$30"}</definedName>
    <definedName name="reg" hidden="1">{"'Feb 99'!$A$1:$G$30"}</definedName>
    <definedName name="REGERG" localSheetId="3">#REF!</definedName>
    <definedName name="REGERG">#REF!</definedName>
    <definedName name="reheheht" localSheetId="3">#REF!</definedName>
    <definedName name="reheheht">#REF!</definedName>
    <definedName name="reherht" localSheetId="3">#REF!</definedName>
    <definedName name="reherht">#REF!</definedName>
    <definedName name="rerer" localSheetId="3">#REF!</definedName>
    <definedName name="rerer">#REF!</definedName>
    <definedName name="rert" localSheetId="3">#REF!</definedName>
    <definedName name="rert">#REF!</definedName>
    <definedName name="Resource_Margin">'[11]AD Services'!$G$2</definedName>
    <definedName name="REWQRQ" localSheetId="3">#REF!</definedName>
    <definedName name="REWQRQ">#REF!</definedName>
    <definedName name="rfg" localSheetId="3">#REF!</definedName>
    <definedName name="rfg">#REF!</definedName>
    <definedName name="rfgdfd" localSheetId="3">#REF!</definedName>
    <definedName name="rfgdfd">#REF!</definedName>
    <definedName name="rfgrgreg" localSheetId="3">#REF!</definedName>
    <definedName name="rfgrgreg">#REF!</definedName>
    <definedName name="rfrfgtgt" localSheetId="3">#REF!</definedName>
    <definedName name="rfrfgtgt">#REF!</definedName>
    <definedName name="rftjrtjrt" localSheetId="3">#REF!</definedName>
    <definedName name="rftjrtjrt">#REF!</definedName>
    <definedName name="rfw" localSheetId="1" hidden="1">{"'Feb 99'!$A$1:$G$30"}</definedName>
    <definedName name="rfw" hidden="1">{"'Feb 99'!$A$1:$G$30"}</definedName>
    <definedName name="rgegergeg" localSheetId="3">#REF!</definedName>
    <definedName name="rgegergeg">#REF!</definedName>
    <definedName name="rggrege" localSheetId="3">#REF!</definedName>
    <definedName name="rggrege">#REF!</definedName>
    <definedName name="rggrgg" localSheetId="3">#REF!</definedName>
    <definedName name="rggrgg">#REF!</definedName>
    <definedName name="rgregreg" localSheetId="3">#REF!</definedName>
    <definedName name="rgregreg">#REF!</definedName>
    <definedName name="rgregrteg" localSheetId="3">#REF!</definedName>
    <definedName name="rgregrteg">#REF!</definedName>
    <definedName name="rgrg" localSheetId="3">#REF!</definedName>
    <definedName name="rgrg">#REF!</definedName>
    <definedName name="rgrgregrg" localSheetId="3">#REF!</definedName>
    <definedName name="rgrgregrg">#REF!</definedName>
    <definedName name="rgrgrgr" localSheetId="3">#REF!</definedName>
    <definedName name="rgrgrgr">#REF!</definedName>
    <definedName name="rgrtrgrtg" localSheetId="3">#REF!</definedName>
    <definedName name="rgrtrgrtg">#REF!</definedName>
    <definedName name="RHRHRY" localSheetId="3">#REF!</definedName>
    <definedName name="RHRHRY">#REF!</definedName>
    <definedName name="RJE" localSheetId="1" hidden="1">{#N/A,#N/A,FALSE,"Sheet1"}</definedName>
    <definedName name="RJE" hidden="1">{#N/A,#N/A,FALSE,"Sheet1"}</definedName>
    <definedName name="rjrjrtj" localSheetId="3">#REF!</definedName>
    <definedName name="rjrjrtj">#REF!</definedName>
    <definedName name="rjrtjrtj" localSheetId="3">#REF!</definedName>
    <definedName name="rjrtjrtj">#REF!</definedName>
    <definedName name="rjrtjrtjr" localSheetId="3">#REF!</definedName>
    <definedName name="rjrtjrtjr">#REF!</definedName>
    <definedName name="rjtrjr" localSheetId="3">#REF!</definedName>
    <definedName name="rjtrjr">#REF!</definedName>
    <definedName name="rjtrtjrjtj" localSheetId="3">#REF!</definedName>
    <definedName name="rjtrtjrjtj">#REF!</definedName>
    <definedName name="rjywjr" localSheetId="3">#REF!</definedName>
    <definedName name="rjywjr">#REF!</definedName>
    <definedName name="rmYavg" localSheetId="3">#REF!</definedName>
    <definedName name="rmYavg">#REF!</definedName>
    <definedName name="ROBBIN" localSheetId="3">#REF!</definedName>
    <definedName name="ROBBIN">#REF!</definedName>
    <definedName name="RQRQ" localSheetId="3">#REF!</definedName>
    <definedName name="RQRQ">#REF!</definedName>
    <definedName name="RR" localSheetId="1" hidden="1">{"'Feb 99'!$A$1:$G$30"}</definedName>
    <definedName name="RR" hidden="1">{"'Feb 99'!$A$1:$G$30"}</definedName>
    <definedName name="rregerg" localSheetId="1" hidden="1">{"'Feb 99'!$A$1:$G$30"}</definedName>
    <definedName name="rregerg" hidden="1">{"'Feb 99'!$A$1:$G$30"}</definedName>
    <definedName name="RRGTR" localSheetId="1" hidden="1">{"'Feb 99'!$A$1:$G$30"}</definedName>
    <definedName name="RRGTR" hidden="1">{"'Feb 99'!$A$1:$G$30"}</definedName>
    <definedName name="rrn" localSheetId="1" hidden="1">{"'Feb 99'!$A$1:$G$30"}</definedName>
    <definedName name="rrn" hidden="1">{"'Feb 99'!$A$1:$G$30"}</definedName>
    <definedName name="rrr" localSheetId="3">#REF!</definedName>
    <definedName name="rrr">#REF!</definedName>
    <definedName name="rrrr" localSheetId="3">#REF!</definedName>
    <definedName name="rrrr">#REF!</definedName>
    <definedName name="rrrw" localSheetId="1" hidden="1">{"'Feb 99'!$A$1:$G$30"}</definedName>
    <definedName name="rrrw" hidden="1">{"'Feb 99'!$A$1:$G$30"}</definedName>
    <definedName name="rtfjrtjrt" localSheetId="3">#REF!</definedName>
    <definedName name="rtfjrtjrt">#REF!</definedName>
    <definedName name="rthrthet" localSheetId="3">#REF!</definedName>
    <definedName name="rthrthet">#REF!</definedName>
    <definedName name="rthtjrf" localSheetId="3">#REF!</definedName>
    <definedName name="rthtjrf">#REF!</definedName>
    <definedName name="rtjrjyj" localSheetId="3">#REF!</definedName>
    <definedName name="rtjrjyj">#REF!</definedName>
    <definedName name="rtjrthjhet" localSheetId="3">#REF!</definedName>
    <definedName name="rtjrthjhet">#REF!</definedName>
    <definedName name="rtjrtje" localSheetId="3">#REF!</definedName>
    <definedName name="rtjrtje">#REF!</definedName>
    <definedName name="rtjrtjrtj" localSheetId="3">#REF!</definedName>
    <definedName name="rtjrtjrtj">#REF!</definedName>
    <definedName name="rtret4" localSheetId="3">#REF!</definedName>
    <definedName name="rtret4">#REF!</definedName>
    <definedName name="RTYJUTKUY" localSheetId="3">#REF!</definedName>
    <definedName name="RTYJUTKUY">#REF!</definedName>
    <definedName name="rwjrywjtr" localSheetId="3">#REF!</definedName>
    <definedName name="rwjrywjtr">#REF!</definedName>
    <definedName name="rwr" localSheetId="3">#REF!</definedName>
    <definedName name="rwr">#REF!</definedName>
    <definedName name="rwre" localSheetId="3">#REF!</definedName>
    <definedName name="rwre">#REF!</definedName>
    <definedName name="ryjryjryj" localSheetId="3">#REF!</definedName>
    <definedName name="ryjryjryj">#REF!</definedName>
    <definedName name="RYJYTJTY" localSheetId="3">#REF!</definedName>
    <definedName name="RYJYTJTY">#REF!</definedName>
    <definedName name="ryreyre" localSheetId="3">#REF!</definedName>
    <definedName name="ryreyre">#REF!</definedName>
    <definedName name="SAPBEXwbID" hidden="1">"DHYY7LP8A1I29F6VB3LVQ1PAW"</definedName>
    <definedName name="sas">'[8]0100'!$A$2:$A$2</definedName>
    <definedName name="sasfqwdqw" localSheetId="3">#REF!</definedName>
    <definedName name="sasfqwdqw">#REF!</definedName>
    <definedName name="SASX" localSheetId="1" hidden="1">{"'Feb 99'!$A$1:$G$30"}</definedName>
    <definedName name="SASX" hidden="1">{"'Feb 99'!$A$1:$G$30"}</definedName>
    <definedName name="sdgdsg" localSheetId="3">#REF!</definedName>
    <definedName name="sdgdsg">#REF!</definedName>
    <definedName name="sdgdsgds" localSheetId="3">#REF!</definedName>
    <definedName name="sdgdsgds">#REF!</definedName>
    <definedName name="sdgsd" localSheetId="3">#REF!</definedName>
    <definedName name="sdgsd">#REF!</definedName>
    <definedName name="sdgsdfgfsdh" localSheetId="3">#REF!</definedName>
    <definedName name="sdgsdfgfsdh">#REF!</definedName>
    <definedName name="sdgsdgsdg" localSheetId="3">#REF!</definedName>
    <definedName name="sdgsdgsdg">#REF!</definedName>
    <definedName name="sdjhdfhjshf" localSheetId="3">#REF!</definedName>
    <definedName name="sdjhdfhjshf">#REF!</definedName>
    <definedName name="sfewf" localSheetId="3">#REF!</definedName>
    <definedName name="sfewf">#REF!</definedName>
    <definedName name="sfgethetye" localSheetId="3">#REF!</definedName>
    <definedName name="sfgethetye">#REF!</definedName>
    <definedName name="sfgfdh" localSheetId="3">#REF!</definedName>
    <definedName name="sfgfdh">#REF!</definedName>
    <definedName name="sfsegergs" localSheetId="3">#REF!</definedName>
    <definedName name="sfsegergs">#REF!</definedName>
    <definedName name="sfw" localSheetId="1" hidden="1">{"'Feb 99'!$A$1:$G$30"}</definedName>
    <definedName name="sfw" hidden="1">{"'Feb 99'!$A$1:$G$30"}</definedName>
    <definedName name="sfwfw" localSheetId="3">#REF!</definedName>
    <definedName name="sfwfw">#REF!</definedName>
    <definedName name="sgd_bank1" localSheetId="3">#REF!</definedName>
    <definedName name="sgd_bank1">#REF!</definedName>
    <definedName name="sgd_bank2" localSheetId="3">#REF!</definedName>
    <definedName name="sgd_bank2">#REF!</definedName>
    <definedName name="sgddshs" localSheetId="3">#REF!</definedName>
    <definedName name="sgddshs">#REF!</definedName>
    <definedName name="sgdgds" localSheetId="3">#REF!</definedName>
    <definedName name="sgdgds">#REF!</definedName>
    <definedName name="sgdgshhdf" localSheetId="3">#REF!</definedName>
    <definedName name="sgdgshhdf">#REF!</definedName>
    <definedName name="sgdsdfgdfg" localSheetId="3">#REF!</definedName>
    <definedName name="sgdsdfgdfg">#REF!</definedName>
    <definedName name="sgdsgd" localSheetId="3">#REF!</definedName>
    <definedName name="sgdsgd">#REF!</definedName>
    <definedName name="sgdsgs" localSheetId="3">#REF!</definedName>
    <definedName name="sgdsgs">#REF!</definedName>
    <definedName name="sgfgfdhf" localSheetId="3">#REF!</definedName>
    <definedName name="sgfgfdhf">#REF!</definedName>
    <definedName name="sghghsdfh" localSheetId="3">#REF!</definedName>
    <definedName name="sghghsdfh">#REF!</definedName>
    <definedName name="sgsdfgsr" localSheetId="3">#REF!</definedName>
    <definedName name="sgsdfgsr">#REF!</definedName>
    <definedName name="sgsdgsr" localSheetId="3">#REF!</definedName>
    <definedName name="sgsdgsr">#REF!</definedName>
    <definedName name="sgsfds" localSheetId="3">#REF!</definedName>
    <definedName name="sgsfds">#REF!</definedName>
    <definedName name="sgsg" localSheetId="3">#REF!</definedName>
    <definedName name="sgsg">#REF!</definedName>
    <definedName name="sgsgs" localSheetId="3">#REF!</definedName>
    <definedName name="sgsgs">#REF!</definedName>
    <definedName name="sgsgsg" localSheetId="3">#REF!</definedName>
    <definedName name="sgsgsg">#REF!</definedName>
    <definedName name="sgshhrsh" localSheetId="3">#REF!</definedName>
    <definedName name="sgshhrsh">#REF!</definedName>
    <definedName name="sgsr" localSheetId="3">#REF!</definedName>
    <definedName name="sgsr">#REF!</definedName>
    <definedName name="share">[12]A!$A$1:$J$20</definedName>
    <definedName name="shfsh" localSheetId="3">#REF!</definedName>
    <definedName name="shfsh">#REF!</definedName>
    <definedName name="shshsrh" localSheetId="3">#REF!</definedName>
    <definedName name="shshsrh">#REF!</definedName>
    <definedName name="shyrsrherh" localSheetId="3">#REF!</definedName>
    <definedName name="shyrsrherh">#REF!</definedName>
    <definedName name="sidh" localSheetId="1" hidden="1">{#VALUE!,#N/A,FALSE,0}</definedName>
    <definedName name="sidh" hidden="1">{#VALUE!,#N/A,FALSE,0}</definedName>
    <definedName name="Simulation_Results">[7]Simulation!$J$4:$Q$1004</definedName>
    <definedName name="sjas" localSheetId="3">#REF!</definedName>
    <definedName name="sjas">#REF!</definedName>
    <definedName name="sjls" localSheetId="1" hidden="1">{"'Feb 99'!$A$1:$G$30"}</definedName>
    <definedName name="sjls" hidden="1">{"'Feb 99'!$A$1:$G$30"}</definedName>
    <definedName name="sjs">'[5]FF-5'!$A$109</definedName>
    <definedName name="ssgrfgsrdh" localSheetId="3">#REF!</definedName>
    <definedName name="ssgrfgsrdh">#REF!</definedName>
    <definedName name="ssssss" localSheetId="3">#REF!</definedName>
    <definedName name="ssssss">#REF!</definedName>
    <definedName name="staetet" localSheetId="3">#REF!</definedName>
    <definedName name="staetet">#REF!</definedName>
    <definedName name="StartBP" localSheetId="3">#REF!</definedName>
    <definedName name="StartBP">#REF!</definedName>
    <definedName name="syt" localSheetId="3">#REF!</definedName>
    <definedName name="syt">#REF!</definedName>
    <definedName name="t">[13]BPR!$F$11</definedName>
    <definedName name="t34t" localSheetId="1" hidden="1">{"'Feb 99'!$A$1:$G$30"}</definedName>
    <definedName name="t34t" hidden="1">{"'Feb 99'!$A$1:$G$30"}</definedName>
    <definedName name="Telephone">[7]Menu!$C$9</definedName>
    <definedName name="tfyhtrh" localSheetId="3">#REF!</definedName>
    <definedName name="tfyhtrh">#REF!</definedName>
    <definedName name="tgtger" localSheetId="3">#REF!</definedName>
    <definedName name="tgtger">#REF!</definedName>
    <definedName name="tgtgtg" localSheetId="3">#REF!</definedName>
    <definedName name="tgtgtg">#REF!</definedName>
    <definedName name="tgth" localSheetId="3">#REF!</definedName>
    <definedName name="tgth">#REF!</definedName>
    <definedName name="tgtht" localSheetId="3">#REF!</definedName>
    <definedName name="tgtht">#REF!</definedName>
    <definedName name="th" localSheetId="3">#REF!</definedName>
    <definedName name="th">#REF!</definedName>
    <definedName name="THETHEQ" localSheetId="3">#REF!</definedName>
    <definedName name="THETHEQ">#REF!</definedName>
    <definedName name="thhy" localSheetId="3">#REF!</definedName>
    <definedName name="thhy">#REF!</definedName>
    <definedName name="thhyy" localSheetId="3">#REF!</definedName>
    <definedName name="thhyy">#REF!</definedName>
    <definedName name="thtrhrt" localSheetId="3">#REF!</definedName>
    <definedName name="thtrhrt">#REF!</definedName>
    <definedName name="thtrhth" localSheetId="3">#REF!</definedName>
    <definedName name="thtrhth">#REF!</definedName>
    <definedName name="tjtrjrt" localSheetId="3">#REF!</definedName>
    <definedName name="tjtrjrt">#REF!</definedName>
    <definedName name="tjykjtk" localSheetId="3">#REF!</definedName>
    <definedName name="tjykjtk">#REF!</definedName>
    <definedName name="tkreeqwrtrjte" localSheetId="3">#REF!</definedName>
    <definedName name="tkreeqwrtrjte">#REF!</definedName>
    <definedName name="tktektw" localSheetId="3">#REF!</definedName>
    <definedName name="tktektw">#REF!</definedName>
    <definedName name="tktykje" localSheetId="3">#REF!</definedName>
    <definedName name="tktykje">#REF!</definedName>
    <definedName name="tkykws" localSheetId="3">#REF!</definedName>
    <definedName name="tkykws">#REF!</definedName>
    <definedName name="trhtrh" localSheetId="3">#REF!</definedName>
    <definedName name="trhtrh">#REF!</definedName>
    <definedName name="trhtrht" localSheetId="3">#REF!</definedName>
    <definedName name="trhtrht">#REF!</definedName>
    <definedName name="trhtrhtr" localSheetId="3">#REF!</definedName>
    <definedName name="trhtrhtr">#REF!</definedName>
    <definedName name="tthtth" localSheetId="3">#REF!</definedName>
    <definedName name="tthtth">#REF!</definedName>
    <definedName name="ttrhwr" localSheetId="3">#REF!</definedName>
    <definedName name="ttrhwr">#REF!</definedName>
    <definedName name="TYJTYJ" localSheetId="3">#REF!</definedName>
    <definedName name="TYJTYJ">#REF!</definedName>
    <definedName name="TYKJYRWJ" localSheetId="3">#REF!</definedName>
    <definedName name="TYKJYRWJ">#REF!</definedName>
    <definedName name="tyktykty" localSheetId="3">#REF!</definedName>
    <definedName name="tyktykty">#REF!</definedName>
    <definedName name="u5.1" localSheetId="3">#REF!</definedName>
    <definedName name="u5.1">#REF!</definedName>
    <definedName name="u66j6" localSheetId="3">#REF!</definedName>
    <definedName name="u66j6">#REF!</definedName>
    <definedName name="Units">[3]Menu!$C$27</definedName>
    <definedName name="USEFOR" localSheetId="3">#REF!</definedName>
    <definedName name="USEFOR">#REF!</definedName>
    <definedName name="utituit" localSheetId="3">#REF!</definedName>
    <definedName name="utituit">#REF!</definedName>
    <definedName name="uy" localSheetId="3">#REF!</definedName>
    <definedName name="uy">#REF!</definedName>
    <definedName name="Var_2" localSheetId="3">#REF!</definedName>
    <definedName name="Var_2">#REF!</definedName>
    <definedName name="Var_3" localSheetId="3">#REF!</definedName>
    <definedName name="Var_3">#REF!</definedName>
    <definedName name="vas">'[8]0100'!$D$14:$D$14</definedName>
    <definedName name="vdadaq" localSheetId="1" hidden="1">{"'Feb 99'!$A$1:$G$30"}</definedName>
    <definedName name="vdadaq" hidden="1">{"'Feb 99'!$A$1:$G$30"}</definedName>
    <definedName name="VENDOR" localSheetId="3">#REF!</definedName>
    <definedName name="VENDOR">#REF!</definedName>
    <definedName name="VHDO" localSheetId="1" hidden="1">{#N/A,#N/A,FALSE,"Sheet1"}</definedName>
    <definedName name="VHDO" hidden="1">{#N/A,#N/A,FALSE,"Sheet1"}</definedName>
    <definedName name="vrlo" localSheetId="3">#REF!</definedName>
    <definedName name="vrlo">#REF!</definedName>
    <definedName name="we">'[8]0100'!$A$113:$G$113</definedName>
    <definedName name="Web">[7]Menu!$C$12</definedName>
    <definedName name="wefdwf" localSheetId="1" hidden="1">{"'Feb 99'!$A$1:$G$30"}</definedName>
    <definedName name="wefdwf" hidden="1">{"'Feb 99'!$A$1:$G$30"}</definedName>
    <definedName name="wefrer" localSheetId="3">#REF!</definedName>
    <definedName name="wefrer">#REF!</definedName>
    <definedName name="WEFT" localSheetId="1" hidden="1">{"'Feb 99'!$A$1:$G$30"}</definedName>
    <definedName name="WEFT" hidden="1">{"'Feb 99'!$A$1:$G$30"}</definedName>
    <definedName name="wefw" localSheetId="1" hidden="1">{"'Feb 99'!$A$1:$G$30"}</definedName>
    <definedName name="wefw" hidden="1">{"'Feb 99'!$A$1:$G$30"}</definedName>
    <definedName name="wegwrgwr" localSheetId="3">#REF!</definedName>
    <definedName name="wegwrgwr">#REF!</definedName>
    <definedName name="wetgqwt" localSheetId="3">#REF!</definedName>
    <definedName name="wetgqwt">#REF!</definedName>
    <definedName name="WEW" localSheetId="1" hidden="1">{"'Feb 99'!$A$1:$G$30"}</definedName>
    <definedName name="WEW" hidden="1">{"'Feb 99'!$A$1:$G$30"}</definedName>
    <definedName name="wfdwf" localSheetId="1" hidden="1">{"'Feb 99'!$A$1:$G$30"}</definedName>
    <definedName name="wfdwf" hidden="1">{"'Feb 99'!$A$1:$G$30"}</definedName>
    <definedName name="WFEWFN" localSheetId="1" hidden="1">{"'Feb 99'!$A$1:$G$30"}</definedName>
    <definedName name="WFEWFN" hidden="1">{"'Feb 99'!$A$1:$G$30"}</definedName>
    <definedName name="WFEWGF" localSheetId="3">#REF!</definedName>
    <definedName name="WFEWGF">#REF!</definedName>
    <definedName name="wff" localSheetId="1" hidden="1">{"'Feb 99'!$A$1:$G$30"}</definedName>
    <definedName name="wff" hidden="1">{"'Feb 99'!$A$1:$G$30"}</definedName>
    <definedName name="wffn" localSheetId="3">#REF!</definedName>
    <definedName name="wffn">#REF!</definedName>
    <definedName name="WFGWGa" localSheetId="3">#REF!</definedName>
    <definedName name="WFGWGa">#REF!</definedName>
    <definedName name="wfqwfqw" localSheetId="3">#REF!</definedName>
    <definedName name="wfqwfqw">#REF!</definedName>
    <definedName name="wfrer" localSheetId="1" hidden="1">{"'Feb 99'!$A$1:$G$30"}</definedName>
    <definedName name="wfrer" hidden="1">{"'Feb 99'!$A$1:$G$30"}</definedName>
    <definedName name="wfrw" localSheetId="1" hidden="1">{"'Feb 99'!$A$1:$G$30"}</definedName>
    <definedName name="wfrw" hidden="1">{"'Feb 99'!$A$1:$G$30"}</definedName>
    <definedName name="wfw" localSheetId="1" hidden="1">{"'Feb 99'!$A$1:$G$30"}</definedName>
    <definedName name="wfw" hidden="1">{"'Feb 99'!$A$1:$G$30"}</definedName>
    <definedName name="wfwf" localSheetId="3">#REF!</definedName>
    <definedName name="wfwf">#REF!</definedName>
    <definedName name="WFWFGG" localSheetId="1" hidden="1">{#N/A,#N/A,FALSE,"Sheet1"}</definedName>
    <definedName name="WFWFGG" hidden="1">{#N/A,#N/A,FALSE,"Sheet1"}</definedName>
    <definedName name="WFWGFW" localSheetId="3">#REF!</definedName>
    <definedName name="WFWGFW">#REF!</definedName>
    <definedName name="wgewergwrg" localSheetId="3">#REF!</definedName>
    <definedName name="wgewergwrg">#REF!</definedName>
    <definedName name="Wghts">[14]Weights!$A$10:$K$39</definedName>
    <definedName name="wgweg" localSheetId="3">#REF!</definedName>
    <definedName name="wgweg">#REF!</definedName>
    <definedName name="wrefw22" localSheetId="3">#REF!</definedName>
    <definedName name="wrefw22">#REF!</definedName>
    <definedName name="wregwrgr" localSheetId="3">#REF!</definedName>
    <definedName name="wregwrgr">#REF!</definedName>
    <definedName name="wrewrfwn" localSheetId="3">#REF!</definedName>
    <definedName name="wrewrfwn">#REF!</definedName>
    <definedName name="wrfw" localSheetId="3">#REF!</definedName>
    <definedName name="wrfw">#REF!</definedName>
    <definedName name="wrhgrwhnr" localSheetId="3">#REF!</definedName>
    <definedName name="wrhgrwhnr">#REF!</definedName>
    <definedName name="wrhreher" localSheetId="3">#REF!</definedName>
    <definedName name="wrhreher">#REF!</definedName>
    <definedName name="WTYRYR" localSheetId="3">#REF!</definedName>
    <definedName name="WTYRYR">#REF!</definedName>
    <definedName name="www" localSheetId="3">#REF!</definedName>
    <definedName name="www">#REF!</definedName>
    <definedName name="wwwe" localSheetId="3">#REF!</definedName>
    <definedName name="wwwe">#REF!</definedName>
    <definedName name="wwww" localSheetId="3">#REF!</definedName>
    <definedName name="wwww">#REF!</definedName>
    <definedName name="wwwwwww" localSheetId="3">#REF!</definedName>
    <definedName name="wwwwwww">#REF!</definedName>
    <definedName name="wwwwwwwwwwwww" localSheetId="3">#REF!</definedName>
    <definedName name="wwwwwwwwwwwww">#REF!</definedName>
    <definedName name="wwwwwwwwwwwwww">#N/A</definedName>
    <definedName name="wwwwwwwwwwwwwwwwwwwwwww" localSheetId="3">#REF!</definedName>
    <definedName name="wwwwwwwwwwwwwwwwwwwwwww">#REF!</definedName>
    <definedName name="wwwwwwwwwwwwwwwwwwwwwwwwwwwww" localSheetId="3">#REF!</definedName>
    <definedName name="wwwwwwwwwwwwwwwwwwwwwwwwwwwww">#REF!</definedName>
    <definedName name="wwwwwwwwwwwwwwwwwwwwwwwwwwwwww" localSheetId="3">#REF!</definedName>
    <definedName name="wwwwwwwwwwwwwwwwwwwwwwwwwwwwww">#REF!</definedName>
    <definedName name="Yes" localSheetId="3">#REF!</definedName>
    <definedName name="Yes">#REF!</definedName>
    <definedName name="yil88l" localSheetId="3">#REF!</definedName>
    <definedName name="yil88l">#REF!</definedName>
    <definedName name="yj4w" localSheetId="3">#REF!</definedName>
    <definedName name="yj4w">#REF!</definedName>
    <definedName name="yjjytjytj" localSheetId="3">#REF!</definedName>
    <definedName name="yjjytjytj">#REF!</definedName>
    <definedName name="yjreye" localSheetId="3">#REF!</definedName>
    <definedName name="yjreye">#REF!</definedName>
    <definedName name="yjyjkuku" localSheetId="3">#REF!</definedName>
    <definedName name="yjyjkuku">#REF!</definedName>
    <definedName name="yjyjrtj" localSheetId="3">#REF!</definedName>
    <definedName name="yjyjrtj">#REF!</definedName>
    <definedName name="yjyjtj" localSheetId="3">#REF!</definedName>
    <definedName name="yjyjtj">#REF!</definedName>
    <definedName name="yjyuj6uyj" localSheetId="3">#REF!</definedName>
    <definedName name="yjyuj6uyj">#REF!</definedName>
    <definedName name="ykttyktu" localSheetId="3">#REF!</definedName>
    <definedName name="ykttyktu">#REF!</definedName>
    <definedName name="ylktujkty" localSheetId="3">#REF!</definedName>
    <definedName name="ylktujkty">#REF!</definedName>
    <definedName name="YTD_DEPRN">[15]accumdeprn!$A$3:$M$36</definedName>
    <definedName name="YTJRYJRYJ" localSheetId="3">#REF!</definedName>
    <definedName name="YTJRYJRYJ">#REF!</definedName>
    <definedName name="ytkjtyjrthjjet" localSheetId="3">#REF!</definedName>
    <definedName name="ytkjtyjrthjjet">#REF!</definedName>
    <definedName name="ytkuku" localSheetId="3">#REF!</definedName>
    <definedName name="ytkuku">#REF!</definedName>
    <definedName name="YTM" localSheetId="3">#REF!</definedName>
    <definedName name="YTM">#REF!</definedName>
    <definedName name="yukltsekw" localSheetId="3">#REF!</definedName>
    <definedName name="yukltsekw">#REF!</definedName>
    <definedName name="YUKUKUTE" localSheetId="3">#REF!</definedName>
    <definedName name="YUKUKUTE">#REF!</definedName>
    <definedName name="yy" localSheetId="3">#REF!</definedName>
    <definedName name="yy">#REF!</definedName>
    <definedName name="yyyyyyyyyyyyyyyyyyyyyyyyyyyyyyyyyyyyyy" localSheetId="3">#REF!</definedName>
    <definedName name="yyyyyyyyyyyyyyyyyyyyyyyyyyyyyyyyyyyyyy">#REF!</definedName>
    <definedName name="zzAdjustToCashFlow">[16]Operations!$F$22:$AK$22</definedName>
    <definedName name="zzCashFlow">'[16]Cash Accounts'!$F$11:$AK$11</definedName>
    <definedName name="zzConCapInt1">[16]Construction!$F$31:$AJ$31</definedName>
    <definedName name="zzConCommitmentFees1">[16]Construction!$F$33:$AJ$33</definedName>
    <definedName name="zzConNonDedTotal1">[16]Construction!$F$29:$AJ$29</definedName>
    <definedName name="zzDates">[16]Indices!$F$6:$AK$6</definedName>
    <definedName name="zzEquityCashflows">[16]Equity!$F$17:$AK$17</definedName>
    <definedName name="zzEquityDrawdowns">[16]Equity!$F$15:$AK$15</definedName>
    <definedName name="zzFundDebtCoverRatio">[16]Funding!$R$49:$AK$49</definedName>
    <definedName name="zzFundLLCR">[16]Funding!$R$54:$AK$54</definedName>
    <definedName name="zzFundPreFunding">[16]Funding!$R$13:$AK$13</definedName>
    <definedName name="zzFundRate1">[17]Inputs!$L$29</definedName>
    <definedName name="zzLLCRCashflowPreTax">[16]Funding!$R$57:$AK$57</definedName>
    <definedName name="zzLLCRNPVRepayment">[16]Funding!$R$52:$AK$52</definedName>
    <definedName name="zzLLCRTaxPaid">[16]Funding!$R$58:$AK$58</definedName>
    <definedName name="zzModelVersion">[16]Summary!$C$12</definedName>
    <definedName name="zzOperNetRevenue">[16]Operations!$F$13:$AK$13</definedName>
    <definedName name="zzPeriods">[16]Indices!$F$5:$AK$5</definedName>
    <definedName name="zzProjectCashflowAfterTax">[16]Equity!$F$12:$AK$12</definedName>
    <definedName name="zzSpreadsheetTitle">[16]Summary!$C$10</definedName>
    <definedName name="zzTaxPaid">[16]Taxation!$F$35:$AK$35</definedName>
    <definedName name="zzTotConDebtRepaid">[16]Construction!$F$16:$AK$16</definedName>
    <definedName name="zzTotConNetCashflow">[16]Construction!$F$12:$AK$12</definedName>
    <definedName name="zzTotFundBalOSRankAll">[16]Funding!$R$42:$AK$42</definedName>
    <definedName name="zzTotFundCashflow">[16]Funding!$R$22:$AK$22</definedName>
    <definedName name="zzTotFundDrawdowns">[16]Funding!$R$19:$AK$19</definedName>
    <definedName name="zzTotFundInterest">[16]Funding!$R$18:$AK$18</definedName>
    <definedName name="zzTotFundRank1">[16]Funding!$R$33:$AK$33</definedName>
    <definedName name="zzTotFundRank2">[16]Funding!$R$34:$AK$34</definedName>
    <definedName name="zzTotFundRank3">[16]Funding!$R$35:$AK$35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" i="4" l="1"/>
  <c r="K66" i="8" l="1"/>
  <c r="P121" i="4"/>
  <c r="P122" i="4"/>
  <c r="P120" i="4"/>
  <c r="M119" i="4"/>
  <c r="N118" i="4" l="1"/>
  <c r="N117" i="4"/>
  <c r="F39" i="3"/>
  <c r="F20" i="3"/>
  <c r="L12" i="5" l="1"/>
  <c r="L19" i="5" s="1"/>
  <c r="M10" i="5"/>
  <c r="K21" i="5"/>
  <c r="J21" i="5"/>
  <c r="K20" i="5"/>
  <c r="J20" i="5"/>
  <c r="K19" i="5"/>
  <c r="L10" i="5"/>
  <c r="M12" i="5"/>
  <c r="F140" i="4"/>
  <c r="K60" i="8" l="1"/>
  <c r="F139" i="4" l="1"/>
  <c r="R116" i="4" l="1"/>
  <c r="P115" i="4"/>
  <c r="K54" i="8"/>
  <c r="F138" i="4" l="1"/>
  <c r="K48" i="8" l="1"/>
  <c r="Q114" i="4"/>
  <c r="P113" i="4"/>
  <c r="F137" i="4" l="1"/>
  <c r="K42" i="8" l="1"/>
  <c r="J19" i="5"/>
  <c r="L13" i="5"/>
  <c r="L14" i="5"/>
  <c r="L15" i="5"/>
  <c r="L16" i="5"/>
  <c r="L17" i="5"/>
  <c r="P112" i="4" l="1"/>
  <c r="F126" i="4"/>
  <c r="F136" i="4"/>
  <c r="K36" i="8"/>
  <c r="F135" i="4" l="1"/>
  <c r="P111" i="4" l="1"/>
  <c r="M110" i="4"/>
  <c r="M109" i="4"/>
  <c r="K30" i="8"/>
  <c r="F134" i="4" l="1"/>
  <c r="F133" i="4"/>
  <c r="F132" i="4"/>
  <c r="F131" i="4"/>
  <c r="K24" i="8"/>
  <c r="K18" i="8"/>
  <c r="K12" i="8"/>
  <c r="K6" i="8"/>
  <c r="I20" i="5" l="1"/>
  <c r="I21" i="5" s="1"/>
  <c r="I19" i="5"/>
  <c r="R106" i="4"/>
  <c r="R107" i="4"/>
  <c r="R108" i="4"/>
  <c r="R105" i="4"/>
  <c r="N104" i="4"/>
  <c r="N103" i="4"/>
  <c r="L43" i="6" l="1"/>
  <c r="N42" i="6"/>
  <c r="O43" i="6" s="1"/>
  <c r="D43" i="6" l="1"/>
  <c r="E25" i="2" l="1"/>
  <c r="E15" i="2"/>
  <c r="E13" i="1"/>
  <c r="E14" i="1"/>
  <c r="O17" i="2" l="1"/>
  <c r="U22" i="2" l="1"/>
  <c r="T22" i="2"/>
  <c r="S22" i="2"/>
  <c r="Q22" i="2"/>
  <c r="L22" i="2"/>
  <c r="D22" i="2"/>
  <c r="F143" i="4" l="1"/>
  <c r="R102" i="4" l="1"/>
  <c r="R101" i="4"/>
  <c r="P100" i="4"/>
  <c r="P99" i="4"/>
  <c r="F21" i="5" l="1"/>
  <c r="G21" i="5"/>
  <c r="H21" i="5"/>
  <c r="F20" i="5"/>
  <c r="G20" i="5"/>
  <c r="H20" i="5"/>
  <c r="E21" i="5"/>
  <c r="E20" i="5"/>
  <c r="N126" i="4" l="1"/>
  <c r="O126" i="4"/>
  <c r="Q126" i="4"/>
  <c r="R91" i="4"/>
  <c r="R92" i="4"/>
  <c r="R93" i="4"/>
  <c r="R94" i="4"/>
  <c r="R95" i="4"/>
  <c r="R96" i="4"/>
  <c r="R97" i="4"/>
  <c r="R98" i="4"/>
  <c r="R90" i="4"/>
  <c r="P89" i="4"/>
  <c r="M77" i="4"/>
  <c r="M78" i="4"/>
  <c r="M79" i="4"/>
  <c r="M80" i="4"/>
  <c r="M81" i="4"/>
  <c r="M82" i="4"/>
  <c r="M83" i="4"/>
  <c r="M84" i="4"/>
  <c r="M85" i="4"/>
  <c r="M86" i="4"/>
  <c r="M87" i="4"/>
  <c r="M88" i="4"/>
  <c r="M76" i="4"/>
  <c r="Q69" i="4"/>
  <c r="R69" i="4"/>
  <c r="F69" i="4"/>
  <c r="M126" i="4" l="1"/>
  <c r="F128" i="4"/>
  <c r="C9" i="7" s="1"/>
  <c r="C11" i="7" s="1"/>
  <c r="Q128" i="4"/>
  <c r="N25" i="2" s="1"/>
  <c r="P75" i="4"/>
  <c r="R74" i="4"/>
  <c r="P73" i="4"/>
  <c r="R72" i="4"/>
  <c r="R71" i="4"/>
  <c r="N9" i="2" l="1"/>
  <c r="R126" i="4"/>
  <c r="R128" i="4" s="1"/>
  <c r="N20" i="2" s="1"/>
  <c r="N22" i="2" s="1"/>
  <c r="P22" i="2" s="1"/>
  <c r="P126" i="4"/>
  <c r="H7" i="1"/>
  <c r="D12" i="2" s="1"/>
  <c r="M48" i="4" l="1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H19" i="5"/>
  <c r="P31" i="4" l="1"/>
  <c r="P30" i="4"/>
  <c r="G19" i="5" l="1"/>
  <c r="M29" i="4"/>
  <c r="M69" i="4" s="1"/>
  <c r="M128" i="4" s="1"/>
  <c r="P28" i="4"/>
  <c r="O27" i="4"/>
  <c r="P26" i="4"/>
  <c r="O25" i="4"/>
  <c r="O24" i="4"/>
  <c r="N12" i="2" l="1"/>
  <c r="C78" i="6"/>
  <c r="C81" i="6" s="1"/>
  <c r="D82" i="6" s="1"/>
  <c r="N70" i="6" l="1"/>
  <c r="O71" i="6" s="1"/>
  <c r="L71" i="6"/>
  <c r="P25" i="2" s="1"/>
  <c r="P17" i="2" l="1"/>
  <c r="P23" i="4"/>
  <c r="N22" i="4"/>
  <c r="N21" i="4"/>
  <c r="O19" i="4"/>
  <c r="O18" i="4"/>
  <c r="F12" i="5"/>
  <c r="F19" i="5" s="1"/>
  <c r="N17" i="4" l="1"/>
  <c r="N16" i="4"/>
  <c r="P15" i="4"/>
  <c r="P14" i="4"/>
  <c r="O13" i="4"/>
  <c r="O12" i="4"/>
  <c r="F5" i="6"/>
  <c r="N69" i="4" l="1"/>
  <c r="N128" i="4" s="1"/>
  <c r="N13" i="2" s="1"/>
  <c r="G6" i="6"/>
  <c r="G30" i="3" l="1"/>
  <c r="O27" i="2" l="1"/>
  <c r="P27" i="2"/>
  <c r="I13" i="2" l="1"/>
  <c r="I14" i="2"/>
  <c r="I15" i="2"/>
  <c r="I25" i="2"/>
  <c r="I27" i="2" s="1"/>
  <c r="K27" i="2" s="1"/>
  <c r="I20" i="2"/>
  <c r="I22" i="2" s="1"/>
  <c r="K22" i="2" s="1"/>
  <c r="E12" i="5"/>
  <c r="Q12" i="2"/>
  <c r="O3" i="4"/>
  <c r="O4" i="4"/>
  <c r="O5" i="4"/>
  <c r="O6" i="4"/>
  <c r="O7" i="4"/>
  <c r="O8" i="4"/>
  <c r="P9" i="4"/>
  <c r="P10" i="4"/>
  <c r="O11" i="4"/>
  <c r="O2" i="4"/>
  <c r="C17" i="5"/>
  <c r="B17" i="5"/>
  <c r="C16" i="5"/>
  <c r="B16" i="5"/>
  <c r="C15" i="5"/>
  <c r="B15" i="5"/>
  <c r="C14" i="5"/>
  <c r="B14" i="5"/>
  <c r="C13" i="5"/>
  <c r="B13" i="5"/>
  <c r="C12" i="5"/>
  <c r="B12" i="5"/>
  <c r="O69" i="4" l="1"/>
  <c r="O128" i="4" s="1"/>
  <c r="P69" i="4"/>
  <c r="P128" i="4" s="1"/>
  <c r="N15" i="2" s="1"/>
  <c r="Q15" i="2" s="1"/>
  <c r="E19" i="5"/>
  <c r="F30" i="3" s="1"/>
  <c r="E20" i="3"/>
  <c r="I12" i="2"/>
  <c r="S12" i="2" s="1"/>
  <c r="I9" i="2"/>
  <c r="K9" i="2" s="1"/>
  <c r="E67" i="3"/>
  <c r="Q25" i="2"/>
  <c r="Q27" i="2" s="1"/>
  <c r="N27" i="2"/>
  <c r="C20" i="2"/>
  <c r="B20" i="2"/>
  <c r="C25" i="2"/>
  <c r="C15" i="2"/>
  <c r="C14" i="2"/>
  <c r="C13" i="2"/>
  <c r="C12" i="2"/>
  <c r="B25" i="2"/>
  <c r="B15" i="2"/>
  <c r="B14" i="2"/>
  <c r="B13" i="2"/>
  <c r="B12" i="2"/>
  <c r="E70" i="3"/>
  <c r="E54" i="3"/>
  <c r="S25" i="2"/>
  <c r="K25" i="2"/>
  <c r="K15" i="2"/>
  <c r="K14" i="2"/>
  <c r="S13" i="2"/>
  <c r="T13" i="2" s="1"/>
  <c r="Q13" i="2"/>
  <c r="K13" i="2"/>
  <c r="S11" i="2"/>
  <c r="Q11" i="2"/>
  <c r="U11" i="2" s="1"/>
  <c r="X9" i="2"/>
  <c r="Q9" i="2"/>
  <c r="E21" i="3" l="1"/>
  <c r="F21" i="3" s="1"/>
  <c r="L20" i="5"/>
  <c r="L21" i="5" s="1"/>
  <c r="I17" i="2"/>
  <c r="E34" i="2" s="1"/>
  <c r="N14" i="2"/>
  <c r="N17" i="2" s="1"/>
  <c r="G67" i="3" s="1"/>
  <c r="S128" i="4"/>
  <c r="T128" i="4" s="1"/>
  <c r="S15" i="2"/>
  <c r="T15" i="2" s="1"/>
  <c r="E60" i="3"/>
  <c r="S9" i="2"/>
  <c r="T9" i="2" s="1"/>
  <c r="E72" i="3"/>
  <c r="U25" i="2"/>
  <c r="V25" i="2" s="1"/>
  <c r="T25" i="2"/>
  <c r="S27" i="2"/>
  <c r="T27" i="2"/>
  <c r="G70" i="3"/>
  <c r="U15" i="2"/>
  <c r="V15" i="2" s="1"/>
  <c r="U13" i="2"/>
  <c r="V13" i="2" s="1"/>
  <c r="U9" i="2"/>
  <c r="T12" i="2"/>
  <c r="E16" i="1"/>
  <c r="E12" i="1"/>
  <c r="E11" i="1"/>
  <c r="E10" i="1"/>
  <c r="E9" i="1"/>
  <c r="E8" i="1"/>
  <c r="E7" i="1"/>
  <c r="E5" i="1"/>
  <c r="G16" i="1"/>
  <c r="G14" i="1"/>
  <c r="G12" i="1"/>
  <c r="G11" i="1"/>
  <c r="G10" i="1"/>
  <c r="G9" i="1"/>
  <c r="G8" i="1"/>
  <c r="G5" i="1"/>
  <c r="C4" i="7" l="1"/>
  <c r="S14" i="2"/>
  <c r="S17" i="2" s="1"/>
  <c r="Q14" i="2"/>
  <c r="U14" i="2" s="1"/>
  <c r="U27" i="2"/>
  <c r="E48" i="3"/>
  <c r="F48" i="3" s="1"/>
  <c r="G72" i="3"/>
  <c r="V9" i="2"/>
  <c r="H16" i="1"/>
  <c r="H17" i="1" s="1"/>
  <c r="F16" i="1"/>
  <c r="E27" i="2" s="1"/>
  <c r="H13" i="1"/>
  <c r="H11" i="1"/>
  <c r="H9" i="1"/>
  <c r="F18" i="1"/>
  <c r="E20" i="2" s="1"/>
  <c r="F13" i="1"/>
  <c r="F11" i="1"/>
  <c r="E14" i="2" s="1"/>
  <c r="F9" i="1"/>
  <c r="E13" i="2" s="1"/>
  <c r="F7" i="1"/>
  <c r="E12" i="2" s="1"/>
  <c r="F20" i="2" l="1"/>
  <c r="E22" i="2"/>
  <c r="I11" i="1"/>
  <c r="J11" i="1" s="1"/>
  <c r="D14" i="5"/>
  <c r="M14" i="5" s="1"/>
  <c r="D14" i="2"/>
  <c r="E17" i="2"/>
  <c r="I13" i="1"/>
  <c r="J13" i="1" s="1"/>
  <c r="D15" i="5"/>
  <c r="M15" i="5" s="1"/>
  <c r="D15" i="2"/>
  <c r="D12" i="5"/>
  <c r="D13" i="5"/>
  <c r="M13" i="5" s="1"/>
  <c r="D13" i="2"/>
  <c r="D16" i="5"/>
  <c r="M16" i="5" s="1"/>
  <c r="D25" i="2"/>
  <c r="I16" i="1"/>
  <c r="J16" i="1" s="1"/>
  <c r="I9" i="1"/>
  <c r="J9" i="1" s="1"/>
  <c r="F17" i="1"/>
  <c r="F20" i="1" s="1"/>
  <c r="I7" i="1"/>
  <c r="J7" i="1" s="1"/>
  <c r="G20" i="2" l="1"/>
  <c r="F22" i="2"/>
  <c r="G22" i="2" s="1"/>
  <c r="D17" i="2"/>
  <c r="L13" i="2"/>
  <c r="F13" i="2"/>
  <c r="G13" i="2" s="1"/>
  <c r="L15" i="2"/>
  <c r="F15" i="2"/>
  <c r="G15" i="2" s="1"/>
  <c r="L14" i="2"/>
  <c r="F14" i="2"/>
  <c r="G14" i="2" s="1"/>
  <c r="L25" i="2"/>
  <c r="L27" i="2" s="1"/>
  <c r="F25" i="2"/>
  <c r="D27" i="2"/>
  <c r="F12" i="2"/>
  <c r="L12" i="2"/>
  <c r="M19" i="5"/>
  <c r="E22" i="3" s="1"/>
  <c r="D19" i="5"/>
  <c r="E30" i="2"/>
  <c r="I17" i="1"/>
  <c r="J17" i="1" s="1"/>
  <c r="F19" i="1"/>
  <c r="F21" i="1" s="1"/>
  <c r="H19" i="1"/>
  <c r="L17" i="2" l="1"/>
  <c r="D30" i="2"/>
  <c r="F30" i="2" s="1"/>
  <c r="G30" i="2" s="1"/>
  <c r="F17" i="2"/>
  <c r="D10" i="5"/>
  <c r="E13" i="3"/>
  <c r="D9" i="2"/>
  <c r="G12" i="2"/>
  <c r="E46" i="3"/>
  <c r="E9" i="2"/>
  <c r="F22" i="3"/>
  <c r="F23" i="3" s="1"/>
  <c r="E23" i="3"/>
  <c r="F27" i="2"/>
  <c r="G27" i="2" s="1"/>
  <c r="G25" i="2"/>
  <c r="H20" i="1"/>
  <c r="H21" i="1" s="1"/>
  <c r="I19" i="1"/>
  <c r="J19" i="1" s="1"/>
  <c r="F9" i="2" l="1"/>
  <c r="G9" i="2" s="1"/>
  <c r="L9" i="2"/>
  <c r="E50" i="3"/>
  <c r="E84" i="3" s="1"/>
  <c r="F84" i="3" s="1"/>
  <c r="D8" i="7"/>
  <c r="D11" i="7" s="1"/>
  <c r="I66" i="3"/>
  <c r="I72" i="3" s="1"/>
  <c r="F46" i="3"/>
  <c r="F50" i="3" s="1"/>
  <c r="D4" i="7"/>
  <c r="D5" i="7" s="1"/>
  <c r="I60" i="3"/>
  <c r="I63" i="3" s="1"/>
  <c r="E15" i="3"/>
  <c r="F25" i="3" s="1"/>
  <c r="D14" i="7" l="1"/>
  <c r="D15" i="7" s="1"/>
  <c r="E25" i="3"/>
  <c r="E82" i="3" s="1"/>
  <c r="I74" i="3"/>
  <c r="I76" i="3" s="1"/>
  <c r="F82" i="3" l="1"/>
  <c r="F86" i="3" s="1"/>
  <c r="E86" i="3"/>
  <c r="Q17" i="2" l="1"/>
  <c r="E33" i="2" s="1"/>
  <c r="E35" i="2" l="1"/>
  <c r="D38" i="2" s="1"/>
  <c r="C70" i="6" s="1"/>
  <c r="F70" i="6" s="1"/>
  <c r="E39" i="2" l="1"/>
  <c r="J12" i="2"/>
  <c r="J17" i="2" s="1"/>
  <c r="D71" i="6"/>
  <c r="G71" i="6" s="1"/>
  <c r="F73" i="6"/>
  <c r="K12" i="2" l="1"/>
  <c r="K17" i="2" s="1"/>
  <c r="G73" i="6"/>
  <c r="E61" i="3"/>
  <c r="U12" i="2" l="1"/>
  <c r="V12" i="2" s="1"/>
  <c r="E63" i="3"/>
  <c r="E74" i="3" s="1"/>
  <c r="E76" i="3" s="1"/>
  <c r="G61" i="3"/>
  <c r="C5" i="7"/>
  <c r="C14" i="7" s="1"/>
  <c r="U17" i="2"/>
  <c r="G60" i="3"/>
  <c r="C15" i="7" l="1"/>
  <c r="G63" i="3"/>
  <c r="G74" i="3" s="1"/>
  <c r="G76" i="3" s="1"/>
  <c r="V17" i="2"/>
  <c r="U30" i="2"/>
  <c r="T17" i="2"/>
  <c r="G17" i="2"/>
</calcChain>
</file>

<file path=xl/sharedStrings.xml><?xml version="1.0" encoding="utf-8"?>
<sst xmlns="http://schemas.openxmlformats.org/spreadsheetml/2006/main" count="1934" uniqueCount="483">
  <si>
    <t>Cost to HeiTech</t>
  </si>
  <si>
    <t>Price to Fomema</t>
  </si>
  <si>
    <t>Total</t>
  </si>
  <si>
    <t>No</t>
  </si>
  <si>
    <t>Desciptions</t>
  </si>
  <si>
    <t>Vendor</t>
  </si>
  <si>
    <t>Cost</t>
  </si>
  <si>
    <t>Sub Total</t>
  </si>
  <si>
    <t>Margin</t>
  </si>
  <si>
    <t>Application Development, Training and Test</t>
  </si>
  <si>
    <t>INTERNAL</t>
  </si>
  <si>
    <t xml:space="preserve"> </t>
  </si>
  <si>
    <t>Data Center Hardware and Services</t>
  </si>
  <si>
    <t>VIP TOWER</t>
  </si>
  <si>
    <t>FingerPrint Device and Deployment</t>
  </si>
  <si>
    <t>S5 SDN BHD</t>
  </si>
  <si>
    <t>KHALIFAT 5</t>
  </si>
  <si>
    <t>Consultancy Services</t>
  </si>
  <si>
    <t>BEANS</t>
  </si>
  <si>
    <t>CYBERTECH</t>
  </si>
  <si>
    <t>Annual Maintenance for 10 Years</t>
  </si>
  <si>
    <t> </t>
  </si>
  <si>
    <t>TOTAL</t>
  </si>
  <si>
    <t>Finance Charges</t>
  </si>
  <si>
    <t>GRAND TOTAL</t>
  </si>
  <si>
    <t>GST 6%</t>
  </si>
  <si>
    <t>WBS</t>
  </si>
  <si>
    <t>Price</t>
  </si>
  <si>
    <t>SAD-FOMEMA-02DC</t>
  </si>
  <si>
    <t>SAD-FOMEMA-04SA</t>
  </si>
  <si>
    <t>SAD-FOMEMA-01SA</t>
  </si>
  <si>
    <t>HSS10603</t>
  </si>
  <si>
    <t>SAD-FOMEMA-05MS</t>
  </si>
  <si>
    <t>SAD-FOMEMA-03SH</t>
  </si>
  <si>
    <t>Summary Details</t>
  </si>
  <si>
    <t>CONTRACT VALUE</t>
  </si>
  <si>
    <t>REVENUE</t>
  </si>
  <si>
    <t>COSTS</t>
  </si>
  <si>
    <t>MARGIN</t>
  </si>
  <si>
    <t>SCOPE OF WORK</t>
  </si>
  <si>
    <t>Revenue</t>
  </si>
  <si>
    <t>Costs</t>
  </si>
  <si>
    <t>Actual Revenue</t>
  </si>
  <si>
    <t>Revenue Accrued 2016</t>
  </si>
  <si>
    <t>Total Revenue</t>
  </si>
  <si>
    <t>Balance to be bill</t>
  </si>
  <si>
    <t>Actual Costs</t>
  </si>
  <si>
    <t>COE/SALARY</t>
  </si>
  <si>
    <t>Costs Accrued</t>
  </si>
  <si>
    <t>Total Costs</t>
  </si>
  <si>
    <t>Actual Margin</t>
  </si>
  <si>
    <t>%</t>
  </si>
  <si>
    <t>Recognised Margin</t>
  </si>
  <si>
    <t>TBS</t>
  </si>
  <si>
    <t>PROJECT TITLE</t>
  </si>
  <si>
    <t>:</t>
  </si>
  <si>
    <t>PROJECT CODE</t>
  </si>
  <si>
    <t>CUSTOMER</t>
  </si>
  <si>
    <t>CONTRACT NO.</t>
  </si>
  <si>
    <t xml:space="preserve">PROJECT DURATION </t>
  </si>
  <si>
    <t xml:space="preserve">REPORT AS AT </t>
  </si>
  <si>
    <t>a)</t>
  </si>
  <si>
    <t xml:space="preserve">Status of Project Work </t>
  </si>
  <si>
    <t>Total contract</t>
  </si>
  <si>
    <t>HHS</t>
  </si>
  <si>
    <t>b)</t>
  </si>
  <si>
    <t>Status of Project Revenue</t>
  </si>
  <si>
    <t>Payment received</t>
  </si>
  <si>
    <t>Billing</t>
  </si>
  <si>
    <t>% Actual vs budget (based on billing)</t>
  </si>
  <si>
    <t>Invoice Status</t>
  </si>
  <si>
    <t>Date issued</t>
  </si>
  <si>
    <t>RM</t>
  </si>
  <si>
    <t>Invoice No</t>
  </si>
  <si>
    <t>Ageing (days)</t>
  </si>
  <si>
    <t>Payment Status</t>
  </si>
  <si>
    <t>Total Invoice Issued</t>
  </si>
  <si>
    <t>c)</t>
  </si>
  <si>
    <t xml:space="preserve">Status of Project Cost </t>
  </si>
  <si>
    <t>Budgetted Costs</t>
  </si>
  <si>
    <t>Actual Costs Incurred</t>
  </si>
  <si>
    <t>% actual vs budget</t>
  </si>
  <si>
    <t>Please view respective actual costs for details.</t>
  </si>
  <si>
    <t>d)</t>
  </si>
  <si>
    <t>Project Financial Status</t>
  </si>
  <si>
    <t>DESCRIPTION</t>
  </si>
  <si>
    <t xml:space="preserve">CUMULATIVE PROJECT </t>
  </si>
  <si>
    <t>CONTRACT</t>
  </si>
  <si>
    <t>Revenue recognition</t>
  </si>
  <si>
    <t>Total Inflow</t>
  </si>
  <si>
    <t xml:space="preserve">Cost Recognition </t>
  </si>
  <si>
    <t>Total Outflow</t>
  </si>
  <si>
    <t>Net Inflow / (Outflow)</t>
  </si>
  <si>
    <t>% Actual vs Budget</t>
  </si>
  <si>
    <t>Revenue (based on billing)</t>
  </si>
  <si>
    <t>Costs ( actual costs incurred)</t>
  </si>
  <si>
    <t>Variance</t>
  </si>
  <si>
    <t>SAD-FOMEMA</t>
  </si>
  <si>
    <t>SAD-FOMEMA-06SA</t>
  </si>
  <si>
    <t>FOMEMA SDN BHD</t>
  </si>
  <si>
    <t>Fomema Foreign Worker Medical Examination System (FWMES) integration with myIMMS, Department of Immagiration Malaysia and Biometric verification of Foreoign Worker in Malaysia</t>
  </si>
  <si>
    <t>7 years - after loa issuance date</t>
  </si>
  <si>
    <t>Postg Date</t>
  </si>
  <si>
    <t>DocumentNo</t>
  </si>
  <si>
    <t>RefDocNo</t>
  </si>
  <si>
    <t>Cost Elem.</t>
  </si>
  <si>
    <t>WBS Element</t>
  </si>
  <si>
    <t xml:space="preserve">    ValCOArCur</t>
  </si>
  <si>
    <t>Name</t>
  </si>
  <si>
    <t>Cost element descr.</t>
  </si>
  <si>
    <t>Doc. Text</t>
  </si>
  <si>
    <t>OffAc.name</t>
  </si>
  <si>
    <t>Purchase order text</t>
  </si>
  <si>
    <t>BusA</t>
  </si>
  <si>
    <t>03.03.2017</t>
  </si>
  <si>
    <t>HSS</t>
  </si>
  <si>
    <t>Billing 1</t>
  </si>
  <si>
    <t>Invoice no</t>
  </si>
  <si>
    <t>Date</t>
  </si>
  <si>
    <t>Status</t>
  </si>
  <si>
    <t>20.03.2017</t>
  </si>
  <si>
    <t>SAD-FOMEMA -03SH -C</t>
  </si>
  <si>
    <t>PROJECT IMPLEMENTATION</t>
  </si>
  <si>
    <t>DEPLOYMENT SERVICES FOR FOMEMA MyIMMS</t>
  </si>
  <si>
    <t>SAD-FOMEMA -04SA -C</t>
  </si>
  <si>
    <t>FOMEMA BIOMETRIC MIDDLEWARE DEVELOPMENT</t>
  </si>
  <si>
    <t>THE SCOPE OF WORK FOR FOMEMA's</t>
  </si>
  <si>
    <t>27.03.2017</t>
  </si>
  <si>
    <t>COST OF HARDWARE AND SOFTWARE</t>
  </si>
  <si>
    <t>BIOMETRIC FINGERPRINT SCANNERS</t>
  </si>
  <si>
    <t>01SA</t>
  </si>
  <si>
    <t>02DC</t>
  </si>
  <si>
    <t>03SH</t>
  </si>
  <si>
    <t>04SA</t>
  </si>
  <si>
    <t>05MS</t>
  </si>
  <si>
    <t>06SA</t>
  </si>
  <si>
    <t>% of cost completion</t>
  </si>
  <si>
    <t>CR 411001 SAD-FOMEMA-01SA</t>
  </si>
  <si>
    <t>DR 110601 DE</t>
  </si>
  <si>
    <t>Rev recognition</t>
  </si>
  <si>
    <t>RECOGNITION</t>
  </si>
  <si>
    <t>YTD P&amp;L 2017</t>
  </si>
  <si>
    <t>Actual</t>
  </si>
  <si>
    <t>Budget</t>
  </si>
  <si>
    <t>Budget cost</t>
  </si>
  <si>
    <t>Actual cost</t>
  </si>
  <si>
    <t xml:space="preserve">OVERALL </t>
  </si>
  <si>
    <t>DR</t>
  </si>
  <si>
    <t>CR</t>
  </si>
  <si>
    <t>POSTING</t>
  </si>
  <si>
    <t>01.05.2017</t>
  </si>
  <si>
    <t>SERVICE CHARGES FR FUND TRANSFER TO CYBERTECH</t>
  </si>
  <si>
    <t>SERVICE CHARGES</t>
  </si>
  <si>
    <t>RHBi ESC FOMEMA-OG</t>
  </si>
  <si>
    <t>SERVICE CHARGES FR FUND TRANSFER TO KHALIFAT LIMA</t>
  </si>
  <si>
    <t>SERVICE CHARGES FR FUND TRANSFER TO BEANS GROUP</t>
  </si>
  <si>
    <t>08.05.2017</t>
  </si>
  <si>
    <t>SAD-FOMEMA -02DC -C</t>
  </si>
  <si>
    <t>MACBOOK APPLE</t>
  </si>
  <si>
    <t>HPN SWITCH</t>
  </si>
  <si>
    <t>PAID 3.04.2017</t>
  </si>
  <si>
    <t>DR 220001 DI</t>
  </si>
  <si>
    <t>Billing 2</t>
  </si>
  <si>
    <t>15.06.2017</t>
  </si>
  <si>
    <t>14.06.2017</t>
  </si>
  <si>
    <t>CHARGES ACCEPTED COMMISION-KAYANGAN CAHAYA SB</t>
  </si>
  <si>
    <t>CHARGES ISSUANCE OF BA</t>
  </si>
  <si>
    <t>AMBANK ISLAMIC OG</t>
  </si>
  <si>
    <t>CHARGES ON CABLE (RENTAS)-KAYANGAN CAHAYA SB</t>
  </si>
  <si>
    <t>BIOMETRIC INTEGRATION, VERIFICATION AND</t>
  </si>
  <si>
    <t>19.06.2017</t>
  </si>
  <si>
    <t>42U RACK AND ACCSESSORIES</t>
  </si>
  <si>
    <t>x3650 M5 (2x 8Core, 32GB RAM, 2x 1TB HDD</t>
  </si>
  <si>
    <t>DR 110601</t>
  </si>
  <si>
    <t>CR 524001 SAD-FOMEMA-03SH-ACC</t>
  </si>
  <si>
    <t>Accrued/Deferred cost</t>
  </si>
  <si>
    <t>Revers Mac Posting</t>
  </si>
  <si>
    <t>06.07.2017</t>
  </si>
  <si>
    <t>10.07.2017</t>
  </si>
  <si>
    <t>11.07.2017</t>
  </si>
  <si>
    <t>BANK CHARGES FOR FUND TRANSFER -CYBERTECH SECURITY</t>
  </si>
  <si>
    <t>BANK CHARGES</t>
  </si>
  <si>
    <t>31.07.2017</t>
  </si>
  <si>
    <t>SAD-FOMEMA -01SA -C</t>
  </si>
  <si>
    <t>MAJLIS PELANCARAN SISTEM BIOMETRIK PEKERJA ASING</t>
  </si>
  <si>
    <t>TRAVELLING - ENTERTAINMENT</t>
  </si>
  <si>
    <t>MAJLIS PELANCARAN SISTEM</t>
  </si>
  <si>
    <t>RIMBUNAN SELERA</t>
  </si>
  <si>
    <t>Billing 3</t>
  </si>
  <si>
    <t>PAID 07.07.2017</t>
  </si>
  <si>
    <t>Total Billing</t>
  </si>
  <si>
    <t>08.08.2017</t>
  </si>
  <si>
    <t>14.08.2017</t>
  </si>
  <si>
    <t>100222113</t>
  </si>
  <si>
    <t>117003313</t>
  </si>
  <si>
    <t>512001</t>
  </si>
  <si>
    <t>BANK CHARGES FOR FUND TRANSFER TO KHALIFAT LIMA SB</t>
  </si>
  <si>
    <t>100221629</t>
  </si>
  <si>
    <t>5000013068</t>
  </si>
  <si>
    <t>524001</t>
  </si>
  <si>
    <t>100224699</t>
  </si>
  <si>
    <t>2517005145</t>
  </si>
  <si>
    <t>509001</t>
  </si>
  <si>
    <t>CLAIM SEPTEMBER 2017-SCM15102017</t>
  </si>
  <si>
    <t>TRAVELLING - MILEAGE,AIRFARES,TOL &amp; PARK</t>
  </si>
  <si>
    <t>AHMAD SURYADI BIN ABDUL AZIZ</t>
  </si>
  <si>
    <t>100224565</t>
  </si>
  <si>
    <t>2517005067</t>
  </si>
  <si>
    <t>GCG201710300026</t>
  </si>
  <si>
    <t>GENERAL CLAIM</t>
  </si>
  <si>
    <t>MAS MALINY BINTI MAT</t>
  </si>
  <si>
    <t>100224703</t>
  </si>
  <si>
    <t>2517005143</t>
  </si>
  <si>
    <t>100224273</t>
  </si>
  <si>
    <t>117003787</t>
  </si>
  <si>
    <t>SETTLEMNT OF BA FAC W AMISLAMIC (KAYANGAN CHY SB)</t>
  </si>
  <si>
    <t>SETTLEMENT OF BA FACILITY</t>
  </si>
  <si>
    <t>100224461</t>
  </si>
  <si>
    <t>117003921</t>
  </si>
  <si>
    <t>100224462</t>
  </si>
  <si>
    <t>117003922</t>
  </si>
  <si>
    <t>100223530</t>
  </si>
  <si>
    <t>5000013194</t>
  </si>
  <si>
    <t>'THE SCOPE OF WORK FOR FOMEMA's</t>
  </si>
  <si>
    <t>26.10.2017</t>
  </si>
  <si>
    <t>100225945</t>
  </si>
  <si>
    <t>5000013429</t>
  </si>
  <si>
    <t>PROFESSIONAL SERVICE LUMP SUM</t>
  </si>
  <si>
    <t>100226235</t>
  </si>
  <si>
    <t>1917007821</t>
  </si>
  <si>
    <t>PHOTO SERVICE &amp; VIDEOGRAPHY - FOMEMA</t>
  </si>
  <si>
    <t>SOFT LAUNCH EXPENSES CLAI</t>
  </si>
  <si>
    <t>ISHAMMUDDIN BIN RAZAMAN</t>
  </si>
  <si>
    <t>ROLL UP BACKDROP &amp; BIOMETRIC LEAFLETS - FOMEMA</t>
  </si>
  <si>
    <t>SEWA PERALATAN BANQUET MAJLIS PELANCARAN BIOMETRIK</t>
  </si>
  <si>
    <t>28.11.2017</t>
  </si>
  <si>
    <t>30.11.2017</t>
  </si>
  <si>
    <t>04.09.2017</t>
  </si>
  <si>
    <t>27.09.2017</t>
  </si>
  <si>
    <t>31.10.2017</t>
  </si>
  <si>
    <t>03.10.2017</t>
  </si>
  <si>
    <t>25.10.2017</t>
  </si>
  <si>
    <t>1817002556</t>
  </si>
  <si>
    <t>29.12.2017</t>
  </si>
  <si>
    <t>Billing 4</t>
  </si>
  <si>
    <t>100229128</t>
  </si>
  <si>
    <t>117004730</t>
  </si>
  <si>
    <t>BANK CHARGES FOR FUND TRANSFER-KHALIFAT LIMA SB</t>
  </si>
  <si>
    <t>100228230</t>
  </si>
  <si>
    <t>2517006297</t>
  </si>
  <si>
    <t>507001</t>
  </si>
  <si>
    <t>GCG201711200006</t>
  </si>
  <si>
    <t>MAINTENANCE OF NODES &amp; DISASTER RECOVERY</t>
  </si>
  <si>
    <t>100229322</t>
  </si>
  <si>
    <t>2517006944</t>
  </si>
  <si>
    <t>509004</t>
  </si>
  <si>
    <t>04.12.2017</t>
  </si>
  <si>
    <t>100229864</t>
  </si>
  <si>
    <t>5000013692</t>
  </si>
  <si>
    <t>SAD-FOMEMA -06SA -C</t>
  </si>
  <si>
    <t>FOMEMA BIOMETRIC CR03 CHANGE REQUEST</t>
  </si>
  <si>
    <t>100229867</t>
  </si>
  <si>
    <t>5000013695</t>
  </si>
  <si>
    <t>FOMEMA-MyIMMS BIOMETRIC INTEGRATION</t>
  </si>
  <si>
    <t>100229971</t>
  </si>
  <si>
    <t>5000013715</t>
  </si>
  <si>
    <t>100229992</t>
  </si>
  <si>
    <t>1918000205</t>
  </si>
  <si>
    <t>509002</t>
  </si>
  <si>
    <t>END USER TRAINING FOR FOMEMA12 - 14 JAN 2018</t>
  </si>
  <si>
    <t>TRAVELLING - ACCOMMODATION AND LAUNDRY</t>
  </si>
  <si>
    <t>END USER TRAINING FOR FOM</t>
  </si>
  <si>
    <t>FORTUNE VALLEY SDN BHD</t>
  </si>
  <si>
    <t>100230992</t>
  </si>
  <si>
    <t>5000013783</t>
  </si>
  <si>
    <t>22.01.2018</t>
  </si>
  <si>
    <t>24.01.2018</t>
  </si>
  <si>
    <t>25.01.2018</t>
  </si>
  <si>
    <t>31.01.2018</t>
  </si>
  <si>
    <t>total 2017</t>
  </si>
  <si>
    <t>total</t>
  </si>
  <si>
    <t>total 2018</t>
  </si>
  <si>
    <t>100231150</t>
  </si>
  <si>
    <t>2518000373</t>
  </si>
  <si>
    <t>GCG201802010025</t>
  </si>
  <si>
    <t>100230908</t>
  </si>
  <si>
    <t>5000013775</t>
  </si>
  <si>
    <t>100230813</t>
  </si>
  <si>
    <t>2518000186</t>
  </si>
  <si>
    <t>ROZAIMI BIN RAMLI</t>
  </si>
  <si>
    <t>100230818</t>
  </si>
  <si>
    <t>2518000187</t>
  </si>
  <si>
    <t>509003</t>
  </si>
  <si>
    <t>TRAVELLING - SUBSISTENCE</t>
  </si>
  <si>
    <t>100231264</t>
  </si>
  <si>
    <t>2518000413</t>
  </si>
  <si>
    <t>HAMINUDIN BIN HAMZAH</t>
  </si>
  <si>
    <t>100231266</t>
  </si>
  <si>
    <t>2518000411</t>
  </si>
  <si>
    <t>MUHAMMAD AZHAR BIN ABD RAHIM</t>
  </si>
  <si>
    <t>100231899</t>
  </si>
  <si>
    <t>5000013833</t>
  </si>
  <si>
    <t>509005</t>
  </si>
  <si>
    <t>TRAVELLING - TRANSPORTATION</t>
  </si>
  <si>
    <t>COST ESTIMATION FOR 2 WAY</t>
  </si>
  <si>
    <t>20.02.2018</t>
  </si>
  <si>
    <t>14.02.2018</t>
  </si>
  <si>
    <t>13.02.2018</t>
  </si>
  <si>
    <t>21.02.2018</t>
  </si>
  <si>
    <t>28.02.2018</t>
  </si>
  <si>
    <t>15.02.2018</t>
  </si>
  <si>
    <t>PAID 26.10.2017</t>
  </si>
  <si>
    <t>PAID 15.02.2018</t>
  </si>
  <si>
    <t>100234067</t>
  </si>
  <si>
    <t>118000556</t>
  </si>
  <si>
    <t>BANK CHARGES FOR FUND TRNFR-BEANS GROUP SDN BHD</t>
  </si>
  <si>
    <t>100234069</t>
  </si>
  <si>
    <t>118000557</t>
  </si>
  <si>
    <t>BANK CHARGES FOR FUND TRNFR-CYBERTECH SECURITY</t>
  </si>
  <si>
    <t>100233201</t>
  </si>
  <si>
    <t>2518001025</t>
  </si>
  <si>
    <t>MUHAMMAD HAKIMAN BIN HAMZAH</t>
  </si>
  <si>
    <t>01.03.2018</t>
  </si>
  <si>
    <t>26.03.2018</t>
  </si>
  <si>
    <t>salary</t>
  </si>
  <si>
    <t>S5</t>
  </si>
  <si>
    <t>100236030</t>
  </si>
  <si>
    <t>118001170</t>
  </si>
  <si>
    <t>BANK CHARGES FOR FUND TRANSFER TO KHALIFAT</t>
  </si>
  <si>
    <t>100236031</t>
  </si>
  <si>
    <t>118001171</t>
  </si>
  <si>
    <t>BANK CHARGES FOR FUND TRANSFER TO BEANS GROUP</t>
  </si>
  <si>
    <t>100234520</t>
  </si>
  <si>
    <t>1918002138</t>
  </si>
  <si>
    <t>ALINA CATERING &amp; CANOPY</t>
  </si>
  <si>
    <t>100234935</t>
  </si>
  <si>
    <t>2518001486</t>
  </si>
  <si>
    <t>HAMID BIN BAHARDIN @ BAHARUDIN</t>
  </si>
  <si>
    <t>100235689</t>
  </si>
  <si>
    <t>2518001784</t>
  </si>
  <si>
    <t>HARUN BIN BIDON</t>
  </si>
  <si>
    <t>02.04.2018</t>
  </si>
  <si>
    <t>13.04.2018</t>
  </si>
  <si>
    <t>20.04.2018</t>
  </si>
  <si>
    <t>30.04.2018</t>
  </si>
  <si>
    <t>1818000482</t>
  </si>
  <si>
    <t>10.04.2018</t>
  </si>
  <si>
    <t>Billing 5</t>
  </si>
  <si>
    <t>Account</t>
  </si>
  <si>
    <t>Assignment</t>
  </si>
  <si>
    <t>Document Number</t>
  </si>
  <si>
    <t>Document Type</t>
  </si>
  <si>
    <t>Posting Key</t>
  </si>
  <si>
    <t>Document Date</t>
  </si>
  <si>
    <t>Posting Date</t>
  </si>
  <si>
    <t>Posting period</t>
  </si>
  <si>
    <t>Reference</t>
  </si>
  <si>
    <t>Text</t>
  </si>
  <si>
    <t>Amount in local currency</t>
  </si>
  <si>
    <t>Local Currency</t>
  </si>
  <si>
    <t>Business Area</t>
  </si>
  <si>
    <t>WBS element</t>
  </si>
  <si>
    <t>Profit Center</t>
  </si>
  <si>
    <t>Cost Center</t>
  </si>
  <si>
    <t>Customer</t>
  </si>
  <si>
    <t>501001</t>
  </si>
  <si>
    <t>20180128</t>
  </si>
  <si>
    <t>118000053</t>
  </si>
  <si>
    <t>AB</t>
  </si>
  <si>
    <t>40</t>
  </si>
  <si>
    <t>1</t>
  </si>
  <si>
    <t>HRPAY00001</t>
  </si>
  <si>
    <t>MYR</t>
  </si>
  <si>
    <t>PSG</t>
  </si>
  <si>
    <t>501003</t>
  </si>
  <si>
    <t>503001</t>
  </si>
  <si>
    <t>503002</t>
  </si>
  <si>
    <t>20180228</t>
  </si>
  <si>
    <t>118000272</t>
  </si>
  <si>
    <t>2</t>
  </si>
  <si>
    <t>20180328</t>
  </si>
  <si>
    <t>118000518</t>
  </si>
  <si>
    <t>3</t>
  </si>
  <si>
    <t>20180428</t>
  </si>
  <si>
    <t>118001163</t>
  </si>
  <si>
    <t>4</t>
  </si>
  <si>
    <t>paid 30.05.2018</t>
  </si>
  <si>
    <t>20180528</t>
  </si>
  <si>
    <t>118001534</t>
  </si>
  <si>
    <t>5</t>
  </si>
  <si>
    <t>31.05.2018</t>
  </si>
  <si>
    <t>100237538</t>
  </si>
  <si>
    <t>2518002313</t>
  </si>
  <si>
    <t>100237544</t>
  </si>
  <si>
    <t>5000014216</t>
  </si>
  <si>
    <t>PAID 30.05.2018</t>
  </si>
  <si>
    <t>20180628</t>
  </si>
  <si>
    <t>118001927</t>
  </si>
  <si>
    <t>6</t>
  </si>
  <si>
    <t>100239597</t>
  </si>
  <si>
    <t>118001954</t>
  </si>
  <si>
    <t>GR.IR</t>
  </si>
  <si>
    <t>2566.SEPT-OCT 17</t>
  </si>
  <si>
    <t>CLAIM 2566.JUL-AUG 17-SCM15102017</t>
  </si>
  <si>
    <t>2566.JUL-AUG 17</t>
  </si>
  <si>
    <t>CLAIM 2566.DEC 17-SCM15122017</t>
  </si>
  <si>
    <t>2566.DEC 17</t>
  </si>
  <si>
    <t>CLAIM 6709.JAN 17-SCM15022018</t>
  </si>
  <si>
    <t>6709.JAN 17</t>
  </si>
  <si>
    <t>CLAIM 8314.JAN 17-SCM15022018</t>
  </si>
  <si>
    <t>8314.JAN 17</t>
  </si>
  <si>
    <t>CLAIM 9110.JAN 18-SCM15022018</t>
  </si>
  <si>
    <t>9110.JAN 18</t>
  </si>
  <si>
    <t>CLAIM 9139.JAN 18-SCM15022018</t>
  </si>
  <si>
    <t>9139.JAN 18</t>
  </si>
  <si>
    <t>CLAIM 7654.JAN 18-SCM15032018</t>
  </si>
  <si>
    <t>7654.JAN 18</t>
  </si>
  <si>
    <t>PAYMENT FOR CATERING 23.10.2017</t>
  </si>
  <si>
    <t>PAYMENT FOR CATERING 23.1</t>
  </si>
  <si>
    <t>CLAIM 926.FEB 18-SCM15042018</t>
  </si>
  <si>
    <t>926.FEB 18</t>
  </si>
  <si>
    <t>CLAIM 2940.MAR 18-SCM15042018</t>
  </si>
  <si>
    <t>2940.MAR 18</t>
  </si>
  <si>
    <t>CLAIM 2566.MAR-APR 18-SCM15052018</t>
  </si>
  <si>
    <t>2566.MAR-APR 18</t>
  </si>
  <si>
    <t>30.06.2018</t>
  </si>
  <si>
    <t>01.01.2018</t>
  </si>
  <si>
    <t>01.02.2018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</si>
  <si>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</si>
  <si>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</si>
  <si>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</si>
  <si>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</si>
  <si>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</si>
  <si>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</si>
  <si>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</si>
  <si>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</si>
  <si>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</si>
  <si>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Billing 6</t>
  </si>
  <si>
    <t>1818001529</t>
  </si>
  <si>
    <t>12.07.2018</t>
  </si>
  <si>
    <t>20180728</t>
  </si>
  <si>
    <t>118002406</t>
  </si>
  <si>
    <t>7</t>
  </si>
  <si>
    <t>100242102</t>
  </si>
  <si>
    <t>5000014537</t>
  </si>
  <si>
    <t>GR/IR</t>
  </si>
  <si>
    <t>100242890</t>
  </si>
  <si>
    <t>5000014602</t>
  </si>
  <si>
    <t>28.8.2018</t>
  </si>
  <si>
    <t>30.8.2018</t>
  </si>
  <si>
    <t>20180828</t>
  </si>
  <si>
    <t>118002837</t>
  </si>
  <si>
    <t>8</t>
  </si>
  <si>
    <t>100243933</t>
  </si>
  <si>
    <t>118003094</t>
  </si>
  <si>
    <t>100244661</t>
  </si>
  <si>
    <t>2518004620</t>
  </si>
  <si>
    <t>CLAIM 8706/AUG 18-SCM15092018</t>
  </si>
  <si>
    <t>8706/AUG 18</t>
  </si>
  <si>
    <t>MUHAMMAD SHAHADAN BIN SHAHRIR</t>
  </si>
  <si>
    <t>4.9.2018</t>
  </si>
  <si>
    <t>28.9.2018</t>
  </si>
  <si>
    <t>20180928</t>
  </si>
  <si>
    <t>118003006</t>
  </si>
  <si>
    <t>9</t>
  </si>
  <si>
    <t>paid 03.09.2018</t>
  </si>
  <si>
    <t>30.10.2018</t>
  </si>
  <si>
    <t>28.10.2018</t>
  </si>
  <si>
    <t>Billing 7</t>
  </si>
  <si>
    <t>10.10.2018</t>
  </si>
  <si>
    <t>PENDING</t>
  </si>
  <si>
    <t>PAID 03.09.2018</t>
  </si>
  <si>
    <t>31.10.2018</t>
  </si>
  <si>
    <t>FTP SITE HOSTING FOR FOMEMA DRIVER FILES</t>
  </si>
  <si>
    <t>FTP SITE HOSTING FOR FOME</t>
  </si>
  <si>
    <t>EXABYTES NETWORK SDN BHD</t>
  </si>
  <si>
    <t>14.11.2018</t>
  </si>
  <si>
    <t>JOGET WORKFLOW TRAINING FOR FOMEMA</t>
  </si>
  <si>
    <t>30.11.2018</t>
  </si>
  <si>
    <t>consultancy services</t>
  </si>
  <si>
    <t>RHBi ESC-OG (FOMEMA)</t>
  </si>
  <si>
    <t>28.11.2018</t>
  </si>
  <si>
    <t>30/11/2018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</si>
</sst>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%"/>
    <numFmt numFmtId="166" formatCode="[$-F800]dddd\,\ mmmm\ dd\,\ yyyy"/>
    <numFmt numFmtId="167" formatCode="0.0%"/>
    <numFmt numFmtId="168" formatCode="_(* #,##0_);_(* \(#,##0\);_(* &quot;-&quot;??_);_(@_)"/>
    <numFmt numFmtId="169" formatCode="_(* #,##0.00_);_(* \(#,##0.00\);_(* &quot;-&quot;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44" applyNumberFormat="0" applyFill="0" applyAlignment="0" applyProtection="0"/>
    <xf numFmtId="0" fontId="28" fillId="0" borderId="45" applyNumberFormat="0" applyFill="0" applyAlignment="0" applyProtection="0"/>
    <xf numFmtId="0" fontId="29" fillId="0" borderId="46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47" applyNumberFormat="0" applyAlignment="0" applyProtection="0"/>
    <xf numFmtId="0" fontId="34" fillId="12" borderId="48" applyNumberFormat="0" applyAlignment="0" applyProtection="0"/>
    <xf numFmtId="0" fontId="35" fillId="12" borderId="47" applyNumberFormat="0" applyAlignment="0" applyProtection="0"/>
    <xf numFmtId="0" fontId="36" fillId="0" borderId="49" applyNumberFormat="0" applyFill="0" applyAlignment="0" applyProtection="0"/>
    <xf numFmtId="0" fontId="3" fillId="13" borderId="50" applyNumberFormat="0" applyAlignment="0" applyProtection="0"/>
    <xf numFmtId="0" fontId="37" fillId="0" borderId="0" applyNumberFormat="0" applyFill="0" applyBorder="0" applyAlignment="0" applyProtection="0"/>
    <xf numFmtId="0" fontId="1" fillId="14" borderId="51" applyNumberFormat="0" applyFont="0" applyAlignment="0" applyProtection="0"/>
    <xf numFmtId="0" fontId="38" fillId="0" borderId="0" applyNumberFormat="0" applyFill="0" applyBorder="0" applyAlignment="0" applyProtection="0"/>
    <xf numFmtId="0" fontId="2" fillId="0" borderId="52" applyNumberFormat="0" applyFill="0" applyAlignment="0" applyProtection="0"/>
    <xf numFmtId="0" fontId="3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9" fillId="38" borderId="0" applyNumberFormat="0" applyBorder="0" applyAlignment="0" applyProtection="0"/>
    <xf numFmtId="0" fontId="40" fillId="0" borderId="0"/>
  </cellStyleXfs>
  <cellXfs count="347">
    <xf numFmtId="0" fontId="0" fillId="0" borderId="0" xfId="0"/>
    <xf numFmtId="0" fontId="2" fillId="0" borderId="1" xfId="0" applyFont="1" applyBorder="1"/>
    <xf numFmtId="43" fontId="0" fillId="0" borderId="0" xfId="0" applyNumberFormat="1"/>
    <xf numFmtId="0" fontId="0" fillId="0" borderId="2" xfId="0" applyBorder="1"/>
    <xf numFmtId="0" fontId="2" fillId="0" borderId="3" xfId="0" applyFont="1" applyFill="1" applyBorder="1"/>
    <xf numFmtId="0" fontId="0" fillId="0" borderId="3" xfId="0" applyBorder="1"/>
    <xf numFmtId="43" fontId="0" fillId="0" borderId="2" xfId="2" applyFont="1" applyBorder="1"/>
    <xf numFmtId="43" fontId="0" fillId="0" borderId="3" xfId="2" applyFont="1" applyBorder="1"/>
    <xf numFmtId="3" fontId="0" fillId="0" borderId="3" xfId="0" applyNumberFormat="1" applyBorder="1"/>
    <xf numFmtId="9" fontId="0" fillId="0" borderId="3" xfId="1" applyFont="1" applyBorder="1"/>
    <xf numFmtId="0" fontId="0" fillId="2" borderId="3" xfId="0" applyFill="1" applyBorder="1"/>
    <xf numFmtId="0" fontId="0" fillId="0" borderId="1" xfId="0" applyBorder="1"/>
    <xf numFmtId="43" fontId="0" fillId="0" borderId="1" xfId="2" applyFont="1" applyBorder="1"/>
    <xf numFmtId="3" fontId="0" fillId="0" borderId="1" xfId="0" applyNumberFormat="1" applyBorder="1"/>
    <xf numFmtId="9" fontId="0" fillId="0" borderId="1" xfId="1" applyFont="1" applyBorder="1"/>
    <xf numFmtId="0" fontId="0" fillId="2" borderId="1" xfId="0" applyFill="1" applyBorder="1"/>
    <xf numFmtId="43" fontId="0" fillId="0" borderId="4" xfId="0" applyNumberFormat="1" applyBorder="1"/>
    <xf numFmtId="4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5" fillId="0" borderId="0" xfId="3" applyFont="1" applyAlignment="1">
      <alignment horizontal="left"/>
    </xf>
    <xf numFmtId="0" fontId="4" fillId="0" borderId="0" xfId="3"/>
    <xf numFmtId="0" fontId="6" fillId="0" borderId="0" xfId="3" applyFont="1" applyAlignment="1"/>
    <xf numFmtId="10" fontId="4" fillId="0" borderId="0" xfId="1" applyNumberFormat="1" applyFont="1"/>
    <xf numFmtId="165" fontId="6" fillId="0" borderId="0" xfId="4" applyNumberFormat="1" applyFont="1" applyAlignment="1"/>
    <xf numFmtId="0" fontId="7" fillId="0" borderId="0" xfId="3" applyFont="1" applyFill="1" applyBorder="1"/>
    <xf numFmtId="165" fontId="6" fillId="0" borderId="0" xfId="4" applyNumberFormat="1" applyFont="1"/>
    <xf numFmtId="0" fontId="8" fillId="0" borderId="0" xfId="3" applyFont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6" fillId="0" borderId="0" xfId="3" applyFont="1"/>
    <xf numFmtId="0" fontId="6" fillId="0" borderId="0" xfId="3" applyFont="1" applyFill="1" applyBorder="1"/>
    <xf numFmtId="0" fontId="6" fillId="0" borderId="0" xfId="3" applyFont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9" fillId="3" borderId="1" xfId="3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 wrapText="1"/>
    </xf>
    <xf numFmtId="0" fontId="8" fillId="0" borderId="0" xfId="3" applyFont="1" applyFill="1" applyBorder="1" applyAlignment="1">
      <alignment horizontal="center" wrapText="1"/>
    </xf>
    <xf numFmtId="0" fontId="9" fillId="3" borderId="1" xfId="3" applyFont="1" applyFill="1" applyBorder="1" applyAlignment="1">
      <alignment horizontal="center" wrapText="1"/>
    </xf>
    <xf numFmtId="10" fontId="9" fillId="3" borderId="2" xfId="1" applyNumberFormat="1" applyFont="1" applyFill="1" applyBorder="1" applyAlignment="1">
      <alignment horizontal="center" wrapText="1"/>
    </xf>
    <xf numFmtId="0" fontId="6" fillId="0" borderId="8" xfId="3" applyFont="1" applyBorder="1"/>
    <xf numFmtId="0" fontId="6" fillId="0" borderId="2" xfId="3" applyFont="1" applyBorder="1" applyAlignment="1">
      <alignment horizontal="center"/>
    </xf>
    <xf numFmtId="0" fontId="6" fillId="0" borderId="2" xfId="3" applyFont="1" applyBorder="1"/>
    <xf numFmtId="43" fontId="6" fillId="0" borderId="0" xfId="5" applyFont="1" applyFill="1" applyBorder="1"/>
    <xf numFmtId="0" fontId="6" fillId="0" borderId="2" xfId="3" applyFont="1" applyFill="1" applyBorder="1"/>
    <xf numFmtId="0" fontId="6" fillId="0" borderId="0" xfId="3" applyFont="1" applyBorder="1"/>
    <xf numFmtId="0" fontId="6" fillId="0" borderId="9" xfId="3" applyFont="1" applyBorder="1"/>
    <xf numFmtId="10" fontId="6" fillId="0" borderId="2" xfId="1" applyNumberFormat="1" applyFont="1" applyFill="1" applyBorder="1"/>
    <xf numFmtId="9" fontId="6" fillId="0" borderId="10" xfId="4" applyFont="1" applyFill="1" applyBorder="1" applyAlignment="1">
      <alignment horizontal="center"/>
    </xf>
    <xf numFmtId="0" fontId="8" fillId="4" borderId="11" xfId="3" applyFont="1" applyFill="1" applyBorder="1" applyAlignment="1">
      <alignment horizontal="left" vertical="center"/>
    </xf>
    <xf numFmtId="43" fontId="6" fillId="4" borderId="9" xfId="5" applyFont="1" applyFill="1" applyBorder="1" applyAlignment="1">
      <alignment horizontal="center" vertical="center"/>
    </xf>
    <xf numFmtId="43" fontId="6" fillId="4" borderId="9" xfId="3" applyNumberFormat="1" applyFont="1" applyFill="1" applyBorder="1" applyAlignment="1">
      <alignment horizontal="center" vertical="center"/>
    </xf>
    <xf numFmtId="43" fontId="6" fillId="4" borderId="9" xfId="3" applyNumberFormat="1" applyFont="1" applyFill="1" applyBorder="1" applyAlignment="1">
      <alignment vertical="center"/>
    </xf>
    <xf numFmtId="10" fontId="6" fillId="4" borderId="9" xfId="3" applyNumberFormat="1" applyFont="1" applyFill="1" applyBorder="1" applyAlignment="1">
      <alignment horizontal="center" vertical="center"/>
    </xf>
    <xf numFmtId="43" fontId="6" fillId="4" borderId="0" xfId="5" applyFont="1" applyFill="1" applyBorder="1" applyAlignment="1">
      <alignment vertical="center"/>
    </xf>
    <xf numFmtId="0" fontId="6" fillId="4" borderId="0" xfId="3" applyFont="1" applyFill="1" applyBorder="1" applyAlignment="1">
      <alignment vertical="center"/>
    </xf>
    <xf numFmtId="0" fontId="6" fillId="4" borderId="0" xfId="3" applyFont="1" applyFill="1" applyAlignment="1">
      <alignment vertical="center"/>
    </xf>
    <xf numFmtId="10" fontId="6" fillId="4" borderId="9" xfId="1" applyNumberFormat="1" applyFont="1" applyFill="1" applyBorder="1" applyAlignment="1">
      <alignment vertical="center"/>
    </xf>
    <xf numFmtId="10" fontId="8" fillId="4" borderId="12" xfId="3" applyNumberFormat="1" applyFont="1" applyFill="1" applyBorder="1" applyAlignment="1">
      <alignment horizontal="center" vertical="center"/>
    </xf>
    <xf numFmtId="0" fontId="7" fillId="4" borderId="0" xfId="3" applyFont="1" applyFill="1" applyBorder="1"/>
    <xf numFmtId="0" fontId="0" fillId="4" borderId="0" xfId="0" applyFill="1"/>
    <xf numFmtId="0" fontId="8" fillId="0" borderId="11" xfId="3" applyFont="1" applyBorder="1" applyAlignment="1">
      <alignment horizontal="left" vertical="center"/>
    </xf>
    <xf numFmtId="43" fontId="6" fillId="0" borderId="9" xfId="5" applyFont="1" applyBorder="1" applyAlignment="1">
      <alignment horizontal="center" vertical="center"/>
    </xf>
    <xf numFmtId="43" fontId="6" fillId="0" borderId="9" xfId="3" applyNumberFormat="1" applyFont="1" applyBorder="1" applyAlignment="1">
      <alignment horizontal="center" vertical="center"/>
    </xf>
    <xf numFmtId="43" fontId="6" fillId="0" borderId="9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horizontal="center" vertical="center"/>
    </xf>
    <xf numFmtId="43" fontId="6" fillId="0" borderId="0" xfId="5" applyFont="1" applyFill="1" applyBorder="1" applyAlignment="1">
      <alignment vertical="center"/>
    </xf>
    <xf numFmtId="43" fontId="6" fillId="0" borderId="9" xfId="3" applyNumberFormat="1" applyFont="1" applyFill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3" applyFont="1" applyAlignment="1">
      <alignment vertical="center"/>
    </xf>
    <xf numFmtId="10" fontId="6" fillId="0" borderId="9" xfId="1" applyNumberFormat="1" applyFont="1" applyFill="1" applyBorder="1" applyAlignment="1">
      <alignment vertical="center"/>
    </xf>
    <xf numFmtId="10" fontId="8" fillId="0" borderId="12" xfId="3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0" fillId="0" borderId="0" xfId="0" applyFont="1" applyFill="1"/>
    <xf numFmtId="0" fontId="6" fillId="0" borderId="13" xfId="3" applyFont="1" applyBorder="1" applyAlignment="1">
      <alignment horizontal="center"/>
    </xf>
    <xf numFmtId="43" fontId="6" fillId="0" borderId="3" xfId="3" applyNumberFormat="1" applyFont="1" applyBorder="1" applyAlignment="1">
      <alignment horizontal="center"/>
    </xf>
    <xf numFmtId="43" fontId="6" fillId="0" borderId="3" xfId="3" applyNumberFormat="1" applyFont="1" applyBorder="1"/>
    <xf numFmtId="10" fontId="6" fillId="0" borderId="3" xfId="3" applyNumberFormat="1" applyFont="1" applyBorder="1" applyAlignment="1">
      <alignment horizontal="center"/>
    </xf>
    <xf numFmtId="0" fontId="6" fillId="0" borderId="9" xfId="3" applyFont="1" applyFill="1" applyBorder="1"/>
    <xf numFmtId="0" fontId="6" fillId="0" borderId="3" xfId="3" applyFont="1" applyFill="1" applyBorder="1"/>
    <xf numFmtId="43" fontId="6" fillId="0" borderId="9" xfId="3" applyNumberFormat="1" applyFont="1" applyBorder="1"/>
    <xf numFmtId="43" fontId="11" fillId="0" borderId="9" xfId="3" applyNumberFormat="1" applyFont="1" applyFill="1" applyBorder="1"/>
    <xf numFmtId="10" fontId="11" fillId="0" borderId="9" xfId="1" applyNumberFormat="1" applyFont="1" applyFill="1" applyBorder="1"/>
    <xf numFmtId="9" fontId="11" fillId="0" borderId="12" xfId="4" applyFont="1" applyFill="1" applyBorder="1" applyAlignment="1">
      <alignment horizontal="center"/>
    </xf>
    <xf numFmtId="0" fontId="6" fillId="0" borderId="0" xfId="3" applyFont="1" applyFill="1"/>
    <xf numFmtId="0" fontId="9" fillId="3" borderId="14" xfId="3" applyFont="1" applyFill="1" applyBorder="1"/>
    <xf numFmtId="43" fontId="9" fillId="3" borderId="15" xfId="3" applyNumberFormat="1" applyFont="1" applyFill="1" applyBorder="1" applyAlignment="1">
      <alignment horizontal="center"/>
    </xf>
    <xf numFmtId="10" fontId="9" fillId="3" borderId="15" xfId="3" applyNumberFormat="1" applyFont="1" applyFill="1" applyBorder="1" applyAlignment="1">
      <alignment horizontal="center"/>
    </xf>
    <xf numFmtId="0" fontId="8" fillId="0" borderId="0" xfId="3" applyFont="1"/>
    <xf numFmtId="43" fontId="9" fillId="3" borderId="15" xfId="3" applyNumberFormat="1" applyFont="1" applyFill="1" applyBorder="1"/>
    <xf numFmtId="0" fontId="8" fillId="0" borderId="0" xfId="3" applyFont="1" applyBorder="1"/>
    <xf numFmtId="43" fontId="12" fillId="3" borderId="15" xfId="3" applyNumberFormat="1" applyFont="1" applyFill="1" applyBorder="1"/>
    <xf numFmtId="10" fontId="12" fillId="3" borderId="15" xfId="1" applyNumberFormat="1" applyFont="1" applyFill="1" applyBorder="1"/>
    <xf numFmtId="10" fontId="12" fillId="3" borderId="16" xfId="3" applyNumberFormat="1" applyFont="1" applyFill="1" applyBorder="1" applyAlignment="1">
      <alignment horizontal="center"/>
    </xf>
    <xf numFmtId="43" fontId="6" fillId="0" borderId="0" xfId="3" applyNumberFormat="1" applyFont="1" applyBorder="1"/>
    <xf numFmtId="10" fontId="6" fillId="0" borderId="0" xfId="1" applyNumberFormat="1" applyFont="1" applyBorder="1"/>
    <xf numFmtId="0" fontId="6" fillId="0" borderId="0" xfId="3" applyFont="1" applyBorder="1" applyAlignment="1">
      <alignment horizontal="center"/>
    </xf>
    <xf numFmtId="43" fontId="6" fillId="0" borderId="0" xfId="3" applyNumberFormat="1" applyFont="1"/>
    <xf numFmtId="43" fontId="6" fillId="0" borderId="0" xfId="3" applyNumberFormat="1" applyFont="1" applyFill="1" applyBorder="1"/>
    <xf numFmtId="49" fontId="13" fillId="0" borderId="0" xfId="3" applyNumberFormat="1" applyFont="1" applyFill="1" applyBorder="1" applyAlignment="1">
      <alignment vertical="top"/>
    </xf>
    <xf numFmtId="43" fontId="8" fillId="0" borderId="0" xfId="3" applyNumberFormat="1" applyFont="1" applyFill="1" applyBorder="1"/>
    <xf numFmtId="10" fontId="8" fillId="0" borderId="0" xfId="1" applyNumberFormat="1" applyFont="1" applyFill="1" applyBorder="1"/>
    <xf numFmtId="9" fontId="8" fillId="0" borderId="0" xfId="4" applyFont="1" applyFill="1" applyBorder="1" applyAlignment="1">
      <alignment horizontal="center"/>
    </xf>
    <xf numFmtId="0" fontId="6" fillId="0" borderId="0" xfId="3" applyNumberFormat="1" applyFont="1" applyAlignment="1">
      <alignment horizontal="center"/>
    </xf>
    <xf numFmtId="49" fontId="6" fillId="0" borderId="0" xfId="3" applyNumberFormat="1" applyFont="1" applyFill="1" applyBorder="1" applyAlignment="1">
      <alignment vertical="top"/>
    </xf>
    <xf numFmtId="0" fontId="4" fillId="0" borderId="0" xfId="3" applyAlignment="1">
      <alignment vertical="top"/>
    </xf>
    <xf numFmtId="0" fontId="14" fillId="0" borderId="0" xfId="3" applyFont="1" applyFill="1"/>
    <xf numFmtId="10" fontId="0" fillId="0" borderId="0" xfId="1" applyNumberFormat="1" applyFont="1"/>
    <xf numFmtId="0" fontId="4" fillId="0" borderId="0" xfId="6"/>
    <xf numFmtId="0" fontId="6" fillId="0" borderId="17" xfId="6" applyFont="1" applyBorder="1" applyAlignment="1">
      <alignment vertical="center"/>
    </xf>
    <xf numFmtId="0" fontId="8" fillId="0" borderId="18" xfId="6" applyFont="1" applyBorder="1" applyAlignment="1">
      <alignment vertical="center"/>
    </xf>
    <xf numFmtId="0" fontId="6" fillId="0" borderId="18" xfId="6" applyFont="1" applyBorder="1" applyAlignment="1">
      <alignment vertical="center"/>
    </xf>
    <xf numFmtId="0" fontId="6" fillId="0" borderId="19" xfId="6" applyNumberFormat="1" applyFont="1" applyFill="1" applyBorder="1" applyAlignment="1">
      <alignment vertical="center"/>
    </xf>
    <xf numFmtId="0" fontId="6" fillId="0" borderId="20" xfId="6" applyFont="1" applyBorder="1" applyAlignment="1">
      <alignment vertical="center"/>
    </xf>
    <xf numFmtId="0" fontId="15" fillId="0" borderId="0" xfId="6" applyFont="1" applyBorder="1" applyAlignment="1">
      <alignment vertical="center"/>
    </xf>
    <xf numFmtId="0" fontId="8" fillId="0" borderId="0" xfId="6" applyFont="1" applyBorder="1" applyAlignment="1">
      <alignment horizontal="center" vertical="center"/>
    </xf>
    <xf numFmtId="0" fontId="6" fillId="0" borderId="0" xfId="6" applyFont="1" applyBorder="1" applyAlignment="1">
      <alignment horizontal="left" vertical="center"/>
    </xf>
    <xf numFmtId="0" fontId="6" fillId="0" borderId="0" xfId="6" applyFont="1" applyBorder="1" applyAlignment="1">
      <alignment vertical="center"/>
    </xf>
    <xf numFmtId="0" fontId="6" fillId="0" borderId="21" xfId="6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center" vertical="center"/>
    </xf>
    <xf numFmtId="166" fontId="6" fillId="0" borderId="0" xfId="5" applyNumberFormat="1" applyFont="1" applyBorder="1" applyAlignment="1">
      <alignment horizontal="left" vertical="center"/>
    </xf>
    <xf numFmtId="0" fontId="8" fillId="0" borderId="20" xfId="6" applyFont="1" applyBorder="1" applyAlignment="1">
      <alignment horizontal="center" vertical="center"/>
    </xf>
    <xf numFmtId="0" fontId="16" fillId="0" borderId="0" xfId="6" applyFont="1" applyBorder="1" applyAlignment="1">
      <alignment vertical="center"/>
    </xf>
    <xf numFmtId="0" fontId="5" fillId="0" borderId="0" xfId="6" applyFont="1" applyBorder="1" applyAlignment="1">
      <alignment vertical="center"/>
    </xf>
    <xf numFmtId="0" fontId="8" fillId="0" borderId="0" xfId="6" applyFont="1" applyBorder="1" applyAlignment="1">
      <alignment vertical="center"/>
    </xf>
    <xf numFmtId="43" fontId="8" fillId="0" borderId="0" xfId="5" applyNumberFormat="1" applyFont="1" applyBorder="1" applyAlignment="1">
      <alignment vertical="center"/>
    </xf>
    <xf numFmtId="43" fontId="6" fillId="0" borderId="0" xfId="6" applyNumberFormat="1" applyFont="1" applyBorder="1" applyAlignment="1">
      <alignment vertical="center"/>
    </xf>
    <xf numFmtId="10" fontId="6" fillId="0" borderId="0" xfId="6" applyNumberFormat="1" applyFont="1" applyBorder="1" applyAlignment="1">
      <alignment horizontal="center" vertical="center"/>
    </xf>
    <xf numFmtId="0" fontId="6" fillId="0" borderId="0" xfId="6" applyFont="1" applyBorder="1" applyAlignment="1">
      <alignment horizontal="center" vertical="center"/>
    </xf>
    <xf numFmtId="0" fontId="12" fillId="3" borderId="1" xfId="6" applyFont="1" applyFill="1" applyBorder="1" applyAlignment="1">
      <alignment horizontal="center" vertical="center"/>
    </xf>
    <xf numFmtId="43" fontId="6" fillId="0" borderId="9" xfId="5" applyFont="1" applyBorder="1" applyAlignment="1">
      <alignment horizontal="right" vertical="center"/>
    </xf>
    <xf numFmtId="43" fontId="6" fillId="0" borderId="9" xfId="5" applyFont="1" applyBorder="1" applyAlignment="1">
      <alignment vertical="center"/>
    </xf>
    <xf numFmtId="0" fontId="6" fillId="0" borderId="21" xfId="6" applyNumberFormat="1" applyFont="1" applyBorder="1" applyAlignment="1">
      <alignment vertical="center"/>
    </xf>
    <xf numFmtId="0" fontId="6" fillId="0" borderId="0" xfId="6" applyFont="1" applyBorder="1" applyAlignment="1">
      <alignment vertical="center" wrapText="1"/>
    </xf>
    <xf numFmtId="43" fontId="8" fillId="0" borderId="22" xfId="5" applyFont="1" applyBorder="1" applyAlignment="1">
      <alignment horizontal="right" vertical="center"/>
    </xf>
    <xf numFmtId="43" fontId="8" fillId="0" borderId="0" xfId="5" applyFont="1" applyBorder="1" applyAlignment="1">
      <alignment horizontal="right" vertical="center"/>
    </xf>
    <xf numFmtId="167" fontId="6" fillId="0" borderId="0" xfId="4" applyNumberFormat="1" applyFont="1" applyBorder="1" applyAlignment="1">
      <alignment horizontal="center" vertical="center"/>
    </xf>
    <xf numFmtId="43" fontId="6" fillId="0" borderId="0" xfId="5" applyFont="1" applyBorder="1" applyAlignment="1">
      <alignment vertical="center"/>
    </xf>
    <xf numFmtId="0" fontId="6" fillId="0" borderId="0" xfId="6" applyFont="1" applyAlignment="1">
      <alignment vertical="center" wrapText="1"/>
    </xf>
    <xf numFmtId="0" fontId="9" fillId="3" borderId="2" xfId="6" applyFont="1" applyFill="1" applyBorder="1" applyAlignment="1">
      <alignment horizontal="center" vertical="center"/>
    </xf>
    <xf numFmtId="0" fontId="8" fillId="0" borderId="21" xfId="6" applyNumberFormat="1" applyFont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9" xfId="6" applyFont="1" applyBorder="1" applyAlignment="1">
      <alignment horizontal="left" vertical="center"/>
    </xf>
    <xf numFmtId="0" fontId="8" fillId="0" borderId="9" xfId="6" applyFont="1" applyBorder="1" applyAlignment="1">
      <alignment horizontal="center" vertical="center"/>
    </xf>
    <xf numFmtId="0" fontId="17" fillId="0" borderId="20" xfId="6" applyFont="1" applyBorder="1" applyAlignment="1">
      <alignment horizontal="center" vertical="center"/>
    </xf>
    <xf numFmtId="0" fontId="17" fillId="0" borderId="9" xfId="6" applyFont="1" applyBorder="1" applyAlignment="1">
      <alignment horizontal="left" vertical="center"/>
    </xf>
    <xf numFmtId="0" fontId="17" fillId="0" borderId="9" xfId="6" applyFont="1" applyBorder="1" applyAlignment="1">
      <alignment horizontal="center" vertical="center"/>
    </xf>
    <xf numFmtId="14" fontId="17" fillId="0" borderId="9" xfId="6" applyNumberFormat="1" applyFont="1" applyBorder="1" applyAlignment="1">
      <alignment horizontal="center" vertical="center"/>
    </xf>
    <xf numFmtId="43" fontId="17" fillId="0" borderId="0" xfId="6" applyNumberFormat="1" applyFont="1" applyAlignment="1">
      <alignment horizontal="right" vertical="center"/>
    </xf>
    <xf numFmtId="0" fontId="17" fillId="0" borderId="21" xfId="6" applyNumberFormat="1" applyFont="1" applyBorder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18" fillId="0" borderId="0" xfId="0" applyFont="1"/>
    <xf numFmtId="14" fontId="6" fillId="0" borderId="9" xfId="6" applyNumberFormat="1" applyFont="1" applyBorder="1" applyAlignment="1">
      <alignment horizontal="center" vertical="center"/>
    </xf>
    <xf numFmtId="43" fontId="6" fillId="0" borderId="9" xfId="6" applyNumberFormat="1" applyFont="1" applyBorder="1" applyAlignment="1">
      <alignment horizontal="center" vertical="center"/>
    </xf>
    <xf numFmtId="0" fontId="6" fillId="0" borderId="9" xfId="6" applyFont="1" applyBorder="1" applyAlignment="1">
      <alignment horizontal="center" vertical="center"/>
    </xf>
    <xf numFmtId="0" fontId="8" fillId="0" borderId="9" xfId="5" applyNumberFormat="1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6" fillId="0" borderId="3" xfId="6" applyFont="1" applyBorder="1" applyAlignment="1">
      <alignment horizontal="left" vertical="center"/>
    </xf>
    <xf numFmtId="0" fontId="8" fillId="0" borderId="3" xfId="6" applyFont="1" applyBorder="1" applyAlignment="1">
      <alignment horizontal="center" vertical="center"/>
    </xf>
    <xf numFmtId="43" fontId="8" fillId="0" borderId="22" xfId="6" applyNumberFormat="1" applyFont="1" applyBorder="1" applyAlignment="1">
      <alignment horizontal="center" vertical="center"/>
    </xf>
    <xf numFmtId="14" fontId="6" fillId="0" borderId="0" xfId="6" applyNumberFormat="1" applyFont="1" applyBorder="1" applyAlignment="1">
      <alignment horizontal="center" vertical="center"/>
    </xf>
    <xf numFmtId="0" fontId="8" fillId="0" borderId="0" xfId="6" applyFont="1" applyBorder="1" applyAlignment="1">
      <alignment vertical="center" wrapText="1"/>
    </xf>
    <xf numFmtId="43" fontId="8" fillId="0" borderId="0" xfId="6" applyNumberFormat="1" applyFont="1" applyBorder="1" applyAlignment="1">
      <alignment vertical="center" wrapText="1"/>
    </xf>
    <xf numFmtId="0" fontId="6" fillId="0" borderId="21" xfId="6" applyNumberFormat="1" applyFont="1" applyBorder="1" applyAlignment="1">
      <alignment vertical="center" wrapText="1"/>
    </xf>
    <xf numFmtId="0" fontId="6" fillId="0" borderId="0" xfId="6" applyFont="1" applyFill="1" applyBorder="1" applyAlignment="1">
      <alignment vertical="center"/>
    </xf>
    <xf numFmtId="0" fontId="12" fillId="3" borderId="23" xfId="6" applyFont="1" applyFill="1" applyBorder="1" applyAlignment="1">
      <alignment horizontal="center" vertical="center"/>
    </xf>
    <xf numFmtId="0" fontId="12" fillId="3" borderId="24" xfId="6" applyFont="1" applyFill="1" applyBorder="1" applyAlignment="1">
      <alignment horizontal="center" vertical="center"/>
    </xf>
    <xf numFmtId="0" fontId="12" fillId="3" borderId="25" xfId="6" applyFont="1" applyFill="1" applyBorder="1" applyAlignment="1">
      <alignment horizontal="center" vertical="center"/>
    </xf>
    <xf numFmtId="0" fontId="12" fillId="0" borderId="0" xfId="6" applyFont="1" applyFill="1" applyBorder="1" applyAlignment="1">
      <alignment horizontal="center" vertical="center"/>
    </xf>
    <xf numFmtId="0" fontId="19" fillId="0" borderId="26" xfId="6" applyFont="1" applyFill="1" applyBorder="1" applyAlignment="1">
      <alignment vertical="center"/>
    </xf>
    <xf numFmtId="0" fontId="12" fillId="0" borderId="27" xfId="6" applyFont="1" applyFill="1" applyBorder="1" applyAlignment="1">
      <alignment horizontal="center" vertical="center"/>
    </xf>
    <xf numFmtId="0" fontId="12" fillId="0" borderId="28" xfId="6" applyFont="1" applyFill="1" applyBorder="1" applyAlignment="1">
      <alignment horizontal="center" vertical="center"/>
    </xf>
    <xf numFmtId="38" fontId="20" fillId="0" borderId="29" xfId="6" applyNumberFormat="1" applyFont="1" applyBorder="1" applyAlignment="1">
      <alignment vertical="center"/>
    </xf>
    <xf numFmtId="43" fontId="20" fillId="0" borderId="30" xfId="6" applyNumberFormat="1" applyFont="1" applyBorder="1" applyAlignment="1">
      <alignment vertical="center"/>
    </xf>
    <xf numFmtId="43" fontId="6" fillId="0" borderId="31" xfId="6" applyNumberFormat="1" applyFont="1" applyBorder="1" applyAlignment="1">
      <alignment vertical="center"/>
    </xf>
    <xf numFmtId="43" fontId="6" fillId="0" borderId="0" xfId="6" applyNumberFormat="1" applyFont="1" applyFill="1" applyBorder="1" applyAlignment="1">
      <alignment vertical="center"/>
    </xf>
    <xf numFmtId="38" fontId="20" fillId="0" borderId="32" xfId="6" applyNumberFormat="1" applyFont="1" applyBorder="1" applyAlignment="1">
      <alignment vertical="center"/>
    </xf>
    <xf numFmtId="43" fontId="20" fillId="0" borderId="33" xfId="6" applyNumberFormat="1" applyFont="1" applyBorder="1" applyAlignment="1">
      <alignment vertical="center"/>
    </xf>
    <xf numFmtId="43" fontId="6" fillId="0" borderId="34" xfId="6" applyNumberFormat="1" applyFont="1" applyBorder="1" applyAlignment="1">
      <alignment vertical="center"/>
    </xf>
    <xf numFmtId="0" fontId="20" fillId="0" borderId="32" xfId="6" applyFont="1" applyBorder="1" applyAlignment="1">
      <alignment vertical="center"/>
    </xf>
    <xf numFmtId="0" fontId="6" fillId="0" borderId="35" xfId="6" applyFont="1" applyBorder="1" applyAlignment="1">
      <alignment vertical="center"/>
    </xf>
    <xf numFmtId="10" fontId="6" fillId="0" borderId="36" xfId="7" applyNumberFormat="1" applyFont="1" applyBorder="1" applyAlignment="1">
      <alignment horizontal="center" vertical="center"/>
    </xf>
    <xf numFmtId="10" fontId="6" fillId="0" borderId="37" xfId="7" applyNumberFormat="1" applyFont="1" applyBorder="1" applyAlignment="1">
      <alignment horizontal="center" vertical="center"/>
    </xf>
    <xf numFmtId="10" fontId="6" fillId="0" borderId="0" xfId="7" applyNumberFormat="1" applyFont="1" applyFill="1" applyBorder="1" applyAlignment="1">
      <alignment horizontal="center" vertical="center"/>
    </xf>
    <xf numFmtId="0" fontId="6" fillId="0" borderId="21" xfId="6" applyNumberFormat="1" applyFont="1" applyFill="1" applyBorder="1" applyAlignment="1">
      <alignment vertical="center" wrapText="1"/>
    </xf>
    <xf numFmtId="14" fontId="8" fillId="0" borderId="0" xfId="6" applyNumberFormat="1" applyFont="1" applyBorder="1" applyAlignment="1">
      <alignment horizontal="left" vertical="center"/>
    </xf>
    <xf numFmtId="0" fontId="9" fillId="3" borderId="1" xfId="6" applyFont="1" applyFill="1" applyBorder="1" applyAlignment="1">
      <alignment horizontal="center" vertical="center"/>
    </xf>
    <xf numFmtId="0" fontId="6" fillId="0" borderId="11" xfId="6" applyFont="1" applyFill="1" applyBorder="1" applyAlignment="1">
      <alignment vertical="center"/>
    </xf>
    <xf numFmtId="0" fontId="6" fillId="0" borderId="2" xfId="6" applyFont="1" applyFill="1" applyBorder="1" applyAlignment="1">
      <alignment vertical="center"/>
    </xf>
    <xf numFmtId="164" fontId="8" fillId="0" borderId="2" xfId="8" applyNumberFormat="1" applyFont="1" applyFill="1" applyBorder="1" applyAlignment="1">
      <alignment horizontal="center" vertical="center"/>
    </xf>
    <xf numFmtId="164" fontId="8" fillId="0" borderId="9" xfId="8" applyNumberFormat="1" applyFont="1" applyFill="1" applyBorder="1" applyAlignment="1">
      <alignment horizontal="center" vertical="center"/>
    </xf>
    <xf numFmtId="0" fontId="8" fillId="0" borderId="20" xfId="6" applyFont="1" applyBorder="1" applyAlignment="1">
      <alignment vertical="center"/>
    </xf>
    <xf numFmtId="0" fontId="8" fillId="0" borderId="9" xfId="6" applyFont="1" applyFill="1" applyBorder="1" applyAlignment="1">
      <alignment vertical="center"/>
    </xf>
    <xf numFmtId="164" fontId="8" fillId="0" borderId="0" xfId="8" applyNumberFormat="1" applyFont="1" applyFill="1" applyBorder="1" applyAlignment="1">
      <alignment horizontal="center" vertical="center"/>
    </xf>
    <xf numFmtId="0" fontId="8" fillId="0" borderId="9" xfId="6" applyFont="1" applyFill="1" applyBorder="1" applyAlignment="1">
      <alignment horizontal="center" vertical="center"/>
    </xf>
    <xf numFmtId="0" fontId="8" fillId="0" borderId="21" xfId="6" applyNumberFormat="1" applyFont="1" applyFill="1" applyBorder="1" applyAlignment="1">
      <alignment horizontal="center" vertical="center"/>
    </xf>
    <xf numFmtId="38" fontId="6" fillId="0" borderId="20" xfId="6" applyNumberFormat="1" applyFont="1" applyBorder="1" applyAlignment="1">
      <alignment vertical="center"/>
    </xf>
    <xf numFmtId="38" fontId="9" fillId="3" borderId="9" xfId="6" applyNumberFormat="1" applyFont="1" applyFill="1" applyBorder="1" applyAlignment="1">
      <alignment vertical="center"/>
    </xf>
    <xf numFmtId="38" fontId="6" fillId="0" borderId="0" xfId="6" applyNumberFormat="1" applyFont="1" applyBorder="1" applyAlignment="1">
      <alignment vertical="center"/>
    </xf>
    <xf numFmtId="43" fontId="9" fillId="0" borderId="9" xfId="5" applyFont="1" applyFill="1" applyBorder="1" applyAlignment="1">
      <alignment vertical="center"/>
    </xf>
    <xf numFmtId="0" fontId="8" fillId="0" borderId="21" xfId="6" applyNumberFormat="1" applyFont="1" applyFill="1" applyBorder="1" applyAlignment="1">
      <alignment vertical="center"/>
    </xf>
    <xf numFmtId="38" fontId="8" fillId="0" borderId="9" xfId="6" applyNumberFormat="1" applyFont="1" applyFill="1" applyBorder="1" applyAlignment="1">
      <alignment vertical="center"/>
    </xf>
    <xf numFmtId="43" fontId="6" fillId="0" borderId="9" xfId="5" applyFont="1" applyFill="1" applyBorder="1" applyAlignment="1">
      <alignment vertical="center"/>
    </xf>
    <xf numFmtId="38" fontId="6" fillId="0" borderId="9" xfId="6" applyNumberFormat="1" applyFont="1" applyFill="1" applyBorder="1" applyAlignment="1">
      <alignment vertical="center"/>
    </xf>
    <xf numFmtId="38" fontId="12" fillId="3" borderId="9" xfId="6" applyNumberFormat="1" applyFont="1" applyFill="1" applyBorder="1" applyAlignment="1">
      <alignment vertical="center"/>
    </xf>
    <xf numFmtId="43" fontId="12" fillId="3" borderId="1" xfId="5" applyFont="1" applyFill="1" applyBorder="1" applyAlignment="1">
      <alignment vertical="center"/>
    </xf>
    <xf numFmtId="38" fontId="6" fillId="0" borderId="20" xfId="6" applyNumberFormat="1" applyFont="1" applyFill="1" applyBorder="1" applyAlignment="1">
      <alignment vertical="center"/>
    </xf>
    <xf numFmtId="38" fontId="22" fillId="0" borderId="9" xfId="6" applyNumberFormat="1" applyFont="1" applyFill="1" applyBorder="1" applyAlignment="1">
      <alignment vertical="center"/>
    </xf>
    <xf numFmtId="38" fontId="6" fillId="0" borderId="0" xfId="6" applyNumberFormat="1" applyFont="1" applyFill="1" applyBorder="1" applyAlignment="1">
      <alignment vertical="center"/>
    </xf>
    <xf numFmtId="0" fontId="8" fillId="0" borderId="21" xfId="4" applyNumberFormat="1" applyFont="1" applyFill="1" applyBorder="1" applyAlignment="1">
      <alignment vertical="center"/>
    </xf>
    <xf numFmtId="0" fontId="6" fillId="0" borderId="9" xfId="6" applyFont="1" applyBorder="1" applyAlignment="1">
      <alignment vertical="center"/>
    </xf>
    <xf numFmtId="43" fontId="6" fillId="0" borderId="3" xfId="5" applyFont="1" applyFill="1" applyBorder="1" applyAlignment="1">
      <alignment vertical="center"/>
    </xf>
    <xf numFmtId="38" fontId="8" fillId="0" borderId="20" xfId="6" applyNumberFormat="1" applyFont="1" applyBorder="1" applyAlignment="1">
      <alignment vertical="center"/>
    </xf>
    <xf numFmtId="38" fontId="8" fillId="0" borderId="0" xfId="6" applyNumberFormat="1" applyFont="1" applyBorder="1" applyAlignment="1">
      <alignment vertical="center"/>
    </xf>
    <xf numFmtId="43" fontId="9" fillId="3" borderId="9" xfId="5" applyFont="1" applyFill="1" applyBorder="1" applyAlignment="1">
      <alignment vertical="center"/>
    </xf>
    <xf numFmtId="43" fontId="6" fillId="0" borderId="11" xfId="5" applyFont="1" applyFill="1" applyBorder="1" applyAlignment="1">
      <alignment vertical="center"/>
    </xf>
    <xf numFmtId="43" fontId="23" fillId="0" borderId="3" xfId="5" applyFont="1" applyFill="1" applyBorder="1" applyAlignment="1">
      <alignment vertical="center"/>
    </xf>
    <xf numFmtId="43" fontId="11" fillId="3" borderId="22" xfId="5" applyFont="1" applyFill="1" applyBorder="1" applyAlignment="1">
      <alignment vertical="center"/>
    </xf>
    <xf numFmtId="43" fontId="8" fillId="0" borderId="11" xfId="5" applyFont="1" applyFill="1" applyBorder="1" applyAlignment="1">
      <alignment vertical="center"/>
    </xf>
    <xf numFmtId="43" fontId="12" fillId="3" borderId="22" xfId="5" applyFont="1" applyFill="1" applyBorder="1" applyAlignment="1">
      <alignment vertical="center"/>
    </xf>
    <xf numFmtId="43" fontId="8" fillId="0" borderId="0" xfId="5" applyFont="1" applyBorder="1" applyAlignment="1">
      <alignment vertical="center"/>
    </xf>
    <xf numFmtId="0" fontId="6" fillId="0" borderId="9" xfId="6" applyFont="1" applyFill="1" applyBorder="1" applyAlignment="1">
      <alignment vertical="center"/>
    </xf>
    <xf numFmtId="43" fontId="24" fillId="0" borderId="9" xfId="5" applyFont="1" applyFill="1" applyBorder="1" applyAlignment="1">
      <alignment vertical="center"/>
    </xf>
    <xf numFmtId="43" fontId="8" fillId="0" borderId="9" xfId="5" applyFont="1" applyFill="1" applyBorder="1" applyAlignment="1">
      <alignment vertical="center"/>
    </xf>
    <xf numFmtId="0" fontId="6" fillId="0" borderId="21" xfId="4" applyNumberFormat="1" applyFont="1" applyFill="1" applyBorder="1" applyAlignment="1">
      <alignment vertical="center"/>
    </xf>
    <xf numFmtId="10" fontId="8" fillId="0" borderId="9" xfId="4" applyNumberFormat="1" applyFont="1" applyFill="1" applyBorder="1" applyAlignment="1">
      <alignment horizontal="center" vertical="center"/>
    </xf>
    <xf numFmtId="10" fontId="8" fillId="0" borderId="11" xfId="4" applyNumberFormat="1" applyFont="1" applyFill="1" applyBorder="1" applyAlignment="1">
      <alignment horizontal="center" vertical="center"/>
    </xf>
    <xf numFmtId="10" fontId="6" fillId="0" borderId="0" xfId="6" applyNumberFormat="1" applyFont="1" applyBorder="1" applyAlignment="1">
      <alignment vertical="center"/>
    </xf>
    <xf numFmtId="0" fontId="8" fillId="0" borderId="21" xfId="4" applyNumberFormat="1" applyFont="1" applyFill="1" applyBorder="1" applyAlignment="1">
      <alignment horizontal="center" vertical="center"/>
    </xf>
    <xf numFmtId="0" fontId="6" fillId="0" borderId="3" xfId="6" applyFont="1" applyFill="1" applyBorder="1" applyAlignment="1">
      <alignment vertical="center"/>
    </xf>
    <xf numFmtId="0" fontId="6" fillId="0" borderId="3" xfId="6" applyFont="1" applyBorder="1" applyAlignment="1">
      <alignment vertical="center"/>
    </xf>
    <xf numFmtId="0" fontId="3" fillId="3" borderId="38" xfId="6" applyFont="1" applyFill="1" applyBorder="1" applyAlignment="1">
      <alignment horizontal="center" vertical="center"/>
    </xf>
    <xf numFmtId="0" fontId="7" fillId="0" borderId="0" xfId="6" applyFont="1" applyBorder="1" applyAlignment="1">
      <alignment vertical="center"/>
    </xf>
    <xf numFmtId="0" fontId="3" fillId="0" borderId="0" xfId="6" applyFont="1" applyFill="1" applyBorder="1" applyAlignment="1">
      <alignment horizontal="center" vertical="center"/>
    </xf>
    <xf numFmtId="0" fontId="7" fillId="0" borderId="32" xfId="6" applyFont="1" applyBorder="1" applyAlignment="1">
      <alignment vertical="center"/>
    </xf>
    <xf numFmtId="0" fontId="7" fillId="0" borderId="33" xfId="6" applyFont="1" applyBorder="1" applyAlignment="1">
      <alignment vertical="center"/>
    </xf>
    <xf numFmtId="0" fontId="7" fillId="0" borderId="34" xfId="6" applyFont="1" applyBorder="1" applyAlignment="1">
      <alignment vertical="center"/>
    </xf>
    <xf numFmtId="10" fontId="7" fillId="0" borderId="33" xfId="4" applyNumberFormat="1" applyFont="1" applyBorder="1" applyAlignment="1">
      <alignment horizontal="center" vertical="center"/>
    </xf>
    <xf numFmtId="10" fontId="7" fillId="0" borderId="34" xfId="4" applyNumberFormat="1" applyFont="1" applyBorder="1" applyAlignment="1">
      <alignment horizontal="center" vertical="center"/>
    </xf>
    <xf numFmtId="10" fontId="7" fillId="0" borderId="0" xfId="6" applyNumberFormat="1" applyFont="1" applyBorder="1" applyAlignment="1">
      <alignment horizontal="center" vertical="center"/>
    </xf>
    <xf numFmtId="0" fontId="7" fillId="0" borderId="35" xfId="6" applyFont="1" applyBorder="1" applyAlignment="1">
      <alignment vertical="center"/>
    </xf>
    <xf numFmtId="10" fontId="7" fillId="0" borderId="36" xfId="6" applyNumberFormat="1" applyFont="1" applyBorder="1" applyAlignment="1">
      <alignment horizontal="center" vertical="center"/>
    </xf>
    <xf numFmtId="10" fontId="7" fillId="0" borderId="37" xfId="6" applyNumberFormat="1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6" fillId="0" borderId="4" xfId="6" applyFont="1" applyBorder="1" applyAlignment="1">
      <alignment vertical="center"/>
    </xf>
    <xf numFmtId="43" fontId="6" fillId="0" borderId="4" xfId="5" applyFont="1" applyBorder="1" applyAlignment="1">
      <alignment vertical="center"/>
    </xf>
    <xf numFmtId="0" fontId="6" fillId="0" borderId="40" xfId="6" applyNumberFormat="1" applyFont="1" applyFill="1" applyBorder="1" applyAlignment="1">
      <alignment vertical="center"/>
    </xf>
    <xf numFmtId="17" fontId="6" fillId="0" borderId="0" xfId="6" applyNumberFormat="1" applyFont="1" applyAlignment="1">
      <alignment vertical="center"/>
    </xf>
    <xf numFmtId="168" fontId="6" fillId="0" borderId="0" xfId="5" applyNumberFormat="1" applyFont="1" applyAlignment="1">
      <alignment vertical="center"/>
    </xf>
    <xf numFmtId="1" fontId="6" fillId="0" borderId="0" xfId="6" applyNumberFormat="1" applyFont="1" applyAlignment="1">
      <alignment horizontal="center" vertical="center"/>
    </xf>
    <xf numFmtId="43" fontId="6" fillId="0" borderId="0" xfId="6" applyNumberFormat="1" applyFont="1" applyAlignment="1">
      <alignment vertical="center"/>
    </xf>
    <xf numFmtId="0" fontId="6" fillId="0" borderId="0" xfId="6" applyFont="1" applyAlignment="1">
      <alignment vertical="center"/>
    </xf>
    <xf numFmtId="168" fontId="6" fillId="0" borderId="0" xfId="5" applyNumberFormat="1" applyFont="1" applyBorder="1" applyAlignment="1">
      <alignment vertical="center"/>
    </xf>
    <xf numFmtId="168" fontId="6" fillId="0" borderId="0" xfId="6" applyNumberFormat="1" applyFont="1" applyFill="1" applyBorder="1" applyAlignment="1">
      <alignment vertical="center"/>
    </xf>
    <xf numFmtId="0" fontId="8" fillId="0" borderId="13" xfId="3" applyFont="1" applyBorder="1" applyAlignment="1">
      <alignment horizontal="left" vertical="center"/>
    </xf>
    <xf numFmtId="43" fontId="6" fillId="0" borderId="3" xfId="5" applyFont="1" applyBorder="1" applyAlignment="1">
      <alignment horizontal="center" vertical="center"/>
    </xf>
    <xf numFmtId="43" fontId="6" fillId="0" borderId="3" xfId="3" applyNumberFormat="1" applyFont="1" applyFill="1" applyBorder="1" applyAlignment="1">
      <alignment vertical="center"/>
    </xf>
    <xf numFmtId="0" fontId="0" fillId="0" borderId="0" xfId="0" applyFill="1"/>
    <xf numFmtId="0" fontId="6" fillId="0" borderId="0" xfId="3" applyFont="1" applyFill="1" applyBorder="1" applyAlignment="1">
      <alignment vertical="center"/>
    </xf>
    <xf numFmtId="0" fontId="8" fillId="0" borderId="0" xfId="3" applyFont="1" applyFill="1" applyBorder="1"/>
    <xf numFmtId="0" fontId="4" fillId="0" borderId="0" xfId="3" applyFill="1"/>
    <xf numFmtId="0" fontId="9" fillId="3" borderId="5" xfId="3" applyFont="1" applyFill="1" applyBorder="1" applyAlignment="1">
      <alignment horizontal="center"/>
    </xf>
    <xf numFmtId="43" fontId="6" fillId="0" borderId="0" xfId="3" applyNumberFormat="1" applyFont="1" applyAlignment="1">
      <alignment horizontal="center"/>
    </xf>
    <xf numFmtId="0" fontId="9" fillId="6" borderId="5" xfId="3" applyFont="1" applyFill="1" applyBorder="1" applyAlignment="1">
      <alignment horizontal="center"/>
    </xf>
    <xf numFmtId="0" fontId="9" fillId="6" borderId="1" xfId="3" applyFont="1" applyFill="1" applyBorder="1" applyAlignment="1">
      <alignment horizontal="center"/>
    </xf>
    <xf numFmtId="0" fontId="6" fillId="6" borderId="0" xfId="3" applyFont="1" applyFill="1" applyBorder="1"/>
    <xf numFmtId="0" fontId="9" fillId="6" borderId="2" xfId="3" applyFont="1" applyFill="1" applyBorder="1" applyAlignment="1">
      <alignment horizontal="center" wrapText="1"/>
    </xf>
    <xf numFmtId="0" fontId="8" fillId="6" borderId="0" xfId="3" applyFont="1" applyFill="1" applyBorder="1" applyAlignment="1">
      <alignment horizontal="center" wrapText="1"/>
    </xf>
    <xf numFmtId="0" fontId="9" fillId="6" borderId="1" xfId="3" applyFont="1" applyFill="1" applyBorder="1" applyAlignment="1">
      <alignment horizontal="center" wrapText="1"/>
    </xf>
    <xf numFmtId="0" fontId="8" fillId="6" borderId="0" xfId="3" applyFont="1" applyFill="1" applyAlignment="1">
      <alignment horizontal="center"/>
    </xf>
    <xf numFmtId="10" fontId="9" fillId="6" borderId="2" xfId="1" applyNumberFormat="1" applyFont="1" applyFill="1" applyBorder="1" applyAlignment="1">
      <alignment horizontal="center" wrapText="1"/>
    </xf>
    <xf numFmtId="0" fontId="4" fillId="6" borderId="0" xfId="3" applyFill="1"/>
    <xf numFmtId="0" fontId="0" fillId="6" borderId="0" xfId="0" applyFill="1"/>
    <xf numFmtId="0" fontId="9" fillId="6" borderId="14" xfId="3" applyFont="1" applyFill="1" applyBorder="1"/>
    <xf numFmtId="43" fontId="9" fillId="6" borderId="15" xfId="3" applyNumberFormat="1" applyFont="1" applyFill="1" applyBorder="1" applyAlignment="1">
      <alignment horizontal="center"/>
    </xf>
    <xf numFmtId="10" fontId="9" fillId="6" borderId="15" xfId="3" applyNumberFormat="1" applyFont="1" applyFill="1" applyBorder="1" applyAlignment="1">
      <alignment horizontal="center"/>
    </xf>
    <xf numFmtId="0" fontId="8" fillId="6" borderId="0" xfId="3" applyFont="1" applyFill="1"/>
    <xf numFmtId="0" fontId="8" fillId="6" borderId="0" xfId="3" applyFont="1" applyFill="1" applyBorder="1"/>
    <xf numFmtId="10" fontId="12" fillId="6" borderId="16" xfId="3" applyNumberFormat="1" applyFont="1" applyFill="1" applyBorder="1" applyAlignment="1">
      <alignment horizontal="center"/>
    </xf>
    <xf numFmtId="43" fontId="9" fillId="6" borderId="16" xfId="3" applyNumberFormat="1" applyFont="1" applyFill="1" applyBorder="1"/>
    <xf numFmtId="43" fontId="9" fillId="6" borderId="1" xfId="3" applyNumberFormat="1" applyFont="1" applyFill="1" applyBorder="1"/>
    <xf numFmtId="43" fontId="12" fillId="6" borderId="1" xfId="3" applyNumberFormat="1" applyFont="1" applyFill="1" applyBorder="1"/>
    <xf numFmtId="0" fontId="9" fillId="6" borderId="10" xfId="3" applyFont="1" applyFill="1" applyBorder="1" applyAlignment="1">
      <alignment horizontal="center" wrapText="1"/>
    </xf>
    <xf numFmtId="43" fontId="6" fillId="0" borderId="12" xfId="3" applyNumberFormat="1" applyFont="1" applyFill="1" applyBorder="1" applyAlignment="1">
      <alignment vertical="center"/>
    </xf>
    <xf numFmtId="43" fontId="12" fillId="6" borderId="16" xfId="3" applyNumberFormat="1" applyFont="1" applyFill="1" applyBorder="1"/>
    <xf numFmtId="10" fontId="6" fillId="0" borderId="9" xfId="1" applyNumberFormat="1" applyFont="1" applyBorder="1"/>
    <xf numFmtId="10" fontId="12" fillId="6" borderId="1" xfId="1" applyNumberFormat="1" applyFont="1" applyFill="1" applyBorder="1"/>
    <xf numFmtId="169" fontId="0" fillId="0" borderId="0" xfId="9" applyNumberFormat="1" applyFont="1" applyFill="1"/>
    <xf numFmtId="169" fontId="2" fillId="0" borderId="0" xfId="9" applyNumberFormat="1" applyFont="1" applyFill="1"/>
    <xf numFmtId="43" fontId="2" fillId="0" borderId="41" xfId="0" applyNumberFormat="1" applyFont="1" applyFill="1" applyBorder="1"/>
    <xf numFmtId="10" fontId="0" fillId="0" borderId="0" xfId="1" applyNumberFormat="1" applyFont="1" applyFill="1"/>
    <xf numFmtId="43" fontId="4" fillId="0" borderId="0" xfId="3" applyNumberFormat="1"/>
    <xf numFmtId="9" fontId="4" fillId="0" borderId="0" xfId="1" applyFont="1"/>
    <xf numFmtId="169" fontId="2" fillId="0" borderId="0" xfId="9" applyNumberFormat="1" applyFont="1" applyFill="1" applyAlignment="1">
      <alignment horizontal="center"/>
    </xf>
    <xf numFmtId="169" fontId="0" fillId="0" borderId="0" xfId="9" applyNumberFormat="1" applyFont="1"/>
    <xf numFmtId="169" fontId="2" fillId="0" borderId="42" xfId="9" applyNumberFormat="1" applyFont="1" applyBorder="1"/>
    <xf numFmtId="43" fontId="0" fillId="0" borderId="0" xfId="2" applyFont="1"/>
    <xf numFmtId="43" fontId="7" fillId="5" borderId="7" xfId="2" applyFont="1" applyFill="1" applyBorder="1"/>
    <xf numFmtId="0" fontId="25" fillId="0" borderId="0" xfId="0" applyFont="1" applyAlignment="1">
      <alignment horizontal="left"/>
    </xf>
    <xf numFmtId="0" fontId="0" fillId="5" borderId="0" xfId="0" applyFill="1"/>
    <xf numFmtId="169" fontId="0" fillId="5" borderId="0" xfId="9" applyNumberFormat="1" applyFont="1" applyFill="1"/>
    <xf numFmtId="169" fontId="0" fillId="0" borderId="0" xfId="9" applyNumberFormat="1" applyFont="1" applyFill="1" applyBorder="1"/>
    <xf numFmtId="169" fontId="0" fillId="0" borderId="0" xfId="0" applyNumberFormat="1"/>
    <xf numFmtId="0" fontId="0" fillId="0" borderId="0" xfId="0" applyAlignment="1">
      <alignment horizontal="left"/>
    </xf>
    <xf numFmtId="169" fontId="0" fillId="0" borderId="0" xfId="9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2" applyFont="1" applyFill="1"/>
    <xf numFmtId="169" fontId="0" fillId="0" borderId="0" xfId="9" applyNumberFormat="1" applyFont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25" fillId="0" borderId="9" xfId="0" applyFont="1" applyBorder="1" applyAlignment="1">
      <alignment horizontal="left"/>
    </xf>
    <xf numFmtId="169" fontId="0" fillId="0" borderId="7" xfId="9" applyNumberFormat="1" applyFont="1" applyFill="1" applyBorder="1"/>
    <xf numFmtId="0" fontId="0" fillId="0" borderId="0" xfId="0" applyAlignment="1">
      <alignment horizontal="left" vertical="top"/>
    </xf>
    <xf numFmtId="2" fontId="0" fillId="0" borderId="0" xfId="0" applyNumberFormat="1"/>
    <xf numFmtId="43" fontId="0" fillId="5" borderId="41" xfId="0" applyNumberFormat="1" applyFill="1" applyBorder="1"/>
    <xf numFmtId="17" fontId="0" fillId="0" borderId="0" xfId="0" applyNumberFormat="1"/>
    <xf numFmtId="0" fontId="0" fillId="0" borderId="9" xfId="0" applyBorder="1"/>
    <xf numFmtId="43" fontId="0" fillId="0" borderId="9" xfId="2" applyFont="1" applyBorder="1"/>
    <xf numFmtId="0" fontId="0" fillId="7" borderId="43" xfId="0" applyFill="1" applyBorder="1"/>
    <xf numFmtId="0" fontId="37" fillId="0" borderId="0" xfId="0" applyFont="1"/>
    <xf numFmtId="0" fontId="13" fillId="0" borderId="20" xfId="6" applyFont="1" applyBorder="1" applyAlignment="1">
      <alignment horizontal="center" vertical="center"/>
    </xf>
    <xf numFmtId="0" fontId="13" fillId="0" borderId="9" xfId="6" applyFont="1" applyBorder="1" applyAlignment="1">
      <alignment horizontal="left" vertical="center"/>
    </xf>
    <xf numFmtId="14" fontId="13" fillId="0" borderId="9" xfId="6" applyNumberFormat="1" applyFont="1" applyBorder="1" applyAlignment="1">
      <alignment horizontal="center" vertical="center"/>
    </xf>
    <xf numFmtId="43" fontId="13" fillId="0" borderId="0" xfId="6" applyNumberFormat="1" applyFont="1" applyAlignment="1">
      <alignment horizontal="right" vertical="center"/>
    </xf>
    <xf numFmtId="0" fontId="37" fillId="0" borderId="9" xfId="0" applyFont="1" applyBorder="1" applyAlignment="1">
      <alignment horizontal="left"/>
    </xf>
    <xf numFmtId="0" fontId="13" fillId="0" borderId="21" xfId="6" applyNumberFormat="1" applyFont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43" fontId="0" fillId="7" borderId="43" xfId="2" applyFont="1" applyFill="1" applyBorder="1"/>
    <xf numFmtId="43" fontId="0" fillId="0" borderId="0" xfId="2" applyFont="1" applyAlignment="1">
      <alignment horizontal="right"/>
    </xf>
    <xf numFmtId="43" fontId="0" fillId="0" borderId="42" xfId="2" applyFont="1" applyBorder="1" applyAlignment="1">
      <alignment horizontal="right"/>
    </xf>
    <xf numFmtId="43" fontId="0" fillId="0" borderId="42" xfId="2" applyFont="1" applyBorder="1"/>
    <xf numFmtId="0" fontId="37" fillId="0" borderId="0" xfId="0" applyFont="1" applyAlignment="1">
      <alignment horizontal="left"/>
    </xf>
    <xf numFmtId="43" fontId="0" fillId="5" borderId="0" xfId="2" applyFont="1" applyFill="1"/>
    <xf numFmtId="43" fontId="0" fillId="5" borderId="0" xfId="2" applyFont="1" applyFill="1" applyAlignment="1">
      <alignment horizontal="right"/>
    </xf>
    <xf numFmtId="43" fontId="0" fillId="5" borderId="41" xfId="2" applyFont="1" applyFill="1" applyBorder="1" applyAlignment="1">
      <alignment horizontal="right"/>
    </xf>
    <xf numFmtId="43" fontId="0" fillId="0" borderId="0" xfId="2" applyFont="1" applyAlignment="1">
      <alignment horizontal="left"/>
    </xf>
    <xf numFmtId="43" fontId="0" fillId="5" borderId="7" xfId="2" applyFont="1" applyFill="1" applyBorder="1" applyAlignment="1">
      <alignment horizontal="right"/>
    </xf>
    <xf numFmtId="0" fontId="6" fillId="0" borderId="0" xfId="6" applyFont="1" applyBorder="1" applyAlignment="1">
      <alignment horizontal="left" vertical="center" wrapText="1"/>
    </xf>
    <xf numFmtId="0" fontId="6" fillId="0" borderId="21" xfId="6" applyFont="1" applyBorder="1" applyAlignment="1">
      <alignment horizontal="left" vertical="center" wrapText="1"/>
    </xf>
    <xf numFmtId="166" fontId="6" fillId="0" borderId="0" xfId="5" quotePrefix="1" applyNumberFormat="1" applyFont="1" applyBorder="1" applyAlignment="1">
      <alignment horizontal="left" vertical="center"/>
    </xf>
    <xf numFmtId="166" fontId="6" fillId="0" borderId="0" xfId="5" applyNumberFormat="1" applyFont="1" applyBorder="1" applyAlignment="1">
      <alignment horizontal="left" vertical="center"/>
    </xf>
    <xf numFmtId="0" fontId="6" fillId="0" borderId="0" xfId="6" applyFont="1" applyAlignment="1">
      <alignment vertical="center" wrapText="1"/>
    </xf>
    <xf numFmtId="0" fontId="9" fillId="3" borderId="5" xfId="3" applyFont="1" applyFill="1" applyBorder="1" applyAlignment="1">
      <alignment horizontal="center"/>
    </xf>
    <xf numFmtId="0" fontId="9" fillId="3" borderId="7" xfId="3" applyFont="1" applyFill="1" applyBorder="1" applyAlignment="1">
      <alignment horizontal="center"/>
    </xf>
    <xf numFmtId="0" fontId="9" fillId="3" borderId="6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3" fontId="0" fillId="0" borderId="0" xfId="2" applyFont="1" applyBorder="1"/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2" builtinId="3"/>
    <cellStyle name="Comma [0]" xfId="9" builtinId="6"/>
    <cellStyle name="Comma 3" xfId="5"/>
    <cellStyle name="Currency 2" xfId="8"/>
    <cellStyle name="Explanatory Text" xfId="25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3"/>
    <cellStyle name="Normal 3" xfId="51"/>
    <cellStyle name="Normal 4" xfId="6"/>
    <cellStyle name="Note" xfId="24" builtinId="10" customBuiltin="1"/>
    <cellStyle name="Output" xfId="19" builtinId="21" customBuiltin="1"/>
    <cellStyle name="Percent" xfId="1" builtinId="5"/>
    <cellStyle name="Percent 2" xfId="4"/>
    <cellStyle name="Percent 2 3" xfId="7"/>
    <cellStyle name="Title" xfId="10" builtinId="15" customBuiltin="1"/>
    <cellStyle name="Total" xfId="26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%20file\Sap\Awps\SAP%20Urus%20Harta%20Sdn%20Bhd\cya_URUSHAR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AUDNCOM094\aws\SJMAh\working%20paper\Noveon02\SJMAh\working%20paper\Cambert-02-latest\AWP%20for%20PE3112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uwaida/LOCALS~1/Temp/notesFFF692/Users/nasrulhata.PNBIT_DOMAIN/Documents/IBS/Acquisition/myIMM/MyIMM%20Project%20Financial%20050110%20v1%20lates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uditFile\KLAudit\Integrated%20Brickworks\IBSB-AWP2002(baru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Year_End_2000\Examples\Aw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DEC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UDIT\Pelangi%20Group\Pelangi\Ye2000\11-AWPs\FA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STMB%20TV3\My%20Documents\FINANCIAL%20MODELLING\JBAS%20and%20BTR\jbas_V115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~1\INCRED~1\Data\Identities\%7bB3399B20-92D4-472B-B4F9-194F2B986F1D%7d\Message%20Store\Attachments\water\selangor\tariffs\fcr\jbass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tirohaida\Desktop\Project%20Accounting\HEALTH\SAD-SPPCD%20@\3%20-%20MAR%2016\SAD-SPPCD%20MAR%20201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ek.Sian.Ong/Desktop/01%20-%20HeiTech%20Padu/HTP/AuditFile/KLAudit/Integrated%20Brickworks/IBSB-AWP2002(baru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stering%20Financial%20Modelling\Financial_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%20Manager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vin\tenaga\AWP\as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ta\shared\PIB\1999\11-AllAWPs\WINDOWS\TEMP\fish%20fund%2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stering%20Financial%20Modelling\Project_Mod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pro\gad_work\Data\Dec98\NSMALJU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file\AUD2\Nit344\Ye99\AWPs\Nit344_AW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FSA (Attach)"/>
      <sheetName val="FSA"/>
      <sheetName val="BPR."/>
      <sheetName val="FF-1"/>
      <sheetName val="U-13-2(disc)"/>
      <sheetName val="Appx B"/>
      <sheetName val="Main orig"/>
      <sheetName val="CA"/>
      <sheetName val="U10|20"/>
      <sheetName val="Significant Processes"/>
      <sheetName val="G-35-3"/>
      <sheetName val="K2l1"/>
      <sheetName val="APCODE"/>
      <sheetName val="gl"/>
      <sheetName val="hsbc"/>
      <sheetName val="#REF!"/>
      <sheetName val="FF-2"/>
      <sheetName val="Entity Data"/>
      <sheetName val="U4-Recruitment"/>
      <sheetName val="Format (2)"/>
      <sheetName val="tax-ss"/>
      <sheetName val="5 Analysis"/>
      <sheetName val="BIS LIST-NTH 18"/>
      <sheetName val="C"/>
      <sheetName val="A3"/>
      <sheetName val="Dir"/>
      <sheetName val="FF_1"/>
      <sheetName val="Sheet3"/>
      <sheetName val="CAP WORKSHEET"/>
      <sheetName val="U101 P&amp;L"/>
      <sheetName val="BPR"/>
      <sheetName val="P&amp;L"/>
      <sheetName val="A-1"/>
      <sheetName val="acs"/>
      <sheetName val="BB-11(CAR)"/>
      <sheetName val="BB-5(Fire)"/>
      <sheetName val="BB-13(liabilities)"/>
      <sheetName val="BB-10(Cargo)"/>
      <sheetName val="BB-9(Hull)"/>
      <sheetName val="BB-7(ACT)"/>
      <sheetName val="BB-6(MO)"/>
      <sheetName val="BB-14(other)"/>
      <sheetName val="BB-8(PA)"/>
      <sheetName val="BB-12(WC)"/>
      <sheetName val="CA Sheet"/>
      <sheetName val="FX rates"/>
      <sheetName val="E"/>
      <sheetName val="B- 1"/>
      <sheetName val="Depreciation"/>
      <sheetName val="O-3"/>
      <sheetName val="FF-5"/>
      <sheetName val="MMIP(JU)"/>
      <sheetName val="F-1&amp;F-2"/>
      <sheetName val="COEFF"/>
      <sheetName val="E3.1"/>
      <sheetName val="E1.1"/>
      <sheetName val="E2.1"/>
      <sheetName val="Exrate"/>
      <sheetName val="FSA_(Attach)"/>
      <sheetName val="BPR_"/>
      <sheetName val="Appx_B"/>
      <sheetName val="Entity_Data"/>
      <sheetName val="Format_(2)"/>
      <sheetName val="Main_orig"/>
      <sheetName val="CAP_WORKSHEET"/>
      <sheetName val="CA_Sheet"/>
      <sheetName val="Significant_Processes"/>
      <sheetName val="5_Analysis"/>
      <sheetName val="BIS_LIST-NTH_18"/>
      <sheetName val="U101_P&amp;L"/>
      <sheetName val="F-4l5"/>
      <sheetName val="CBO0497"/>
      <sheetName val="Company Info"/>
      <sheetName val="notes"/>
      <sheetName val="A16"/>
      <sheetName val="1"/>
      <sheetName val="FA"/>
      <sheetName val="B"/>
      <sheetName val="Anex1-NA"/>
      <sheetName val="F-1 F-2"/>
      <sheetName val="A1575 Hytas"/>
      <sheetName val="Access Nodes"/>
      <sheetName val="cya_URUSHARTA"/>
      <sheetName val="pl"/>
      <sheetName val="CA Comp"/>
      <sheetName val="1 LeadSchedule"/>
      <sheetName val="P12.4"/>
      <sheetName val="FS Item List_PNL"/>
      <sheetName val="2001"/>
      <sheetName val="exchange Rate"/>
      <sheetName val="PM Setting"/>
      <sheetName val="Workings"/>
      <sheetName val="M-2"/>
      <sheetName val="List_Control"/>
      <sheetName val="cc 196 (SYS) (2)"/>
      <sheetName val="F2-3-6 OH absorbtion rate "/>
      <sheetName val="Interim --&gt; Top"/>
      <sheetName val="PRICE @ 31 Jan 2000"/>
      <sheetName val="FF-2 (1)"/>
      <sheetName val="O"/>
      <sheetName val="FG2540"/>
      <sheetName val="Export Sales"/>
      <sheetName val="3 P&amp;L "/>
      <sheetName val="Castrol BSS"/>
      <sheetName val="FF-3"/>
      <sheetName val="AXIS"/>
      <sheetName val="F-3"/>
      <sheetName val="Cum.91-93"/>
      <sheetName val="Dec 94"/>
      <sheetName val="Book2"/>
      <sheetName val="FF-21(a)"/>
      <sheetName val="PAYROLL"/>
      <sheetName val="Reimbursements"/>
      <sheetName val="addl cost"/>
      <sheetName val="accumdeprn"/>
      <sheetName val="COM"/>
      <sheetName val="Bal Sheet"/>
      <sheetName val="Pack St Val 95 (Local)"/>
      <sheetName val="Sheet2"/>
      <sheetName val="Sheet1"/>
      <sheetName val="JV"/>
      <sheetName val="Attach"/>
      <sheetName val="KEEP This Sheet!"/>
      <sheetName val="Main"/>
      <sheetName val="Open"/>
      <sheetName val="MFA"/>
      <sheetName val="FF-2(1)"/>
    </sheetNames>
    <sheetDataSet>
      <sheetData sheetId="0">
        <row r="1">
          <cell r="B1" t="str">
            <v>Company: SAP Urus Harta Sdn Bhd</v>
          </cell>
        </row>
      </sheetData>
      <sheetData sheetId="1">
        <row r="1">
          <cell r="B1" t="str">
            <v>Company: SAP Urus Harta Sdn Bhd</v>
          </cell>
        </row>
      </sheetData>
      <sheetData sheetId="2" refreshError="1">
        <row r="1">
          <cell r="B1" t="str">
            <v>Company: SAP Urus Harta Sdn Bhd</v>
          </cell>
        </row>
        <row r="74">
          <cell r="B74" t="str">
            <v xml:space="preserve">Financial Statement Analysis </v>
          </cell>
          <cell r="C74">
            <v>0</v>
          </cell>
          <cell r="D74" t="str">
            <v>Audited</v>
          </cell>
          <cell r="E74" t="str">
            <v>Unadjusted</v>
          </cell>
          <cell r="F74" t="str">
            <v>Adjusted</v>
          </cell>
          <cell r="G74">
            <v>0</v>
          </cell>
          <cell r="H74" t="str">
            <v>Risk Reduction Through RCDs</v>
          </cell>
          <cell r="I74" t="str">
            <v xml:space="preserve">Financial Statement Analysis </v>
          </cell>
        </row>
        <row r="75">
          <cell r="B75" t="str">
            <v xml:space="preserve">  Captions</v>
          </cell>
          <cell r="C75">
            <v>0</v>
          </cell>
          <cell r="D75" t="str">
            <v>31.12.99</v>
          </cell>
          <cell r="E75" t="str">
            <v>31.12.2000</v>
          </cell>
          <cell r="F75" t="str">
            <v>31.12.2000</v>
          </cell>
          <cell r="G75">
            <v>0</v>
          </cell>
          <cell r="H75" t="str">
            <v>RCD</v>
          </cell>
          <cell r="I75" t="str">
            <v>BPR Hypotheses</v>
          </cell>
          <cell r="J75" t="str">
            <v>Attachment</v>
          </cell>
          <cell r="K75" t="str">
            <v>Note</v>
          </cell>
        </row>
        <row r="77">
          <cell r="A77" t="str">
            <v>REVENUE</v>
          </cell>
        </row>
        <row r="78">
          <cell r="B78" t="str">
            <v>Contract service maintenance</v>
          </cell>
          <cell r="C78">
            <v>0</v>
          </cell>
          <cell r="D78">
            <v>3149489</v>
          </cell>
          <cell r="E78">
            <v>2828792</v>
          </cell>
          <cell r="F78">
            <v>2828792</v>
          </cell>
          <cell r="G78">
            <v>0</v>
          </cell>
          <cell r="H78">
            <v>0</v>
          </cell>
          <cell r="I78" t="str">
            <v>BPR - Revenue</v>
          </cell>
        </row>
        <row r="79">
          <cell r="B79" t="str">
            <v>Reimbursement</v>
          </cell>
          <cell r="C79">
            <v>0</v>
          </cell>
          <cell r="D79">
            <v>0</v>
          </cell>
          <cell r="E79">
            <v>343191</v>
          </cell>
          <cell r="F79">
            <v>343191</v>
          </cell>
        </row>
        <row r="80">
          <cell r="B80" t="str">
            <v>Operations</v>
          </cell>
          <cell r="C80">
            <v>0</v>
          </cell>
          <cell r="D80">
            <v>35511</v>
          </cell>
          <cell r="E80">
            <v>104711</v>
          </cell>
          <cell r="F80">
            <v>104711</v>
          </cell>
        </row>
        <row r="81">
          <cell r="B81" t="str">
            <v>Fee - Tenancy</v>
          </cell>
          <cell r="C81">
            <v>0</v>
          </cell>
          <cell r="D81">
            <v>53781</v>
          </cell>
          <cell r="E81">
            <v>42232</v>
          </cell>
          <cell r="F81">
            <v>80106</v>
          </cell>
        </row>
        <row r="82">
          <cell r="B82" t="str">
            <v>Property Maintenance</v>
          </cell>
          <cell r="C82">
            <v>0</v>
          </cell>
          <cell r="D82">
            <v>1037520</v>
          </cell>
          <cell r="E82">
            <v>668548</v>
          </cell>
          <cell r="F82">
            <v>668548</v>
          </cell>
        </row>
        <row r="84">
          <cell r="D84">
            <v>4276301</v>
          </cell>
          <cell r="E84">
            <v>3987474</v>
          </cell>
          <cell r="F84">
            <v>4025348</v>
          </cell>
          <cell r="G84">
            <v>2694863</v>
          </cell>
        </row>
        <row r="86">
          <cell r="A86" t="str">
            <v>OTHER INCOME</v>
          </cell>
        </row>
        <row r="87">
          <cell r="B87" t="str">
            <v>Rental</v>
          </cell>
          <cell r="C87">
            <v>0</v>
          </cell>
          <cell r="D87">
            <v>38000</v>
          </cell>
          <cell r="E87">
            <v>0</v>
          </cell>
          <cell r="F87">
            <v>0</v>
          </cell>
        </row>
        <row r="88">
          <cell r="B88" t="str">
            <v>Other income</v>
          </cell>
          <cell r="C88">
            <v>0</v>
          </cell>
          <cell r="D88">
            <v>200</v>
          </cell>
          <cell r="E88">
            <v>1210</v>
          </cell>
          <cell r="F88">
            <v>1210</v>
          </cell>
        </row>
        <row r="89">
          <cell r="D89">
            <v>38200</v>
          </cell>
          <cell r="E89">
            <v>1210</v>
          </cell>
          <cell r="F89">
            <v>1210</v>
          </cell>
          <cell r="G89">
            <v>448841</v>
          </cell>
        </row>
        <row r="91">
          <cell r="A91" t="str">
            <v>LESS : COST OF SALES</v>
          </cell>
        </row>
        <row r="92">
          <cell r="B92" t="str">
            <v>Mechanical &amp; Electrical</v>
          </cell>
          <cell r="C92">
            <v>0</v>
          </cell>
          <cell r="D92">
            <v>485649</v>
          </cell>
          <cell r="E92">
            <v>451445</v>
          </cell>
          <cell r="F92">
            <v>451445</v>
          </cell>
          <cell r="G92">
            <v>0</v>
          </cell>
          <cell r="H92">
            <v>0</v>
          </cell>
          <cell r="I92" t="str">
            <v>BPR - Costs of Sales</v>
          </cell>
        </row>
        <row r="93">
          <cell r="B93" t="str">
            <v xml:space="preserve">Buildings services  </v>
          </cell>
          <cell r="C93">
            <v>0</v>
          </cell>
          <cell r="D93">
            <v>1869455</v>
          </cell>
          <cell r="E93">
            <v>2122967</v>
          </cell>
          <cell r="F93">
            <v>2122967</v>
          </cell>
        </row>
        <row r="94">
          <cell r="B94" t="str">
            <v>Architectural &amp; structural</v>
          </cell>
          <cell r="C94">
            <v>0</v>
          </cell>
          <cell r="D94">
            <v>2689</v>
          </cell>
          <cell r="E94">
            <v>2174</v>
          </cell>
          <cell r="F94">
            <v>2174</v>
          </cell>
        </row>
        <row r="95">
          <cell r="B95" t="str">
            <v>Outgoing fees</v>
          </cell>
          <cell r="C95">
            <v>0</v>
          </cell>
          <cell r="D95">
            <v>0</v>
          </cell>
          <cell r="E95">
            <v>740</v>
          </cell>
          <cell r="F95">
            <v>740</v>
          </cell>
        </row>
        <row r="96">
          <cell r="D96">
            <v>2357793</v>
          </cell>
          <cell r="E96">
            <v>2577326</v>
          </cell>
          <cell r="F96">
            <v>2577326</v>
          </cell>
          <cell r="G96" t="e">
            <v>#REF!</v>
          </cell>
        </row>
        <row r="98">
          <cell r="A98" t="str">
            <v>GROSS PROFIT</v>
          </cell>
          <cell r="B98">
            <v>0</v>
          </cell>
          <cell r="C98">
            <v>0</v>
          </cell>
          <cell r="D98">
            <v>1956708</v>
          </cell>
          <cell r="E98">
            <v>1411358</v>
          </cell>
          <cell r="F98">
            <v>1449232</v>
          </cell>
        </row>
        <row r="100">
          <cell r="A100" t="str">
            <v>STAFF COSTS</v>
          </cell>
        </row>
        <row r="101">
          <cell r="B101" t="str">
            <v xml:space="preserve">Salaries </v>
          </cell>
          <cell r="C101">
            <v>0</v>
          </cell>
          <cell r="D101">
            <v>859395</v>
          </cell>
          <cell r="E101">
            <v>1117961</v>
          </cell>
          <cell r="F101">
            <v>1117961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 t="str">
            <v>(k)</v>
          </cell>
        </row>
        <row r="102">
          <cell r="B102" t="str">
            <v>Overtime</v>
          </cell>
          <cell r="C102">
            <v>0</v>
          </cell>
          <cell r="D102">
            <v>164243</v>
          </cell>
          <cell r="E102">
            <v>141120</v>
          </cell>
          <cell r="F102">
            <v>141120</v>
          </cell>
        </row>
        <row r="103">
          <cell r="B103" t="str">
            <v>EPF</v>
          </cell>
          <cell r="C103">
            <v>0</v>
          </cell>
          <cell r="D103">
            <v>149700</v>
          </cell>
          <cell r="E103">
            <v>151368</v>
          </cell>
          <cell r="F103">
            <v>151368</v>
          </cell>
        </row>
        <row r="104">
          <cell r="B104" t="str">
            <v>SOCSO</v>
          </cell>
          <cell r="C104">
            <v>0</v>
          </cell>
          <cell r="D104">
            <v>13734</v>
          </cell>
          <cell r="E104">
            <v>12730</v>
          </cell>
          <cell r="F104">
            <v>12730</v>
          </cell>
        </row>
        <row r="105">
          <cell r="B105" t="str">
            <v>Bonus</v>
          </cell>
          <cell r="C105">
            <v>0</v>
          </cell>
          <cell r="D105">
            <v>70511</v>
          </cell>
          <cell r="E105">
            <v>104857</v>
          </cell>
          <cell r="F105">
            <v>104857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str">
            <v>(b)</v>
          </cell>
        </row>
        <row r="106">
          <cell r="B106" t="str">
            <v>Allowance</v>
          </cell>
          <cell r="C106">
            <v>0</v>
          </cell>
          <cell r="D106">
            <v>3846</v>
          </cell>
          <cell r="E106">
            <v>10283</v>
          </cell>
          <cell r="F106">
            <v>10283</v>
          </cell>
          <cell r="G106">
            <v>0</v>
          </cell>
          <cell r="H106">
            <v>0</v>
          </cell>
          <cell r="I106">
            <v>0</v>
          </cell>
          <cell r="J106" t="str">
            <v>Immaterial</v>
          </cell>
        </row>
        <row r="107">
          <cell r="B107" t="str">
            <v>Medical</v>
          </cell>
          <cell r="C107">
            <v>0</v>
          </cell>
          <cell r="D107">
            <v>64961</v>
          </cell>
          <cell r="E107">
            <v>77500</v>
          </cell>
          <cell r="F107">
            <v>77500</v>
          </cell>
        </row>
        <row r="108">
          <cell r="B108" t="str">
            <v>Staff amenities</v>
          </cell>
          <cell r="C108">
            <v>0</v>
          </cell>
          <cell r="D108">
            <v>14923</v>
          </cell>
          <cell r="E108">
            <v>26503</v>
          </cell>
          <cell r="F108">
            <v>26503</v>
          </cell>
          <cell r="G108">
            <v>0</v>
          </cell>
          <cell r="H108">
            <v>0</v>
          </cell>
          <cell r="I108">
            <v>0</v>
          </cell>
          <cell r="J108" t="str">
            <v>Immaterial</v>
          </cell>
        </row>
        <row r="109">
          <cell r="B109" t="str">
            <v>Staff insurance</v>
          </cell>
          <cell r="C109">
            <v>0</v>
          </cell>
          <cell r="D109">
            <v>323</v>
          </cell>
          <cell r="E109">
            <v>3498</v>
          </cell>
          <cell r="F109">
            <v>3498</v>
          </cell>
          <cell r="G109">
            <v>0</v>
          </cell>
          <cell r="H109">
            <v>0</v>
          </cell>
          <cell r="I109">
            <v>0</v>
          </cell>
          <cell r="J109" t="str">
            <v>Immaterial</v>
          </cell>
        </row>
        <row r="110">
          <cell r="B110" t="str">
            <v>Staff training</v>
          </cell>
          <cell r="C110">
            <v>0</v>
          </cell>
          <cell r="D110">
            <v>-60</v>
          </cell>
          <cell r="E110">
            <v>8068</v>
          </cell>
          <cell r="F110">
            <v>8068</v>
          </cell>
          <cell r="G110">
            <v>0</v>
          </cell>
          <cell r="H110">
            <v>0</v>
          </cell>
          <cell r="I110">
            <v>0</v>
          </cell>
          <cell r="J110" t="str">
            <v>Immaterial</v>
          </cell>
        </row>
        <row r="111">
          <cell r="B111" t="str">
            <v>Subsidy for housing loan</v>
          </cell>
          <cell r="C111">
            <v>0</v>
          </cell>
          <cell r="D111">
            <v>33778</v>
          </cell>
          <cell r="E111">
            <v>33403</v>
          </cell>
          <cell r="F111">
            <v>33403</v>
          </cell>
          <cell r="G111">
            <v>0</v>
          </cell>
          <cell r="H111">
            <v>0</v>
          </cell>
          <cell r="I111">
            <v>0</v>
          </cell>
          <cell r="J111" t="str">
            <v>Immaterial</v>
          </cell>
        </row>
        <row r="112">
          <cell r="D112">
            <v>1375354</v>
          </cell>
          <cell r="E112">
            <v>1687291</v>
          </cell>
          <cell r="F112">
            <v>1687291</v>
          </cell>
          <cell r="G112">
            <v>2570145</v>
          </cell>
        </row>
        <row r="114">
          <cell r="A114" t="str">
            <v>DEPRECIATION</v>
          </cell>
          <cell r="B114">
            <v>0</v>
          </cell>
          <cell r="C114">
            <v>0</v>
          </cell>
          <cell r="D114">
            <v>12998</v>
          </cell>
          <cell r="E114">
            <v>15551</v>
          </cell>
          <cell r="F114">
            <v>15551</v>
          </cell>
          <cell r="G114">
            <v>130656</v>
          </cell>
        </row>
        <row r="116">
          <cell r="B116" t="str">
            <v xml:space="preserve">Financial Statement Analysis </v>
          </cell>
          <cell r="C116">
            <v>0</v>
          </cell>
          <cell r="D116" t="str">
            <v>Audited</v>
          </cell>
          <cell r="E116" t="str">
            <v>Unadjusted</v>
          </cell>
          <cell r="F116" t="str">
            <v>Adjusted</v>
          </cell>
          <cell r="G116">
            <v>0</v>
          </cell>
          <cell r="H116" t="str">
            <v>Risk Reduction Through RCDs</v>
          </cell>
          <cell r="I116" t="str">
            <v xml:space="preserve">Financial Statement Analysis </v>
          </cell>
        </row>
        <row r="117">
          <cell r="B117" t="str">
            <v xml:space="preserve">  Captions</v>
          </cell>
          <cell r="C117">
            <v>0</v>
          </cell>
          <cell r="D117" t="str">
            <v>31.12.99</v>
          </cell>
          <cell r="E117" t="str">
            <v>31.12.2000</v>
          </cell>
          <cell r="F117" t="str">
            <v>31.12.2000</v>
          </cell>
          <cell r="G117">
            <v>0</v>
          </cell>
          <cell r="H117" t="str">
            <v>RCD</v>
          </cell>
          <cell r="I117" t="str">
            <v>BPR Hypotheses</v>
          </cell>
          <cell r="J117" t="str">
            <v>Attachment</v>
          </cell>
          <cell r="K117" t="str">
            <v>Note</v>
          </cell>
        </row>
        <row r="119">
          <cell r="A119" t="str">
            <v>OTHER OPERATING EXPENSES</v>
          </cell>
        </row>
        <row r="121">
          <cell r="B121" t="str">
            <v>Directors fee</v>
          </cell>
          <cell r="C121">
            <v>0</v>
          </cell>
          <cell r="D121">
            <v>7000</v>
          </cell>
          <cell r="E121">
            <v>7000</v>
          </cell>
          <cell r="F121">
            <v>7000</v>
          </cell>
          <cell r="G121" t="str">
            <v>F 22</v>
          </cell>
        </row>
        <row r="122">
          <cell r="B122" t="str">
            <v>Meeting allowance</v>
          </cell>
          <cell r="C122">
            <v>0</v>
          </cell>
          <cell r="D122">
            <v>700</v>
          </cell>
          <cell r="E122">
            <v>900</v>
          </cell>
          <cell r="F122">
            <v>900</v>
          </cell>
        </row>
        <row r="123">
          <cell r="B123" t="str">
            <v>Rental</v>
          </cell>
          <cell r="C123">
            <v>0</v>
          </cell>
          <cell r="D123">
            <v>62890</v>
          </cell>
          <cell r="E123">
            <v>57594</v>
          </cell>
          <cell r="F123">
            <v>57594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str">
            <v>(l)</v>
          </cell>
        </row>
        <row r="124">
          <cell r="B124" t="str">
            <v>Donation</v>
          </cell>
          <cell r="C124">
            <v>0</v>
          </cell>
          <cell r="D124">
            <v>200</v>
          </cell>
          <cell r="E124">
            <v>200</v>
          </cell>
          <cell r="F124">
            <v>200</v>
          </cell>
        </row>
        <row r="125">
          <cell r="B125" t="str">
            <v>Entertainment</v>
          </cell>
          <cell r="C125">
            <v>0</v>
          </cell>
          <cell r="D125">
            <v>2480</v>
          </cell>
          <cell r="E125">
            <v>704</v>
          </cell>
          <cell r="F125">
            <v>704</v>
          </cell>
        </row>
        <row r="126">
          <cell r="B126" t="str">
            <v>Repair and maintenance</v>
          </cell>
          <cell r="C126">
            <v>0</v>
          </cell>
          <cell r="D126">
            <v>3215</v>
          </cell>
          <cell r="E126">
            <v>7959</v>
          </cell>
          <cell r="F126">
            <v>7959</v>
          </cell>
        </row>
        <row r="127">
          <cell r="B127" t="str">
            <v>Filing and registration</v>
          </cell>
          <cell r="C127">
            <v>0</v>
          </cell>
          <cell r="D127">
            <v>250</v>
          </cell>
          <cell r="E127">
            <v>1201</v>
          </cell>
          <cell r="F127">
            <v>1201</v>
          </cell>
        </row>
        <row r="128">
          <cell r="B128" t="str">
            <v>Motor vehicle expenses</v>
          </cell>
          <cell r="C128">
            <v>0</v>
          </cell>
          <cell r="D128">
            <v>6339</v>
          </cell>
          <cell r="E128">
            <v>4387</v>
          </cell>
          <cell r="F128">
            <v>4387</v>
          </cell>
        </row>
        <row r="129">
          <cell r="B129" t="str">
            <v>Stationery &amp; printing</v>
          </cell>
          <cell r="C129">
            <v>0</v>
          </cell>
          <cell r="D129">
            <v>6925</v>
          </cell>
          <cell r="E129">
            <v>26558</v>
          </cell>
          <cell r="F129">
            <v>26558</v>
          </cell>
        </row>
        <row r="130">
          <cell r="B130" t="str">
            <v>Postage</v>
          </cell>
          <cell r="C130">
            <v>0</v>
          </cell>
          <cell r="D130">
            <v>1905</v>
          </cell>
          <cell r="E130">
            <v>131</v>
          </cell>
          <cell r="F130">
            <v>131</v>
          </cell>
        </row>
        <row r="131">
          <cell r="B131" t="str">
            <v>Periodical newspaper</v>
          </cell>
          <cell r="C131">
            <v>0</v>
          </cell>
          <cell r="D131">
            <v>2199</v>
          </cell>
          <cell r="E131">
            <v>1804</v>
          </cell>
          <cell r="F131">
            <v>1804</v>
          </cell>
        </row>
        <row r="132">
          <cell r="B132" t="str">
            <v>Sundry expenses</v>
          </cell>
          <cell r="C132">
            <v>0</v>
          </cell>
          <cell r="D132">
            <v>-98089</v>
          </cell>
          <cell r="E132">
            <v>3652</v>
          </cell>
          <cell r="F132">
            <v>3652</v>
          </cell>
        </row>
        <row r="133">
          <cell r="B133" t="str">
            <v>Festival advance</v>
          </cell>
          <cell r="C133">
            <v>0</v>
          </cell>
          <cell r="D133">
            <v>2629</v>
          </cell>
          <cell r="E133">
            <v>0</v>
          </cell>
          <cell r="F133">
            <v>0</v>
          </cell>
        </row>
        <row r="134">
          <cell r="B134" t="str">
            <v>Telephone</v>
          </cell>
          <cell r="C134">
            <v>0</v>
          </cell>
          <cell r="D134">
            <v>8867</v>
          </cell>
          <cell r="E134">
            <v>13525</v>
          </cell>
          <cell r="F134">
            <v>13525</v>
          </cell>
        </row>
        <row r="135">
          <cell r="B135" t="str">
            <v>Travelling - local</v>
          </cell>
          <cell r="C135">
            <v>0</v>
          </cell>
          <cell r="D135">
            <v>35133</v>
          </cell>
          <cell r="E135">
            <v>37690</v>
          </cell>
          <cell r="F135">
            <v>37690</v>
          </cell>
        </row>
        <row r="136">
          <cell r="B136" t="str">
            <v>Travelling - oversea</v>
          </cell>
          <cell r="C136">
            <v>0</v>
          </cell>
          <cell r="D136">
            <v>4623</v>
          </cell>
          <cell r="E136">
            <v>0</v>
          </cell>
          <cell r="F136">
            <v>0</v>
          </cell>
        </row>
        <row r="137">
          <cell r="B137" t="str">
            <v>Audit fees</v>
          </cell>
          <cell r="C137">
            <v>0</v>
          </cell>
          <cell r="D137">
            <v>5000</v>
          </cell>
          <cell r="E137">
            <v>5000</v>
          </cell>
          <cell r="F137">
            <v>5000</v>
          </cell>
          <cell r="G137" t="str">
            <v>F 22</v>
          </cell>
        </row>
        <row r="138">
          <cell r="B138" t="str">
            <v>Professisonal Fees</v>
          </cell>
          <cell r="C138">
            <v>0</v>
          </cell>
          <cell r="D138">
            <v>0</v>
          </cell>
          <cell r="E138">
            <v>1948</v>
          </cell>
          <cell r="F138">
            <v>1948</v>
          </cell>
        </row>
        <row r="139">
          <cell r="B139" t="str">
            <v>Legal fees</v>
          </cell>
          <cell r="C139">
            <v>0</v>
          </cell>
          <cell r="D139">
            <v>9142</v>
          </cell>
          <cell r="E139">
            <v>10429</v>
          </cell>
          <cell r="F139">
            <v>10429</v>
          </cell>
        </row>
        <row r="140">
          <cell r="B140" t="str">
            <v>Provision for doubtful debts</v>
          </cell>
          <cell r="C140">
            <v>0</v>
          </cell>
          <cell r="D140">
            <v>0</v>
          </cell>
          <cell r="E140">
            <v>0</v>
          </cell>
          <cell r="F140">
            <v>337030</v>
          </cell>
          <cell r="G140">
            <v>0</v>
          </cell>
          <cell r="H140">
            <v>0</v>
          </cell>
          <cell r="I140" t="str">
            <v>BPR Trade debtors</v>
          </cell>
          <cell r="J140">
            <v>0</v>
          </cell>
          <cell r="K140" t="str">
            <v>(o)</v>
          </cell>
        </row>
        <row r="141">
          <cell r="B141" t="str">
            <v>Taxation fee</v>
          </cell>
          <cell r="C141">
            <v>0</v>
          </cell>
          <cell r="D141">
            <v>0</v>
          </cell>
          <cell r="E141">
            <v>1187</v>
          </cell>
          <cell r="F141">
            <v>1187</v>
          </cell>
        </row>
        <row r="143">
          <cell r="D143">
            <v>61408</v>
          </cell>
          <cell r="E143">
            <v>181869</v>
          </cell>
          <cell r="F143">
            <v>518899</v>
          </cell>
          <cell r="G143">
            <v>-667071</v>
          </cell>
        </row>
        <row r="145">
          <cell r="B145" t="str">
            <v>OPERATING EXPENSES</v>
          </cell>
          <cell r="C145">
            <v>0</v>
          </cell>
          <cell r="D145">
            <v>1449760</v>
          </cell>
          <cell r="E145">
            <v>1884711</v>
          </cell>
          <cell r="F145">
            <v>2221741</v>
          </cell>
        </row>
        <row r="148">
          <cell r="A148" t="str">
            <v>PROFIT/(LOSS) FROM OPERATIONS</v>
          </cell>
          <cell r="B148">
            <v>0</v>
          </cell>
          <cell r="C148">
            <v>0</v>
          </cell>
          <cell r="D148">
            <v>506948</v>
          </cell>
          <cell r="E148">
            <v>-473353</v>
          </cell>
          <cell r="F148">
            <v>-772509</v>
          </cell>
        </row>
        <row r="150">
          <cell r="A150" t="str">
            <v>FINANCE COSTS</v>
          </cell>
        </row>
        <row r="151">
          <cell r="B151" t="str">
            <v>Interest charges - Inter Co</v>
          </cell>
          <cell r="C151">
            <v>0</v>
          </cell>
          <cell r="D151">
            <v>482301</v>
          </cell>
          <cell r="E151">
            <v>670915</v>
          </cell>
          <cell r="F151">
            <v>59000</v>
          </cell>
          <cell r="G151" t="str">
            <v>F 22</v>
          </cell>
          <cell r="H151">
            <v>0</v>
          </cell>
          <cell r="I151">
            <v>0</v>
          </cell>
          <cell r="J151">
            <v>0</v>
          </cell>
          <cell r="K151" t="str">
            <v>(m)</v>
          </cell>
        </row>
        <row r="152">
          <cell r="B152" t="str">
            <v>Interest income</v>
          </cell>
          <cell r="C152">
            <v>0</v>
          </cell>
          <cell r="D152">
            <v>-188428</v>
          </cell>
          <cell r="E152">
            <v>-213222</v>
          </cell>
          <cell r="F152">
            <v>-213222</v>
          </cell>
          <cell r="G152" t="str">
            <v>F 22</v>
          </cell>
          <cell r="H152">
            <v>0</v>
          </cell>
          <cell r="I152">
            <v>0</v>
          </cell>
          <cell r="J152">
            <v>0</v>
          </cell>
          <cell r="K152" t="str">
            <v>(n)</v>
          </cell>
        </row>
        <row r="153">
          <cell r="B153" t="str">
            <v>Bank charges</v>
          </cell>
          <cell r="C153">
            <v>0</v>
          </cell>
          <cell r="D153">
            <v>329</v>
          </cell>
          <cell r="E153">
            <v>351</v>
          </cell>
          <cell r="F153">
            <v>351</v>
          </cell>
        </row>
        <row r="154">
          <cell r="D154">
            <v>294202</v>
          </cell>
          <cell r="E154">
            <v>458044</v>
          </cell>
          <cell r="F154">
            <v>-153871</v>
          </cell>
          <cell r="G154">
            <v>-154424</v>
          </cell>
        </row>
        <row r="156">
          <cell r="A156" t="str">
            <v>PROFIT BEFORE TAX</v>
          </cell>
          <cell r="B156">
            <v>0</v>
          </cell>
          <cell r="C156">
            <v>0</v>
          </cell>
          <cell r="D156">
            <v>212746</v>
          </cell>
          <cell r="E156">
            <v>-931397</v>
          </cell>
          <cell r="F156">
            <v>-618638</v>
          </cell>
        </row>
        <row r="158">
          <cell r="A158" t="str">
            <v>TAXATION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 t="str">
            <v>FF</v>
          </cell>
        </row>
        <row r="160">
          <cell r="A160" t="str">
            <v>PROFIT AFTER TAX</v>
          </cell>
          <cell r="B160">
            <v>0</v>
          </cell>
          <cell r="C160">
            <v>0</v>
          </cell>
          <cell r="D160">
            <v>212746</v>
          </cell>
          <cell r="E160">
            <v>-931397</v>
          </cell>
          <cell r="F160">
            <v>-618638</v>
          </cell>
        </row>
      </sheetData>
      <sheetData sheetId="3">
        <row r="1">
          <cell r="B1" t="str">
            <v>Company: SAP Urus Harta Sdn Bhd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.1(SAD)"/>
      <sheetName val="A2.2(RJE)"/>
      <sheetName val="A3.Balance sheet"/>
      <sheetName val="A3_1.Cash flow workings"/>
      <sheetName val="C. Cash lead"/>
      <sheetName val="C1. Bankrec OUB"/>
      <sheetName val="C2. Bankrec HLB"/>
      <sheetName val="C3. Bankrec PBB"/>
      <sheetName val="C6. FD OUB"/>
      <sheetName val="C7. FD HLB"/>
      <sheetName val="C8. banking facility"/>
      <sheetName val="C9.Cash book review"/>
      <sheetName val="C10.Review bank recon"/>
      <sheetName val="E. Tr Debtors Lead"/>
      <sheetName val="E1. Tr debtors listing"/>
      <sheetName val="E2. Prov fo BD"/>
      <sheetName val="F. Inventories Lead"/>
      <sheetName val="F3.Stock valuation "/>
      <sheetName val="F4. Stock Obsolescence"/>
      <sheetName val="F5. Sales cutoff test"/>
      <sheetName val="F6. Purchases cutoff test"/>
      <sheetName val="G.Other debtors Lead"/>
      <sheetName val="J. Cap WIP Lead"/>
      <sheetName val="K. FA Lead"/>
      <sheetName val="K1. OE"/>
      <sheetName val="K2. PM"/>
      <sheetName val="K3. MV "/>
      <sheetName val="K4. F&amp;F"/>
      <sheetName val="K5. Renovation"/>
      <sheetName val="K6. Buildings"/>
      <sheetName val="K7. Gain on disposal"/>
      <sheetName val="K8.Depn reasonableness"/>
      <sheetName val="K9. Insurance"/>
      <sheetName val="M. Tr Creditors Lead"/>
      <sheetName val="M1. Trade creditors aging"/>
      <sheetName val="N. Other creditors Lead"/>
      <sheetName val="N1. Other creditors"/>
      <sheetName val="N2. Accrued exp"/>
      <sheetName val="N3. Withholding tax"/>
      <sheetName val="N4.Unrecorded liabilities"/>
      <sheetName val="O. Prov for tax Lead"/>
      <sheetName val="P.Div payable Lead"/>
      <sheetName val="Q. HP Lead"/>
      <sheetName val="Q1. Repayable &lt; 1yr"/>
      <sheetName val="U. Lead"/>
      <sheetName val="U1. SalesCOSGP"/>
      <sheetName val="U1a. Sales COSGP0201"/>
      <sheetName val="U1.1.Graphs"/>
      <sheetName val="U2. Operatingexp"/>
      <sheetName val="U3. OPEX Details"/>
      <sheetName val="U3.10.1.FOREX"/>
      <sheetName val="U3.11.1.Bad debt"/>
      <sheetName val="U4.Salary"/>
      <sheetName val="U4.1.EPF reasonbleness"/>
      <sheetName val="U4.2.Directors' rem"/>
      <sheetName val="U5. Royalties"/>
      <sheetName val="K4_ F_F"/>
      <sheetName val="5 Analysis"/>
      <sheetName val="FSA"/>
      <sheetName val="A-1"/>
      <sheetName val="B"/>
      <sheetName val="FF-2 (1)"/>
      <sheetName val="Electrical "/>
      <sheetName val="E"/>
      <sheetName val="B- 1"/>
      <sheetName val="Company Info"/>
      <sheetName val="tax-ss"/>
      <sheetName val="TTTram"/>
      <sheetName val="Interim --&gt; Top"/>
      <sheetName val="FF-1"/>
      <sheetName val="PAYROLL"/>
      <sheetName val="Reimbursements"/>
      <sheetName val="CA"/>
      <sheetName val="M_Maincomp"/>
      <sheetName val="0000"/>
      <sheetName val="Headoffice"/>
      <sheetName val="COVER"/>
      <sheetName val="FF-3"/>
      <sheetName val="CA Sheet"/>
      <sheetName val="TD253-yearly AUDIT"/>
      <sheetName val="1120"/>
      <sheetName val="FF-5"/>
      <sheetName val="F-1"/>
      <sheetName val="1 LeadSchedule"/>
      <sheetName val="0100"/>
      <sheetName val="XL4Poppy"/>
      <sheetName val="F-1|F-2"/>
      <sheetName val="Sheet1"/>
      <sheetName val="FA"/>
      <sheetName val="CBO0497"/>
      <sheetName val="DTD"/>
      <sheetName val="AWP for PE31122001"/>
      <sheetName val="MainComp"/>
      <sheetName val="1400"/>
      <sheetName val="FF-21(a)"/>
      <sheetName val="SAME"/>
      <sheetName val="INTEREST INTERCO (LIZA)"/>
      <sheetName val="OSM"/>
      <sheetName val="PAYWORK"/>
      <sheetName val="Sch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">
          <cell r="B1" t="str">
            <v>DATE</v>
          </cell>
          <cell r="D1" t="str">
            <v>COST</v>
          </cell>
          <cell r="F1" t="str">
            <v xml:space="preserve">                                         ACCUMULATE DEPRECIATION</v>
          </cell>
          <cell r="I1" t="str">
            <v xml:space="preserve">                                                 MONTHLY DEPRECIATION</v>
          </cell>
          <cell r="O1" t="str">
            <v xml:space="preserve">   NET BOOK VALUE</v>
          </cell>
        </row>
        <row r="3">
          <cell r="A3" t="str">
            <v>FURNITURE &amp; FITTINGS</v>
          </cell>
          <cell r="B3" t="str">
            <v>ACQ</v>
          </cell>
          <cell r="C3" t="str">
            <v>01.03.01</v>
          </cell>
          <cell r="D3" t="str">
            <v>ADD/DISP</v>
          </cell>
          <cell r="E3" t="str">
            <v>31.12.01</v>
          </cell>
          <cell r="F3" t="str">
            <v>01.03.01</v>
          </cell>
          <cell r="G3" t="str">
            <v>CHARGE</v>
          </cell>
          <cell r="H3" t="str">
            <v>31.12.01</v>
          </cell>
          <cell r="I3" t="str">
            <v>MAR-MAY'01</v>
          </cell>
          <cell r="J3" t="str">
            <v>JUN-AUG'01</v>
          </cell>
          <cell r="K3" t="str">
            <v>SEPT'01</v>
          </cell>
          <cell r="L3" t="str">
            <v>OCT'01</v>
          </cell>
          <cell r="M3" t="str">
            <v>NOV'01</v>
          </cell>
          <cell r="N3" t="str">
            <v>DEC'01</v>
          </cell>
          <cell r="O3" t="str">
            <v>01.03.01</v>
          </cell>
          <cell r="P3" t="str">
            <v>31.12.01</v>
          </cell>
        </row>
        <row r="4">
          <cell r="C4" t="str">
            <v>$</v>
          </cell>
          <cell r="D4" t="str">
            <v>$</v>
          </cell>
          <cell r="E4" t="str">
            <v>$</v>
          </cell>
          <cell r="F4" t="str">
            <v>$</v>
          </cell>
          <cell r="G4" t="str">
            <v>$</v>
          </cell>
          <cell r="H4" t="str">
            <v>$</v>
          </cell>
          <cell r="I4" t="str">
            <v>$</v>
          </cell>
          <cell r="J4" t="str">
            <v>$</v>
          </cell>
          <cell r="K4" t="str">
            <v>$</v>
          </cell>
          <cell r="L4" t="str">
            <v>$</v>
          </cell>
          <cell r="M4" t="str">
            <v>$</v>
          </cell>
          <cell r="N4" t="str">
            <v>$</v>
          </cell>
          <cell r="O4" t="str">
            <v>$</v>
          </cell>
          <cell r="P4" t="str">
            <v>$</v>
          </cell>
        </row>
        <row r="5">
          <cell r="A5" t="str">
            <v>MAGNETIC LOCK C/W DIGITAL PADS</v>
          </cell>
          <cell r="B5" t="str">
            <v>27.02.96</v>
          </cell>
          <cell r="C5">
            <v>2030</v>
          </cell>
          <cell r="D5" t="str">
            <v>-</v>
          </cell>
          <cell r="E5">
            <v>2030</v>
          </cell>
          <cell r="F5">
            <v>1032.05</v>
          </cell>
          <cell r="G5">
            <v>169.20000000000005</v>
          </cell>
          <cell r="H5">
            <v>1201.25</v>
          </cell>
          <cell r="I5">
            <v>50.760000000000005</v>
          </cell>
          <cell r="J5">
            <v>50.760000000000005</v>
          </cell>
          <cell r="K5">
            <v>16.920000000000002</v>
          </cell>
          <cell r="L5">
            <v>16.920000000000002</v>
          </cell>
          <cell r="M5">
            <v>16.920000000000002</v>
          </cell>
          <cell r="N5">
            <v>16.920000000000002</v>
          </cell>
          <cell r="O5">
            <v>997.95</v>
          </cell>
          <cell r="P5">
            <v>828.75</v>
          </cell>
        </row>
        <row r="6">
          <cell r="A6" t="str">
            <v>8-BAY MOBILE STORAGE CABINET C/W 4 SHELVES</v>
          </cell>
          <cell r="B6" t="str">
            <v>22/04/96</v>
          </cell>
          <cell r="C6">
            <v>3200</v>
          </cell>
          <cell r="D6" t="str">
            <v>-</v>
          </cell>
          <cell r="E6">
            <v>3200</v>
          </cell>
          <cell r="F6">
            <v>1573.46</v>
          </cell>
          <cell r="G6">
            <v>266.70000000000005</v>
          </cell>
          <cell r="H6">
            <v>1840.16</v>
          </cell>
          <cell r="I6">
            <v>80.010000000000005</v>
          </cell>
          <cell r="J6">
            <v>80.010000000000005</v>
          </cell>
          <cell r="K6">
            <v>26.67</v>
          </cell>
          <cell r="L6">
            <v>26.67</v>
          </cell>
          <cell r="M6">
            <v>26.67</v>
          </cell>
          <cell r="N6">
            <v>26.67</v>
          </cell>
          <cell r="O6">
            <v>1626.54</v>
          </cell>
          <cell r="P6">
            <v>1359.84</v>
          </cell>
        </row>
        <row r="7">
          <cell r="A7" t="str">
            <v>BOLTLESS RACKING SYSTEM (STORE)</v>
          </cell>
          <cell r="B7" t="str">
            <v>27/03/96</v>
          </cell>
          <cell r="C7">
            <v>50491.7</v>
          </cell>
          <cell r="D7" t="str">
            <v>-</v>
          </cell>
          <cell r="E7">
            <v>50491.7</v>
          </cell>
          <cell r="F7">
            <v>24824.92</v>
          </cell>
          <cell r="G7">
            <v>4207.6000000000004</v>
          </cell>
          <cell r="H7">
            <v>29032.519999999997</v>
          </cell>
          <cell r="I7">
            <v>1262.28</v>
          </cell>
          <cell r="J7">
            <v>1262.28</v>
          </cell>
          <cell r="K7">
            <v>420.76</v>
          </cell>
          <cell r="L7">
            <v>420.76</v>
          </cell>
          <cell r="M7">
            <v>420.76</v>
          </cell>
          <cell r="N7">
            <v>420.76</v>
          </cell>
          <cell r="O7">
            <v>25666.78</v>
          </cell>
          <cell r="P7">
            <v>21459.18</v>
          </cell>
        </row>
        <row r="8">
          <cell r="A8" t="str">
            <v>HF GLASS/FABRIC PATITION (GROUND &amp; 1ST FLR)</v>
          </cell>
          <cell r="B8" t="str">
            <v>30/04/96</v>
          </cell>
          <cell r="C8">
            <v>6945</v>
          </cell>
          <cell r="D8" t="str">
            <v>-</v>
          </cell>
          <cell r="E8">
            <v>6945</v>
          </cell>
          <cell r="F8">
            <v>3356.96</v>
          </cell>
          <cell r="G8">
            <v>578.80000000000007</v>
          </cell>
          <cell r="H8">
            <v>3935.76</v>
          </cell>
          <cell r="I8">
            <v>173.64000000000001</v>
          </cell>
          <cell r="J8">
            <v>173.64000000000001</v>
          </cell>
          <cell r="K8">
            <v>57.88</v>
          </cell>
          <cell r="L8">
            <v>57.88</v>
          </cell>
          <cell r="M8">
            <v>57.88</v>
          </cell>
          <cell r="N8">
            <v>57.88</v>
          </cell>
          <cell r="O8">
            <v>3588.04</v>
          </cell>
          <cell r="P8">
            <v>3009.24</v>
          </cell>
        </row>
        <row r="9">
          <cell r="A9" t="str">
            <v>VERTICAL BLINDS 630 SQ FT</v>
          </cell>
          <cell r="B9" t="str">
            <v>22/04/96</v>
          </cell>
          <cell r="C9">
            <v>3780</v>
          </cell>
          <cell r="D9" t="str">
            <v>-</v>
          </cell>
          <cell r="E9">
            <v>3780</v>
          </cell>
          <cell r="F9">
            <v>1858.5</v>
          </cell>
          <cell r="G9">
            <v>315</v>
          </cell>
          <cell r="H9">
            <v>2173.5</v>
          </cell>
          <cell r="I9">
            <v>94.5</v>
          </cell>
          <cell r="J9">
            <v>94.5</v>
          </cell>
          <cell r="K9">
            <v>31.5</v>
          </cell>
          <cell r="L9">
            <v>31.5</v>
          </cell>
          <cell r="M9">
            <v>31.5</v>
          </cell>
          <cell r="N9">
            <v>31.5</v>
          </cell>
          <cell r="O9">
            <v>1921.5</v>
          </cell>
          <cell r="P9">
            <v>1606.5</v>
          </cell>
        </row>
        <row r="10">
          <cell r="A10" t="str">
            <v>GROUND FLOOR CARPETS</v>
          </cell>
          <cell r="B10" t="str">
            <v>22/04/96</v>
          </cell>
          <cell r="C10">
            <v>1908</v>
          </cell>
          <cell r="D10" t="str">
            <v>-</v>
          </cell>
          <cell r="E10">
            <v>1908</v>
          </cell>
          <cell r="F10">
            <v>938.1</v>
          </cell>
          <cell r="G10">
            <v>159.00000000000003</v>
          </cell>
          <cell r="H10">
            <v>1097.1000000000001</v>
          </cell>
          <cell r="I10">
            <v>47.7</v>
          </cell>
          <cell r="J10">
            <v>47.7</v>
          </cell>
          <cell r="K10">
            <v>15.9</v>
          </cell>
          <cell r="L10">
            <v>15.9</v>
          </cell>
          <cell r="M10">
            <v>15.9</v>
          </cell>
          <cell r="N10">
            <v>15.9</v>
          </cell>
          <cell r="O10">
            <v>969.9</v>
          </cell>
          <cell r="P10">
            <v>810.89999999999986</v>
          </cell>
        </row>
        <row r="11">
          <cell r="A11" t="str">
            <v>HALF CLEAR GLASS PARTITIONS FOR ROOMS</v>
          </cell>
          <cell r="B11" t="str">
            <v>22/04/96</v>
          </cell>
          <cell r="C11">
            <v>22378</v>
          </cell>
          <cell r="D11" t="str">
            <v>-</v>
          </cell>
          <cell r="E11">
            <v>22378</v>
          </cell>
          <cell r="F11">
            <v>11002.39</v>
          </cell>
          <cell r="G11">
            <v>1864.8</v>
          </cell>
          <cell r="H11">
            <v>12867.189999999999</v>
          </cell>
          <cell r="I11">
            <v>559.43999999999994</v>
          </cell>
          <cell r="J11">
            <v>559.43999999999994</v>
          </cell>
          <cell r="K11">
            <v>186.48</v>
          </cell>
          <cell r="L11">
            <v>186.48</v>
          </cell>
          <cell r="M11">
            <v>186.48</v>
          </cell>
          <cell r="N11">
            <v>186.48</v>
          </cell>
          <cell r="O11">
            <v>11375.61</v>
          </cell>
          <cell r="P11">
            <v>9510.8100000000013</v>
          </cell>
        </row>
        <row r="12">
          <cell r="A12" t="str">
            <v>FULL HEIGHT CUPBOARD LFC 723N</v>
          </cell>
          <cell r="B12" t="str">
            <v>09/07/98</v>
          </cell>
          <cell r="C12">
            <v>330</v>
          </cell>
          <cell r="D12" t="str">
            <v>-</v>
          </cell>
          <cell r="E12">
            <v>330</v>
          </cell>
          <cell r="F12">
            <v>88</v>
          </cell>
          <cell r="G12">
            <v>27.5</v>
          </cell>
          <cell r="H12">
            <v>115.5</v>
          </cell>
          <cell r="I12">
            <v>8.25</v>
          </cell>
          <cell r="J12">
            <v>8.25</v>
          </cell>
          <cell r="K12">
            <v>2.75</v>
          </cell>
          <cell r="L12">
            <v>2.75</v>
          </cell>
          <cell r="M12">
            <v>2.75</v>
          </cell>
          <cell r="N12">
            <v>2.75</v>
          </cell>
          <cell r="O12">
            <v>242</v>
          </cell>
          <cell r="P12">
            <v>214.5</v>
          </cell>
        </row>
        <row r="13">
          <cell r="A13" t="str">
            <v>STEEL LOSKER WITH 4 COMPARTMENTS</v>
          </cell>
          <cell r="B13" t="str">
            <v>17/10/00</v>
          </cell>
          <cell r="C13">
            <v>215</v>
          </cell>
          <cell r="D13" t="str">
            <v>-</v>
          </cell>
          <cell r="E13">
            <v>215</v>
          </cell>
          <cell r="F13">
            <v>8.9499999999999993</v>
          </cell>
          <cell r="G13">
            <v>17.899999999999999</v>
          </cell>
          <cell r="H13">
            <v>26.849999999999998</v>
          </cell>
          <cell r="I13">
            <v>5.37</v>
          </cell>
          <cell r="J13">
            <v>5.37</v>
          </cell>
          <cell r="K13">
            <v>1.79</v>
          </cell>
          <cell r="L13">
            <v>1.79</v>
          </cell>
          <cell r="M13">
            <v>1.79</v>
          </cell>
          <cell r="N13">
            <v>1.79</v>
          </cell>
          <cell r="O13">
            <v>206.05</v>
          </cell>
          <cell r="P13">
            <v>188.15</v>
          </cell>
        </row>
        <row r="14">
          <cell r="A14" t="str">
            <v>STEEL LOCKER WITH 6 COMPARTMENTS</v>
          </cell>
          <cell r="B14" t="str">
            <v>17/10/00</v>
          </cell>
          <cell r="C14">
            <v>265</v>
          </cell>
          <cell r="D14" t="str">
            <v>-</v>
          </cell>
          <cell r="E14">
            <v>265</v>
          </cell>
          <cell r="F14">
            <v>11.05</v>
          </cell>
          <cell r="G14">
            <v>22.1</v>
          </cell>
          <cell r="H14">
            <v>33.150000000000006</v>
          </cell>
          <cell r="I14">
            <v>6.63</v>
          </cell>
          <cell r="J14">
            <v>6.63</v>
          </cell>
          <cell r="K14">
            <v>2.21</v>
          </cell>
          <cell r="L14">
            <v>2.21</v>
          </cell>
          <cell r="M14">
            <v>2.21</v>
          </cell>
          <cell r="N14">
            <v>2.21</v>
          </cell>
          <cell r="O14">
            <v>253.95</v>
          </cell>
          <cell r="P14">
            <v>231.85</v>
          </cell>
        </row>
        <row r="15">
          <cell r="A15" t="str">
            <v>LOW HEIGHT PARTITIONS - SP2 PANEL WIRE MANAGEMENT</v>
          </cell>
          <cell r="B15" t="str">
            <v>23/5/01</v>
          </cell>
          <cell r="D15">
            <v>3157</v>
          </cell>
          <cell r="E15">
            <v>3157</v>
          </cell>
          <cell r="G15">
            <v>210.48</v>
          </cell>
          <cell r="H15">
            <v>210.48</v>
          </cell>
          <cell r="J15">
            <v>105.24</v>
          </cell>
          <cell r="K15">
            <v>26.31</v>
          </cell>
          <cell r="L15">
            <v>26.31</v>
          </cell>
          <cell r="M15">
            <v>26.31</v>
          </cell>
          <cell r="N15">
            <v>26.31</v>
          </cell>
          <cell r="O15">
            <v>0</v>
          </cell>
          <cell r="P15">
            <v>2946.52</v>
          </cell>
        </row>
        <row r="16">
          <cell r="A16" t="str">
            <v>8 BAYS MANUAL MOBILE CABINET C/W SHELVES</v>
          </cell>
          <cell r="B16" t="str">
            <v>31/5/01</v>
          </cell>
          <cell r="D16">
            <v>3360</v>
          </cell>
          <cell r="E16">
            <v>3360</v>
          </cell>
          <cell r="G16">
            <v>224</v>
          </cell>
          <cell r="H16">
            <v>224</v>
          </cell>
          <cell r="J16">
            <v>112</v>
          </cell>
          <cell r="K16">
            <v>28</v>
          </cell>
          <cell r="L16">
            <v>28</v>
          </cell>
          <cell r="M16">
            <v>28</v>
          </cell>
          <cell r="N16">
            <v>28</v>
          </cell>
          <cell r="O16">
            <v>0</v>
          </cell>
          <cell r="P16">
            <v>3136</v>
          </cell>
        </row>
        <row r="17">
          <cell r="A17" t="str">
            <v>2 UNITS SINGLE PEDESTAL DESC C/W POSTFORM LAMINATE</v>
          </cell>
          <cell r="B17" t="str">
            <v>31/5/01</v>
          </cell>
          <cell r="D17">
            <v>770</v>
          </cell>
          <cell r="E17">
            <v>770</v>
          </cell>
          <cell r="G17">
            <v>51.35</v>
          </cell>
          <cell r="H17">
            <v>51.35</v>
          </cell>
          <cell r="J17">
            <v>25.669999999999998</v>
          </cell>
          <cell r="K17">
            <v>6.42</v>
          </cell>
          <cell r="L17">
            <v>6.42</v>
          </cell>
          <cell r="M17">
            <v>6.42</v>
          </cell>
          <cell r="N17">
            <v>6.42</v>
          </cell>
          <cell r="O17">
            <v>0</v>
          </cell>
          <cell r="P17">
            <v>718.65</v>
          </cell>
        </row>
        <row r="18">
          <cell r="A18" t="str">
            <v>ELECTRICAL POINTS, SOCKETS, LIGHTING AT 37 PJS 11/14</v>
          </cell>
          <cell r="B18" t="str">
            <v>02/06/01</v>
          </cell>
          <cell r="D18">
            <v>8729</v>
          </cell>
          <cell r="E18">
            <v>8729</v>
          </cell>
          <cell r="G18">
            <v>509.18</v>
          </cell>
          <cell r="H18">
            <v>509.18</v>
          </cell>
          <cell r="J18">
            <v>218.21999999999997</v>
          </cell>
          <cell r="K18">
            <v>72.739999999999995</v>
          </cell>
          <cell r="L18">
            <v>72.739999999999995</v>
          </cell>
          <cell r="M18">
            <v>72.739999999999995</v>
          </cell>
          <cell r="N18">
            <v>72.739999999999995</v>
          </cell>
          <cell r="O18">
            <v>0</v>
          </cell>
          <cell r="P18">
            <v>8219.82</v>
          </cell>
        </row>
        <row r="19">
          <cell r="A19" t="str">
            <v>OUTDOOR CAMERA &amp; COMMAZE INTERCOM SYSTEM</v>
          </cell>
          <cell r="B19" t="str">
            <v>16/08/01</v>
          </cell>
          <cell r="D19">
            <v>2120</v>
          </cell>
          <cell r="E19">
            <v>2120</v>
          </cell>
          <cell r="G19">
            <v>88.350000000000009</v>
          </cell>
          <cell r="H19">
            <v>88.350000000000009</v>
          </cell>
          <cell r="J19">
            <v>17.670000000000002</v>
          </cell>
          <cell r="K19">
            <v>17.670000000000002</v>
          </cell>
          <cell r="L19">
            <v>17.670000000000002</v>
          </cell>
          <cell r="M19">
            <v>17.670000000000002</v>
          </cell>
          <cell r="N19">
            <v>17.670000000000002</v>
          </cell>
          <cell r="O19">
            <v>0</v>
          </cell>
          <cell r="P19">
            <v>2031.65</v>
          </cell>
        </row>
        <row r="20">
          <cell r="A20" t="str">
            <v>AUTOMATIC SLIDING GATE  SYSTEM</v>
          </cell>
          <cell r="B20" t="str">
            <v>16/08/01</v>
          </cell>
          <cell r="D20">
            <v>2450</v>
          </cell>
          <cell r="E20">
            <v>2450</v>
          </cell>
          <cell r="G20">
            <v>102.10000000000001</v>
          </cell>
          <cell r="H20">
            <v>102.10000000000001</v>
          </cell>
          <cell r="J20">
            <v>20.420000000000002</v>
          </cell>
          <cell r="K20">
            <v>20.420000000000002</v>
          </cell>
          <cell r="L20">
            <v>20.420000000000002</v>
          </cell>
          <cell r="M20">
            <v>20.420000000000002</v>
          </cell>
          <cell r="N20">
            <v>20.420000000000002</v>
          </cell>
          <cell r="O20">
            <v>0</v>
          </cell>
          <cell r="P20">
            <v>2347.9</v>
          </cell>
        </row>
        <row r="21">
          <cell r="A21" t="str">
            <v>2UT REMOTE CONTROL,GATE PILLER FOR AUTOMATIC GATE</v>
          </cell>
          <cell r="B21" t="str">
            <v>16/08/01</v>
          </cell>
          <cell r="D21">
            <v>460</v>
          </cell>
          <cell r="E21">
            <v>460</v>
          </cell>
          <cell r="G21">
            <v>19.149999999999999</v>
          </cell>
          <cell r="H21">
            <v>19.149999999999999</v>
          </cell>
          <cell r="J21">
            <v>3.83</v>
          </cell>
          <cell r="K21">
            <v>3.83</v>
          </cell>
          <cell r="L21">
            <v>3.83</v>
          </cell>
          <cell r="M21">
            <v>3.83</v>
          </cell>
          <cell r="N21">
            <v>3.83</v>
          </cell>
          <cell r="O21">
            <v>0</v>
          </cell>
          <cell r="P21">
            <v>440.85</v>
          </cell>
        </row>
        <row r="23">
          <cell r="C23">
            <v>91542.7</v>
          </cell>
          <cell r="D23">
            <v>21046</v>
          </cell>
          <cell r="E23">
            <v>112588.7</v>
          </cell>
          <cell r="F23">
            <v>44694.38</v>
          </cell>
          <cell r="G23">
            <v>8833.2100000000009</v>
          </cell>
          <cell r="H23">
            <v>53527.59</v>
          </cell>
          <cell r="I23">
            <v>2288.58</v>
          </cell>
          <cell r="J23">
            <v>2791.6299999999997</v>
          </cell>
          <cell r="K23">
            <v>938.24999999999989</v>
          </cell>
          <cell r="L23">
            <v>938.24999999999989</v>
          </cell>
          <cell r="M23">
            <v>938.24999999999989</v>
          </cell>
          <cell r="N23">
            <v>938.24999999999989</v>
          </cell>
          <cell r="O23">
            <v>46848.32</v>
          </cell>
          <cell r="P23">
            <v>59061.11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ost"/>
      <sheetName val="AD Services"/>
      <sheetName val="Site Visit"/>
      <sheetName val="Rate"/>
      <sheetName val="SERVER"/>
      <sheetName val="OTHERS"/>
      <sheetName val="Reader"/>
    </sheetNames>
    <sheetDataSet>
      <sheetData sheetId="0"/>
      <sheetData sheetId="1">
        <row r="2">
          <cell r="G2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CF-1"/>
      <sheetName val="CF-2"/>
      <sheetName val="CF-3"/>
      <sheetName val="OS"/>
      <sheetName val="BPR-PL "/>
      <sheetName val="BPR-BS"/>
      <sheetName val="BPR - Conclusion"/>
      <sheetName val="AP110"/>
      <sheetName val="F-1l2"/>
      <sheetName val="F-1"/>
      <sheetName val="F-2"/>
      <sheetName val="F-3"/>
      <sheetName val="F-4"/>
      <sheetName val="F-7"/>
      <sheetName val="F-8(FSA)"/>
      <sheetName val="F-9b"/>
      <sheetName val="F-9c"/>
      <sheetName val="F-21"/>
      <sheetName val="A"/>
      <sheetName val="B"/>
      <sheetName val="RCD-1-1"/>
      <sheetName val="B-10"/>
      <sheetName val="C"/>
      <sheetName val="C-5"/>
      <sheetName val="C-6"/>
      <sheetName val="C-6a"/>
      <sheetName val="L"/>
      <sheetName val="U"/>
      <sheetName val="U-2"/>
      <sheetName val="AA"/>
      <sheetName val="BB"/>
      <sheetName val="BB-1"/>
      <sheetName val="CC"/>
      <sheetName val="FF"/>
      <sheetName val="FF-1"/>
      <sheetName val="FF-2"/>
      <sheetName val="M MM"/>
      <sheetName val="Pnl-10"/>
      <sheetName val="10"/>
      <sheetName val="10-1"/>
      <sheetName val="10-2"/>
      <sheetName val="20"/>
      <sheetName val="20-1"/>
      <sheetName val="30"/>
      <sheetName val="30-Note"/>
      <sheetName val="30a"/>
      <sheetName val="70"/>
      <sheetName val="**"/>
      <sheetName val="**_x0000_"/>
      <sheetName val="F_1l2"/>
      <sheetName val="F_4"/>
      <sheetName val="F_21"/>
      <sheetName val="B_10"/>
      <sheetName val="C_5"/>
      <sheetName val="C_6"/>
      <sheetName val="C_6a"/>
      <sheetName val="U_2"/>
      <sheetName val="BB_1"/>
      <sheetName val="FF_2"/>
      <sheetName val="Pnl_10"/>
      <sheetName val="30_Note"/>
      <sheetName val="F_8_FSA_"/>
      <sheetName val="F_9c"/>
      <sheetName val="Bal Sheet"/>
      <sheetName val="FSA"/>
      <sheetName val="Sheet3"/>
      <sheetName val="Gain Loss Calculation"/>
      <sheetName val="Profitability"/>
      <sheetName val="acs"/>
      <sheetName val="1 LeadSchedule"/>
      <sheetName val="FF-3"/>
      <sheetName val="RATE"/>
      <sheetName val="5 Analysis"/>
      <sheetName val="F2-3-6 OH absorbtion rate "/>
      <sheetName val="EE97"/>
      <sheetName val="CA Comp"/>
      <sheetName val="Company Info"/>
      <sheetName val="CA"/>
      <sheetName val="K1-1 Addn"/>
      <sheetName val="FF-2 (1)"/>
      <sheetName val="BIS LIST-NTH 18"/>
      <sheetName val="FSL"/>
      <sheetName val="OPI"/>
      <sheetName val="AJE"/>
      <sheetName val="Sch4"/>
      <sheetName val="Sch4t"/>
      <sheetName val="__"/>
      <sheetName val="CA Sheet"/>
      <sheetName val="PAYROLL"/>
      <sheetName val="Reimbursements"/>
      <sheetName val="jul97"/>
      <sheetName val="**??"/>
      <sheetName val="**?"/>
      <sheetName val="BPR-PL_"/>
      <sheetName val="BPR_-_Conclusion"/>
      <sheetName val="M_MM"/>
      <sheetName val="K1-1_Addn"/>
      <sheetName val="Bal_Sheet"/>
      <sheetName val="FF-2_(1)"/>
      <sheetName val="CA_Comp"/>
      <sheetName val="Company_Info"/>
      <sheetName val="1_LeadSchedule"/>
      <sheetName val="BIS_LIST-NTH_18"/>
      <sheetName val="F2-3-6_OH_absorbtion_rate_"/>
      <sheetName val="5_Analysis"/>
      <sheetName val="CA_Sheet"/>
      <sheetName val="Set_of_Books"/>
      <sheetName val="BPR"/>
      <sheetName val="Interim --&gt; Top"/>
      <sheetName val="FF-21(a)"/>
      <sheetName val="Budget_Headcount"/>
      <sheetName val="APCODE"/>
      <sheetName val="U-13-2(disc)"/>
      <sheetName val="cashflowcomp"/>
      <sheetName val="A-1"/>
      <sheetName val="K4"/>
      <sheetName val="Sch 4"/>
      <sheetName val="acc-notes"/>
      <sheetName val="LOOSECHKLIST"/>
      <sheetName val="C-1-5"/>
      <sheetName val="1257"/>
      <sheetName val="FS"/>
      <sheetName val="F-1|F-2"/>
      <sheetName val="PRICE @ 31 Jan 2000"/>
      <sheetName val="FF-50"/>
      <sheetName val="FF-2(1)"/>
      <sheetName val="gl"/>
      <sheetName val="F-5"/>
      <sheetName val="AMAL97"/>
      <sheetName val="M"/>
      <sheetName val="UB-20"/>
      <sheetName val="FS-AUDIT"/>
      <sheetName val="Notes"/>
      <sheetName val="Restrict"/>
      <sheetName val="QMCT"/>
      <sheetName val="SS"/>
      <sheetName val="BPR-PL_1"/>
      <sheetName val="BPR_-_Conclusion1"/>
      <sheetName val="M_MM1"/>
      <sheetName val="Bal_Sheet1"/>
      <sheetName val="FF-2_(1)1"/>
      <sheetName val="5_Analysis1"/>
      <sheetName val="CA_Comp1"/>
      <sheetName val="Company_Info1"/>
      <sheetName val="1_LeadSchedule1"/>
      <sheetName val="BIS_LIST-NTH_181"/>
      <sheetName val="K1-1_Addn1"/>
      <sheetName val="F2-3-6_OH_absorbtion_rate_1"/>
      <sheetName val="Gain_Loss_Calculation"/>
      <sheetName val="CA_Sheet1"/>
      <sheetName val="Sch_4"/>
      <sheetName val="A4|1(f)"/>
      <sheetName val="E1-1ss"/>
      <sheetName val="O1-1CA Sheet"/>
      <sheetName val="U-not use"/>
      <sheetName val="Sheet2"/>
      <sheetName val="Chart1"/>
      <sheetName val="F&amp;F-Nov"/>
      <sheetName val="DISP96"/>
      <sheetName val="ADD"/>
      <sheetName val="Sheet1"/>
      <sheetName val="F-1 F-2"/>
      <sheetName val="Journal"/>
      <sheetName val="1 LeadSchedule (BI &amp; BII)"/>
      <sheetName val="CONTENTS"/>
      <sheetName val="BP-BP1"/>
      <sheetName val="table"/>
      <sheetName val="A3-1"/>
      <sheetName val="____"/>
      <sheetName val="___"/>
      <sheetName val="FF_3"/>
      <sheetName val="U1"/>
      <sheetName val="A3"/>
      <sheetName val="R4"/>
      <sheetName val="BPCOR DETAILS"/>
      <sheetName val="BPMKT DETAILS"/>
      <sheetName val="2001"/>
      <sheetName val="FF-5"/>
      <sheetName val="FG2540"/>
      <sheetName val="MV"/>
      <sheetName val="Comp equip"/>
      <sheetName val="FFE"/>
      <sheetName val="cc 196 (SYS) (2)"/>
      <sheetName val="BPCOR_DETAILS"/>
      <sheetName val="BPMKT_DETAILS"/>
      <sheetName val="U8"/>
      <sheetName val="U10|20"/>
      <sheetName val="U1."/>
      <sheetName val="A8"/>
      <sheetName val="Annex"/>
      <sheetName val="Sch 22"/>
      <sheetName val="SW-TEO"/>
      <sheetName val="Price List"/>
      <sheetName val="tax-ss"/>
      <sheetName val="LETTER"/>
      <sheetName val="Weights"/>
      <sheetName val="F-4l5"/>
      <sheetName val="Interim_--&gt;_Top"/>
      <sheetName val="4 Analysis"/>
      <sheetName val="J3|1-2"/>
      <sheetName val="TOTAL MAT COSTS"/>
      <sheetName val="11-1"/>
      <sheetName val="FF-6"/>
      <sheetName val="P &amp; L EP"/>
      <sheetName val="P&amp;L JB"/>
      <sheetName val="GiaVL"/>
      <sheetName val="Cum.91-93"/>
      <sheetName val="Dec 94"/>
      <sheetName val="___x005f_x0000__x005f_x0000_"/>
      <sheetName val="___x005f_x0000_"/>
      <sheetName val="___x005f_x005f_x005f_x0000__x005f_x005f_x005f_x0000_"/>
      <sheetName val="___x005f_x005f_x005f_x0000_"/>
      <sheetName val="___x005f_x005f_x005f_x005f_x005f_x005f_x005f_x0000__x00"/>
      <sheetName val="___x005f_x005f_x005f_x005f_x005f_x005f_x005f_x0000_"/>
      <sheetName val="___x005f_x005f_x005f_x005f_x005f_x005f_x005f_x005f_x005"/>
      <sheetName val="P12.4"/>
      <sheetName val="O4"/>
      <sheetName val="pg8"/>
      <sheetName val="#REF"/>
      <sheetName val="CRA-Detail"/>
      <sheetName val="IBSB-AWP2002(baru)"/>
      <sheetName val="O1-1CA_Sheet"/>
      <sheetName val="Sheet4"/>
      <sheetName val="HP"/>
      <sheetName val="Disposal"/>
      <sheetName val="SCH B"/>
      <sheetName val="Addition"/>
      <sheetName val="SCH 4 - 7"/>
      <sheetName val="FA_Rec"/>
      <sheetName val="K4. F&amp;F"/>
      <sheetName val="PL04"/>
      <sheetName val="Tb.Q3-03"/>
      <sheetName val="TB.Q3-04"/>
      <sheetName val="TaxComp"/>
      <sheetName val="**_x005f_x0000__x005f_x0000_"/>
      <sheetName val="**_x005f_x0000_"/>
      <sheetName val="PA"/>
      <sheetName val="98aug-M2"/>
      <sheetName val="BalSheetBUD"/>
      <sheetName val="A760"/>
      <sheetName val="T3-MNB"/>
      <sheetName val="3 Analysis (P&amp;L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Integrated Brickworks S/B</v>
          </cell>
        </row>
        <row r="2">
          <cell r="A2" t="str">
            <v>A: 31 DECEMBER, 2001</v>
          </cell>
        </row>
        <row r="3">
          <cell r="A3" t="str">
            <v>Cash and Bank Balances</v>
          </cell>
        </row>
        <row r="4">
          <cell r="A4" t="str">
            <v>Profit and Loss</v>
          </cell>
        </row>
        <row r="5">
          <cell r="B5" t="str">
            <v>w/p ref</v>
          </cell>
          <cell r="C5" t="str">
            <v xml:space="preserve">Adjusted </v>
          </cell>
          <cell r="D5" t="str">
            <v>Unadjusted</v>
          </cell>
          <cell r="E5">
            <v>0</v>
          </cell>
          <cell r="F5" t="str">
            <v xml:space="preserve">       Adjustments</v>
          </cell>
          <cell r="G5">
            <v>0</v>
          </cell>
          <cell r="H5">
            <v>0</v>
          </cell>
          <cell r="I5" t="str">
            <v>Adjusted</v>
          </cell>
          <cell r="J5" t="str">
            <v>Adjusted</v>
          </cell>
        </row>
        <row r="6">
          <cell r="B6" t="str">
            <v>w/p ref</v>
          </cell>
          <cell r="C6" t="str">
            <v>Adjusted</v>
          </cell>
          <cell r="D6" t="str">
            <v>Unadjusted</v>
          </cell>
          <cell r="E6">
            <v>0</v>
          </cell>
          <cell r="F6" t="str">
            <v>Adjustments</v>
          </cell>
          <cell r="G6">
            <v>0</v>
          </cell>
          <cell r="H6" t="str">
            <v>Cr</v>
          </cell>
          <cell r="I6" t="str">
            <v>Adjusted</v>
          </cell>
          <cell r="J6" t="str">
            <v>31/12/01</v>
          </cell>
        </row>
        <row r="7">
          <cell r="C7" t="str">
            <v>31/12/00</v>
          </cell>
          <cell r="D7" t="str">
            <v>31/12/01</v>
          </cell>
          <cell r="E7">
            <v>0</v>
          </cell>
          <cell r="F7" t="str">
            <v>Dr</v>
          </cell>
          <cell r="G7">
            <v>0</v>
          </cell>
          <cell r="H7" t="str">
            <v>Cr</v>
          </cell>
          <cell r="I7" t="str">
            <v>31/12/01</v>
          </cell>
        </row>
        <row r="8">
          <cell r="A8" t="str">
            <v>Turnover</v>
          </cell>
          <cell r="B8">
            <v>10</v>
          </cell>
          <cell r="C8">
            <v>19963505</v>
          </cell>
          <cell r="D8">
            <v>7784506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7784506</v>
          </cell>
          <cell r="J8">
            <v>4500347</v>
          </cell>
        </row>
        <row r="9">
          <cell r="A9" t="str">
            <v>Malayan Banking Bhd.</v>
          </cell>
          <cell r="B9" t="str">
            <v>A-1</v>
          </cell>
          <cell r="C9">
            <v>712523</v>
          </cell>
          <cell r="D9">
            <v>-69624</v>
          </cell>
          <cell r="E9" t="str">
            <v>&lt;102&gt;</v>
          </cell>
          <cell r="F9">
            <v>304036</v>
          </cell>
          <cell r="G9">
            <v>0</v>
          </cell>
          <cell r="H9">
            <v>0</v>
          </cell>
          <cell r="I9">
            <v>234412</v>
          </cell>
        </row>
        <row r="10">
          <cell r="A10" t="str">
            <v>Less: Cost of sales</v>
          </cell>
          <cell r="B10">
            <v>20</v>
          </cell>
          <cell r="C10">
            <v>-19258874</v>
          </cell>
          <cell r="D10">
            <v>-8129913</v>
          </cell>
          <cell r="E10" t="str">
            <v>&lt;103&gt;</v>
          </cell>
          <cell r="F10">
            <v>0</v>
          </cell>
          <cell r="G10">
            <v>0</v>
          </cell>
          <cell r="H10">
            <v>0</v>
          </cell>
          <cell r="I10">
            <v>-8135857</v>
          </cell>
          <cell r="J10">
            <v>1264834</v>
          </cell>
        </row>
        <row r="11">
          <cell r="A11" t="str">
            <v>Opening stock</v>
          </cell>
          <cell r="D11">
            <v>288054</v>
          </cell>
          <cell r="E11" t="str">
            <v>&lt;208&gt;</v>
          </cell>
          <cell r="F11">
            <v>259</v>
          </cell>
          <cell r="G11" t="str">
            <v>&lt;101&gt;</v>
          </cell>
          <cell r="H11">
            <v>0</v>
          </cell>
          <cell r="J11">
            <v>182670</v>
          </cell>
        </row>
        <row r="12">
          <cell r="A12" t="str">
            <v>Trading sales</v>
          </cell>
          <cell r="B12">
            <v>0</v>
          </cell>
          <cell r="C12">
            <v>0</v>
          </cell>
          <cell r="D12">
            <v>412117</v>
          </cell>
          <cell r="E12" t="str">
            <v>&lt;209&gt;</v>
          </cell>
          <cell r="F12">
            <v>2821</v>
          </cell>
          <cell r="G12">
            <v>0</v>
          </cell>
          <cell r="H12">
            <v>0</v>
          </cell>
          <cell r="I12">
            <v>0</v>
          </cell>
          <cell r="J12">
            <v>117885</v>
          </cell>
        </row>
        <row r="13">
          <cell r="A13" t="str">
            <v xml:space="preserve">                        - sand</v>
          </cell>
          <cell r="D13">
            <v>134316</v>
          </cell>
          <cell r="E13">
            <v>72955</v>
          </cell>
          <cell r="J13">
            <v>72955</v>
          </cell>
        </row>
        <row r="14">
          <cell r="A14" t="str">
            <v>Cash in hand</v>
          </cell>
          <cell r="B14">
            <v>0</v>
          </cell>
          <cell r="C14">
            <v>1681</v>
          </cell>
          <cell r="D14">
            <v>1958</v>
          </cell>
          <cell r="E14" t="str">
            <v>(a)</v>
          </cell>
          <cell r="F14">
            <v>0</v>
          </cell>
          <cell r="G14">
            <v>0</v>
          </cell>
          <cell r="H14">
            <v>0</v>
          </cell>
          <cell r="I14">
            <v>1958</v>
          </cell>
          <cell r="J14">
            <v>1901440</v>
          </cell>
        </row>
        <row r="15">
          <cell r="A15" t="str">
            <v xml:space="preserve">                        - chipping</v>
          </cell>
          <cell r="D15">
            <v>24337</v>
          </cell>
          <cell r="E15">
            <v>30120</v>
          </cell>
          <cell r="J15">
            <v>30120</v>
          </cell>
        </row>
        <row r="16">
          <cell r="A16" t="str">
            <v>Less: Operating expenses</v>
          </cell>
          <cell r="B16">
            <v>0</v>
          </cell>
          <cell r="C16">
            <v>714204</v>
          </cell>
          <cell r="D16">
            <v>-67666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236370</v>
          </cell>
          <cell r="J16">
            <v>7784506</v>
          </cell>
        </row>
        <row r="17">
          <cell r="A17" t="str">
            <v>Operating expenses</v>
          </cell>
          <cell r="B17">
            <v>30</v>
          </cell>
          <cell r="C17">
            <v>-2141789</v>
          </cell>
          <cell r="D17">
            <v>-1810977</v>
          </cell>
          <cell r="E17" t="str">
            <v>&lt;104&gt;</v>
          </cell>
          <cell r="F17">
            <v>14345</v>
          </cell>
          <cell r="G17" t="str">
            <v>&lt;201&gt;</v>
          </cell>
          <cell r="H17">
            <v>126788</v>
          </cell>
          <cell r="I17">
            <v>-1684430</v>
          </cell>
          <cell r="J17" t="str">
            <v>F-3</v>
          </cell>
        </row>
        <row r="18">
          <cell r="A18" t="str">
            <v>Purchase for resale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&lt;206&gt;</v>
          </cell>
          <cell r="H18">
            <v>14104</v>
          </cell>
          <cell r="I18">
            <v>0</v>
          </cell>
          <cell r="J18">
            <v>310740</v>
          </cell>
        </row>
        <row r="19">
          <cell r="A19" t="str">
            <v>Note : (a) - Below TE &amp; materiality scope . PFW.</v>
          </cell>
          <cell r="B19">
            <v>30</v>
          </cell>
          <cell r="C19">
            <v>-179531</v>
          </cell>
          <cell r="D19">
            <v>-81740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-81740</v>
          </cell>
          <cell r="J19">
            <v>2164486</v>
          </cell>
        </row>
        <row r="20">
          <cell r="A20" t="str">
            <v>Provision for doubtful debts</v>
          </cell>
          <cell r="B20">
            <v>30</v>
          </cell>
          <cell r="C20">
            <v>0</v>
          </cell>
          <cell r="D20">
            <v>-1240954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-1240954</v>
          </cell>
          <cell r="J20">
            <v>-60638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  <sheetName val="E1f"/>
      <sheetName val="YEM2004 TURNOVER"/>
      <sheetName val="U1.1"/>
      <sheetName val="CA"/>
      <sheetName val="coeffs"/>
      <sheetName val="FF-2(1)"/>
      <sheetName val="jul97"/>
      <sheetName val="31072001"/>
      <sheetName val="M-2"/>
      <sheetName val="FF-4"/>
      <sheetName val="Cost centre expenditure"/>
      <sheetName val="FF-21(a)"/>
      <sheetName val="FF-5"/>
      <sheetName val="gl"/>
      <sheetName val="FF-2 (1)"/>
      <sheetName val="FSA"/>
      <sheetName val="70"/>
      <sheetName val="BS01A"/>
      <sheetName val="BS13"/>
      <sheetName val="O1-1CA Sheet"/>
      <sheetName val="UEMGP IS 06"/>
      <sheetName val="UEMGP Est Dec 2004"/>
      <sheetName val="#REF"/>
      <sheetName val="depn-Sep 03"/>
      <sheetName val="Gain Loss Calculation"/>
      <sheetName val="FF-6"/>
      <sheetName val="F-4l5"/>
      <sheetName val="EBC"/>
      <sheetName val="FF-2"/>
      <sheetName val="July Posting"/>
      <sheetName val="Feb 04"/>
      <sheetName val="U-13-2(disc)"/>
      <sheetName val="U2 - Sales"/>
      <sheetName val="Sheet1"/>
      <sheetName val="U301"/>
      <sheetName val="24100 Accr Liab"/>
      <sheetName val="tax-ss"/>
      <sheetName val="P12.4"/>
      <sheetName val="N2 Detailed Listing (Pre-final)"/>
      <sheetName val="Q"/>
      <sheetName val="K1-1"/>
      <sheetName val="Original"/>
      <sheetName val="Ex_Rate"/>
      <sheetName val="BS"/>
      <sheetName val="Interim --&gt; Top"/>
      <sheetName val="Awp"/>
      <sheetName val="accumdeprn"/>
      <sheetName val="CA Comp"/>
      <sheetName val="Company Info"/>
      <sheetName val="G-35-3"/>
      <sheetName val="F-1|F-2"/>
      <sheetName val="5 Analysis"/>
      <sheetName val="Pnl-10"/>
      <sheetName val="AA"/>
      <sheetName val="AP110"/>
      <sheetName val="BB-1"/>
      <sheetName val="C-5"/>
      <sheetName val="C-6"/>
      <sheetName val="C-6a"/>
      <sheetName val="F-1l2"/>
      <sheetName val="F-21"/>
      <sheetName val="F-9c"/>
      <sheetName val="F-8(FSA)"/>
      <sheetName val="M MM"/>
      <sheetName val="30a"/>
      <sheetName val="30-Note"/>
      <sheetName val="U-2"/>
      <sheetName val="HP"/>
      <sheetName val="BPR-Bloom"/>
      <sheetName val="TITLE"/>
      <sheetName val="0000"/>
      <sheetName val="ACEB"/>
      <sheetName val="Q1"/>
      <sheetName val="O4(update on CA)"/>
      <sheetName val="R30.500"/>
      <sheetName val="T10.0"/>
      <sheetName val="Deferred tax 15100"/>
      <sheetName val="6 Analysis"/>
      <sheetName val="1 LeadSchedule"/>
      <sheetName val="1257"/>
      <sheetName val="D"/>
      <sheetName val="K10"/>
      <sheetName val="M1"/>
      <sheetName val="A-1"/>
      <sheetName val="F2-write off"/>
      <sheetName val="U-1_"/>
      <sheetName val="sales_cut_off"/>
      <sheetName val="purchase_cut_off"/>
      <sheetName val="YEM2004_TURNOVER"/>
      <sheetName val="U1_1"/>
      <sheetName val="depn-Sep_03"/>
      <sheetName val="O1-1CA_Sheet"/>
      <sheetName val="UEMGP_IS_06"/>
      <sheetName val="UEMGP_Est_Dec_2004"/>
      <sheetName val="Gain_Loss_Calculation"/>
      <sheetName val="Cost_centre_expenditure"/>
      <sheetName val="FF-2_(1)"/>
      <sheetName val="July_Posting"/>
      <sheetName val="M_MM"/>
      <sheetName val="Interim_--&gt;_Top"/>
      <sheetName val="N2_Detailed_Listing_(Pre-final)"/>
      <sheetName val="Feb_04"/>
      <sheetName val="P12_4"/>
      <sheetName val="CA_Comp"/>
      <sheetName val="Company_Info"/>
      <sheetName val="24100_Accr_Liab"/>
      <sheetName val="U2_-_Sales"/>
      <sheetName val="Deferred_tax_15100"/>
      <sheetName val="F-1 F-2"/>
      <sheetName val="Coversheet"/>
      <sheetName val="itc"/>
      <sheetName val="O2-1-3"/>
      <sheetName val="CA Sheet"/>
      <sheetName val="bldg-cost"/>
      <sheetName val="FF-50"/>
      <sheetName val="0502F_1"/>
      <sheetName val="0502F_8"/>
      <sheetName val="CRA-Detail"/>
      <sheetName val="n10"/>
      <sheetName val="BIS LIST-NTH 18"/>
      <sheetName val="Profitability"/>
      <sheetName val="Customize Your Loan Manager"/>
      <sheetName val="Loan Amortization Table"/>
      <sheetName val="130120 AR-MISC"/>
      <sheetName val="PA"/>
      <sheetName val="0110"/>
      <sheetName val="Weights"/>
      <sheetName val="MFA"/>
      <sheetName val="acs"/>
      <sheetName val="PAYROLL"/>
      <sheetName val="Reimbursements"/>
      <sheetName val="St Aerospace"/>
      <sheetName val="IBASE"/>
      <sheetName val="E1"/>
      <sheetName val="Kopfdaten"/>
      <sheetName val="Sch.Expenses"/>
      <sheetName val="Acc"/>
      <sheetName val="Income Statement"/>
      <sheetName val="Balance Sheet"/>
      <sheetName val="DFA"/>
      <sheetName val="detailed"/>
      <sheetName val="A3"/>
      <sheetName val="4 Analysis"/>
      <sheetName val="CIPA"/>
      <sheetName val=" IBPL0001"/>
      <sheetName val="A3|1"/>
      <sheetName val="A3-1"/>
      <sheetName val="LC _ TR Listing"/>
      <sheetName val="M_Maincomp"/>
      <sheetName val="20011010"/>
      <sheetName val="Sheet3"/>
      <sheetName val="F-11"/>
      <sheetName val="accounts"/>
      <sheetName val="MCMD95"/>
      <sheetName val="MMIP(JU)"/>
      <sheetName val="F-1&amp;F-2"/>
      <sheetName val="O2 TC"/>
      <sheetName val="O4 CA"/>
      <sheetName val="Q000"/>
      <sheetName val=""/>
      <sheetName val="6balancesheet2000"/>
      <sheetName val="sch10-rm2"/>
      <sheetName val="sch6-rm"/>
      <sheetName val="other-rm"/>
      <sheetName val="Depn Summary"/>
      <sheetName val="Cont"/>
      <sheetName val="RKPP (2)"/>
      <sheetName val="REVISED RKPP"/>
      <sheetName val="rkdp"/>
      <sheetName val="PSA Ltd. Mthly PL"/>
      <sheetName val="InboundBase"/>
      <sheetName val="TB"/>
      <sheetName val="MOVEMENTS"/>
      <sheetName val="Lifeboat"/>
      <sheetName val="COM"/>
      <sheetName val="Pack St Val 95 (Local)"/>
      <sheetName val="P &amp; L EP"/>
      <sheetName val="P&amp;L JB"/>
      <sheetName val="addl cost"/>
      <sheetName val="job wip"/>
      <sheetName val="CA-PRE(P)"/>
      <sheetName val="IBA"/>
      <sheetName val="ADD"/>
      <sheetName val="P&amp;L"/>
      <sheetName val="TC"/>
      <sheetName val="pg3"/>
      <sheetName val="1997"/>
      <sheetName val="O2-2"/>
      <sheetName val="M201"/>
      <sheetName val="Phil. Std."/>
      <sheetName val="COMP00"/>
      <sheetName val="65 "/>
      <sheetName val="AFA"/>
      <sheetName val="MFA02"/>
      <sheetName val="Disposal"/>
      <sheetName val="SCH B"/>
      <sheetName val="Prod"/>
      <sheetName val="ADDITION"/>
      <sheetName val="FADISP-FY2002(B)"/>
      <sheetName val="JUNE EOH-MASTER (2)"/>
      <sheetName val="stock1020v1.3"/>
      <sheetName val="U-50"/>
      <sheetName val="Backend"/>
      <sheetName val="FORMC94"/>
      <sheetName val="Menu"/>
      <sheetName val="J"/>
      <sheetName val="61 HR"/>
      <sheetName val="R2"/>
      <sheetName val="Q-HP-44"/>
      <sheetName val="3 P&amp;L "/>
      <sheetName val="Tax Comp"/>
      <sheetName val="Parameter"/>
      <sheetName val="BP-BREAK"/>
      <sheetName val="FA_Rec"/>
      <sheetName val="FF_2"/>
      <sheetName val="FF_3"/>
      <sheetName val="K"/>
      <sheetName val="CR.AJE"/>
      <sheetName val="revenue-mth"/>
      <sheetName val="cumm-a&amp;S"/>
      <sheetName val="adm&amp;selling exp"/>
      <sheetName val="cumm-ohd"/>
      <sheetName val="OHD"/>
      <sheetName val="Electrical "/>
      <sheetName val="MFA00"/>
      <sheetName val="CA working"/>
      <sheetName val="ADD NA"/>
      <sheetName val="Profit &amp; loss"/>
      <sheetName val="65 FINANCE"/>
      <sheetName val="HSIB"/>
      <sheetName val="K2"/>
      <sheetName val="M_CT_OUT"/>
      <sheetName val="Q-HP-39"/>
      <sheetName val="Q-HP-31"/>
      <sheetName val="Q(HP)"/>
      <sheetName val="Q-HP-14"/>
      <sheetName val="Q-HP-11"/>
      <sheetName val="SCHEDULE"/>
      <sheetName val="Q-HP-20"/>
      <sheetName val="Q-HP-23"/>
      <sheetName val="F31"/>
      <sheetName val="Q-HP-13"/>
      <sheetName val="Leasehold improvement"/>
      <sheetName val="cashflowcomp"/>
      <sheetName val="CBO0497"/>
      <sheetName val="Trans"/>
      <sheetName val="Disposal 2006"/>
      <sheetName val="Consheet(EY)"/>
      <sheetName val="C3.1"/>
      <sheetName val="B2.204"/>
      <sheetName val="Annex"/>
      <sheetName val="CA-O7"/>
      <sheetName val="germany"/>
      <sheetName val="E"/>
      <sheetName val="B- 1"/>
      <sheetName val="K501-FAEST99(PF)"/>
      <sheetName val="SRM"/>
      <sheetName val="DR"/>
      <sheetName val="110"/>
      <sheetName val="&lt;Q&gt; Lead"/>
      <sheetName val="K100f"/>
      <sheetName val="K200f"/>
      <sheetName val="U-1_1"/>
      <sheetName val="sales_cut_off1"/>
      <sheetName val="purchase_cut_off1"/>
      <sheetName val="YEM2004_TURNOVER1"/>
      <sheetName val="U1_11"/>
      <sheetName val="Cost_centre_expenditure1"/>
      <sheetName val="FF-2_(1)1"/>
      <sheetName val="depn-Sep_031"/>
      <sheetName val="O1-1CA_Sheet1"/>
      <sheetName val="UEMGP_IS_061"/>
      <sheetName val="UEMGP_Est_Dec_20041"/>
      <sheetName val="Gain_Loss_Calculation1"/>
      <sheetName val="July_Posting1"/>
      <sheetName val="U2_-_Sales1"/>
      <sheetName val="Interim_--&gt;_Top1"/>
      <sheetName val="M_MM1"/>
      <sheetName val="N2_Detailed_Listing_(Pre-final1"/>
      <sheetName val="24100_Accr_Liab1"/>
      <sheetName val="P12_41"/>
      <sheetName val="Feb_041"/>
      <sheetName val="Deferred_tax_151001"/>
      <sheetName val="CA_Comp1"/>
      <sheetName val="Company_Info1"/>
      <sheetName val="R30_500"/>
      <sheetName val="T10_0"/>
      <sheetName val="O4(update_on_CA)"/>
      <sheetName val="F-1_F-2"/>
      <sheetName val="F2-write_off"/>
      <sheetName val="6_Analysis"/>
      <sheetName val="1_LeadSchedule"/>
      <sheetName val="5_Analysis"/>
      <sheetName val="BIS_LIST-NTH_18"/>
      <sheetName val="Customize_Your_Loan_Manager"/>
      <sheetName val="Loan_Amortization_Table"/>
      <sheetName val="130120_AR-MISC"/>
      <sheetName val="CA_Sheet"/>
      <sheetName val="_IBPL0001"/>
      <sheetName val="Income_Statement"/>
      <sheetName val="Balance_Sheet"/>
      <sheetName val="St_Aerospace"/>
      <sheetName val="4_Analysis"/>
      <sheetName val="Sch_Expenses"/>
      <sheetName val="LC___TR_Listing"/>
      <sheetName val="O2_TC"/>
      <sheetName val="O4_CA"/>
      <sheetName val="Depn_Summary"/>
      <sheetName val="RKPP_(2)"/>
      <sheetName val="REVISED_RKPP"/>
      <sheetName val="PSA_Ltd__Mthly_PL"/>
      <sheetName val="P_&amp;_L_EP"/>
      <sheetName val="P&amp;L_JB"/>
      <sheetName val="Pack_St_Val_95_(Local)"/>
      <sheetName val="job_wip"/>
      <sheetName val="Phil__Std_"/>
      <sheetName val="Leasehold_improvement"/>
      <sheetName val="Summary"/>
      <sheetName val="self_rating 2001"/>
      <sheetName val="LOOSECHKLIST"/>
      <sheetName val="U2.2"/>
      <sheetName val="Assumptions 1"/>
      <sheetName val="Assumptions 2"/>
      <sheetName val="Traffic Tables"/>
      <sheetName val="Cashflow"/>
      <sheetName val="Description(P)"/>
      <sheetName val="Cum.91-93"/>
      <sheetName val="Dec 94"/>
      <sheetName val="PL"/>
      <sheetName val="Assumption sheet"/>
      <sheetName val="C1"/>
      <sheetName val="InfraCost"/>
      <sheetName val="Dir"/>
      <sheetName val="Format (2)"/>
      <sheetName val="ADM"/>
      <sheetName val="TC-M"/>
      <sheetName val="Parameðq="/>
      <sheetName val="Interim ___ Top"/>
      <sheetName val="Mth"/>
      <sheetName val="RATE"/>
      <sheetName val="SUAD"/>
      <sheetName val="Introduction"/>
      <sheetName val="BS15"/>
      <sheetName val="COV"/>
      <sheetName val="PPE"/>
      <sheetName val="CA_PRE_P_"/>
      <sheetName val="Note2"/>
      <sheetName val="Sheet2"/>
      <sheetName val="Asset List"/>
      <sheetName val="References"/>
      <sheetName val="SCH"/>
      <sheetName val="U1|2"/>
      <sheetName val="cc 196 (SYS) (2)"/>
      <sheetName val="Opening TrialBalance"/>
      <sheetName val="FF-13"/>
      <sheetName val="price"/>
      <sheetName val="Mscb97"/>
      <sheetName val="lead "/>
      <sheetName val="mweqpt"/>
      <sheetName val="YR99 RENTAL ACCRUAL"/>
      <sheetName val="Age311299TAS"/>
      <sheetName val="TASintDec00"/>
      <sheetName val="P4DDBFTAS"/>
      <sheetName val="dsum"/>
      <sheetName val="Main"/>
      <sheetName val="Comp equip"/>
      <sheetName val="Sch18-34"/>
      <sheetName val="U2 Sales"/>
      <sheetName val="E3.1"/>
      <sheetName val="E1.1"/>
      <sheetName val="E2.1"/>
      <sheetName val="CFlow2"/>
      <sheetName val="E1-1ss"/>
      <sheetName val="YA2004"/>
      <sheetName val="Accn"/>
      <sheetName val="DATA WP"/>
      <sheetName val="FFE"/>
      <sheetName val="B_Sheet"/>
      <sheetName val="Notes"/>
      <sheetName val="TBal"/>
      <sheetName val="TMS2000"/>
      <sheetName val="C1-Cash"/>
      <sheetName val="03ELITEBA"/>
      <sheetName val="03ELITENO"/>
      <sheetName val="coeff"/>
      <sheetName val="KS CONSO"/>
      <sheetName val="Q_HP_44"/>
      <sheetName val="Q_HP_39"/>
      <sheetName val="Q_HP_"/>
      <sheetName val="Q_HP_14"/>
      <sheetName val="Q_HP_31"/>
      <sheetName val="C-63"/>
      <sheetName val="K5-1"/>
      <sheetName val="SWDV"/>
      <sheetName val="Macola GL"/>
      <sheetName val="O5"/>
      <sheetName val="O-5"/>
      <sheetName val="B-3"/>
      <sheetName val="costing"/>
      <sheetName val="MatCust"/>
      <sheetName val="Sales Price"/>
      <sheetName val="FORMC"/>
      <sheetName val="Input"/>
      <sheetName val="IBA&amp;HP"/>
      <sheetName val="Inc&amp;Exp"/>
      <sheetName val="FA"/>
      <sheetName val="SCH D"/>
      <sheetName val="SCH 22"/>
      <sheetName val="2000cy"/>
      <sheetName val="JobDetails"/>
      <sheetName val="Activity Price"/>
      <sheetName val="AP"/>
      <sheetName val="Q2"/>
      <sheetName val="U-10"/>
      <sheetName val="U5"/>
      <sheetName val="Loan Data"/>
      <sheetName val="U2 Cost of sales"/>
      <sheetName val="U4 Other income "/>
      <sheetName val="U3 Admin &amp; Fin Exp"/>
      <sheetName val="U5  Selling&amp;Distbn"/>
      <sheetName val="FSL"/>
      <sheetName val="Anex1-NA"/>
      <sheetName val="sap"/>
      <sheetName val="BSINDEX"/>
      <sheetName val="Ranges"/>
      <sheetName val="20.0"/>
      <sheetName val="100.1"/>
      <sheetName val="03.0"/>
      <sheetName val="Sales_Price"/>
      <sheetName val="20_0"/>
      <sheetName val="100_1"/>
      <sheetName val="03_0"/>
      <sheetName val="Date"/>
      <sheetName val="Dirlist"/>
      <sheetName val="O-11"/>
      <sheetName val="12"/>
      <sheetName val="DRG"/>
      <sheetName val="EMR"/>
      <sheetName val="GNR"/>
      <sheetName val="JDE"/>
      <sheetName val="LGR"/>
      <sheetName val="MTU"/>
      <sheetName val="RBW"/>
      <sheetName val="RBY"/>
      <sheetName val="RSL"/>
      <sheetName val="SVR"/>
      <sheetName val="TDR"/>
      <sheetName val="TGR"/>
      <sheetName val="WAR"/>
      <sheetName val="EXP"/>
      <sheetName val="DRIVE SHIP"/>
      <sheetName val="O5_IBA"/>
      <sheetName val="Hyperion "/>
      <sheetName val="A16"/>
      <sheetName val="INFO"/>
      <sheetName val="Currency deposit-MYR"/>
      <sheetName val="frequency"/>
      <sheetName val="THT"/>
      <sheetName val="Amount_Assy"/>
      <sheetName val="Amount_ET"/>
      <sheetName val="Amount_RW"/>
      <sheetName val="HSA_Vol"/>
      <sheetName val="PR"/>
      <sheetName val="ADMIN"/>
      <sheetName val="EMAS Overview"/>
      <sheetName val="Sales - Machinery &amp; Equipment"/>
      <sheetName val="Payable Fee - Liquidity (supp)"/>
      <sheetName val="A2-4"/>
      <sheetName val="Office"/>
      <sheetName val="Details"/>
      <sheetName val="Index"/>
      <sheetName val="unpaid"/>
      <sheetName val="GeneralInfo"/>
      <sheetName val="Marshal"/>
      <sheetName val="PPE_listing"/>
      <sheetName val="TB Worksheet"/>
      <sheetName val="Pricelist"/>
      <sheetName val="Energy(update)"/>
      <sheetName val="SCH_B"/>
      <sheetName val="stock1020v1_3"/>
      <sheetName val="JUNE_EOH-MASTER_(2)"/>
      <sheetName val="EMAS_Overview"/>
      <sheetName val="61_HR"/>
      <sheetName val="65_FINANCE"/>
      <sheetName val="Sales_-_Machinery_&amp;_Equipment"/>
      <sheetName val="Payable_Fee_-_Liquidity_(supp)"/>
      <sheetName val="EE1f"/>
      <sheetName val="OSM"/>
      <sheetName val="GRAPH"/>
      <sheetName val="WIRE"/>
      <sheetName val="103"/>
      <sheetName val="O2"/>
      <sheetName val="Input Template"/>
      <sheetName val="COVER"/>
      <sheetName val="K4. F&amp;F"/>
      <sheetName val="K-2"/>
      <sheetName val="H1-Investments"/>
      <sheetName val="SAME"/>
      <sheetName val="ASSLIST2.XLS"/>
      <sheetName val="RM Prices - Overheads"/>
      <sheetName val="Production"/>
      <sheetName val="N2-1F"/>
      <sheetName val="6A CA"/>
      <sheetName val="KS_CONSO"/>
      <sheetName val="SCH 2-5"/>
      <sheetName val="B_C4"/>
      <sheetName val="pdt cost"/>
      <sheetName val="2001"/>
      <sheetName val="FF-21"/>
      <sheetName val="itc-inv"/>
      <sheetName val="U1|1"/>
      <sheetName val="HP99"/>
      <sheetName val="COMP2000CY"/>
      <sheetName val="PL95"/>
      <sheetName val="AccInfors"/>
      <sheetName val="CORRECTION"/>
      <sheetName val="ica"/>
      <sheetName val="F4"/>
      <sheetName val="DEC_98 (2)"/>
      <sheetName val="PRICE @ 31 Jan 2000"/>
      <sheetName val="MASTER (3)"/>
      <sheetName val="EU1"/>
      <sheetName val="Main orig"/>
      <sheetName val="indicator"/>
      <sheetName val="sch3-rm"/>
      <sheetName val="H101"/>
      <sheetName val="O101"/>
      <sheetName val="ACT"/>
      <sheetName val="Daily Valuation"/>
      <sheetName val="ADVANCE-STAFF"/>
      <sheetName val="Ten Year"/>
      <sheetName val="Valuation Summ"/>
      <sheetName val="I"/>
      <sheetName val="Activity_Price"/>
      <sheetName val="PRICE_@_31_Jan_2000"/>
      <sheetName val="MASTER_(3)"/>
      <sheetName val="addl_cost"/>
      <sheetName val="Main_orig"/>
      <sheetName val="A4-1&amp;2"/>
      <sheetName val="1990(YA91)"/>
      <sheetName val="1992(YA93)"/>
      <sheetName val="1991(YA92)"/>
      <sheetName val="AUD-SCH1"/>
      <sheetName val="_2__xls__2__xls_COV"/>
      <sheetName val="Travel Overseas"/>
      <sheetName val="CONTB2001"/>
      <sheetName val="ABR P&amp;L"/>
      <sheetName val="PLmth "/>
      <sheetName val="A2-5"/>
      <sheetName val="10401"/>
      <sheetName val="2000py"/>
      <sheetName val="A2-3"/>
      <sheetName val="CSCE"/>
      <sheetName val="Data Sheet "/>
      <sheetName val="E304"/>
      <sheetName val="SCH 20"/>
      <sheetName val="RechargeEntityList"/>
      <sheetName val="MainComp"/>
      <sheetName val="DR1-4"/>
      <sheetName val="last level"/>
      <sheetName val="S.33(2)"/>
      <sheetName val="SPack"/>
      <sheetName val="Delivery (Mark)"/>
      <sheetName val="G2|1-MGS-SS"/>
      <sheetName val="FS"/>
      <sheetName val="Final"/>
      <sheetName val="Entity Data"/>
      <sheetName val="b1"/>
      <sheetName val="MAY"/>
      <sheetName val="Avnet Japan"/>
      <sheetName val="G1"/>
      <sheetName val="E203-1"/>
      <sheetName val="E115-4"/>
      <sheetName val="J2"/>
      <sheetName val="A5"/>
      <sheetName val="MLR pg 10 to 15"/>
      <sheetName val="AJE"/>
      <sheetName val="Results"/>
      <sheetName val="feb"/>
      <sheetName val="F1.2"/>
      <sheetName val="BALANCESHEET"/>
      <sheetName val="Group"/>
      <sheetName val="VOLUME"/>
      <sheetName val="forex"/>
      <sheetName val="Rates"/>
      <sheetName val="DEV"/>
      <sheetName val="J-N"/>
      <sheetName val="O12-O15"/>
      <sheetName val="P1"/>
      <sheetName val="A2-2 RJE"/>
      <sheetName val="Assumptions"/>
      <sheetName val="Model ID"/>
      <sheetName val="1A TaxComp (pi)"/>
      <sheetName val="Disposals"/>
      <sheetName val="#511BkRec"/>
      <sheetName val="#511-SEPT97"/>
      <sheetName val="#511-OCT97"/>
      <sheetName val="#511-NOV97"/>
      <sheetName val="#511-DEC97"/>
      <sheetName val="9950 20 "/>
      <sheetName val="9950 00"/>
      <sheetName val="Std cost"/>
      <sheetName val="FY2006 PL"/>
      <sheetName val="CFStmt"/>
      <sheetName val="A3-1&amp;2"/>
      <sheetName val="A3-3"/>
      <sheetName val="E2 General review"/>
      <sheetName val="E3 Specific collectibility revi"/>
      <sheetName val="EE Debtors circularisation"/>
      <sheetName val="MM Creditors circularisation"/>
      <sheetName val="G"/>
      <sheetName val="H"/>
      <sheetName val="P"/>
      <sheetName val="T"/>
      <sheetName val="U1"/>
      <sheetName val="AA20"/>
      <sheetName val="U3"/>
      <sheetName val="U7"/>
      <sheetName val="A3-4"/>
      <sheetName val="A3-5"/>
      <sheetName val="Blank"/>
      <sheetName val="Mach &amp; equip"/>
      <sheetName val="MV"/>
      <sheetName val="Freezers"/>
      <sheetName val="Building"/>
      <sheetName val="DCF Inputs"/>
      <sheetName val="55"/>
      <sheetName val="3010"/>
      <sheetName val="3020"/>
      <sheetName val="3210"/>
      <sheetName val="3310"/>
      <sheetName val="3600"/>
      <sheetName val="3810"/>
      <sheetName val="4100"/>
      <sheetName val="4500"/>
      <sheetName val="4510"/>
      <sheetName val="4520"/>
      <sheetName val="4530"/>
      <sheetName val="5000"/>
      <sheetName val="6000"/>
      <sheetName val="6004"/>
      <sheetName val="Lead"/>
      <sheetName val="Consol"/>
      <sheetName val="Dept"/>
      <sheetName val="PL ARP"/>
      <sheetName val="Tables"/>
      <sheetName val="Renovation"/>
      <sheetName val="sumdepn01"/>
      <sheetName val="Nleave2"/>
      <sheetName val="Model"/>
      <sheetName val="K2 Depreciation test"/>
      <sheetName val="source"/>
      <sheetName val="Waikiki Galleria P'tration 2000"/>
      <sheetName val="Nov2001"/>
      <sheetName val="Yen Spending 98"/>
      <sheetName val="Oct2001"/>
      <sheetName val="July Ftes"/>
      <sheetName val="June ftes"/>
      <sheetName val="MOJ_OUTB.XLS"/>
      <sheetName val="Sept2001"/>
      <sheetName val="C101"/>
      <sheetName val="Database"/>
      <sheetName val="List_Control"/>
      <sheetName val="E101 - Lead"/>
      <sheetName val="F101 - inventory "/>
      <sheetName val="O101 - Lead"/>
      <sheetName val="U101 - Lead"/>
      <sheetName val="&lt;E3&gt; - Doubtful debts"/>
      <sheetName val="&lt;F1&gt; - Lead"/>
      <sheetName val="&lt;G1&gt; - Lead"/>
      <sheetName val="E1 - Lead"/>
      <sheetName val="Edit Combos"/>
      <sheetName val="E601 Debtors Circular"/>
      <sheetName val="E101"/>
      <sheetName val="G101"/>
      <sheetName val="U201"/>
      <sheetName val="Bonus and WH"/>
      <sheetName val="Chemlist"/>
      <sheetName val="Contracts"/>
      <sheetName val="sales"/>
      <sheetName val="J3.4"/>
      <sheetName val="J1"/>
      <sheetName val="MTHR99"/>
      <sheetName val="H1"/>
      <sheetName val="G2 Prepaid Expenses"/>
      <sheetName val="purchase cÍ off"/>
      <sheetName val="Consol.Debt"/>
      <sheetName val="M-MM "/>
      <sheetName val="F-1|2"/>
      <sheetName val="BPCOR DETAILS"/>
      <sheetName val="BPMKT DETAILS"/>
      <sheetName val="K1-1 Addn"/>
      <sheetName val="JV"/>
      <sheetName val="K1"/>
      <sheetName val="資料"/>
      <sheetName val="EUROPE CIRCUITS"/>
      <sheetName val="USD&amp;UKL Rates"/>
      <sheetName val="COLPA"/>
      <sheetName val="HP-lead"/>
      <sheetName val="O1 PY"/>
      <sheetName val="BS-M"/>
      <sheetName val="M&amp;E"/>
      <sheetName val="Dep"/>
      <sheetName val="GIT as at 30 Nov03"/>
      <sheetName val="Deferred Sales Jul 04"/>
      <sheetName val="K101"/>
      <sheetName val="PLFS"/>
      <sheetName val="PLFS(allocation)"/>
      <sheetName val="Budget"/>
      <sheetName val="SCS"/>
      <sheetName val="Entries"/>
      <sheetName val="Corp Rates"/>
      <sheetName val="lookup"/>
      <sheetName val="SWHOLD-SAL"/>
      <sheetName val="Age311299TESP"/>
      <sheetName val="P4DDBFTESP"/>
      <sheetName val="IntDec00TespM&amp;B"/>
      <sheetName val="C2"/>
      <sheetName val="M101"/>
      <sheetName val="tax comp."/>
      <sheetName val="Tickmark"/>
      <sheetName val="A3-2"/>
      <sheetName val="Appendix I -1"/>
      <sheetName val="Appendix I-2"/>
      <sheetName val="C-1"/>
      <sheetName val="C-30"/>
      <sheetName val="G12"/>
      <sheetName val="N"/>
      <sheetName val="O"/>
      <sheetName val="O-1"/>
      <sheetName val="O-10"/>
      <sheetName val="T1"/>
      <sheetName val="AUDIT SCHEDULE"/>
      <sheetName val="Major Rate"/>
      <sheetName val="U101 P&amp;L"/>
      <sheetName val="16a"/>
      <sheetName val="U52"/>
      <sheetName val="A1-1"/>
      <sheetName val="M-1 Interim"/>
      <sheetName val="E201"/>
      <sheetName val="EXIT"/>
      <sheetName val="_CASUM"/>
      <sheetName val="ProductName"/>
      <sheetName val="Activity_Price1"/>
      <sheetName val="PRICE_@_31_Jan_20001"/>
      <sheetName val="MASTER_(3)1"/>
      <sheetName val="stock1020v1_31"/>
      <sheetName val="JUNE_EOH-MASTER_(2)1"/>
      <sheetName val="addl_cost1"/>
      <sheetName val="Main_orig1"/>
      <sheetName val="Daily_Valuation"/>
      <sheetName val="Ten_Year"/>
      <sheetName val="Valuation_Summ"/>
      <sheetName val="Travel_Overseas"/>
      <sheetName val="U-1_2"/>
      <sheetName val="sales_cut_off2"/>
      <sheetName val="purchase_cut_off2"/>
      <sheetName val="Activity_Price2"/>
      <sheetName val="PRICE_@_31_Jan_20002"/>
      <sheetName val="MASTER_(3)2"/>
      <sheetName val="depn-Sep_032"/>
      <sheetName val="stock1020v1_32"/>
      <sheetName val="JUNE_EOH-MASTER_(2)2"/>
      <sheetName val="addl_cost2"/>
      <sheetName val="Main_orig2"/>
      <sheetName val="5_Analysis1"/>
      <sheetName val="Daily_Valuation1"/>
      <sheetName val="Ten_Year1"/>
      <sheetName val="Valuation_Summ1"/>
      <sheetName val="Travel_Overseas1"/>
      <sheetName val="1_LeadSchedule1"/>
      <sheetName val="CG97#1"/>
      <sheetName val="0100"/>
      <sheetName val="FF-10"/>
      <sheetName val="GENERIC"/>
      <sheetName val="coa-new"/>
      <sheetName val="acc-pre"/>
      <sheetName val="cust"/>
      <sheetName val="empcode"/>
      <sheetName val="supcode"/>
      <sheetName val="1"/>
      <sheetName val="OPI"/>
      <sheetName val="MCA"/>
      <sheetName val=" IB-PL-00-01 SUMMARY"/>
      <sheetName val="mmmmm"/>
      <sheetName val="CAJE"/>
      <sheetName val="AC"/>
      <sheetName val="DG "/>
      <sheetName val="Oracle nos"/>
      <sheetName val="Atth CC"/>
      <sheetName val="Appx B"/>
      <sheetName val="K10-1 "/>
      <sheetName val="SCH 4 - 7"/>
      <sheetName val="K4"/>
      <sheetName val="A3-FSL"/>
      <sheetName val="shh"/>
      <sheetName val="exesummary"/>
      <sheetName val="F2-3-6 OH absorbtion rate "/>
      <sheetName val="vlookup"/>
      <sheetName val="Salary"/>
      <sheetName val="Hypothesis"/>
      <sheetName val="P_L"/>
      <sheetName val="Incoms.sta.Sep-03"/>
      <sheetName val="CA_Sheet1"/>
      <sheetName val="Sales_Price1"/>
      <sheetName val="20_01"/>
      <sheetName val="100_11"/>
      <sheetName val="03_01"/>
      <sheetName val="U2_Sales"/>
      <sheetName val="CA_Sheet2"/>
      <sheetName val="FF-2_(1)2"/>
      <sheetName val="Sales_Price2"/>
      <sheetName val="N2_Detailed_Listing_(Pre-final2"/>
      <sheetName val="20_02"/>
      <sheetName val="100_12"/>
      <sheetName val="03_02"/>
      <sheetName val="U2_Sales1"/>
      <sheetName val="A402_PBC_PL"/>
      <sheetName val="ARP-U101"/>
      <sheetName val="ARP-U301"/>
      <sheetName val="Expense Summary"/>
      <sheetName val="ARDetails"/>
      <sheetName val="L4-9"/>
      <sheetName val="Resource Plan (2)"/>
      <sheetName val="CAP WORKSHEET"/>
      <sheetName val="Consolidated"/>
      <sheetName val="10-1 Media"/>
      <sheetName val="10-cut"/>
      <sheetName val="U10|20"/>
      <sheetName val="Anx1"/>
      <sheetName val="wbs"/>
      <sheetName val="3 - Balance Sheet"/>
      <sheetName val="currency"/>
      <sheetName val="COMP"/>
      <sheetName val="O4"/>
      <sheetName val="FF_21_a_"/>
      <sheetName val="KSIexps"/>
      <sheetName val="Input-Act"/>
      <sheetName val="TRANS LISTING"/>
      <sheetName val="SCH_B1"/>
      <sheetName val="EMAS_Overview1"/>
      <sheetName val="F2-write_off1"/>
      <sheetName val="61_HR1"/>
      <sheetName val="65_FINANCE1"/>
      <sheetName val="Sales_-_Machinery_&amp;_Equipment1"/>
      <sheetName val="Payable_Fee_-_Liquidity_(supp)1"/>
      <sheetName val="Comp_equip"/>
      <sheetName val="CA_working"/>
      <sheetName val="TB_Worksheet"/>
      <sheetName val="Data_Sheet_"/>
      <sheetName val="SCH_D"/>
      <sheetName val="SCH_20"/>
      <sheetName val="U-1_3"/>
      <sheetName val="sales_cut_off3"/>
      <sheetName val="purchase_cut_off3"/>
      <sheetName val="SCH_B2"/>
      <sheetName val="EMAS_Overview2"/>
      <sheetName val="1_LeadSchedule2"/>
      <sheetName val="F2-write_off2"/>
      <sheetName val="61_HR2"/>
      <sheetName val="65_FINANCE2"/>
      <sheetName val="Sales_-_Machinery_&amp;_Equipment2"/>
      <sheetName val="Payable_Fee_-_Liquidity_(supp)2"/>
      <sheetName val="Comp_equip1"/>
      <sheetName val="job_wip1"/>
      <sheetName val="CA_working1"/>
      <sheetName val="LC___TR_Listing1"/>
      <sheetName val="TB_Worksheet1"/>
      <sheetName val="Customize_Your_Loan_Manager1"/>
      <sheetName val="Loan_Amortization_Table1"/>
      <sheetName val="Data_Sheet_1"/>
      <sheetName val="SCH_D1"/>
      <sheetName val="SCH_201"/>
      <sheetName val="BIS_LIST-NTH_181"/>
      <sheetName val="Y2000"/>
      <sheetName val="MDN"/>
      <sheetName val="NGA"/>
      <sheetName val="P|SHRG COST"/>
      <sheetName val="tb1"/>
      <sheetName val="U_dis"/>
      <sheetName val="ALLOWANCE'99"/>
      <sheetName val="Financial Summary"/>
      <sheetName val="SEPWKSHT"/>
      <sheetName val="17"/>
      <sheetName val="E221"/>
      <sheetName val="C.A.Sum"/>
      <sheetName val="FA-LISTING"/>
      <sheetName val="DD"/>
      <sheetName val="FF_50"/>
      <sheetName val="InvoiceList"/>
      <sheetName val="5A CA Comp."/>
      <sheetName val="A2_5"/>
      <sheetName val="NOTE54"/>
      <sheetName val="ALLOWANCE"/>
      <sheetName val="Sort Of SAP-GL"/>
      <sheetName val="JAN08"/>
      <sheetName val="Summary Sheet"/>
      <sheetName val="Percentage"/>
      <sheetName val="PIPELINE"/>
      <sheetName val="FYLE 2006"/>
      <sheetName val="Project's Information"/>
      <sheetName val="Depreciation"/>
      <sheetName val="O3-Disposal"/>
      <sheetName val="gvl"/>
      <sheetName val="AXIS"/>
      <sheetName val="Spread"/>
      <sheetName val="1 FGS"/>
      <sheetName val="FF_6"/>
      <sheetName val="Cover Page"/>
    </sheetNames>
    <sheetDataSet>
      <sheetData sheetId="0" refreshError="1">
        <row r="11">
          <cell r="F11" t="str">
            <v>30.09.2000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s"/>
      <sheetName val="SADEC99"/>
      <sheetName val="Tabelle3"/>
      <sheetName val="Entity Data"/>
      <sheetName val="1 LeadSchedule"/>
      <sheetName val="CA Sheet"/>
      <sheetName val="FF-1"/>
      <sheetName val="Interim --&gt; Top"/>
      <sheetName val="Main orig"/>
      <sheetName val="FSA"/>
      <sheetName val="Codestable"/>
      <sheetName val="Effort.A"/>
      <sheetName val="Effort.P"/>
      <sheetName val="Proj Summ"/>
      <sheetName val="c"/>
      <sheetName val="Sheet8"/>
      <sheetName val="OPTION"/>
      <sheetName val="CONTRACTS"/>
      <sheetName val="MFA"/>
      <sheetName val="NADIA 2111"/>
      <sheetName val="CODING"/>
      <sheetName val="XRATES"/>
      <sheetName val="N2-1F"/>
      <sheetName val="Rates"/>
      <sheetName val="B"/>
      <sheetName val="U"/>
      <sheetName val="10"/>
      <sheetName val="F-3"/>
      <sheetName val="5 Analysis"/>
      <sheetName val="CA"/>
      <sheetName val="IT Category Codes"/>
      <sheetName val="YR99 RENTAL ACCRUAL"/>
      <sheetName val="Format (2)"/>
      <sheetName val="COGS"/>
      <sheetName val="Sales"/>
      <sheetName val="E1"/>
      <sheetName val="F2-3-6 OH absorbtion rate "/>
      <sheetName val="0000"/>
      <sheetName val="Install"/>
      <sheetName val="tax-ss"/>
      <sheetName val="U1"/>
      <sheetName val="A-1"/>
      <sheetName val="Sheet5"/>
      <sheetName val="P &amp; L EP"/>
      <sheetName val="P&amp;L JB"/>
      <sheetName val="FF-2"/>
      <sheetName val="Entity_Data"/>
      <sheetName val="1_LeadSchedule"/>
      <sheetName val="Interim_--&gt;_Top"/>
      <sheetName val="Main_orig"/>
      <sheetName val="Effort_A"/>
      <sheetName val="Effort_P"/>
      <sheetName val="Proj_Summ"/>
      <sheetName val="CA_Sheet"/>
      <sheetName val="NADIA_2111"/>
      <sheetName val="IT_Category_Codes"/>
      <sheetName val="YR99_RENTAL_ACCRUAL"/>
      <sheetName val="Format_(2)"/>
      <sheetName val="F2-3-6_OH_absorbtion_rate_"/>
      <sheetName val="P_&amp;_L_EP"/>
      <sheetName val="P&amp;L_JB"/>
      <sheetName val="EBIT Summary"/>
      <sheetName val="EBIT Walk"/>
      <sheetName val="SAG"/>
      <sheetName val="wbs"/>
      <sheetName val="FF-3"/>
      <sheetName val="FF-2 (1)"/>
      <sheetName val="Close"/>
      <sheetName val="CIP"/>
      <sheetName val="COA"/>
      <sheetName val="dl"/>
      <sheetName val="dlh"/>
      <sheetName val="TB"/>
      <sheetName val="CBO0497"/>
      <sheetName val="Dept Code TABLE"/>
      <sheetName val="MainComp"/>
      <sheetName val="Macola GL"/>
      <sheetName val="FF-21(a)"/>
      <sheetName val="CBiz"/>
      <sheetName val="APR 05"/>
      <sheetName val="JAN 06"/>
      <sheetName val="JUL 05"/>
      <sheetName val="OCT 05"/>
      <sheetName val="Dir"/>
      <sheetName val="F-5"/>
      <sheetName val="K4. F&amp;F"/>
      <sheetName val="App WP-11"/>
      <sheetName val="Price Master"/>
      <sheetName val="Annx1"/>
      <sheetName val="Drop-down List Values"/>
      <sheetName val="Chart of Account"/>
      <sheetName val="Other Services"/>
      <sheetName val="Bal Sheet"/>
      <sheetName val="WIP"/>
      <sheetName val="B-4"/>
      <sheetName val="A"/>
      <sheetName val="PARAMETERS"/>
      <sheetName val="TB24"/>
      <sheetName val="Chemlist"/>
      <sheetName val="currency"/>
      <sheetName val="co_code"/>
      <sheetName val="Information"/>
      <sheetName val="Main_orig1"/>
      <sheetName val="Entity_Data1"/>
      <sheetName val="Interim_--&gt;_Top1"/>
      <sheetName val="1_LeadSchedule1"/>
      <sheetName val="NADIA_21111"/>
      <sheetName val="Effort_A1"/>
      <sheetName val="Effort_P1"/>
      <sheetName val="Proj_Summ1"/>
      <sheetName val="CA_Sheet1"/>
      <sheetName val="IT_Category_Codes1"/>
      <sheetName val="F2-3-6_OH_absorbtion_rate_1"/>
      <sheetName val="YR99_RENTAL_ACCRUAL1"/>
      <sheetName val="Format_(2)1"/>
      <sheetName val="P_&amp;_L_EP1"/>
      <sheetName val="P&amp;L_JB1"/>
      <sheetName val="Macola_GL"/>
      <sheetName val="Dept_Code_TABLE"/>
      <sheetName val="FF-2_(1)"/>
      <sheetName val="K4__F&amp;F"/>
      <sheetName val="acs"/>
      <sheetName val="Sheet1"/>
      <sheetName val="Sheet3"/>
      <sheetName val="P&amp;L"/>
      <sheetName val="Rc"/>
      <sheetName val="DTD"/>
      <sheetName val="UB1"/>
      <sheetName val="Categories"/>
      <sheetName val="DFA"/>
      <sheetName val="3 P&amp;L "/>
      <sheetName val="KTI92-96"/>
      <sheetName val="2001"/>
      <sheetName val="BPCOR DETAILS"/>
      <sheetName val="BPMKT DETAILS"/>
      <sheetName val="Company Info"/>
      <sheetName val="Control"/>
      <sheetName val="E3.1"/>
      <sheetName val="E1.1"/>
      <sheetName val="E2.1"/>
      <sheetName val="AR JAN'02"/>
      <sheetName val="Disposals"/>
      <sheetName val="A-P&amp;L"/>
      <sheetName val="Insurance exposure "/>
      <sheetName val="spread"/>
      <sheetName val="MV"/>
      <sheetName val="Entity_Data2"/>
      <sheetName val="1_LeadSchedule2"/>
      <sheetName val="Interim_--&gt;_Top2"/>
      <sheetName val="Main_orig2"/>
      <sheetName val="Effort_A2"/>
      <sheetName val="Effort_P2"/>
      <sheetName val="Proj_Summ2"/>
      <sheetName val="CA_Sheet2"/>
      <sheetName val="NADIA_21112"/>
      <sheetName val="IT_Category_Codes2"/>
      <sheetName val="YR99_RENTAL_ACCRUAL2"/>
      <sheetName val="Format_(2)2"/>
      <sheetName val="F2-3-6_OH_absorbtion_rate_2"/>
      <sheetName val="Dept_Code_TABLE1"/>
      <sheetName val="P_&amp;_L_EP2"/>
      <sheetName val="P&amp;L_JB2"/>
      <sheetName val="EBIT_Summary"/>
      <sheetName val="EBIT_Walk"/>
      <sheetName val="5_Analysis"/>
      <sheetName val="Macola_GL1"/>
      <sheetName val="FF-2_(1)1"/>
      <sheetName val="K4__F&amp;F1"/>
      <sheetName val="APR_05"/>
      <sheetName val="JAN_06"/>
      <sheetName val="JUL_05"/>
      <sheetName val="OCT_05"/>
      <sheetName val="Drop-down_List_Values"/>
      <sheetName val="Chart_of_Account"/>
      <sheetName val="App_WP-11"/>
      <sheetName val="Price_Master"/>
      <sheetName val="Other_Services"/>
      <sheetName val="Bal_Sheet"/>
      <sheetName val="3_P&amp;L_"/>
      <sheetName val="BPCOR_DETAILS"/>
      <sheetName val="BPMKT_DETAILS"/>
      <sheetName val="Company_Info"/>
      <sheetName val="(O3) CA Sheet"/>
      <sheetName val="1120"/>
      <sheetName val="BPR-Gym"/>
      <sheetName val="FTT- Profitability"/>
      <sheetName val="Additional Procedures"/>
      <sheetName val="FTT- Balance Sheet"/>
      <sheetName val="FADISP-FY2002(B)"/>
      <sheetName val="U2 - Sales"/>
      <sheetName val="Customize Your Loan Manager"/>
      <sheetName val="Loan Amortization Table"/>
      <sheetName val="ASSLIST2.XLS"/>
      <sheetName val="IBACOMP.XLS"/>
      <sheetName val="Data"/>
      <sheetName val="U5"/>
      <sheetName val="CODE1"/>
      <sheetName val="PL"/>
      <sheetName val="A3|1"/>
      <sheetName val="U1101"/>
      <sheetName val="Source"/>
      <sheetName val="Co info"/>
      <sheetName val="FS"/>
      <sheetName val="BB-11(CAR)"/>
      <sheetName val="BB-5(Fire)"/>
      <sheetName val="BB-13(liabilities)"/>
      <sheetName val="BB-10(Cargo)"/>
      <sheetName val="BB-9(Hull)"/>
      <sheetName val="BB-7(ACT)"/>
      <sheetName val="BB-6(MO)"/>
      <sheetName val="BB-14(other)"/>
      <sheetName val="BB-8(PA)"/>
      <sheetName val="BB-12(WC)"/>
      <sheetName val="New 2011"/>
      <sheetName val="INFO_PAGE"/>
      <sheetName val="CR.AJE"/>
      <sheetName val="0110"/>
      <sheetName val="Appx B"/>
      <sheetName val="Renovation-Nov"/>
      <sheetName val="F&amp;F-Nov"/>
      <sheetName val="FF_2"/>
      <sheetName val="BS"/>
      <sheetName val="JE"/>
      <sheetName val="Chart_of_Accounts"/>
      <sheetName val="OE"/>
      <sheetName val="Sheet2"/>
      <sheetName val="Index"/>
      <sheetName val="Links"/>
      <sheetName val="Lead"/>
      <sheetName val="Mfg"/>
      <sheetName val="CF-INFLOWS-P1"/>
      <sheetName val="InterCo Loan"/>
      <sheetName val="JV INDEX"/>
      <sheetName val="jun94"/>
      <sheetName val="CFlowPg1"/>
      <sheetName val="IncomeStatement"/>
      <sheetName val="20.0"/>
      <sheetName val="03.0"/>
      <sheetName val="100.1"/>
      <sheetName val="sales for Dec"/>
      <sheetName val=" By Me_x000c_Recent Music_x0010_Recent Docu"/>
      <sheetName val="CashFlow"/>
      <sheetName val="Start"/>
      <sheetName val="gl"/>
      <sheetName val="BPR"/>
      <sheetName val="MD Jun 11"/>
      <sheetName val="0100"/>
      <sheetName val="CODA posting USD"/>
      <sheetName val="cashflowcomp"/>
      <sheetName val="WMBS0407"/>
      <sheetName val="WMIS0407"/>
      <sheetName val="E3_1"/>
      <sheetName val="E1_1"/>
      <sheetName val="E2_1"/>
      <sheetName val="F-1,F-3"/>
      <sheetName val="FA"/>
      <sheetName val="Backlog_ABM"/>
      <sheetName val="532188"/>
    </sheetNames>
    <sheetDataSet>
      <sheetData sheetId="0" refreshError="1">
        <row r="3">
          <cell r="B3">
            <v>3.968253968253968E-2</v>
          </cell>
        </row>
        <row r="11">
          <cell r="A11">
            <v>20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0.13100000000000001</v>
          </cell>
          <cell r="I11">
            <v>0.13100000000000001</v>
          </cell>
          <cell r="J11">
            <v>0.13100000000000001</v>
          </cell>
          <cell r="K11">
            <v>0.13100000000000001</v>
          </cell>
        </row>
        <row r="12">
          <cell r="A12">
            <v>25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0.16900000000000001</v>
          </cell>
          <cell r="G12">
            <v>0.16900000000000001</v>
          </cell>
          <cell r="H12">
            <v>0.16900000000000001</v>
          </cell>
          <cell r="I12">
            <v>0.16900000000000001</v>
          </cell>
          <cell r="J12">
            <v>0.16900000000000001</v>
          </cell>
          <cell r="K12">
            <v>0.19800000000000001</v>
          </cell>
        </row>
        <row r="13">
          <cell r="A13">
            <v>32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0.22500000000000001</v>
          </cell>
          <cell r="G13">
            <v>0.22500000000000001</v>
          </cell>
          <cell r="H13">
            <v>0.22900000000000001</v>
          </cell>
          <cell r="I13">
            <v>0.26900000000000002</v>
          </cell>
          <cell r="J13">
            <v>0.26900000000000002</v>
          </cell>
          <cell r="K13">
            <v>0.32500000000000001</v>
          </cell>
        </row>
        <row r="14">
          <cell r="A14">
            <v>40</v>
          </cell>
          <cell r="B14">
            <v>0</v>
          </cell>
          <cell r="C14">
            <v>0</v>
          </cell>
          <cell r="D14">
            <v>0</v>
          </cell>
          <cell r="E14">
            <v>0.28100000000000003</v>
          </cell>
          <cell r="F14">
            <v>0.28100000000000003</v>
          </cell>
          <cell r="G14">
            <v>0.29699999999999999</v>
          </cell>
          <cell r="H14">
            <v>0.35799999999999998</v>
          </cell>
          <cell r="I14">
            <v>0.42699999999999999</v>
          </cell>
          <cell r="J14">
            <v>0.42699999999999999</v>
          </cell>
          <cell r="K14">
            <v>0.50700000000000001</v>
          </cell>
        </row>
        <row r="15">
          <cell r="A15">
            <v>50</v>
          </cell>
          <cell r="B15">
            <v>0</v>
          </cell>
          <cell r="C15">
            <v>0</v>
          </cell>
          <cell r="D15">
            <v>0.35599999999999998</v>
          </cell>
          <cell r="E15">
            <v>0.37</v>
          </cell>
          <cell r="F15">
            <v>0.436</v>
          </cell>
          <cell r="G15">
            <v>0.45600000000000002</v>
          </cell>
          <cell r="H15">
            <v>0.54600000000000004</v>
          </cell>
          <cell r="I15">
            <v>0.66300000000000003</v>
          </cell>
          <cell r="J15">
            <v>0.66300000000000003</v>
          </cell>
          <cell r="K15">
            <v>0.78600000000000003</v>
          </cell>
        </row>
        <row r="16">
          <cell r="A16">
            <v>63</v>
          </cell>
          <cell r="B16">
            <v>0</v>
          </cell>
          <cell r="C16">
            <v>0.45400000000000001</v>
          </cell>
          <cell r="D16">
            <v>0.47099999999999997</v>
          </cell>
          <cell r="E16">
            <v>0.58299999999999996</v>
          </cell>
          <cell r="F16">
            <v>0.68300000000000005</v>
          </cell>
          <cell r="G16">
            <v>0.71599999999999997</v>
          </cell>
          <cell r="H16">
            <v>0.87</v>
          </cell>
          <cell r="I16">
            <v>1.05</v>
          </cell>
          <cell r="J16">
            <v>1.05</v>
          </cell>
          <cell r="K16">
            <v>1.26</v>
          </cell>
        </row>
        <row r="17">
          <cell r="A17">
            <v>75</v>
          </cell>
          <cell r="B17">
            <v>0</v>
          </cell>
          <cell r="C17">
            <v>0.54400000000000004</v>
          </cell>
          <cell r="D17">
            <v>0.66900000000000004</v>
          </cell>
          <cell r="E17">
            <v>0.82199999999999995</v>
          </cell>
          <cell r="F17">
            <v>0.97199999999999998</v>
          </cell>
          <cell r="G17">
            <v>1.01</v>
          </cell>
          <cell r="H17">
            <v>1.21</v>
          </cell>
          <cell r="I17">
            <v>1.47</v>
          </cell>
          <cell r="J17">
            <v>1.47</v>
          </cell>
          <cell r="K17">
            <v>1.77</v>
          </cell>
        </row>
        <row r="18">
          <cell r="A18">
            <v>90</v>
          </cell>
          <cell r="B18">
            <v>0.65600000000000003</v>
          </cell>
          <cell r="C18">
            <v>0.78300000000000003</v>
          </cell>
          <cell r="D18">
            <v>0.97</v>
          </cell>
          <cell r="E18">
            <v>1.18</v>
          </cell>
          <cell r="F18">
            <v>1.38</v>
          </cell>
          <cell r="G18">
            <v>1.45</v>
          </cell>
          <cell r="H18">
            <v>1.74</v>
          </cell>
          <cell r="I18">
            <v>2.12</v>
          </cell>
          <cell r="J18">
            <v>2.12</v>
          </cell>
          <cell r="K18">
            <v>2.5499999999999998</v>
          </cell>
        </row>
        <row r="19">
          <cell r="A19">
            <v>110</v>
          </cell>
          <cell r="B19">
            <v>0.93200000000000005</v>
          </cell>
          <cell r="C19">
            <v>1.17</v>
          </cell>
          <cell r="D19">
            <v>1.42</v>
          </cell>
          <cell r="E19">
            <v>1.77</v>
          </cell>
          <cell r="F19">
            <v>2.08</v>
          </cell>
          <cell r="G19">
            <v>2.16</v>
          </cell>
          <cell r="H19">
            <v>2.62</v>
          </cell>
          <cell r="I19">
            <v>3.16</v>
          </cell>
          <cell r="J19">
            <v>3.16</v>
          </cell>
          <cell r="K19">
            <v>3.78</v>
          </cell>
        </row>
        <row r="20">
          <cell r="A20">
            <v>125</v>
          </cell>
          <cell r="B20">
            <v>1.22</v>
          </cell>
          <cell r="C20">
            <v>1.51</v>
          </cell>
          <cell r="D20">
            <v>1.84</v>
          </cell>
          <cell r="E20">
            <v>2.2799999999999998</v>
          </cell>
          <cell r="F20">
            <v>2.66</v>
          </cell>
          <cell r="G20">
            <v>2.76</v>
          </cell>
          <cell r="H20">
            <v>3.37</v>
          </cell>
          <cell r="I20">
            <v>4.08</v>
          </cell>
          <cell r="J20">
            <v>4.08</v>
          </cell>
          <cell r="K20">
            <v>4.8899999999999997</v>
          </cell>
        </row>
        <row r="21">
          <cell r="A21">
            <v>140</v>
          </cell>
          <cell r="B21">
            <v>1.53</v>
          </cell>
          <cell r="C21">
            <v>1.87</v>
          </cell>
          <cell r="D21">
            <v>2.3199999999999998</v>
          </cell>
          <cell r="E21">
            <v>2.83</v>
          </cell>
          <cell r="F21">
            <v>3.35</v>
          </cell>
          <cell r="G21">
            <v>3.46</v>
          </cell>
          <cell r="H21">
            <v>4.22</v>
          </cell>
          <cell r="I21">
            <v>5.09</v>
          </cell>
          <cell r="J21">
            <v>5.09</v>
          </cell>
          <cell r="K21">
            <v>6.13</v>
          </cell>
        </row>
        <row r="22">
          <cell r="A22">
            <v>160</v>
          </cell>
          <cell r="B22">
            <v>1.94</v>
          </cell>
          <cell r="C22">
            <v>2.42</v>
          </cell>
          <cell r="D22">
            <v>3.04</v>
          </cell>
          <cell r="E22">
            <v>3.71</v>
          </cell>
          <cell r="F22">
            <v>4.3499999999999996</v>
          </cell>
          <cell r="G22">
            <v>4.5199999999999996</v>
          </cell>
          <cell r="H22">
            <v>5.51</v>
          </cell>
          <cell r="I22">
            <v>6.68</v>
          </cell>
          <cell r="J22">
            <v>6.68</v>
          </cell>
          <cell r="K22">
            <v>8.15</v>
          </cell>
        </row>
        <row r="23">
          <cell r="A23">
            <v>180</v>
          </cell>
          <cell r="B23">
            <v>2.4700000000000002</v>
          </cell>
          <cell r="C23">
            <v>3.06</v>
          </cell>
          <cell r="D23">
            <v>3.78</v>
          </cell>
          <cell r="E23">
            <v>4.67</v>
          </cell>
          <cell r="F23">
            <v>5.53</v>
          </cell>
          <cell r="G23">
            <v>5.72</v>
          </cell>
          <cell r="H23">
            <v>7</v>
          </cell>
          <cell r="I23">
            <v>8.6199999999999992</v>
          </cell>
          <cell r="J23">
            <v>8.6199999999999992</v>
          </cell>
          <cell r="K23">
            <v>10.3</v>
          </cell>
        </row>
        <row r="24">
          <cell r="A24">
            <v>200</v>
          </cell>
          <cell r="B24">
            <v>3.04</v>
          </cell>
          <cell r="C24">
            <v>3.83</v>
          </cell>
          <cell r="D24">
            <v>4.6900000000000004</v>
          </cell>
          <cell r="E24">
            <v>5.78</v>
          </cell>
          <cell r="F24">
            <v>6.8</v>
          </cell>
          <cell r="G24">
            <v>7.06</v>
          </cell>
          <cell r="H24">
            <v>8.58</v>
          </cell>
          <cell r="I24">
            <v>10.6</v>
          </cell>
          <cell r="J24">
            <v>10.6</v>
          </cell>
          <cell r="K24">
            <v>12.7</v>
          </cell>
        </row>
        <row r="25">
          <cell r="A25">
            <v>225</v>
          </cell>
          <cell r="B25">
            <v>3.85</v>
          </cell>
          <cell r="C25">
            <v>4.7699999999999996</v>
          </cell>
          <cell r="D25">
            <v>5.9</v>
          </cell>
          <cell r="E25">
            <v>7.31</v>
          </cell>
          <cell r="F25">
            <v>8.57</v>
          </cell>
          <cell r="G25">
            <v>8.9499999999999993</v>
          </cell>
          <cell r="H25">
            <v>11.1</v>
          </cell>
          <cell r="I25">
            <v>13.5</v>
          </cell>
          <cell r="J25">
            <v>13.5</v>
          </cell>
          <cell r="K25">
            <v>16.100000000000001</v>
          </cell>
        </row>
        <row r="26">
          <cell r="A26">
            <v>250</v>
          </cell>
          <cell r="B26">
            <v>4.75</v>
          </cell>
          <cell r="C26">
            <v>5.91</v>
          </cell>
          <cell r="D26">
            <v>7.3</v>
          </cell>
          <cell r="E26">
            <v>8.94</v>
          </cell>
          <cell r="F26">
            <v>10.6</v>
          </cell>
          <cell r="G26">
            <v>11</v>
          </cell>
          <cell r="H26">
            <v>13.7</v>
          </cell>
          <cell r="I26">
            <v>16.600000000000001</v>
          </cell>
          <cell r="J26">
            <v>16.600000000000001</v>
          </cell>
          <cell r="K26">
            <v>19.8</v>
          </cell>
        </row>
        <row r="27">
          <cell r="A27">
            <v>280</v>
          </cell>
          <cell r="B27">
            <v>5.97</v>
          </cell>
          <cell r="C27">
            <v>7.4</v>
          </cell>
          <cell r="D27">
            <v>9.11</v>
          </cell>
          <cell r="E27">
            <v>11.3</v>
          </cell>
          <cell r="F27">
            <v>13.2</v>
          </cell>
          <cell r="G27">
            <v>14.1</v>
          </cell>
          <cell r="H27">
            <v>17.2</v>
          </cell>
          <cell r="I27">
            <v>20.8</v>
          </cell>
          <cell r="J27">
            <v>20.8</v>
          </cell>
          <cell r="K27">
            <v>24.9</v>
          </cell>
        </row>
        <row r="28">
          <cell r="A28">
            <v>315</v>
          </cell>
          <cell r="B28">
            <v>7.5</v>
          </cell>
          <cell r="C28">
            <v>9.3699999999999992</v>
          </cell>
          <cell r="D28">
            <v>11.6</v>
          </cell>
          <cell r="E28">
            <v>14.2</v>
          </cell>
          <cell r="F28">
            <v>17.100000000000001</v>
          </cell>
          <cell r="G28">
            <v>17.899999999999999</v>
          </cell>
          <cell r="H28">
            <v>21.8</v>
          </cell>
          <cell r="I28">
            <v>26.3</v>
          </cell>
          <cell r="J28">
            <v>26.3</v>
          </cell>
          <cell r="K28">
            <v>31.5</v>
          </cell>
        </row>
        <row r="29">
          <cell r="A29">
            <v>355</v>
          </cell>
          <cell r="B29">
            <v>9.5500000000000007</v>
          </cell>
          <cell r="C29">
            <v>11.9</v>
          </cell>
          <cell r="D29">
            <v>14.7</v>
          </cell>
          <cell r="E29">
            <v>18.399999999999999</v>
          </cell>
          <cell r="F29">
            <v>21.8</v>
          </cell>
          <cell r="G29">
            <v>22.7</v>
          </cell>
          <cell r="H29">
            <v>27.6</v>
          </cell>
          <cell r="I29">
            <v>33.299999999999997</v>
          </cell>
          <cell r="J29">
            <v>33.299999999999997</v>
          </cell>
          <cell r="K29">
            <v>40</v>
          </cell>
        </row>
        <row r="30">
          <cell r="A30">
            <v>400</v>
          </cell>
          <cell r="B30">
            <v>12.1</v>
          </cell>
          <cell r="C30">
            <v>15.1</v>
          </cell>
          <cell r="D30">
            <v>18.600000000000001</v>
          </cell>
          <cell r="E30">
            <v>23.4</v>
          </cell>
          <cell r="F30">
            <v>27.7</v>
          </cell>
          <cell r="G30">
            <v>28.7</v>
          </cell>
          <cell r="H30">
            <v>35</v>
          </cell>
          <cell r="I30">
            <v>42.3</v>
          </cell>
          <cell r="J30">
            <v>42.3</v>
          </cell>
          <cell r="K30">
            <v>50.6</v>
          </cell>
        </row>
        <row r="31">
          <cell r="A31">
            <v>450</v>
          </cell>
          <cell r="B31">
            <v>15.3</v>
          </cell>
          <cell r="C31">
            <v>19</v>
          </cell>
          <cell r="D31">
            <v>25.4</v>
          </cell>
          <cell r="E31">
            <v>29.7</v>
          </cell>
          <cell r="F31">
            <v>35</v>
          </cell>
          <cell r="G31">
            <v>36.4</v>
          </cell>
          <cell r="H31">
            <v>44.3</v>
          </cell>
          <cell r="I31">
            <v>53.7</v>
          </cell>
          <cell r="J31">
            <v>53.7</v>
          </cell>
          <cell r="K31">
            <v>64.3</v>
          </cell>
        </row>
        <row r="32">
          <cell r="A32">
            <v>500</v>
          </cell>
          <cell r="B32">
            <v>18.899999999999999</v>
          </cell>
          <cell r="C32">
            <v>23.4</v>
          </cell>
          <cell r="D32">
            <v>29.6</v>
          </cell>
          <cell r="E32">
            <v>36.6</v>
          </cell>
          <cell r="F32">
            <v>43.1</v>
          </cell>
          <cell r="G32">
            <v>44.8</v>
          </cell>
          <cell r="H32">
            <v>54.8</v>
          </cell>
          <cell r="I32">
            <v>66.2</v>
          </cell>
          <cell r="J32">
            <v>66.2</v>
          </cell>
          <cell r="K32">
            <v>79.3</v>
          </cell>
        </row>
        <row r="33">
          <cell r="A33">
            <v>560</v>
          </cell>
          <cell r="B33">
            <v>23.7</v>
          </cell>
          <cell r="C33">
            <v>30.1</v>
          </cell>
          <cell r="D33">
            <v>37.200000000000003</v>
          </cell>
          <cell r="E33">
            <v>45.9</v>
          </cell>
          <cell r="F33">
            <v>54.2</v>
          </cell>
          <cell r="G33">
            <v>56.2</v>
          </cell>
          <cell r="H33">
            <v>68.599999999999994</v>
          </cell>
          <cell r="I33">
            <v>82.9</v>
          </cell>
          <cell r="J33">
            <v>82.9</v>
          </cell>
          <cell r="K33">
            <v>0</v>
          </cell>
        </row>
        <row r="34">
          <cell r="A34">
            <v>630</v>
          </cell>
          <cell r="B34">
            <v>29.9</v>
          </cell>
          <cell r="C34">
            <v>38</v>
          </cell>
          <cell r="D34">
            <v>47.1</v>
          </cell>
          <cell r="E34">
            <v>58</v>
          </cell>
          <cell r="F34">
            <v>68.400000000000006</v>
          </cell>
          <cell r="G34">
            <v>71.099999999999994</v>
          </cell>
          <cell r="H34">
            <v>86.8</v>
          </cell>
          <cell r="I34">
            <v>105</v>
          </cell>
          <cell r="J34">
            <v>105</v>
          </cell>
          <cell r="K34">
            <v>0</v>
          </cell>
        </row>
        <row r="35">
          <cell r="A35">
            <v>710</v>
          </cell>
          <cell r="B35">
            <v>39</v>
          </cell>
          <cell r="C35">
            <v>48.4</v>
          </cell>
          <cell r="D35">
            <v>59.8</v>
          </cell>
          <cell r="E35">
            <v>73.8</v>
          </cell>
          <cell r="F35">
            <v>87</v>
          </cell>
          <cell r="G35">
            <v>90.4</v>
          </cell>
          <cell r="H35">
            <v>110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800</v>
          </cell>
          <cell r="B36">
            <v>49.4</v>
          </cell>
          <cell r="C36">
            <v>61.3</v>
          </cell>
          <cell r="D36">
            <v>75.8</v>
          </cell>
          <cell r="E36">
            <v>93.5</v>
          </cell>
          <cell r="F36">
            <v>110</v>
          </cell>
          <cell r="G36">
            <v>115</v>
          </cell>
          <cell r="H36">
            <v>140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900</v>
          </cell>
          <cell r="B37">
            <v>62.4</v>
          </cell>
          <cell r="C37">
            <v>77.7</v>
          </cell>
          <cell r="D37">
            <v>96.8</v>
          </cell>
          <cell r="E37">
            <v>118</v>
          </cell>
          <cell r="F37">
            <v>140</v>
          </cell>
          <cell r="G37">
            <v>146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1000</v>
          </cell>
          <cell r="B38">
            <v>76.8</v>
          </cell>
          <cell r="C38">
            <v>95.6</v>
          </cell>
          <cell r="D38">
            <v>119</v>
          </cell>
          <cell r="E38">
            <v>146</v>
          </cell>
          <cell r="F38">
            <v>173</v>
          </cell>
          <cell r="G38">
            <v>179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1200</v>
          </cell>
          <cell r="B39">
            <v>111</v>
          </cell>
          <cell r="C39">
            <v>137.69999999999999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accumdeprn"/>
      <sheetName val="addl cost"/>
      <sheetName val="dev_exp (2)"/>
      <sheetName val="dev_exp"/>
      <sheetName val="Addl Dev Exp"/>
      <sheetName val="5 Analysis"/>
      <sheetName val="FSA"/>
      <sheetName val="U2 - Sales"/>
      <sheetName val="U"/>
      <sheetName val="FF-21(a)"/>
      <sheetName val="N2 Detailed Listing (Pre-final)"/>
      <sheetName val="1 LeadSchedule"/>
      <sheetName val="BPR"/>
      <sheetName val="CR.AJE"/>
      <sheetName val="depn-Sep 03"/>
      <sheetName val="consol"/>
      <sheetName val="TITLE"/>
      <sheetName val="Code"/>
      <sheetName val="ADD"/>
      <sheetName val="F-3"/>
      <sheetName val="B"/>
      <sheetName val="D"/>
      <sheetName val="FF-1"/>
      <sheetName val="Bal Sheet"/>
      <sheetName val="gl"/>
      <sheetName val="PA"/>
      <sheetName val="DAILY BANK"/>
      <sheetName val="Assumptions 1"/>
      <sheetName val="O2 TC"/>
      <sheetName val="O4 CA"/>
      <sheetName val="6A CA"/>
      <sheetName val="FF-2"/>
      <sheetName val="FF-6"/>
      <sheetName val="CBO0497"/>
      <sheetName val="COMP"/>
      <sheetName val="MV"/>
      <sheetName val="DTD"/>
      <sheetName val="Sheet3"/>
      <sheetName val="MDN"/>
      <sheetName val="NGA"/>
      <sheetName val="Weights"/>
      <sheetName val="Sheet2"/>
      <sheetName val="#REF"/>
      <sheetName val="Data Sheet"/>
      <sheetName val="DFA"/>
      <sheetName val="Menu"/>
      <sheetName val="C"/>
      <sheetName val="FF-3"/>
      <sheetName val="Addition"/>
      <sheetName val="CA"/>
      <sheetName val="SCH B"/>
      <sheetName val="Sheet1"/>
      <sheetName val="Lists"/>
      <sheetName val="Q(HP)"/>
      <sheetName val="SCHEDULE"/>
      <sheetName val="Q-HP-14"/>
      <sheetName val="Q-HP-39"/>
      <sheetName val="K1-1"/>
      <sheetName val="Q1"/>
      <sheetName val="addl_cost"/>
      <sheetName val="dev_exp_(2)"/>
      <sheetName val="Addl_Dev_Exp"/>
      <sheetName val="Assumptions_1"/>
      <sheetName val="U2_-_Sales"/>
      <sheetName val="FF-50"/>
      <sheetName val="F300"/>
      <sheetName val="Disposal"/>
      <sheetName val="HP"/>
      <sheetName val="FA_Rec"/>
      <sheetName val="dirlist"/>
      <sheetName val="mfg"/>
      <sheetName val="A-1"/>
      <sheetName val="4FA-ADD"/>
      <sheetName val="Cashflow"/>
      <sheetName val="Vendors costs"/>
      <sheetName val="Quarterly3"/>
      <sheetName val="leasehold"/>
      <sheetName val="CA Sheet"/>
      <sheetName val="FPG"/>
      <sheetName val="Sch18-34"/>
      <sheetName val="M_Maincomp"/>
      <sheetName val="Q-HP-44"/>
      <sheetName val="Financial Summary"/>
      <sheetName val="Co info"/>
      <sheetName val="1997"/>
      <sheetName val="Q-HP-31"/>
      <sheetName val="p&amp;L"/>
      <sheetName val="HP99"/>
    </sheetNames>
    <sheetDataSet>
      <sheetData sheetId="0">
        <row r="3">
          <cell r="A3" t="str">
            <v>YTD DEPRECIATION</v>
          </cell>
        </row>
      </sheetData>
      <sheetData sheetId="1">
        <row r="3">
          <cell r="A3" t="str">
            <v>COST</v>
          </cell>
        </row>
      </sheetData>
      <sheetData sheetId="2" refreshError="1">
        <row r="3">
          <cell r="A3" t="str">
            <v>YTD DEPRECIATION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 - BCN 300</v>
          </cell>
          <cell r="B4">
            <v>717.72</v>
          </cell>
          <cell r="C4">
            <v>1435.44</v>
          </cell>
          <cell r="D4">
            <v>2153.16</v>
          </cell>
          <cell r="E4">
            <v>2272.0299999999997</v>
          </cell>
          <cell r="F4">
            <v>2272.0299999999997</v>
          </cell>
          <cell r="G4">
            <v>2272.0299999999997</v>
          </cell>
          <cell r="H4">
            <v>2272.0299999999997</v>
          </cell>
          <cell r="I4">
            <v>2272.0299999999997</v>
          </cell>
          <cell r="J4">
            <v>2272.0299999999997</v>
          </cell>
          <cell r="K4">
            <v>2272.0299999999997</v>
          </cell>
          <cell r="L4">
            <v>2272.0299999999997</v>
          </cell>
          <cell r="M4">
            <v>2272.0299999999997</v>
          </cell>
        </row>
        <row r="5">
          <cell r="A5" t="str">
            <v>Firearms</v>
          </cell>
          <cell r="B5">
            <v>132.94999999999999</v>
          </cell>
          <cell r="C5">
            <v>265.89999999999998</v>
          </cell>
          <cell r="D5">
            <v>398.84999999999997</v>
          </cell>
          <cell r="E5">
            <v>531.79999999999995</v>
          </cell>
          <cell r="F5">
            <v>993.91</v>
          </cell>
          <cell r="G5">
            <v>1456.02</v>
          </cell>
          <cell r="H5">
            <v>1918.13</v>
          </cell>
          <cell r="I5">
            <v>2380.2400000000002</v>
          </cell>
          <cell r="J5">
            <v>2842.3500000000004</v>
          </cell>
          <cell r="K5">
            <v>3304.4500000000003</v>
          </cell>
          <cell r="L5">
            <v>3766.55</v>
          </cell>
          <cell r="M5">
            <v>4228.6500000000005</v>
          </cell>
        </row>
        <row r="6">
          <cell r="A6" t="str">
            <v>2 set plan hanger stands &amp; 20 hangers</v>
          </cell>
          <cell r="B6">
            <v>13.25</v>
          </cell>
          <cell r="C6">
            <v>26.5</v>
          </cell>
          <cell r="D6">
            <v>39.75</v>
          </cell>
          <cell r="E6">
            <v>53</v>
          </cell>
          <cell r="F6">
            <v>66.25</v>
          </cell>
          <cell r="G6">
            <v>79.5</v>
          </cell>
          <cell r="H6">
            <v>92.75</v>
          </cell>
          <cell r="I6">
            <v>106</v>
          </cell>
          <cell r="J6">
            <v>119.25</v>
          </cell>
          <cell r="K6">
            <v>132.5</v>
          </cell>
          <cell r="L6">
            <v>145.75</v>
          </cell>
          <cell r="M6">
            <v>159</v>
          </cell>
        </row>
        <row r="7">
          <cell r="A7" t="str">
            <v>3 units Lion steel cupboard with castor</v>
          </cell>
          <cell r="B7">
            <v>10.33</v>
          </cell>
          <cell r="C7">
            <v>20.66</v>
          </cell>
          <cell r="D7">
            <v>30.990000000000002</v>
          </cell>
          <cell r="E7">
            <v>41.32</v>
          </cell>
          <cell r="F7">
            <v>51.65</v>
          </cell>
          <cell r="G7">
            <v>61.98</v>
          </cell>
          <cell r="H7">
            <v>72.3</v>
          </cell>
          <cell r="I7">
            <v>82.62</v>
          </cell>
          <cell r="J7">
            <v>92.94</v>
          </cell>
          <cell r="K7">
            <v>103.25999999999999</v>
          </cell>
          <cell r="L7">
            <v>113.57999999999998</v>
          </cell>
          <cell r="M7">
            <v>123.89999999999998</v>
          </cell>
        </row>
        <row r="8">
          <cell r="A8" t="str">
            <v>2 units Typist chair w/o arm</v>
          </cell>
          <cell r="B8">
            <v>4.67</v>
          </cell>
          <cell r="C8">
            <v>9.34</v>
          </cell>
          <cell r="D8">
            <v>14.01</v>
          </cell>
          <cell r="E8">
            <v>18.68</v>
          </cell>
          <cell r="F8">
            <v>23.35</v>
          </cell>
          <cell r="G8">
            <v>28.020000000000003</v>
          </cell>
          <cell r="H8">
            <v>32.690000000000005</v>
          </cell>
          <cell r="I8">
            <v>37.360000000000007</v>
          </cell>
          <cell r="J8">
            <v>42.02000000000001</v>
          </cell>
          <cell r="K8">
            <v>46.680000000000007</v>
          </cell>
          <cell r="L8">
            <v>51.34</v>
          </cell>
          <cell r="M8">
            <v>56</v>
          </cell>
        </row>
        <row r="9">
          <cell r="A9" t="str">
            <v>3 units Low Back Executive chairs</v>
          </cell>
          <cell r="B9">
            <v>5.63</v>
          </cell>
          <cell r="C9">
            <v>11.26</v>
          </cell>
          <cell r="D9">
            <v>16.89</v>
          </cell>
          <cell r="E9">
            <v>22.52</v>
          </cell>
          <cell r="F9">
            <v>28.15</v>
          </cell>
          <cell r="G9">
            <v>33.78</v>
          </cell>
          <cell r="H9">
            <v>39.4</v>
          </cell>
          <cell r="I9">
            <v>45.019999999999996</v>
          </cell>
          <cell r="J9">
            <v>50.639999999999993</v>
          </cell>
          <cell r="K9">
            <v>56.259999999999991</v>
          </cell>
          <cell r="L9">
            <v>61.879999999999988</v>
          </cell>
          <cell r="M9">
            <v>67.499999999999986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132.4</v>
          </cell>
          <cell r="C19">
            <v>264.8</v>
          </cell>
          <cell r="D19">
            <v>397.20000000000005</v>
          </cell>
          <cell r="E19">
            <v>529.6</v>
          </cell>
          <cell r="F19">
            <v>662</v>
          </cell>
          <cell r="G19">
            <v>794.4</v>
          </cell>
          <cell r="H19">
            <v>926.8</v>
          </cell>
          <cell r="I19">
            <v>1059.2</v>
          </cell>
          <cell r="J19">
            <v>1191.6000000000001</v>
          </cell>
          <cell r="K19">
            <v>1324.0000000000002</v>
          </cell>
          <cell r="L19">
            <v>1456.4000000000003</v>
          </cell>
          <cell r="M19">
            <v>1588.8000000000004</v>
          </cell>
        </row>
        <row r="20">
          <cell r="A20" t="str">
            <v>3 units IBM PC300GL 166MHz</v>
          </cell>
          <cell r="B20">
            <v>194.5</v>
          </cell>
          <cell r="C20">
            <v>389</v>
          </cell>
          <cell r="D20">
            <v>583.5</v>
          </cell>
          <cell r="E20">
            <v>778</v>
          </cell>
          <cell r="F20">
            <v>972.5</v>
          </cell>
          <cell r="G20">
            <v>1167</v>
          </cell>
          <cell r="H20">
            <v>1361.5</v>
          </cell>
          <cell r="I20">
            <v>1556</v>
          </cell>
          <cell r="J20">
            <v>1750.5</v>
          </cell>
          <cell r="K20">
            <v>1945</v>
          </cell>
          <cell r="L20">
            <v>2139.5</v>
          </cell>
          <cell r="M20">
            <v>2334</v>
          </cell>
        </row>
        <row r="21">
          <cell r="A21" t="str">
            <v>3 units APC Back UPS</v>
          </cell>
          <cell r="B21">
            <v>39</v>
          </cell>
          <cell r="C21">
            <v>78</v>
          </cell>
          <cell r="D21">
            <v>117</v>
          </cell>
          <cell r="E21">
            <v>156</v>
          </cell>
          <cell r="F21">
            <v>195</v>
          </cell>
          <cell r="G21">
            <v>234</v>
          </cell>
          <cell r="H21">
            <v>273</v>
          </cell>
          <cell r="I21">
            <v>312</v>
          </cell>
          <cell r="J21">
            <v>351</v>
          </cell>
          <cell r="K21">
            <v>390</v>
          </cell>
          <cell r="L21">
            <v>429</v>
          </cell>
          <cell r="M21">
            <v>468</v>
          </cell>
        </row>
        <row r="22">
          <cell r="A22" t="str">
            <v>3 units Epson LQ-2170 Printer</v>
          </cell>
          <cell r="B22">
            <v>95</v>
          </cell>
          <cell r="C22">
            <v>190</v>
          </cell>
          <cell r="D22">
            <v>285</v>
          </cell>
          <cell r="E22">
            <v>380</v>
          </cell>
          <cell r="F22">
            <v>475</v>
          </cell>
          <cell r="G22">
            <v>570</v>
          </cell>
          <cell r="H22">
            <v>665</v>
          </cell>
          <cell r="I22">
            <v>760</v>
          </cell>
          <cell r="J22">
            <v>855</v>
          </cell>
          <cell r="K22">
            <v>950</v>
          </cell>
          <cell r="L22">
            <v>1045</v>
          </cell>
          <cell r="M22">
            <v>1140</v>
          </cell>
        </row>
        <row r="23">
          <cell r="A23" t="str">
            <v>1 unit Epson LQ-2070 Printer</v>
          </cell>
          <cell r="B23">
            <v>23.34</v>
          </cell>
          <cell r="C23">
            <v>46.68</v>
          </cell>
          <cell r="D23">
            <v>70.02</v>
          </cell>
          <cell r="E23">
            <v>93.36</v>
          </cell>
          <cell r="F23">
            <v>116.69</v>
          </cell>
          <cell r="G23">
            <v>140.01999999999998</v>
          </cell>
          <cell r="H23">
            <v>163.34999999999997</v>
          </cell>
          <cell r="I23">
            <v>186.67999999999995</v>
          </cell>
          <cell r="J23">
            <v>210.00999999999993</v>
          </cell>
          <cell r="K23">
            <v>233.33999999999992</v>
          </cell>
          <cell r="L23">
            <v>256.6699999999999</v>
          </cell>
          <cell r="M23">
            <v>279.99999999999989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170.4</v>
          </cell>
          <cell r="J24">
            <v>340.8</v>
          </cell>
          <cell r="K24">
            <v>511.20000000000005</v>
          </cell>
          <cell r="L24">
            <v>681.6</v>
          </cell>
          <cell r="M24">
            <v>852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1 unit Motorola pager</v>
          </cell>
          <cell r="B28">
            <v>1.88</v>
          </cell>
          <cell r="C28">
            <v>3.76</v>
          </cell>
          <cell r="D28">
            <v>5.64</v>
          </cell>
          <cell r="E28">
            <v>7.52</v>
          </cell>
          <cell r="F28">
            <v>9.3999999999999986</v>
          </cell>
          <cell r="G28">
            <v>11.279999999999998</v>
          </cell>
          <cell r="H28">
            <v>13.149999999999999</v>
          </cell>
          <cell r="I28">
            <v>15.02</v>
          </cell>
          <cell r="J28">
            <v>16.89</v>
          </cell>
          <cell r="K28">
            <v>18.760000000000002</v>
          </cell>
          <cell r="L28">
            <v>20.630000000000003</v>
          </cell>
          <cell r="M28">
            <v>22.500000000000004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6">
          <cell r="B36">
            <v>1370.67</v>
          </cell>
          <cell r="C36">
            <v>2741.34</v>
          </cell>
          <cell r="D36">
            <v>4112.01</v>
          </cell>
          <cell r="E36">
            <v>4883.83</v>
          </cell>
          <cell r="F36">
            <v>5865.9299999999994</v>
          </cell>
          <cell r="G36">
            <v>6848.03</v>
          </cell>
          <cell r="H36">
            <v>7830.0999999999995</v>
          </cell>
          <cell r="I36">
            <v>8982.5700000000015</v>
          </cell>
          <cell r="J36">
            <v>10135.030000000001</v>
          </cell>
          <cell r="K36">
            <v>11287.480000000001</v>
          </cell>
          <cell r="L36">
            <v>12439.93</v>
          </cell>
          <cell r="M36">
            <v>13592.380000000001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dices"/>
      <sheetName val="Construction"/>
      <sheetName val="Operations"/>
      <sheetName val="Funding"/>
      <sheetName val="Cash Accounts"/>
      <sheetName val="Taxation"/>
      <sheetName val="Equity"/>
      <sheetName val="5 Analysis"/>
    </sheetNames>
    <sheetDataSet>
      <sheetData sheetId="0">
        <row r="10">
          <cell r="C10" t="str">
            <v>JBAS Viability - 115% Increase @ GNP pc/GDP growth</v>
          </cell>
        </row>
        <row r="12">
          <cell r="C12" t="str">
            <v>Base Case</v>
          </cell>
        </row>
      </sheetData>
      <sheetData sheetId="1">
        <row r="5">
          <cell r="F5">
            <v>0</v>
          </cell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</row>
        <row r="6">
          <cell r="F6">
            <v>36525</v>
          </cell>
          <cell r="G6">
            <v>36891</v>
          </cell>
          <cell r="H6">
            <v>37256</v>
          </cell>
          <cell r="I6">
            <v>37621</v>
          </cell>
          <cell r="J6">
            <v>37986</v>
          </cell>
          <cell r="K6">
            <v>38352</v>
          </cell>
          <cell r="L6">
            <v>38717</v>
          </cell>
          <cell r="M6">
            <v>39082</v>
          </cell>
          <cell r="N6">
            <v>39447</v>
          </cell>
          <cell r="O6">
            <v>39813</v>
          </cell>
          <cell r="P6">
            <v>40178</v>
          </cell>
          <cell r="Q6">
            <v>40543</v>
          </cell>
          <cell r="R6">
            <v>40908</v>
          </cell>
          <cell r="S6">
            <v>41274</v>
          </cell>
          <cell r="T6">
            <v>41639</v>
          </cell>
          <cell r="U6">
            <v>42004</v>
          </cell>
          <cell r="V6">
            <v>42369</v>
          </cell>
          <cell r="W6">
            <v>42735</v>
          </cell>
          <cell r="X6">
            <v>43100</v>
          </cell>
          <cell r="Y6">
            <v>43465</v>
          </cell>
          <cell r="Z6">
            <v>43830</v>
          </cell>
          <cell r="AA6">
            <v>44196</v>
          </cell>
          <cell r="AB6">
            <v>44561</v>
          </cell>
          <cell r="AC6">
            <v>44926</v>
          </cell>
          <cell r="AD6">
            <v>45291</v>
          </cell>
          <cell r="AE6">
            <v>45657</v>
          </cell>
          <cell r="AF6">
            <v>46022</v>
          </cell>
          <cell r="AG6">
            <v>46387</v>
          </cell>
          <cell r="AH6">
            <v>46752</v>
          </cell>
          <cell r="AI6">
            <v>47118</v>
          </cell>
          <cell r="AJ6">
            <v>47483</v>
          </cell>
          <cell r="AK6">
            <v>47848</v>
          </cell>
        </row>
      </sheetData>
      <sheetData sheetId="2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-14008757.608299911</v>
          </cell>
        </row>
        <row r="29">
          <cell r="F29">
            <v>-356147.29700000002</v>
          </cell>
          <cell r="G29">
            <v>-1023316</v>
          </cell>
          <cell r="H29">
            <v>-1269366.08</v>
          </cell>
          <cell r="I29">
            <v>-985280.72320000001</v>
          </cell>
          <cell r="J29">
            <v>-253400</v>
          </cell>
          <cell r="K29">
            <v>-205200</v>
          </cell>
          <cell r="L29">
            <v>-211668</v>
          </cell>
          <cell r="M29">
            <v>-246555.660075647</v>
          </cell>
          <cell r="N29">
            <v>-283965.26415734575</v>
          </cell>
          <cell r="O29">
            <v>-528592.58131980069</v>
          </cell>
          <cell r="P29">
            <v>-685550.88403809513</v>
          </cell>
          <cell r="Q29">
            <v>-712972.91939961899</v>
          </cell>
          <cell r="R29">
            <v>-394663.42873172404</v>
          </cell>
          <cell r="S29">
            <v>-599602.31631145324</v>
          </cell>
          <cell r="T29">
            <v>-623586.40896391135</v>
          </cell>
          <cell r="U29">
            <v>-239355.5008712963</v>
          </cell>
          <cell r="V29">
            <v>-268112.79482488608</v>
          </cell>
          <cell r="W29">
            <v>-298787.70349336899</v>
          </cell>
          <cell r="X29">
            <v>-310739.21163310373</v>
          </cell>
          <cell r="Y29">
            <v>-280012.08157737349</v>
          </cell>
          <cell r="Z29">
            <v>-291212.56484046846</v>
          </cell>
          <cell r="AA29">
            <v>-302861.06743408722</v>
          </cell>
          <cell r="AB29">
            <v>-314975.51013145072</v>
          </cell>
          <cell r="AC29">
            <v>-327574.53053670877</v>
          </cell>
          <cell r="AD29">
            <v>-340677.51175817713</v>
          </cell>
          <cell r="AE29">
            <v>-354304.61222850421</v>
          </cell>
          <cell r="AF29">
            <v>-368476.79671764438</v>
          </cell>
          <cell r="AG29">
            <v>-383215.86858635017</v>
          </cell>
          <cell r="AH29">
            <v>-456617.391809088</v>
          </cell>
          <cell r="AI29">
            <v>-535277.89149990666</v>
          </cell>
          <cell r="AJ29">
            <v>-556689.00715990295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</row>
      </sheetData>
      <sheetData sheetId="3">
        <row r="13">
          <cell r="F13">
            <v>0</v>
          </cell>
          <cell r="G13">
            <v>-177462.58057583979</v>
          </cell>
          <cell r="H13">
            <v>-406684.52598608448</v>
          </cell>
          <cell r="I13">
            <v>-436316.6367634841</v>
          </cell>
          <cell r="J13">
            <v>-512221.3171933163</v>
          </cell>
          <cell r="K13">
            <v>-670082.43996895058</v>
          </cell>
          <cell r="L13">
            <v>-728386.76816211839</v>
          </cell>
          <cell r="M13">
            <v>-555254.96173355798</v>
          </cell>
          <cell r="N13">
            <v>-599872.10533481289</v>
          </cell>
          <cell r="O13">
            <v>-592413.76374486834</v>
          </cell>
          <cell r="P13">
            <v>-699998.56745999539</v>
          </cell>
          <cell r="Q13">
            <v>-695543.47642596869</v>
          </cell>
          <cell r="R13">
            <v>-315203.71838653507</v>
          </cell>
          <cell r="S13">
            <v>-301455.0082821789</v>
          </cell>
          <cell r="T13">
            <v>-288337.96666057257</v>
          </cell>
          <cell r="U13">
            <v>-410873.43281394232</v>
          </cell>
          <cell r="V13">
            <v>-401743.00175452221</v>
          </cell>
          <cell r="W13">
            <v>255976.85817939648</v>
          </cell>
          <cell r="X13">
            <v>281307.97858980182</v>
          </cell>
          <cell r="Y13">
            <v>304558.89148109825</v>
          </cell>
          <cell r="Z13">
            <v>206294.42760246829</v>
          </cell>
          <cell r="AA13">
            <v>225126.91578369541</v>
          </cell>
          <cell r="AB13">
            <v>1370991.8988144316</v>
          </cell>
          <cell r="AC13">
            <v>1413693.0233744835</v>
          </cell>
          <cell r="AD13">
            <v>1453863.0386572878</v>
          </cell>
          <cell r="AE13">
            <v>1458328.0502920763</v>
          </cell>
          <cell r="AF13">
            <v>1493128.0641325372</v>
          </cell>
          <cell r="AG13">
            <v>3379302.237738275</v>
          </cell>
          <cell r="AH13">
            <v>3449008.4556470476</v>
          </cell>
          <cell r="AI13">
            <v>3515635.1921072723</v>
          </cell>
          <cell r="AJ13">
            <v>3579059.2678612303</v>
          </cell>
          <cell r="AK13">
            <v>3639152.5764807221</v>
          </cell>
        </row>
        <row r="22">
          <cell r="F22">
            <v>0</v>
          </cell>
          <cell r="G22">
            <v>14585.96552678135</v>
          </cell>
          <cell r="H22">
            <v>18840.159896732424</v>
          </cell>
          <cell r="I22">
            <v>2435.5159543068366</v>
          </cell>
          <cell r="J22">
            <v>6238.7408572464701</v>
          </cell>
          <cell r="K22">
            <v>12974.88680347678</v>
          </cell>
          <cell r="L22">
            <v>4792.136563822045</v>
          </cell>
          <cell r="M22">
            <v>-14230.011487278942</v>
          </cell>
          <cell r="N22">
            <v>3667.1624877743598</v>
          </cell>
          <cell r="O22">
            <v>-613.01437725570577</v>
          </cell>
          <cell r="P22">
            <v>8842.5866067227616</v>
          </cell>
          <cell r="Q22">
            <v>-366.17186581042188</v>
          </cell>
          <cell r="R22">
            <v>-31260.802030638355</v>
          </cell>
          <cell r="S22">
            <v>-1130.030967481347</v>
          </cell>
          <cell r="T22">
            <v>-1078.1130099950533</v>
          </cell>
          <cell r="U22">
            <v>10071.408176989295</v>
          </cell>
          <cell r="V22">
            <v>-750.44638844547444</v>
          </cell>
          <cell r="W22">
            <v>-54059.166569911118</v>
          </cell>
          <cell r="X22">
            <v>-2082.0098967456724</v>
          </cell>
          <cell r="Y22">
            <v>-1911.0339362709201</v>
          </cell>
          <cell r="Z22">
            <v>8076.5312776956416</v>
          </cell>
          <cell r="AA22">
            <v>-1547.8757409228128</v>
          </cell>
          <cell r="AB22">
            <v>-94180.68353677282</v>
          </cell>
          <cell r="AC22">
            <v>-3509.6814706891892</v>
          </cell>
          <cell r="AD22">
            <v>-3301.6450917373295</v>
          </cell>
          <cell r="AE22">
            <v>-366.98725765387644</v>
          </cell>
          <cell r="AF22">
            <v>-2860.2751101748727</v>
          </cell>
          <cell r="AG22">
            <v>-155028.0142689647</v>
          </cell>
          <cell r="AH22">
            <v>-5729.2781842826516</v>
          </cell>
          <cell r="AI22">
            <v>-5476.1701200184762</v>
          </cell>
          <cell r="AJ22">
            <v>-5212.9377332020667</v>
          </cell>
          <cell r="AK22">
            <v>294169.25489270384</v>
          </cell>
        </row>
      </sheetData>
      <sheetData sheetId="4">
        <row r="13">
          <cell r="R13">
            <v>-346464.52041717339</v>
          </cell>
          <cell r="S13">
            <v>-302585.03924966021</v>
          </cell>
          <cell r="T13">
            <v>-289416.07967056765</v>
          </cell>
          <cell r="U13">
            <v>-400802.02463695302</v>
          </cell>
          <cell r="V13">
            <v>-402493.44814296765</v>
          </cell>
          <cell r="W13">
            <v>201917.69160948537</v>
          </cell>
          <cell r="X13">
            <v>279225.96869305614</v>
          </cell>
          <cell r="Y13">
            <v>302647.85754482733</v>
          </cell>
          <cell r="Z13">
            <v>214370.95888016393</v>
          </cell>
          <cell r="AA13">
            <v>223579.0400427726</v>
          </cell>
          <cell r="AB13">
            <v>1276811.2152776588</v>
          </cell>
          <cell r="AC13">
            <v>1410183.3419037943</v>
          </cell>
          <cell r="AD13">
            <v>1450561.3935655504</v>
          </cell>
          <cell r="AE13">
            <v>1457961.0630344225</v>
          </cell>
          <cell r="AF13">
            <v>1490267.7890223623</v>
          </cell>
          <cell r="AG13">
            <v>3224274.2234693104</v>
          </cell>
          <cell r="AH13">
            <v>3443279.177462765</v>
          </cell>
          <cell r="AI13">
            <v>3510159.0219872538</v>
          </cell>
          <cell r="AJ13">
            <v>3573846.3301280281</v>
          </cell>
          <cell r="AK13">
            <v>-10075435.776926484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</row>
        <row r="22"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33"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9">
          <cell r="R49" t="str">
            <v xml:space="preserve"> - </v>
          </cell>
          <cell r="S49" t="str">
            <v xml:space="preserve"> - </v>
          </cell>
          <cell r="T49" t="str">
            <v xml:space="preserve"> - </v>
          </cell>
          <cell r="U49" t="str">
            <v xml:space="preserve"> - </v>
          </cell>
          <cell r="V49" t="str">
            <v xml:space="preserve"> - </v>
          </cell>
          <cell r="W49" t="str">
            <v xml:space="preserve"> - </v>
          </cell>
          <cell r="X49" t="str">
            <v xml:space="preserve"> - </v>
          </cell>
          <cell r="Y49" t="str">
            <v xml:space="preserve"> - </v>
          </cell>
          <cell r="Z49" t="str">
            <v xml:space="preserve"> - </v>
          </cell>
          <cell r="AA49" t="str">
            <v xml:space="preserve"> - </v>
          </cell>
          <cell r="AB49" t="str">
            <v xml:space="preserve"> - </v>
          </cell>
          <cell r="AC49" t="str">
            <v xml:space="preserve"> - </v>
          </cell>
          <cell r="AD49" t="str">
            <v xml:space="preserve"> - </v>
          </cell>
          <cell r="AE49" t="str">
            <v xml:space="preserve"> - </v>
          </cell>
          <cell r="AF49" t="str">
            <v xml:space="preserve"> - </v>
          </cell>
          <cell r="AG49" t="str">
            <v xml:space="preserve"> - </v>
          </cell>
          <cell r="AH49" t="str">
            <v xml:space="preserve"> - </v>
          </cell>
          <cell r="AI49" t="str">
            <v xml:space="preserve"> - </v>
          </cell>
          <cell r="AJ49" t="str">
            <v xml:space="preserve"> - </v>
          </cell>
          <cell r="AK49" t="str">
            <v xml:space="preserve"> - </v>
          </cell>
        </row>
        <row r="52"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4">
          <cell r="R54" t="str">
            <v xml:space="preserve"> - </v>
          </cell>
          <cell r="S54" t="str">
            <v xml:space="preserve"> - </v>
          </cell>
          <cell r="T54" t="str">
            <v xml:space="preserve"> - </v>
          </cell>
          <cell r="U54" t="str">
            <v xml:space="preserve"> - </v>
          </cell>
          <cell r="V54" t="str">
            <v xml:space="preserve"> - </v>
          </cell>
          <cell r="W54" t="str">
            <v xml:space="preserve"> - </v>
          </cell>
          <cell r="X54" t="str">
            <v xml:space="preserve"> - </v>
          </cell>
          <cell r="Y54" t="str">
            <v xml:space="preserve"> - </v>
          </cell>
          <cell r="Z54" t="str">
            <v xml:space="preserve"> - </v>
          </cell>
          <cell r="AA54" t="str">
            <v xml:space="preserve"> - </v>
          </cell>
          <cell r="AB54" t="str">
            <v xml:space="preserve"> - </v>
          </cell>
          <cell r="AC54" t="str">
            <v xml:space="preserve"> - </v>
          </cell>
          <cell r="AD54" t="str">
            <v xml:space="preserve"> - </v>
          </cell>
          <cell r="AE54" t="str">
            <v xml:space="preserve"> - </v>
          </cell>
          <cell r="AF54" t="str">
            <v xml:space="preserve"> - </v>
          </cell>
          <cell r="AG54" t="str">
            <v xml:space="preserve"> - </v>
          </cell>
          <cell r="AH54" t="str">
            <v xml:space="preserve"> - </v>
          </cell>
          <cell r="AI54" t="str">
            <v xml:space="preserve"> - </v>
          </cell>
          <cell r="AJ54" t="str">
            <v xml:space="preserve"> - </v>
          </cell>
          <cell r="AK54" t="str">
            <v xml:space="preserve"> - </v>
          </cell>
        </row>
        <row r="57"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</sheetData>
      <sheetData sheetId="5"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</sheetData>
      <sheetData sheetId="6">
        <row r="35">
          <cell r="F35">
            <v>0</v>
          </cell>
          <cell r="G35" t="e">
            <v>#VALUE!</v>
          </cell>
          <cell r="H35" t="e">
            <v>#VALUE!</v>
          </cell>
          <cell r="I35" t="e">
            <v>#VALUE!</v>
          </cell>
          <cell r="J35" t="e">
            <v>#VALUE!</v>
          </cell>
          <cell r="K35" t="e">
            <v>#VALUE!</v>
          </cell>
          <cell r="L35" t="e">
            <v>#VALUE!</v>
          </cell>
          <cell r="M35" t="e">
            <v>#VALUE!</v>
          </cell>
          <cell r="N35" t="e">
            <v>#VALUE!</v>
          </cell>
          <cell r="O35" t="e">
            <v>#VALUE!</v>
          </cell>
          <cell r="P35" t="e">
            <v>#VALUE!</v>
          </cell>
          <cell r="Q35" t="e">
            <v>#VALUE!</v>
          </cell>
          <cell r="R35" t="e">
            <v>#VALUE!</v>
          </cell>
          <cell r="S35" t="e">
            <v>#VALUE!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 t="e">
            <v>#VALUE!</v>
          </cell>
          <cell r="Y35" t="e">
            <v>#VALUE!</v>
          </cell>
          <cell r="Z35" t="e">
            <v>#VALUE!</v>
          </cell>
          <cell r="AA35" t="e">
            <v>#VALUE!</v>
          </cell>
          <cell r="AB35" t="e">
            <v>#VALUE!</v>
          </cell>
          <cell r="AC35" t="e">
            <v>#VALUE!</v>
          </cell>
          <cell r="AD35" t="e">
            <v>#VALUE!</v>
          </cell>
          <cell r="AE35" t="e">
            <v>#VALUE!</v>
          </cell>
          <cell r="AF35" t="e">
            <v>#VALUE!</v>
          </cell>
          <cell r="AG35" t="e">
            <v>#VALUE!</v>
          </cell>
          <cell r="AH35" t="e">
            <v>#VALUE!</v>
          </cell>
          <cell r="AI35" t="e">
            <v>#VALUE!</v>
          </cell>
          <cell r="AJ35" t="e">
            <v>#VALUE!</v>
          </cell>
          <cell r="AK35" t="e">
            <v>#VALUE!</v>
          </cell>
        </row>
      </sheetData>
      <sheetData sheetId="7">
        <row r="12">
          <cell r="F12" t="e">
            <v>#VALUE!</v>
          </cell>
          <cell r="G12" t="e">
            <v>#VALUE!</v>
          </cell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 t="e">
            <v>#VALUE!</v>
          </cell>
          <cell r="R12" t="e">
            <v>#VALUE!</v>
          </cell>
          <cell r="S12" t="e">
            <v>#VALUE!</v>
          </cell>
          <cell r="T12">
            <v>-289416.07967056765</v>
          </cell>
          <cell r="U12">
            <v>-400802.02463695302</v>
          </cell>
          <cell r="V12">
            <v>-402493.44814296765</v>
          </cell>
          <cell r="W12">
            <v>201917.69160948537</v>
          </cell>
          <cell r="X12" t="e">
            <v>#VALUE!</v>
          </cell>
          <cell r="Y12" t="e">
            <v>#VALUE!</v>
          </cell>
          <cell r="Z12" t="e">
            <v>#VALUE!</v>
          </cell>
          <cell r="AA12" t="e">
            <v>#VALUE!</v>
          </cell>
          <cell r="AB12" t="e">
            <v>#VALUE!</v>
          </cell>
          <cell r="AC12" t="e">
            <v>#VALUE!</v>
          </cell>
          <cell r="AD12" t="e">
            <v>#VALUE!</v>
          </cell>
          <cell r="AE12" t="e">
            <v>#VALUE!</v>
          </cell>
          <cell r="AF12" t="e">
            <v>#VALUE!</v>
          </cell>
          <cell r="AG12" t="e">
            <v>#VALUE!</v>
          </cell>
          <cell r="AH12" t="e">
            <v>#VALUE!</v>
          </cell>
          <cell r="AI12" t="e">
            <v>#VALUE!</v>
          </cell>
          <cell r="AJ12" t="e">
            <v>#VALUE!</v>
          </cell>
          <cell r="AK12" t="e">
            <v>#VALUE!</v>
          </cell>
        </row>
        <row r="15">
          <cell r="F15" t="e">
            <v>#VALUE!</v>
          </cell>
          <cell r="G15" t="e">
            <v>#VALUE!</v>
          </cell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 t="e">
            <v>#VALUE!</v>
          </cell>
          <cell r="R15" t="e">
            <v>#VALUE!</v>
          </cell>
          <cell r="S15" t="e">
            <v>#VALUE!</v>
          </cell>
          <cell r="T15">
            <v>-289416.07967056765</v>
          </cell>
          <cell r="U15">
            <v>-400802.02463695302</v>
          </cell>
          <cell r="V15">
            <v>-402493.44814296765</v>
          </cell>
          <cell r="W15">
            <v>0</v>
          </cell>
          <cell r="X15" t="e">
            <v>#VALUE!</v>
          </cell>
          <cell r="Y15" t="e">
            <v>#VALUE!</v>
          </cell>
          <cell r="Z15" t="e">
            <v>#VALUE!</v>
          </cell>
          <cell r="AA15" t="e">
            <v>#VALUE!</v>
          </cell>
          <cell r="AB15" t="e">
            <v>#VALUE!</v>
          </cell>
          <cell r="AC15" t="e">
            <v>#VALUE!</v>
          </cell>
          <cell r="AD15" t="e">
            <v>#VALUE!</v>
          </cell>
          <cell r="AE15" t="e">
            <v>#VALUE!</v>
          </cell>
          <cell r="AF15" t="e">
            <v>#VALUE!</v>
          </cell>
          <cell r="AG15" t="e">
            <v>#VALUE!</v>
          </cell>
          <cell r="AH15" t="e">
            <v>#VALUE!</v>
          </cell>
          <cell r="AI15" t="e">
            <v>#VALUE!</v>
          </cell>
          <cell r="AJ15" t="e">
            <v>#VALUE!</v>
          </cell>
          <cell r="AK15" t="e">
            <v>#VALUE!</v>
          </cell>
        </row>
        <row r="17">
          <cell r="F17" t="e">
            <v>#VALUE!</v>
          </cell>
          <cell r="G17" t="e">
            <v>#VALUE!</v>
          </cell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 t="e">
            <v>#VALUE!</v>
          </cell>
          <cell r="R17" t="e">
            <v>#VALUE!</v>
          </cell>
          <cell r="S17" t="e">
            <v>#VALUE!</v>
          </cell>
          <cell r="T17">
            <v>-289416.07967056765</v>
          </cell>
          <cell r="U17">
            <v>-400802.02463695302</v>
          </cell>
          <cell r="V17">
            <v>-402493.44814296765</v>
          </cell>
          <cell r="W17">
            <v>201917.69160948537</v>
          </cell>
          <cell r="X17" t="e">
            <v>#VALUE!</v>
          </cell>
          <cell r="Y17" t="e">
            <v>#VALUE!</v>
          </cell>
          <cell r="Z17" t="e">
            <v>#VALUE!</v>
          </cell>
          <cell r="AA17" t="e">
            <v>#VALUE!</v>
          </cell>
          <cell r="AB17" t="e">
            <v>#VALUE!</v>
          </cell>
          <cell r="AC17" t="e">
            <v>#VALUE!</v>
          </cell>
          <cell r="AD17" t="e">
            <v>#VALUE!</v>
          </cell>
          <cell r="AE17" t="e">
            <v>#VALUE!</v>
          </cell>
          <cell r="AF17" t="e">
            <v>#VALUE!</v>
          </cell>
          <cell r="AG17" t="e">
            <v>#VALUE!</v>
          </cell>
          <cell r="AH17" t="e">
            <v>#VALUE!</v>
          </cell>
          <cell r="AI17" t="e">
            <v>#VALUE!</v>
          </cell>
          <cell r="AJ17" t="e">
            <v>#VALUE!</v>
          </cell>
          <cell r="AK17" t="e">
            <v>#VALUE!</v>
          </cell>
        </row>
      </sheetData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Operations"/>
      <sheetName val="Cash Accounts"/>
      <sheetName val="Construction"/>
      <sheetName val="Indices"/>
      <sheetName val="Equity"/>
      <sheetName val="Funding"/>
      <sheetName val="Summary"/>
      <sheetName val="Taxation"/>
    </sheetNames>
    <sheetDataSet>
      <sheetData sheetId="0">
        <row r="29">
          <cell r="L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Executive"/>
      <sheetName val="Summary"/>
      <sheetName val="Billing &amp; Cost Recognised"/>
      <sheetName val="Cost-SAP"/>
      <sheetName val="Actual 2016"/>
      <sheetName val="JADUAL HARGA "/>
      <sheetName val="Costing"/>
      <sheetName val="Billing Schdle"/>
      <sheetName val="Reclass-defferal costs"/>
      <sheetName val="Reclass-defferal costs (2)"/>
    </sheetNames>
    <sheetDataSet>
      <sheetData sheetId="0">
        <row r="4">
          <cell r="E4" t="str">
            <v>SAD-SPPCD</v>
          </cell>
        </row>
      </sheetData>
      <sheetData sheetId="1">
        <row r="19">
          <cell r="I19">
            <v>0</v>
          </cell>
          <cell r="P1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CF-1"/>
      <sheetName val="CF-2"/>
      <sheetName val="CF-3"/>
      <sheetName val="OS"/>
      <sheetName val="BPR-PL "/>
      <sheetName val="BPR-BS"/>
      <sheetName val="BPR - Conclusion"/>
      <sheetName val="AP110"/>
      <sheetName val="F-1l2"/>
      <sheetName val="F-1"/>
      <sheetName val="F-2"/>
      <sheetName val="F-3"/>
      <sheetName val="F-4"/>
      <sheetName val="F-7"/>
      <sheetName val="F-8(FSA)"/>
      <sheetName val="F-9b"/>
      <sheetName val="F-9c"/>
      <sheetName val="F-21"/>
      <sheetName val="A"/>
      <sheetName val="B"/>
      <sheetName val="RCD-1-1"/>
      <sheetName val="B-10"/>
      <sheetName val="C"/>
      <sheetName val="C-5"/>
      <sheetName val="C-6"/>
      <sheetName val="C-6a"/>
      <sheetName val="L"/>
      <sheetName val="U"/>
      <sheetName val="U-2"/>
      <sheetName val="AA"/>
      <sheetName val="BB"/>
      <sheetName val="BB-1"/>
      <sheetName val="CC"/>
      <sheetName val="FF"/>
      <sheetName val="FF-1"/>
      <sheetName val="FF-2"/>
      <sheetName val="M MM"/>
      <sheetName val="Pnl-10"/>
      <sheetName val="10"/>
      <sheetName val="10-1"/>
      <sheetName val="10-2"/>
      <sheetName val="20"/>
      <sheetName val="20-1"/>
      <sheetName val="30"/>
      <sheetName val="30-Note"/>
      <sheetName val="30a"/>
      <sheetName val="70"/>
      <sheetName val="FF-3"/>
      <sheetName val="jul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1">
          <cell r="A1" t="str">
            <v>Integrated Brickworks S/B</v>
          </cell>
        </row>
        <row r="2">
          <cell r="A2" t="str">
            <v>A: 31 DECEMBER, 2001</v>
          </cell>
        </row>
        <row r="4">
          <cell r="A4" t="str">
            <v>Profit and Loss</v>
          </cell>
        </row>
        <row r="5">
          <cell r="B5" t="str">
            <v>w/p ref</v>
          </cell>
          <cell r="C5" t="str">
            <v xml:space="preserve">Adjusted </v>
          </cell>
          <cell r="D5" t="str">
            <v>Unadjusted</v>
          </cell>
          <cell r="F5" t="str">
            <v xml:space="preserve">       Adjustments</v>
          </cell>
          <cell r="I5" t="str">
            <v>Adjusted</v>
          </cell>
        </row>
        <row r="6">
          <cell r="C6" t="str">
            <v>31/12/00</v>
          </cell>
          <cell r="D6" t="str">
            <v>31/12/01</v>
          </cell>
          <cell r="F6" t="str">
            <v>Dr</v>
          </cell>
          <cell r="H6" t="str">
            <v>Cr</v>
          </cell>
          <cell r="I6" t="str">
            <v>31/12/01</v>
          </cell>
        </row>
        <row r="8">
          <cell r="A8" t="str">
            <v>Turnover</v>
          </cell>
          <cell r="B8">
            <v>10</v>
          </cell>
          <cell r="C8">
            <v>19963505</v>
          </cell>
          <cell r="D8">
            <v>7784506</v>
          </cell>
          <cell r="I8">
            <v>7784506</v>
          </cell>
        </row>
        <row r="10">
          <cell r="A10" t="str">
            <v>Less: Cost of sales</v>
          </cell>
          <cell r="B10">
            <v>20</v>
          </cell>
          <cell r="C10">
            <v>-19258874</v>
          </cell>
          <cell r="D10">
            <v>-8129913</v>
          </cell>
          <cell r="E10" t="str">
            <v>&lt;207&gt;</v>
          </cell>
          <cell r="F10">
            <v>2864</v>
          </cell>
          <cell r="I10">
            <v>-8135857</v>
          </cell>
        </row>
        <row r="11">
          <cell r="E11" t="str">
            <v>&lt;208&gt;</v>
          </cell>
          <cell r="F11">
            <v>259</v>
          </cell>
        </row>
        <row r="12">
          <cell r="E12" t="str">
            <v>&lt;209&gt;</v>
          </cell>
          <cell r="F12">
            <v>2821</v>
          </cell>
        </row>
        <row r="14">
          <cell r="A14" t="str">
            <v>Gross profit/(loss)</v>
          </cell>
          <cell r="C14">
            <v>704631</v>
          </cell>
          <cell r="D14">
            <v>-345407</v>
          </cell>
          <cell r="I14">
            <v>-351351</v>
          </cell>
        </row>
        <row r="16">
          <cell r="A16" t="str">
            <v>Less: Operating expenses</v>
          </cell>
        </row>
        <row r="17">
          <cell r="A17" t="str">
            <v>Operating expenses</v>
          </cell>
          <cell r="B17">
            <v>30</v>
          </cell>
          <cell r="C17">
            <v>-2141789</v>
          </cell>
          <cell r="D17">
            <v>-1810977</v>
          </cell>
          <cell r="E17" t="str">
            <v>&lt;104&gt;</v>
          </cell>
          <cell r="F17">
            <v>14345</v>
          </cell>
          <cell r="G17" t="str">
            <v>&lt;201&gt;</v>
          </cell>
          <cell r="H17">
            <v>126788</v>
          </cell>
          <cell r="I17">
            <v>-1684430</v>
          </cell>
        </row>
        <row r="18">
          <cell r="G18" t="str">
            <v>&lt;206&gt;</v>
          </cell>
          <cell r="H18">
            <v>14104</v>
          </cell>
        </row>
        <row r="19">
          <cell r="A19" t="str">
            <v>Selling &amp; Distribution expenses</v>
          </cell>
          <cell r="B19">
            <v>30</v>
          </cell>
          <cell r="C19">
            <v>-179531</v>
          </cell>
          <cell r="D19">
            <v>-81740</v>
          </cell>
          <cell r="I19">
            <v>-81740</v>
          </cell>
        </row>
        <row r="20">
          <cell r="A20" t="str">
            <v>Provision for doubtful debts</v>
          </cell>
          <cell r="B20">
            <v>30</v>
          </cell>
          <cell r="C20">
            <v>0</v>
          </cell>
          <cell r="D20">
            <v>-1240954</v>
          </cell>
          <cell r="I20">
            <v>-1240954</v>
          </cell>
        </row>
        <row r="21">
          <cell r="A21" t="str">
            <v>Interest charges</v>
          </cell>
          <cell r="B21">
            <v>30</v>
          </cell>
          <cell r="C21">
            <v>-761357</v>
          </cell>
          <cell r="D21">
            <v>-823027</v>
          </cell>
          <cell r="I21">
            <v>-823027</v>
          </cell>
        </row>
        <row r="22">
          <cell r="A22" t="str">
            <v>Less: Total expenses</v>
          </cell>
          <cell r="C22">
            <v>-3082677</v>
          </cell>
          <cell r="D22">
            <v>-3956698</v>
          </cell>
          <cell r="I22">
            <v>-3830151</v>
          </cell>
        </row>
        <row r="24">
          <cell r="A24" t="str">
            <v>Net profits / (loss)</v>
          </cell>
          <cell r="C24">
            <v>-2378046</v>
          </cell>
          <cell r="D24">
            <v>-4302105</v>
          </cell>
          <cell r="I24">
            <v>-4181502</v>
          </cell>
        </row>
        <row r="26">
          <cell r="A26" t="str">
            <v>Other income received</v>
          </cell>
          <cell r="B26">
            <v>70</v>
          </cell>
          <cell r="C26">
            <v>3670</v>
          </cell>
          <cell r="D26">
            <v>65182</v>
          </cell>
          <cell r="G26" t="str">
            <v>&lt;104&gt;</v>
          </cell>
          <cell r="H26">
            <v>14345</v>
          </cell>
          <cell r="I26">
            <v>79527</v>
          </cell>
        </row>
        <row r="28">
          <cell r="A28" t="str">
            <v>Net Profits / (loss) B4 tax</v>
          </cell>
          <cell r="C28">
            <v>-2374376</v>
          </cell>
          <cell r="D28">
            <v>-4236923</v>
          </cell>
          <cell r="I28">
            <v>-4101975</v>
          </cell>
        </row>
        <row r="29">
          <cell r="D29" t="str">
            <v>F - 1 / 2</v>
          </cell>
          <cell r="I29" t="str">
            <v>F - 1 / 2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>
        <row r="1">
          <cell r="A1" t="str">
            <v>INTEGRATED BRICKWORKS SDN. BHD.</v>
          </cell>
        </row>
        <row r="2">
          <cell r="A2" t="str">
            <v>A: 31 December 2001</v>
          </cell>
        </row>
        <row r="3">
          <cell r="A3" t="str">
            <v>Other Income</v>
          </cell>
        </row>
        <row r="5">
          <cell r="E5" t="str">
            <v xml:space="preserve">         &lt;---------------------Current Year------------------------&gt;</v>
          </cell>
        </row>
        <row r="6">
          <cell r="B6" t="str">
            <v xml:space="preserve">                                                                                                                                      </v>
          </cell>
          <cell r="C6" t="str">
            <v>w/p ref</v>
          </cell>
          <cell r="D6" t="str">
            <v>Adjusted</v>
          </cell>
          <cell r="E6" t="str">
            <v>Unadjusted</v>
          </cell>
          <cell r="G6" t="str">
            <v xml:space="preserve">       Adjustments</v>
          </cell>
          <cell r="J6" t="str">
            <v>Adjusted</v>
          </cell>
        </row>
        <row r="7">
          <cell r="D7" t="str">
            <v>31/12/00</v>
          </cell>
          <cell r="E7" t="str">
            <v>31/12/01</v>
          </cell>
          <cell r="G7" t="str">
            <v>Dr</v>
          </cell>
          <cell r="I7" t="str">
            <v>Cr</v>
          </cell>
          <cell r="J7" t="str">
            <v>31/12/01</v>
          </cell>
        </row>
        <row r="11">
          <cell r="B11" t="str">
            <v>Miscellaneous income</v>
          </cell>
          <cell r="C11" t="str">
            <v>a</v>
          </cell>
          <cell r="D11">
            <v>3670</v>
          </cell>
          <cell r="E11">
            <v>55527</v>
          </cell>
          <cell r="F11" t="str">
            <v>(a)</v>
          </cell>
          <cell r="J11">
            <v>55527</v>
          </cell>
        </row>
        <row r="13">
          <cell r="B13" t="str">
            <v>Interest income - KGB</v>
          </cell>
          <cell r="D13">
            <v>0</v>
          </cell>
          <cell r="E13">
            <v>0</v>
          </cell>
          <cell r="J13">
            <v>0</v>
          </cell>
        </row>
        <row r="15">
          <cell r="B15" t="str">
            <v>Profit on disposal of asset</v>
          </cell>
          <cell r="D15">
            <v>0</v>
          </cell>
          <cell r="E15">
            <v>24001</v>
          </cell>
          <cell r="J15">
            <v>24001</v>
          </cell>
        </row>
        <row r="17">
          <cell r="B17" t="str">
            <v xml:space="preserve">Relocation expenses </v>
          </cell>
          <cell r="D17">
            <v>0</v>
          </cell>
          <cell r="E17">
            <v>-14345</v>
          </cell>
          <cell r="H17" t="str">
            <v>&lt;104&gt;</v>
          </cell>
          <cell r="I17">
            <v>14345</v>
          </cell>
          <cell r="J17">
            <v>0</v>
          </cell>
        </row>
        <row r="19">
          <cell r="D19">
            <v>3670</v>
          </cell>
          <cell r="E19">
            <v>65183</v>
          </cell>
          <cell r="J19">
            <v>79528</v>
          </cell>
        </row>
        <row r="20">
          <cell r="D20" t="str">
            <v>&lt;--------   F-3   -----------&gt;</v>
          </cell>
          <cell r="J20" t="str">
            <v>F-3</v>
          </cell>
        </row>
        <row r="23">
          <cell r="A23" t="str">
            <v>a</v>
          </cell>
          <cell r="B23" t="str">
            <v>Being the sum of:</v>
          </cell>
        </row>
        <row r="25">
          <cell r="B25" t="str">
            <v>Interest income from external sources</v>
          </cell>
          <cell r="D25" t="str">
            <v>F- 21</v>
          </cell>
          <cell r="E25">
            <v>36522</v>
          </cell>
          <cell r="F25" t="str">
            <v>(x)</v>
          </cell>
        </row>
        <row r="26">
          <cell r="B26" t="str">
            <v>Sundry income from internal sources</v>
          </cell>
          <cell r="E26">
            <v>19005</v>
          </cell>
          <cell r="F26" t="str">
            <v>(y)</v>
          </cell>
        </row>
        <row r="27">
          <cell r="E27">
            <v>55527</v>
          </cell>
          <cell r="F27" t="str">
            <v>(a)</v>
          </cell>
        </row>
        <row r="29">
          <cell r="B29" t="str">
            <v>Note : (x) - The interest income from external sources is derived from other than intergrated related company or KGB group</v>
          </cell>
        </row>
        <row r="30">
          <cell r="B30" t="str">
            <v>Note : (y) - The interest income from internal sources is derived from sales to staff, inter related company or KGB group</v>
          </cell>
        </row>
      </sheetData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come"/>
      <sheetName val="Balance"/>
      <sheetName val="Ratios"/>
      <sheetName val="Cashflow"/>
      <sheetName val="Free_Cash_Flows"/>
      <sheetName val="Forecast"/>
      <sheetName val="FIncome"/>
      <sheetName val="FBalance"/>
      <sheetName val="FCashflow"/>
      <sheetName val="FRatios"/>
      <sheetName val="Growth"/>
      <sheetName val="Management_Summary"/>
      <sheetName val="Management_Analysis"/>
      <sheetName val="Loan_Cover"/>
      <sheetName val="ExplanationSheet"/>
    </sheetNames>
    <sheetDataSet>
      <sheetData sheetId="0" refreshError="1">
        <row r="8">
          <cell r="C8" t="str">
            <v>Systematic Finance plc</v>
          </cell>
        </row>
        <row r="20">
          <cell r="C20">
            <v>36891</v>
          </cell>
        </row>
        <row r="27">
          <cell r="C27" t="str">
            <v>$'000</v>
          </cell>
        </row>
        <row r="33">
          <cell r="B33" t="str">
            <v>© Systematic Finance plc : Tel +44 (0)1483 532929</v>
          </cell>
        </row>
        <row r="80">
          <cell r="D80" t="str">
            <v>$'000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Loan Amortization Table"/>
      <sheetName val="CustomizeYourLoanManager"/>
      <sheetName val="LoanAmortizationTable"/>
      <sheetName val="Loan Manager1"/>
      <sheetName val="Company Info"/>
      <sheetName val="CA Comp"/>
      <sheetName val="FF-1"/>
      <sheetName val="G-35-3"/>
      <sheetName val="FF-3"/>
      <sheetName val="FF-2"/>
      <sheetName val="gl"/>
      <sheetName val="FSA"/>
      <sheetName val="Index"/>
      <sheetName val="Details_ACT"/>
      <sheetName val="F-5"/>
      <sheetName val="5E CA Comp"/>
      <sheetName val="Working"/>
      <sheetName val="U2 Sales"/>
      <sheetName val="details"/>
      <sheetName val="Cost centre expenditure"/>
      <sheetName val="ASSLIST2.XLS"/>
      <sheetName val="Title"/>
      <sheetName val="customer"/>
      <sheetName val="SUMMARY"/>
      <sheetName val="coeff"/>
      <sheetName val="Format (2)"/>
      <sheetName val="U6-GP Margin"/>
      <sheetName val="Equipment List"/>
      <sheetName val="Mapping table"/>
      <sheetName val="G_35_3"/>
      <sheetName val="BPR-Bloom"/>
      <sheetName val="DATA"/>
      <sheetName val="CUSTOMERDETAILS"/>
      <sheetName val="PA"/>
      <sheetName val="Parameters"/>
      <sheetName val="U110"/>
      <sheetName val="DR"/>
      <sheetName val="meeting"/>
      <sheetName val="CA Sheet"/>
      <sheetName val="Accounts"/>
      <sheetName val="Sheet3"/>
      <sheetName val="FG2540"/>
      <sheetName val="Rates"/>
      <sheetName val="addl cost"/>
      <sheetName val="accumdeprn"/>
      <sheetName val="Annex1"/>
      <sheetName val="Dep"/>
      <sheetName val="DFA"/>
      <sheetName val="User"/>
      <sheetName val="BS"/>
      <sheetName val="COST"/>
      <sheetName val="PL"/>
      <sheetName val="Consol BS"/>
      <sheetName val="CA2000"/>
      <sheetName val="Input Table"/>
      <sheetName val="Unit Fixed costs"/>
      <sheetName val="BS1&amp;2 (MYR)"/>
      <sheetName val="SC INIPPL"/>
      <sheetName val="SC Plaza"/>
      <sheetName val="IS-NEW (MYR)"/>
      <sheetName val="Q2"/>
      <sheetName val="U-10"/>
      <sheetName val="Acc"/>
      <sheetName val="Annx1"/>
      <sheetName val="Summary Graph"/>
      <sheetName val="Macros"/>
      <sheetName val="Lock"/>
      <sheetName val="ChgLoan"/>
      <sheetName val="Intl Data Table"/>
      <sheetName val="Query"/>
      <sheetName val="Interim --&gt; Top"/>
      <sheetName val="E"/>
      <sheetName val="B- 1"/>
      <sheetName val="H1-Investments"/>
      <sheetName val="Cust"/>
      <sheetName val="Prod"/>
      <sheetName val="A3|1"/>
      <sheetName val="Sheet1"/>
      <sheetName val="B"/>
      <sheetName val="Tri Bal"/>
      <sheetName val="Notes"/>
      <sheetName val="APCODE"/>
      <sheetName val="TB"/>
      <sheetName val="CA-8"/>
      <sheetName val="ATTCH.1"/>
      <sheetName val="Top 10"/>
      <sheetName val="U-not use"/>
      <sheetName val="B_S"/>
      <sheetName val="Critieria"/>
      <sheetName val="AR-Balance Sheet"/>
      <sheetName val="ADM"/>
      <sheetName val="TC-M"/>
      <sheetName val="Customers"/>
      <sheetName val="0100"/>
      <sheetName val="FF-5"/>
      <sheetName val="MMIP(JU)"/>
      <sheetName val="F-1&amp;F-2"/>
      <sheetName val="tax-ss"/>
      <sheetName val="Data Sheet"/>
      <sheetName val="acs"/>
      <sheetName val="CA Comp (Kembara)"/>
      <sheetName val="Param"/>
      <sheetName val="Loan%20Manager1"/>
      <sheetName val="5 Analysis"/>
      <sheetName val="Menu"/>
      <sheetName val="FF_3"/>
      <sheetName val="InputsGeneral"/>
      <sheetName val="Debt"/>
      <sheetName val="Depreciation"/>
      <sheetName val="Balance Sheet1600"/>
      <sheetName val="CC"/>
      <sheetName val="consol"/>
      <sheetName val="0000"/>
      <sheetName val="DPLA"/>
      <sheetName val="FF_2"/>
      <sheetName val="Form 21-2 Post311201"/>
      <sheetName val="Form 21-4 Pre311201"/>
      <sheetName val="1"/>
      <sheetName val="Acc1"/>
      <sheetName val="#REF"/>
      <sheetName val="cuscode"/>
      <sheetName val="F-3"/>
      <sheetName val="A3-1"/>
      <sheetName val="00000"/>
      <sheetName val="K1-1 Addn"/>
      <sheetName val="Chohung"/>
      <sheetName val="Shinhan"/>
      <sheetName val="Sk Tel"/>
      <sheetName val="POSCO"/>
      <sheetName val="7D - CA Comp"/>
      <sheetName val="TMS2000"/>
      <sheetName val="Provision"/>
      <sheetName val="2010"/>
      <sheetName val="Journal"/>
      <sheetName val="HypVars"/>
      <sheetName val="Admin-Hide"/>
      <sheetName val="Ranges"/>
      <sheetName val="Weights"/>
      <sheetName val="P12.4"/>
      <sheetName val="Bal Sheet"/>
      <sheetName val="LINKS TABLE"/>
      <sheetName val="Assumptions 1"/>
      <sheetName val="Parameter"/>
      <sheetName val="Front"/>
      <sheetName val="IBACOMP.XLS"/>
      <sheetName val="Dir"/>
      <sheetName val="Master"/>
      <sheetName val="N2-1F"/>
      <sheetName val="CUBEWKSH"/>
      <sheetName val="Bloomberg"/>
      <sheetName val="M-1 Nov"/>
      <sheetName val="24100 Accr Liab"/>
      <sheetName val="Setup"/>
      <sheetName val="FF-4"/>
      <sheetName val="Main orig"/>
      <sheetName val="FF-21(a)"/>
      <sheetName val="U1-1"/>
      <sheetName val="BP-FH1"/>
      <sheetName val="O2-CA"/>
      <sheetName val="U"/>
      <sheetName val="Dirlist"/>
      <sheetName val="Sch. 9 - Administration"/>
      <sheetName val="TAXCOM96"/>
      <sheetName val="Hyperion "/>
      <sheetName val="1 - BS"/>
      <sheetName val="HP-Customer-Code"/>
      <sheetName val="Loan_Amortization_Table"/>
      <sheetName val="Customize_Your_Loan_Manager"/>
      <sheetName val="客戶清單customer list"/>
      <sheetName val="FF_5"/>
      <sheetName val="MMIP_JU_"/>
      <sheetName val="U201"/>
      <sheetName val="Cover"/>
      <sheetName val="Beginning Balance"/>
      <sheetName val="CA"/>
      <sheetName val="F1.2"/>
      <sheetName val="Customize_Your_Loan_Manager2"/>
      <sheetName val="Loan_Amortization_Table2"/>
      <sheetName val="Loan_Data"/>
      <sheetName val="Loan_Manager1"/>
      <sheetName val="CA_Comp"/>
      <sheetName val="Company_Info"/>
      <sheetName val="Cost_centre_expenditure"/>
      <sheetName val="ASSLIST2_XLS"/>
      <sheetName val="Format_(2)"/>
      <sheetName val="Equipment_List"/>
      <sheetName val="5E_CA_Comp"/>
      <sheetName val="U2_Sales"/>
      <sheetName val="Mapping_table"/>
      <sheetName val="U6-GP_Margin"/>
      <sheetName val="ATTCH_1"/>
      <sheetName val="Consol_BS"/>
      <sheetName val="addl_cost"/>
      <sheetName val="Top_10"/>
      <sheetName val="CA_Sheet"/>
      <sheetName val="Input_Table"/>
      <sheetName val="Unit_Fixed_costs"/>
      <sheetName val="Summary_Graph"/>
      <sheetName val="Intl_Data_Table"/>
      <sheetName val="BS1&amp;2_(MYR)"/>
      <sheetName val="SC_INIPPL"/>
      <sheetName val="SC_Plaza"/>
      <sheetName val="IS-NEW_(MYR)"/>
      <sheetName val="Interim_--&gt;_Top"/>
      <sheetName val="B-_1"/>
      <sheetName val="Tri_Bal"/>
      <sheetName val="U-not_use"/>
      <sheetName val="AR-Balance_Sheet"/>
      <sheetName val="CA_Comp_(Kembara)"/>
      <sheetName val="Data_Sheet"/>
      <sheetName val="Balance_Sheet1600"/>
      <sheetName val="5_Analysis"/>
      <sheetName val="Form_21-2_Post311201"/>
      <sheetName val="Form_21-4_Pre311201"/>
      <sheetName val="K1-1_Addn"/>
      <sheetName val="Sk_Tel"/>
      <sheetName val="LINKS_TABLE"/>
      <sheetName val="Assumptions_1"/>
      <sheetName val="Loan_Amortization_Table1"/>
      <sheetName val="Customize_Your_Loan_Manager1"/>
      <sheetName val="sumdepn01"/>
      <sheetName val="M_Maincomp"/>
      <sheetName val="Price &amp; Volume"/>
      <sheetName val="Ongoing"/>
      <sheetName val="Control"/>
      <sheetName val="Curr headct INPUT"/>
      <sheetName val="E-1"/>
      <sheetName val="Summary Statements"/>
      <sheetName val="DETAIL.XLS"/>
      <sheetName val="CustomerList"/>
      <sheetName val="BP-BREAK"/>
      <sheetName val="Diff Rate"/>
    </sheetNames>
    <sheetDataSet>
      <sheetData sheetId="0" refreshError="1">
        <row r="21">
          <cell r="G21">
            <v>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e_x0000_"/>
      <sheetName val="0000"/>
      <sheetName val="F-1&amp;F-2"/>
      <sheetName val="F-3"/>
      <sheetName val="F-3(Ins Funds)"/>
      <sheetName val="F-4 &amp; 5"/>
      <sheetName val="F-7"/>
      <sheetName val="F-7Wkgs"/>
      <sheetName val="F-8"/>
      <sheetName val="B"/>
      <sheetName val="B-3"/>
      <sheetName val="B-4"/>
      <sheetName val="L"/>
      <sheetName val="P"/>
      <sheetName val="P-1"/>
      <sheetName val="R"/>
      <sheetName val="R-1"/>
      <sheetName val="BB"/>
      <sheetName val="BB-1"/>
      <sheetName val="BB-4"/>
      <sheetName val="CC"/>
      <sheetName val="DD"/>
      <sheetName val="FF"/>
      <sheetName val="FF-1"/>
      <sheetName val="FF-2"/>
      <sheetName val="FF-2 (2)"/>
      <sheetName val="FF-3"/>
      <sheetName val="FF-4"/>
      <sheetName val="FF-4(2)"/>
      <sheetName val="FF-5"/>
      <sheetName val="FF-7"/>
      <sheetName val="FF-8"/>
      <sheetName val="RR"/>
      <sheetName val="YY"/>
      <sheetName val="YY-1 "/>
      <sheetName val="10&amp;20"/>
      <sheetName val="30 A"/>
      <sheetName val="30B"/>
      <sheetName val="30-1"/>
      <sheetName val="60"/>
      <sheetName val="70"/>
      <sheetName val="MMIP(JU)"/>
      <sheetName val="F_1_F_2"/>
      <sheetName val="FF_5"/>
      <sheetName val="MMIP_JU_"/>
      <sheetName val="Cost centre expenditure"/>
      <sheetName val="H1-Investments"/>
      <sheetName val="DETAIL PNL"/>
      <sheetName val="DEV"/>
      <sheetName val="J-N"/>
      <sheetName val="O12-O15"/>
      <sheetName val="P1"/>
      <sheetName val="BPR"/>
      <sheetName val="15100 Prepayment"/>
      <sheetName val="24100 Accr Liab"/>
      <sheetName val="M-1 Nov"/>
      <sheetName val="Company Info"/>
      <sheetName val="Journal"/>
      <sheetName val="gl"/>
      <sheetName val="31072001"/>
      <sheetName val="CA Comp"/>
      <sheetName val="Index"/>
      <sheetName val="U2 - Sales"/>
      <sheetName val="Interim --&gt; Top"/>
      <sheetName val="DCS 1098"/>
      <sheetName val="DCS 1198"/>
      <sheetName val="DCS 1298"/>
      <sheetName val="DPS 1098"/>
      <sheetName val="DPS 1198"/>
      <sheetName val="DPS 1298"/>
      <sheetName val="dm4"/>
      <sheetName val="IREstd"/>
      <sheetName val="NED1098"/>
      <sheetName val="NED 1198"/>
      <sheetName val="NED 1298"/>
      <sheetName val="NPS 1098"/>
      <sheetName val="NPS 1198"/>
      <sheetName val="NPS 1298"/>
      <sheetName val="RDC STD"/>
      <sheetName val="SPS 1098"/>
      <sheetName val="SPS 1198"/>
      <sheetName val="SPS 1298"/>
      <sheetName val="CFlow2"/>
      <sheetName val="**e"/>
      <sheetName val="Sheet3"/>
      <sheetName val="K10"/>
      <sheetName val="Format (2)"/>
      <sheetName val="KSIexps"/>
      <sheetName val="CRITERIA2"/>
      <sheetName val="Leasehold improvement"/>
      <sheetName val="ADMIN"/>
      <sheetName val="Access Query Import"/>
      <sheetName val="Pier"/>
      <sheetName val="Pile"/>
      <sheetName val="Assumptions"/>
      <sheetName val="A3|1"/>
      <sheetName val="fiscal depr(E)"/>
      <sheetName val="0398exp"/>
      <sheetName val="&quot;L81-OS&quot;"/>
      <sheetName val="**e?"/>
      <sheetName val="FF-2 (1)"/>
      <sheetName val="FSA"/>
      <sheetName val="Details"/>
      <sheetName val="CFS US-Canada CAD"/>
      <sheetName val="CFS AP-NZD (Trade Bills)"/>
      <sheetName val="K1-1"/>
      <sheetName val="D1 2005"/>
      <sheetName val="ANALİZLER"/>
      <sheetName val="FF-50"/>
      <sheetName val="F-3(Ins_Funds)"/>
      <sheetName val="F-4_&amp;_5"/>
      <sheetName val="FF-2_(2)"/>
      <sheetName val="YY-1_"/>
      <sheetName val="30_A"/>
      <sheetName val="DETAIL_PNL"/>
      <sheetName val="M-1_Nov"/>
      <sheetName val="15100_Prepayment"/>
      <sheetName val="24100_Accr_Liab"/>
      <sheetName val="Company_Info"/>
      <sheetName val="CA_Comp"/>
      <sheetName val="Cost_centre_expenditure"/>
      <sheetName val="Interim_--&gt;_Top"/>
      <sheetName val="DCS_1098"/>
      <sheetName val="DCS_1198"/>
      <sheetName val="DCS_1298"/>
      <sheetName val="DPS_1098"/>
      <sheetName val="DPS_1198"/>
      <sheetName val="DPS_1298"/>
      <sheetName val="NED_1198"/>
      <sheetName val="NED_1298"/>
      <sheetName val="NPS_1098"/>
      <sheetName val="NPS_1198"/>
      <sheetName val="NPS_1298"/>
      <sheetName val="RDC_STD"/>
      <sheetName val="SPS_1098"/>
      <sheetName val="SPS_1198"/>
      <sheetName val="SPS_1298"/>
      <sheetName val="Format_(2)"/>
      <sheetName val="U2_-_Sales"/>
      <sheetName val="fiscal_depr(E)"/>
      <sheetName val="Access_Query_Import"/>
      <sheetName val="Leasehold_improvement"/>
      <sheetName val="D1_2005"/>
      <sheetName val="tb"/>
      <sheetName val="G-35-3"/>
      <sheetName val="asd"/>
      <sheetName val="Customize Your Loan Manager"/>
      <sheetName val="Loan Amortization Table"/>
      <sheetName val="LinkToModel"/>
      <sheetName val="P&amp;L"/>
      <sheetName val="MFG"/>
      <sheetName val="001MCS"/>
      <sheetName val="002SCM"/>
      <sheetName val="004SCMMB"/>
      <sheetName val="008SAMMB"/>
      <sheetName val="011EPU"/>
      <sheetName val="012HPU"/>
      <sheetName val="013TUTU"/>
      <sheetName val="015SCM Test Unit"/>
      <sheetName val="016Test Flushing"/>
      <sheetName val="017PETU"/>
      <sheetName val="024SCM"/>
      <sheetName val="025SCMMB"/>
      <sheetName val="031SCM"/>
      <sheetName val="032SCMMB"/>
      <sheetName val="035SAMMB"/>
      <sheetName val="Individual Items"/>
      <sheetName val="Data"/>
      <sheetName val="Dept"/>
      <sheetName val="N5.1.1- Sales returns 2001"/>
      <sheetName val="E103"/>
      <sheetName val="Floating Summary"/>
      <sheetName val="Assumption sheet"/>
      <sheetName val="CRITERIA1"/>
      <sheetName val="J2"/>
      <sheetName val="J3.4"/>
      <sheetName val="J1"/>
      <sheetName val="Cat_Act Type"/>
      <sheetName val="CF"/>
      <sheetName val="INFO_PAGE"/>
      <sheetName val="Master Data"/>
      <sheetName val="____NAV"/>
      <sheetName val="DTD"/>
      <sheetName val="list"/>
      <sheetName val="1210"/>
      <sheetName val="FF-21(a)"/>
      <sheetName val="MR_price"/>
      <sheetName val="K101 "/>
      <sheetName val="I101"/>
      <sheetName val="MFA00"/>
      <sheetName val="Setup"/>
      <sheetName val="sal by dept"/>
      <sheetName val="1 LeadSchedule"/>
      <sheetName val="4 Analysis"/>
      <sheetName val="U102-U104 Detail"/>
      <sheetName val="Database"/>
      <sheetName val="A-1"/>
      <sheetName val="Sch 4"/>
      <sheetName val="OPI"/>
      <sheetName val="Sheet1"/>
      <sheetName val="__e"/>
      <sheetName val="__e_"/>
      <sheetName val="A3"/>
      <sheetName val="BB-12(WC)"/>
      <sheetName val="BB-14(other)"/>
      <sheetName val="BB-8(PA)"/>
      <sheetName val="0898ACREV"/>
      <sheetName val="Cover"/>
      <sheetName val="Main"/>
      <sheetName val="Chemlist"/>
      <sheetName val="SWHOLD-SAL"/>
      <sheetName val="M201"/>
      <sheetName val="Pnl-10"/>
      <sheetName val="20"/>
      <sheetName val="A"/>
      <sheetName val="AA"/>
      <sheetName val="AP110"/>
      <sheetName val="B-10"/>
      <sheetName val="C-5"/>
      <sheetName val="C-6"/>
      <sheetName val="C-6a"/>
      <sheetName val="F-1l2"/>
      <sheetName val="F-21"/>
      <sheetName val="F-4"/>
      <sheetName val="F-8(FSA)"/>
      <sheetName val="M MM"/>
      <sheetName val="10"/>
      <sheetName val="30a"/>
      <sheetName val="30-Note"/>
      <sheetName val="U-2"/>
      <sheetName val="F-3(Ins_Funds)1"/>
      <sheetName val="F-4_&amp;_51"/>
      <sheetName val="FF-2_(2)1"/>
      <sheetName val="YY-1_1"/>
      <sheetName val="30_A1"/>
      <sheetName val="DETAIL_PNL1"/>
      <sheetName val="Company_Info1"/>
      <sheetName val="M-1_Nov1"/>
      <sheetName val="Cost_centre_expenditure1"/>
      <sheetName val="15100_Prepayment1"/>
      <sheetName val="24100_Accr_Liab1"/>
      <sheetName val="CA_Comp1"/>
      <sheetName val="Interim_--&gt;_Top1"/>
      <sheetName val="DCS_10981"/>
      <sheetName val="DCS_11981"/>
      <sheetName val="DCS_12981"/>
      <sheetName val="DPS_10981"/>
      <sheetName val="DPS_11981"/>
      <sheetName val="DPS_12981"/>
      <sheetName val="NED_11981"/>
      <sheetName val="NED_12981"/>
      <sheetName val="NPS_10981"/>
      <sheetName val="NPS_11981"/>
      <sheetName val="NPS_12981"/>
      <sheetName val="RDC_STD1"/>
      <sheetName val="SPS_10981"/>
      <sheetName val="SPS_11981"/>
      <sheetName val="SPS_12981"/>
      <sheetName val="Format_(2)1"/>
      <sheetName val="U2_-_Sales1"/>
      <sheetName val="fiscal_depr(E)1"/>
      <sheetName val="Leasehold_improvement1"/>
      <sheetName val="Access_Query_Import1"/>
      <sheetName val="D1_20051"/>
      <sheetName val="Customize_Your_Loan_Manager"/>
      <sheetName val="Loan_Amortization_Table"/>
      <sheetName val="FF-2_(1)"/>
      <sheetName val="CFS_US-Canada_CAD"/>
      <sheetName val="CFS_AP-NZD_(Trade_Bills)"/>
      <sheetName val="J3_4"/>
      <sheetName val="015SCM_Test_Unit"/>
      <sheetName val="016Test_Flushing"/>
      <sheetName val="Individual_Items"/>
      <sheetName val="N5_1_1-_Sales_returns_2001"/>
      <sheetName val="1_LeadSchedule"/>
      <sheetName val="4_Analysis"/>
      <sheetName val="Cat_Act_Type"/>
      <sheetName val="Master_Data"/>
      <sheetName val="Floating_Summary"/>
      <sheetName val="Assumption_sheet"/>
      <sheetName val="MY-BS"/>
      <sheetName val="TITLE"/>
      <sheetName val="coeffs"/>
      <sheetName val="Rates"/>
      <sheetName val="M_Maincomp"/>
      <sheetName val="FORM-16"/>
      <sheetName val="O17-O24"/>
      <sheetName val="CA"/>
      <sheetName val="I7A"/>
      <sheetName val="U101 P&amp;L"/>
      <sheetName val="Q2"/>
      <sheetName val="U-10"/>
      <sheetName val="acs"/>
      <sheetName val="M1"/>
      <sheetName val="U2100"/>
      <sheetName val="table"/>
      <sheetName val="Pack St Val 95 (Local)"/>
      <sheetName val="addl cost"/>
      <sheetName val="accumdeprn"/>
      <sheetName val="Assumption 5 years"/>
      <sheetName val="group"/>
      <sheetName val="FF_2"/>
      <sheetName val="Days"/>
      <sheetName val="TrialBalance By CC"/>
      <sheetName val="PLTransactions"/>
      <sheetName val="Group by sales control"/>
      <sheetName val="By sales control"/>
      <sheetName val="TrialBalance"/>
      <sheetName val="By transaction no"/>
      <sheetName val="U301"/>
      <sheetName val="Parameters"/>
      <sheetName val="Menu"/>
      <sheetName val="F-3(Ins_Funds)2"/>
      <sheetName val="F-4_&amp;_52"/>
      <sheetName val="FF-2_(2)2"/>
      <sheetName val="YY-1_2"/>
      <sheetName val="30_A2"/>
      <sheetName val="DETAIL_PNL2"/>
      <sheetName val="M-1_Nov2"/>
      <sheetName val="Company_Info2"/>
      <sheetName val="Interim_--&gt;_Top2"/>
      <sheetName val="Cost_centre_expenditure2"/>
      <sheetName val="15100_Prepayment2"/>
      <sheetName val="24100_Accr_Liab2"/>
      <sheetName val="CA_Comp2"/>
      <sheetName val="Format_(2)2"/>
      <sheetName val="DCS_10982"/>
      <sheetName val="DCS_11982"/>
      <sheetName val="DCS_12982"/>
      <sheetName val="DPS_10982"/>
      <sheetName val="DPS_11982"/>
      <sheetName val="DPS_12982"/>
      <sheetName val="NED_11982"/>
      <sheetName val="NED_12982"/>
      <sheetName val="NPS_10982"/>
      <sheetName val="NPS_11982"/>
      <sheetName val="NPS_12982"/>
      <sheetName val="SPS_10982"/>
      <sheetName val="SPS_11982"/>
      <sheetName val="SPS_12982"/>
      <sheetName val="RDC_STD2"/>
      <sheetName val="U2_-_Sales2"/>
      <sheetName val="Access_Query_Import2"/>
      <sheetName val="FF-2_(1)1"/>
      <sheetName val="fiscal_depr(E)2"/>
      <sheetName val="Leasehold_improvement2"/>
      <sheetName val="CFS_US-Canada_CAD1"/>
      <sheetName val="CFS_AP-NZD_(Trade_Bills)1"/>
      <sheetName val="015SCM_Test_Unit1"/>
      <sheetName val="016Test_Flushing1"/>
      <sheetName val="Individual_Items1"/>
      <sheetName val="D1_20052"/>
      <sheetName val="N5_1_1-_Sales_returns_20011"/>
      <sheetName val="Customize_Your_Loan_Manager1"/>
      <sheetName val="Loan_Amortization_Table1"/>
      <sheetName val="Cat_Act_Type1"/>
      <sheetName val="Master_Data1"/>
      <sheetName val="J3_41"/>
      <sheetName val="Floating_Summary1"/>
      <sheetName val="Assumption_sheet1"/>
      <sheetName val="sal_by_dept"/>
      <sheetName val="1_LeadSchedule1"/>
      <sheetName val="4_Analysis1"/>
      <sheetName val="U102-U104_Detail"/>
      <sheetName val="K101_"/>
      <sheetName val="Sch_4"/>
      <sheetName val="M_MM"/>
      <sheetName val="U101_P&amp;L"/>
      <sheetName val="Pack_St_Val_95_(Local)"/>
      <sheetName val="addl_cost"/>
      <sheetName val="Income Statement"/>
      <sheetName val="Balance Sheet"/>
      <sheetName val="NOTE2004"/>
      <sheetName val="D"/>
      <sheetName val="dev1209"/>
      <sheetName val="dev10"/>
      <sheetName val="p2-1210"/>
      <sheetName val="p1-1210"/>
      <sheetName val="InputsGeneral"/>
      <sheetName val="Debt"/>
      <sheetName val="Prf Soln"/>
      <sheetName val="Depreciation"/>
      <sheetName val="N2 Detailed Listing (Pre-final)"/>
      <sheetName val="AR-EDTP"/>
      <sheetName val="**e_x005f_x0000_"/>
      <sheetName val="SAME"/>
      <sheetName val="Money Market"/>
      <sheetName val="Control"/>
      <sheetName val="Filing Protocol"/>
      <sheetName val="DFA"/>
      <sheetName val="O4_CA"/>
      <sheetName val="O5_IBA"/>
      <sheetName val="Sheet4"/>
      <sheetName val="3 P&amp;L "/>
      <sheetName val="summary"/>
      <sheetName val="Revenue"/>
      <sheetName val="Adjusted Rate"/>
      <sheetName val="Detailed Operating"/>
      <sheetName val="Movement"/>
      <sheetName val="03 Detailed"/>
      <sheetName val="01 Bid Price summary"/>
      <sheetName val="DATES"/>
      <sheetName val="all dept master"/>
      <sheetName val="FF-6"/>
      <sheetName val="FF_3"/>
      <sheetName val="FG2540"/>
      <sheetName val="Input Sheet"/>
      <sheetName val="PSC"/>
      <sheetName val="SIF Structure"/>
      <sheetName val="Location Codes"/>
      <sheetName val="Nationality Codes"/>
      <sheetName val="Relationship Codes"/>
      <sheetName val="SO-P&amp;L"/>
      <sheetName val="__e_x005f_x0000_"/>
      <sheetName val="FSL"/>
      <sheetName val="5 Analysis"/>
      <sheetName val="P12.4"/>
      <sheetName val="U2 Sales"/>
      <sheetName val="NOTE 2"/>
      <sheetName val="Portfolio_Summary"/>
      <sheetName val="data(lc)"/>
      <sheetName val="aged data table"/>
      <sheetName val="E201"/>
      <sheetName val="06"/>
      <sheetName val="steel-gr"/>
      <sheetName val="depn-Sep 03"/>
      <sheetName val="Q"/>
      <sheetName val="Sch16-27"/>
      <sheetName val="E1"/>
      <sheetName val="O1"/>
      <sheetName val="1"/>
      <sheetName val="U3"/>
      <sheetName val="__e_x005f_x005f_x005f_x0000_"/>
      <sheetName val="A. KNL Group"/>
      <sheetName val="17001600"/>
      <sheetName val="FA_CAs"/>
      <sheetName val="Sheet1 (2)"/>
      <sheetName val="130120 AR-MISC"/>
      <sheetName val="Financials"/>
      <sheetName val="__e_x0000_"/>
      <sheetName val="Real Estate"/>
      <sheetName val="lookup"/>
      <sheetName val="Comp equip"/>
      <sheetName val="Data Base"/>
      <sheetName val="PA"/>
      <sheetName val="COH Dwnld"/>
      <sheetName val="R1"/>
      <sheetName val="Dayytd"/>
      <sheetName val="511310"/>
      <sheetName val="**e_x005f_x005f_x005f_x0000_"/>
      <sheetName val="Mapping"/>
      <sheetName val="F-3(Ins_Funds)3"/>
      <sheetName val="F-4_&amp;_53"/>
      <sheetName val="FF-2_(2)3"/>
      <sheetName val="YY-1_3"/>
      <sheetName val="30_A3"/>
      <sheetName val="DETAIL_PNL3"/>
      <sheetName val="Cost_centre_expenditure3"/>
      <sheetName val="15100_Prepayment3"/>
      <sheetName val="24100_Accr_Liab3"/>
      <sheetName val="Company_Info3"/>
      <sheetName val="M-1_Nov3"/>
      <sheetName val="CA_Comp3"/>
      <sheetName val="Interim_--&gt;_Top3"/>
      <sheetName val="DCS_10983"/>
      <sheetName val="DCS_11983"/>
      <sheetName val="DCS_12983"/>
      <sheetName val="DPS_10983"/>
      <sheetName val="DPS_11983"/>
      <sheetName val="DPS_12983"/>
      <sheetName val="NED_11983"/>
      <sheetName val="NED_12983"/>
      <sheetName val="NPS_10983"/>
      <sheetName val="NPS_11983"/>
      <sheetName val="NPS_12983"/>
      <sheetName val="RDC_STD3"/>
      <sheetName val="SPS_10983"/>
      <sheetName val="SPS_11983"/>
      <sheetName val="SPS_12983"/>
      <sheetName val="Format_(2)3"/>
      <sheetName val="Leasehold_improvement3"/>
      <sheetName val="Access_Query_Import3"/>
      <sheetName val="U2_-_Sales3"/>
      <sheetName val="fiscal_depr(E)3"/>
      <sheetName val="FF-2_(1)2"/>
      <sheetName val="D1_20053"/>
      <sheetName val="CFS_US-Canada_CAD2"/>
      <sheetName val="CFS_AP-NZD_(Trade_Bills)2"/>
      <sheetName val="Cat_Act_Type2"/>
      <sheetName val="Master_Data2"/>
      <sheetName val="Customize_Your_Loan_Manager2"/>
      <sheetName val="Loan_Amortization_Table2"/>
      <sheetName val="J3_42"/>
      <sheetName val="015SCM_Test_Unit2"/>
      <sheetName val="016Test_Flushing2"/>
      <sheetName val="Individual_Items2"/>
      <sheetName val="N5_1_1-_Sales_returns_20012"/>
      <sheetName val="Floating_Summary2"/>
      <sheetName val="Assumption_sheet2"/>
      <sheetName val="sal_by_dept1"/>
      <sheetName val="1_LeadSchedule2"/>
      <sheetName val="4_Analysis2"/>
      <sheetName val="U102-U104_Detail1"/>
      <sheetName val="K101_1"/>
      <sheetName val="Sch_41"/>
      <sheetName val="M_MM1"/>
      <sheetName val="U101_P&amp;L1"/>
      <sheetName val="Pack_St_Val_95_(Local)1"/>
      <sheetName val="addl_cost1"/>
      <sheetName val="Assumption_5_years"/>
      <sheetName val="Money_Market"/>
      <sheetName val="TrialBalance_By_CC"/>
      <sheetName val="Group_by_sales_control"/>
      <sheetName val="By_sales_control"/>
      <sheetName val="By_transaction_no"/>
      <sheetName val="Filing_Protocol"/>
      <sheetName val="Input_Sheet"/>
      <sheetName val="Income_Statement"/>
      <sheetName val="Balance_Sheet"/>
      <sheetName val="SIF_Structure"/>
      <sheetName val="Location_Codes"/>
      <sheetName val="Nationality_Codes"/>
      <sheetName val="Relationship_Codes"/>
      <sheetName val="P12_4"/>
      <sheetName val="Adjusted_Rate"/>
      <sheetName val="U2_Sales"/>
      <sheetName val="Prf_Soln"/>
      <sheetName val="N2_Detailed_Listing_(Pre-final)"/>
      <sheetName val="5_Analysis"/>
      <sheetName val="3_P&amp;L_"/>
      <sheetName val="Detailed_Operating"/>
      <sheetName val="NOTE_2"/>
      <sheetName val="Sheet1_(2)"/>
      <sheetName val="130120_AR-MISC"/>
      <sheetName val="A__KNL_Group"/>
      <sheetName val="A.Inp"/>
      <sheetName val="MCLD1"/>
      <sheetName val="MCLD2"/>
      <sheetName val="MCLD3"/>
      <sheetName val="Fund"/>
      <sheetName val="__e_x005f_x005f_x005f_x005f_x005f_x005f_x005f_x0000_"/>
      <sheetName val="TAXCOM96"/>
      <sheetName val="consol"/>
      <sheetName val="Code Lookups"/>
      <sheetName val="F1.2"/>
      <sheetName val="USD"/>
      <sheetName val="eqkl"/>
      <sheetName val="CBO0497"/>
      <sheetName val="F-1&amp;#38;F-2"/>
      <sheetName val="F-4 &amp;#38; 5"/>
      <sheetName val="10&amp;#38;20"/>
      <sheetName val="P&amp;#38;L"/>
      <sheetName val="notes"/>
      <sheetName val="BSINDEX"/>
      <sheetName val="FA addition"/>
      <sheetName val="Proj Summ"/>
      <sheetName val="A1-1"/>
      <sheetName val="Table-Input"/>
      <sheetName val="Model ID"/>
      <sheetName val="Purchase"/>
      <sheetName val="TAX COMP"/>
    </sheetNames>
    <sheetDataSet>
      <sheetData sheetId="0" refreshError="1"/>
      <sheetData sheetId="1" refreshError="1"/>
      <sheetData sheetId="2" refreshError="1">
        <row r="4">
          <cell r="D4" t="str">
            <v>31/3/00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2">
          <cell r="P2">
            <v>535994</v>
          </cell>
        </row>
        <row r="7">
          <cell r="BV7" t="str">
            <v>YA 1998</v>
          </cell>
          <cell r="BW7" t="str">
            <v>Sch. 8A</v>
          </cell>
          <cell r="BX7" t="str">
            <v>(Note)</v>
          </cell>
          <cell r="BZ7" t="str">
            <v>YA 1998</v>
          </cell>
          <cell r="CA7" t="str">
            <v>Sch. 8A</v>
          </cell>
          <cell r="CB7" t="str">
            <v>Sch. 8B</v>
          </cell>
        </row>
        <row r="8">
          <cell r="X8">
            <v>0</v>
          </cell>
        </row>
        <row r="9">
          <cell r="BU9" t="str">
            <v>Note:-  Reconciliation to Schedule 8B</v>
          </cell>
        </row>
        <row r="10">
          <cell r="BY10" t="str">
            <v>Qualifying</v>
          </cell>
        </row>
        <row r="11">
          <cell r="BY11" t="str">
            <v xml:space="preserve"> expenditure</v>
          </cell>
        </row>
        <row r="12">
          <cell r="BY12" t="str">
            <v>RM</v>
          </cell>
        </row>
        <row r="14">
          <cell r="BU14" t="str">
            <v>As above</v>
          </cell>
          <cell r="BY14">
            <v>0</v>
          </cell>
        </row>
        <row r="15">
          <cell r="BU15" t="str">
            <v xml:space="preserve">Add : </v>
          </cell>
        </row>
        <row r="16">
          <cell r="BU16" t="str">
            <v>Qualifying expenditure of asset with nil residual expenditure</v>
          </cell>
        </row>
        <row r="17">
          <cell r="BU17" t="str">
            <v>brought forward, which has been deleted from the Schedule 8C</v>
          </cell>
        </row>
        <row r="18">
          <cell r="BU18" t="str">
            <v xml:space="preserve">   -  8%</v>
          </cell>
          <cell r="BY18">
            <v>27968</v>
          </cell>
        </row>
        <row r="19">
          <cell r="BU19" t="str">
            <v xml:space="preserve">   - 10%</v>
          </cell>
          <cell r="BY19">
            <v>8000</v>
          </cell>
        </row>
        <row r="20">
          <cell r="BY20" t="str">
            <v>-</v>
          </cell>
        </row>
        <row r="21">
          <cell r="BU21" t="str">
            <v>As per Schedule 8B</v>
          </cell>
          <cell r="BY21">
            <v>35968</v>
          </cell>
        </row>
        <row r="22">
          <cell r="BY22" t="str">
            <v>=</v>
          </cell>
        </row>
        <row r="24">
          <cell r="BU24" t="str">
            <v>TOTAL CAPITAL ALLOWANCE = RM610,242</v>
          </cell>
        </row>
        <row r="109">
          <cell r="A109" t="str">
            <v>TOTAL CAPITAL ALLOWANCE = RM535,994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4">
          <cell r="D4" t="str">
            <v>31/3/00</v>
          </cell>
        </row>
        <row r="5">
          <cell r="B5">
            <v>2.0400000000000001E-2</v>
          </cell>
        </row>
      </sheetData>
      <sheetData sheetId="42">
        <row r="5">
          <cell r="B5">
            <v>2.0400000000000001E-2</v>
          </cell>
        </row>
      </sheetData>
      <sheetData sheetId="43">
        <row r="5">
          <cell r="B5">
            <v>2.0400000000000001E-2</v>
          </cell>
        </row>
      </sheetData>
      <sheetData sheetId="44">
        <row r="4">
          <cell r="D4" t="str">
            <v>31/3/00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 refreshError="1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m --&gt; Top"/>
      <sheetName val="Interim ___ Top"/>
      <sheetName val="0000"/>
      <sheetName val="addl cost"/>
      <sheetName val="accumdeprn"/>
      <sheetName val="CA Comp"/>
      <sheetName val="Company Info"/>
      <sheetName val="Instructions"/>
      <sheetName val="GL --&gt; Interim"/>
      <sheetName val="Top Summary"/>
      <sheetName val="GL Input Validations"/>
      <sheetName val="Scratchpad"/>
      <sheetName val="EBC"/>
      <sheetName val="P12.4"/>
      <sheetName val="I"/>
      <sheetName val="A"/>
      <sheetName val="AA"/>
      <sheetName val="AP110"/>
      <sheetName val="B-10"/>
      <sheetName val="BB-1"/>
      <sheetName val="C-5"/>
      <sheetName val="C-6"/>
      <sheetName val="C-6a"/>
      <sheetName val="CC"/>
      <sheetName val="F-1l2"/>
      <sheetName val="F-4"/>
      <sheetName val="F-9c"/>
      <sheetName val="FF"/>
      <sheetName val="FF-2"/>
      <sheetName val="F-8(FSA)"/>
      <sheetName val="L"/>
      <sheetName val="M MM"/>
      <sheetName val="Pnl-10"/>
      <sheetName val="10"/>
      <sheetName val="20"/>
      <sheetName val="30"/>
      <sheetName val="30a"/>
      <sheetName val="30-Note"/>
      <sheetName val="70"/>
      <sheetName val="U-2"/>
      <sheetName val="O2 TC"/>
      <sheetName val="O4 CA"/>
      <sheetName val="Adm97"/>
      <sheetName val="bldg-cost"/>
      <sheetName val="F-21"/>
      <sheetName val="ACEB"/>
      <sheetName val="FSA"/>
      <sheetName val="PL"/>
      <sheetName val="Outstanding"/>
      <sheetName val="A3-2-1"/>
      <sheetName val="A3-2-2"/>
      <sheetName val="A2-1"/>
      <sheetName val="CF (SHAREHOLDERS)"/>
      <sheetName val="D"/>
      <sheetName val="C"/>
      <sheetName val=" D"/>
      <sheetName val="G"/>
      <sheetName val="H"/>
      <sheetName val="K"/>
      <sheetName val="K-1"/>
      <sheetName val="U-4"/>
      <sheetName val="N"/>
      <sheetName val="O"/>
      <sheetName val="U1"/>
      <sheetName val="U2"/>
      <sheetName val="FF-21(a)"/>
      <sheetName val="CRA-Detail"/>
      <sheetName val="BPCOR DETAILS"/>
      <sheetName val="BPMKT DETAILS"/>
      <sheetName val="f&amp;f"/>
      <sheetName val="OEquip"/>
      <sheetName val="Leasehold improvement"/>
      <sheetName val="B"/>
      <sheetName val="FF-1"/>
      <sheetName val="A-1"/>
      <sheetName val="1"/>
      <sheetName val="4 Analysis"/>
      <sheetName val="TITLE"/>
      <sheetName val="FSL"/>
      <sheetName val="Cost centre expenditure"/>
      <sheetName val="Sundry"/>
      <sheetName val="C Flow"/>
      <sheetName val="P &amp; L EP"/>
      <sheetName val="P&amp;L JB"/>
      <sheetName val="F-1 F-2"/>
      <sheetName val="Daily Valuation"/>
      <sheetName val="COVER"/>
      <sheetName val="DV"/>
      <sheetName val="6A CA"/>
      <sheetName val="A3|1"/>
      <sheetName val="A2-2-1"/>
      <sheetName val="Dir"/>
      <sheetName val="FF-5"/>
      <sheetName val="MMIP(JU)"/>
      <sheetName val="F-1&amp;F-2"/>
      <sheetName val="FF-3"/>
      <sheetName val="jul97"/>
      <sheetName val="E3.1"/>
      <sheetName val="E1.1"/>
      <sheetName val="E2.1"/>
      <sheetName val="CA Sheet"/>
      <sheetName val="Sheet1"/>
      <sheetName val="CBO0497"/>
      <sheetName val="24100 Accr Liab"/>
      <sheetName val="DRG"/>
      <sheetName val="EMR"/>
      <sheetName val="GNR"/>
      <sheetName val="JDE"/>
      <sheetName val="LGR"/>
      <sheetName val="MTU"/>
      <sheetName val="RBW"/>
      <sheetName val="RBY"/>
      <sheetName val="RSL"/>
      <sheetName val="SVR"/>
      <sheetName val="TDR"/>
      <sheetName val="TGR"/>
      <sheetName val="WAR"/>
      <sheetName val="tax-ss"/>
      <sheetName val="Entity Data"/>
      <sheetName val="E"/>
      <sheetName val="B- 1"/>
      <sheetName val="1A TaxComp (pi)"/>
      <sheetName val="FF-2 (1)"/>
      <sheetName val="price"/>
      <sheetName val="M4"/>
      <sheetName val="Q1"/>
      <sheetName val="&lt;G3&gt; Prepayment"/>
      <sheetName val="Interim_--&gt;_Top"/>
      <sheetName val="Interim_____Top"/>
      <sheetName val="O2_TC"/>
      <sheetName val="O4_CA"/>
      <sheetName val="GL_--&gt;_Interim"/>
      <sheetName val="Top_Summary"/>
      <sheetName val="GL_Input_Validations"/>
      <sheetName val="CA_Comp"/>
      <sheetName val="Company_Info"/>
      <sheetName val="CF_(SHAREHOLDERS)"/>
      <sheetName val="_D"/>
      <sheetName val="M_MM"/>
      <sheetName val="P12_4"/>
      <sheetName val="5 Analysis"/>
      <sheetName val="BPR"/>
      <sheetName val="Customize Your Loan Manager"/>
      <sheetName val="Loan Amortization Table"/>
      <sheetName val="F-3"/>
      <sheetName val="15100 Prepayment"/>
      <sheetName val="Analysis"/>
      <sheetName val="MWBSpread"/>
      <sheetName val="N2-1F"/>
      <sheetName val="n10"/>
      <sheetName val="Menu"/>
      <sheetName val="F2-3-6 OH absorbtion rate "/>
      <sheetName val="M-1 Interim"/>
      <sheetName val="1 LeadSchedule"/>
      <sheetName val="UB-20"/>
      <sheetName val="GCF"/>
      <sheetName val="U"/>
      <sheetName val="DPLA"/>
      <sheetName val="PRO.OT1"/>
      <sheetName val="CORRECTION"/>
      <sheetName val="60f_itc"/>
      <sheetName val="itc"/>
      <sheetName val="Weights"/>
      <sheetName val="K5-1"/>
      <sheetName val="Note 4"/>
      <sheetName val="B-4"/>
      <sheetName val="IBACOMP.XLS"/>
      <sheetName val="PAYROLL"/>
      <sheetName val="Reimbursements"/>
      <sheetName val="C_Lead"/>
      <sheetName val="BPCOR_DETAILS"/>
      <sheetName val="BPMKT_DETAILS"/>
      <sheetName val="6A_CA"/>
      <sheetName val="FF-2_(1)"/>
      <sheetName val="1_LeadSchedule"/>
      <sheetName val="&lt;G3&gt;_Prepayment"/>
      <sheetName val="B-_1"/>
      <sheetName val="Macro1"/>
      <sheetName val="Data"/>
      <sheetName val="Main orig"/>
      <sheetName val="gl"/>
      <sheetName val="Cost Allocation"/>
      <sheetName val="Data Sheet"/>
      <sheetName val="O5_IBA"/>
      <sheetName val="F-5"/>
      <sheetName val="acs"/>
      <sheetName val="U-13-2(disc)"/>
      <sheetName val="consol"/>
      <sheetName val="Japan Additions"/>
      <sheetName val="YSt(D)"/>
      <sheetName val="CEGrid(Grp)"/>
      <sheetName val="YSt -Disclosure"/>
      <sheetName val="GROUP Budget"/>
      <sheetName val="lead "/>
      <sheetName val="BlSheet"/>
      <sheetName val="PLOSS"/>
      <sheetName val="CA"/>
      <sheetName val="AJE"/>
      <sheetName val="U4-Recruitment"/>
      <sheetName val="Farm1"/>
      <sheetName val="PA"/>
      <sheetName val="Profitability"/>
      <sheetName val="U10&amp;20"/>
      <sheetName val="3 P&amp;L "/>
      <sheetName val="CA-PRE(P)"/>
      <sheetName val="hsbc"/>
      <sheetName val="Net Trans Sum"/>
      <sheetName val="O4"/>
      <sheetName val="EMAS Overview"/>
      <sheetName val="NOV_2001_br_"/>
      <sheetName val="Main"/>
      <sheetName val="Change on 30 Aug"/>
      <sheetName val="TTL"/>
      <sheetName val="Source"/>
      <sheetName val="fish fund 3"/>
      <sheetName val="FG2540"/>
      <sheetName val="YR99 RENTAL ACCRUAL"/>
      <sheetName val="BIS LIST-NTH 18"/>
      <sheetName val="NIBUFIELD"/>
      <sheetName val="cashflowcomp"/>
      <sheetName val="gen ledger"/>
      <sheetName val="U2 - Sales"/>
      <sheetName val="Cf Proj SSS"/>
      <sheetName val="K4. F&amp;F"/>
      <sheetName val="To do"/>
      <sheetName val="RJE"/>
      <sheetName val="CRA"/>
      <sheetName val="Disclosures"/>
      <sheetName val="A3-1(a)"/>
      <sheetName val="A3-1(b)"/>
      <sheetName val="A3-2"/>
      <sheetName val="A8"/>
      <sheetName val="E2"/>
      <sheetName val="F"/>
      <sheetName val="I1"/>
      <sheetName val="&lt;K2&gt;"/>
      <sheetName val="K4"/>
      <sheetName val="M"/>
      <sheetName val="M1"/>
      <sheetName val="N1"/>
      <sheetName val="O1"/>
      <sheetName val="O2"/>
      <sheetName val="Q"/>
      <sheetName val="Q2"/>
      <sheetName val="R"/>
      <sheetName val="R1"/>
      <sheetName val="T"/>
      <sheetName val="Sales cut-off"/>
      <sheetName val="Purchases cut-off"/>
      <sheetName val="Sales"/>
      <sheetName val="U-notes"/>
      <sheetName val="U4"/>
      <sheetName val="Purchase"/>
      <sheetName val="stock-not in used"/>
      <sheetName val="CLA"/>
      <sheetName val="Salary (2)-not in used"/>
      <sheetName val="Salary (3)-not in used"/>
      <sheetName val="Sales cut-off (2) - not in used"/>
      <sheetName val="Sch4"/>
      <sheetName val="Sch4t"/>
      <sheetName val="RevListing"/>
      <sheetName val="FF-6"/>
      <sheetName val="IBA &lt;O3&gt;"/>
      <sheetName val="PLC"/>
      <sheetName val="BBKK-a.Chinh"/>
      <sheetName val="Ngay24-T04"/>
      <sheetName val="BBKK-a.Huong"/>
      <sheetName val="CHECK_RLSED1"/>
      <sheetName val="AME"/>
      <sheetName val="Interim_--&gt;_Top1"/>
      <sheetName val="GL_--&gt;_Interim1"/>
      <sheetName val="Top_Summary1"/>
      <sheetName val="GL_Input_Validations1"/>
      <sheetName val="SO-P&amp;L"/>
      <sheetName val="I000"/>
      <sheetName val="I100"/>
      <sheetName val="Interim_____Top1"/>
      <sheetName val="P12_41"/>
      <sheetName val="M_MM1"/>
      <sheetName val="BPCOR_DETAILS1"/>
      <sheetName val="BPMKT_DETAILS1"/>
      <sheetName val="6A_CA1"/>
      <sheetName val="FF-2_(1)1"/>
      <sheetName val="B-_11"/>
      <sheetName val="1A_TaxComp_(pi)"/>
      <sheetName val="CA_Sheet"/>
      <sheetName val="&lt;G3&gt;_Prepayment1"/>
      <sheetName val="CF_(SHAREHOLDERS)1"/>
      <sheetName val="_D1"/>
      <sheetName val="Leasehold_improvement"/>
      <sheetName val="4_Analysis"/>
      <sheetName val="Entity_Data"/>
      <sheetName val="1_LeadSchedule1"/>
      <sheetName val="Cost_centre_expenditure"/>
      <sheetName val="Daily_Valuation"/>
      <sheetName val="F-1_F-2"/>
      <sheetName val="P_&amp;_L_EP"/>
      <sheetName val="P&amp;L_JB"/>
      <sheetName val="Customize_Your_Loan_Manager"/>
      <sheetName val="Loan_Amortization_Table"/>
      <sheetName val="F2-3-6_OH_absorbtion_rate_"/>
      <sheetName val="5_Analysis"/>
      <sheetName val="Data_Sheet"/>
      <sheetName val="Main_orig"/>
      <sheetName val="lead_"/>
      <sheetName val="Net_Trans_Sum"/>
      <sheetName val="EMAS_Overview"/>
      <sheetName val="MDN"/>
      <sheetName val="NGA"/>
      <sheetName val="TP Model Assumptions"/>
      <sheetName val="period"/>
      <sheetName val="detailed"/>
      <sheetName val="Assumption sheet"/>
      <sheetName val="Balance Sheet Accoung"/>
    </sheetNames>
    <sheetDataSet>
      <sheetData sheetId="0" refreshError="1">
        <row r="4">
          <cell r="E4" t="str">
            <v>Cash</v>
          </cell>
        </row>
        <row r="5">
          <cell r="E5" t="str">
            <v>Cash at bank</v>
          </cell>
        </row>
        <row r="6">
          <cell r="E6" t="str">
            <v>Deposits and placements with financial institutions</v>
          </cell>
        </row>
        <row r="7">
          <cell r="E7" t="str">
            <v>Trade receivables</v>
          </cell>
        </row>
        <row r="8">
          <cell r="E8" t="str">
            <v>Prepayments</v>
          </cell>
        </row>
        <row r="9">
          <cell r="E9" t="str">
            <v>Interfund account</v>
          </cell>
        </row>
        <row r="10">
          <cell r="E10" t="str">
            <v>Other debtors</v>
          </cell>
        </row>
        <row r="11">
          <cell r="E11" t="str">
            <v>Other debtors - deposits</v>
          </cell>
        </row>
        <row r="12">
          <cell r="E12" t="str">
            <v>AR Debtors - Affiliated Companies</v>
          </cell>
        </row>
        <row r="13">
          <cell r="E13" t="str">
            <v>Due from Holding Company</v>
          </cell>
        </row>
        <row r="14">
          <cell r="E14" t="str">
            <v>Provision for bad and doubtful debts</v>
          </cell>
        </row>
        <row r="15">
          <cell r="E15" t="str">
            <v>Provision for bad and doubtful debts - Related Companies</v>
          </cell>
        </row>
        <row r="16">
          <cell r="E16" t="str">
            <v>Stocks - Consumables</v>
          </cell>
        </row>
        <row r="17">
          <cell r="E17" t="str">
            <v>Stocks - Promotional Items</v>
          </cell>
        </row>
        <row r="18">
          <cell r="E18" t="str">
            <v>Current Account - Overseas Operations</v>
          </cell>
        </row>
        <row r="19">
          <cell r="E19" t="str">
            <v>Intermember bank balances</v>
          </cell>
        </row>
        <row r="20">
          <cell r="E20" t="str">
            <v>Current Account - Subsidiaries</v>
          </cell>
        </row>
        <row r="21">
          <cell r="E21" t="str">
            <v>Loan/Advances -Subsidiaries</v>
          </cell>
        </row>
        <row r="22">
          <cell r="E22" t="str">
            <v>Loan/Advance - Holding/Ultimate Holding Co</v>
          </cell>
        </row>
        <row r="23">
          <cell r="E23" t="str">
            <v>Current Account - Fellow Subsidiaries</v>
          </cell>
        </row>
        <row r="24">
          <cell r="E24" t="str">
            <v>Loan/Advance - fellow subsidiaries</v>
          </cell>
        </row>
        <row r="25">
          <cell r="E25" t="str">
            <v>Current Account - Affiliated Companies</v>
          </cell>
        </row>
        <row r="26">
          <cell r="E26" t="str">
            <v>Loan/Advance - Affiliated Companies</v>
          </cell>
        </row>
        <row r="27">
          <cell r="E27" t="str">
            <v>Investment in Quoted Shares</v>
          </cell>
        </row>
        <row r="28">
          <cell r="E28" t="str">
            <v>Other Investments</v>
          </cell>
        </row>
        <row r="29">
          <cell r="E29" t="str">
            <v>Provision for diminution</v>
          </cell>
        </row>
        <row r="30">
          <cell r="E30" t="str">
            <v>Fixed Assets</v>
          </cell>
        </row>
        <row r="31">
          <cell r="E31" t="str">
            <v>Provision for depreciation</v>
          </cell>
        </row>
        <row r="32">
          <cell r="E32" t="str">
            <v>Deferred Expenditure</v>
          </cell>
        </row>
        <row r="33">
          <cell r="E33" t="str">
            <v>Unearned Premium Reserve</v>
          </cell>
        </row>
        <row r="34">
          <cell r="E34" t="str">
            <v>Due to Agents and Reinsurers</v>
          </cell>
        </row>
        <row r="35">
          <cell r="E35" t="str">
            <v>AP Creditors-Purchases-Subsidiary Co</v>
          </cell>
        </row>
        <row r="36">
          <cell r="E36" t="str">
            <v>AP Creditors-Purchases-Felllow Subsidiaries</v>
          </cell>
        </row>
        <row r="37">
          <cell r="E37" t="str">
            <v>Due to Holding Company</v>
          </cell>
        </row>
        <row r="38">
          <cell r="E38" t="str">
            <v>Accruals</v>
          </cell>
        </row>
        <row r="39">
          <cell r="E39" t="str">
            <v>Long term debt</v>
          </cell>
        </row>
        <row r="40">
          <cell r="E40" t="str">
            <v>Provision for Outstanding Claims</v>
          </cell>
        </row>
        <row r="41">
          <cell r="E41" t="str">
            <v>Other Creditors</v>
          </cell>
        </row>
        <row r="42">
          <cell r="E42" t="str">
            <v>Share Capital</v>
          </cell>
        </row>
        <row r="43">
          <cell r="E43" t="str">
            <v>Retained Profits</v>
          </cell>
        </row>
        <row r="44">
          <cell r="E44" t="str">
            <v>Operating Revenue</v>
          </cell>
        </row>
        <row r="45">
          <cell r="E45" t="str">
            <v>Non Operating Revenue</v>
          </cell>
        </row>
        <row r="46">
          <cell r="E46" t="str">
            <v>Personnel Cost</v>
          </cell>
        </row>
        <row r="47">
          <cell r="E47" t="str">
            <v>Establishment cost</v>
          </cell>
        </row>
        <row r="48">
          <cell r="E48" t="str">
            <v>Marketing Expenditure</v>
          </cell>
        </row>
        <row r="49">
          <cell r="E49" t="str">
            <v>Administrative and General Expenditure</v>
          </cell>
        </row>
        <row r="50">
          <cell r="E50" t="str">
            <v>Non Operating Expenses</v>
          </cell>
        </row>
        <row r="51">
          <cell r="E51" t="str">
            <v>Accrued discretionary compensation</v>
          </cell>
        </row>
        <row r="52">
          <cell r="E52" t="str">
            <v>Accrued product warranty reserve</v>
          </cell>
        </row>
        <row r="53">
          <cell r="E53" t="str">
            <v>Accrued product liability reserve</v>
          </cell>
        </row>
        <row r="54">
          <cell r="E54" t="str">
            <v>Accrued royalties payable</v>
          </cell>
        </row>
        <row r="55">
          <cell r="E55" t="str">
            <v>Accrued compensated absences</v>
          </cell>
        </row>
        <row r="56">
          <cell r="E56" t="str">
            <v>Amounts owed to related parties - ST</v>
          </cell>
        </row>
        <row r="57">
          <cell r="E57" t="str">
            <v>Interest payable</v>
          </cell>
        </row>
        <row r="58">
          <cell r="E58" t="str">
            <v>Taxes other than income</v>
          </cell>
        </row>
        <row r="59">
          <cell r="E59" t="str">
            <v>Dividends payable</v>
          </cell>
        </row>
        <row r="60">
          <cell r="E60" t="str">
            <v>Customer rebates</v>
          </cell>
        </row>
        <row r="61">
          <cell r="E61" t="str">
            <v>Other current liabilities</v>
          </cell>
        </row>
        <row r="62">
          <cell r="E62" t="str">
            <v>Income taxes payable</v>
          </cell>
        </row>
        <row r="63">
          <cell r="E63" t="str">
            <v>Current deferred income tax liabilities</v>
          </cell>
        </row>
        <row r="64">
          <cell r="E64" t="str">
            <v>Contingent liabilities</v>
          </cell>
        </row>
        <row r="65">
          <cell r="E65" t="str">
            <v>Long term debt</v>
          </cell>
        </row>
        <row r="66">
          <cell r="E66" t="str">
            <v>Capital lease obligations</v>
          </cell>
        </row>
        <row r="67">
          <cell r="E67" t="str">
            <v>Amounts owed to related parties - LT</v>
          </cell>
        </row>
        <row r="68">
          <cell r="E68" t="str">
            <v>Other long term obligations</v>
          </cell>
        </row>
        <row r="69">
          <cell r="E69" t="str">
            <v>Accr post-ret benefits/ pension oblig</v>
          </cell>
        </row>
        <row r="70">
          <cell r="E70" t="str">
            <v>Long term deferred income tax liab.</v>
          </cell>
        </row>
        <row r="71">
          <cell r="E71" t="str">
            <v>Deferred tax credits</v>
          </cell>
        </row>
        <row r="72">
          <cell r="E72" t="str">
            <v>Environmental reserves</v>
          </cell>
        </row>
        <row r="73">
          <cell r="E73" t="str">
            <v>Other liabilities and deferred credits</v>
          </cell>
        </row>
        <row r="74">
          <cell r="E74" t="str">
            <v>Common stock</v>
          </cell>
        </row>
        <row r="75">
          <cell r="E75" t="str">
            <v>Additional paid-in capital</v>
          </cell>
        </row>
        <row r="76">
          <cell r="E76" t="str">
            <v>Retained earnings</v>
          </cell>
        </row>
        <row r="77">
          <cell r="E77" t="str">
            <v>Preferred stock</v>
          </cell>
        </row>
        <row r="78">
          <cell r="E78" t="str">
            <v>Unrealized (gain) loss on securities</v>
          </cell>
        </row>
        <row r="79">
          <cell r="E79" t="str">
            <v>(Treasury stock)</v>
          </cell>
        </row>
        <row r="80">
          <cell r="E80" t="str">
            <v>Partnership equity</v>
          </cell>
        </row>
        <row r="81">
          <cell r="E81" t="str">
            <v>(Stock subscription receivable)</v>
          </cell>
        </row>
        <row r="82">
          <cell r="E82" t="str">
            <v>Cumulative translation adjustment</v>
          </cell>
        </row>
        <row r="83">
          <cell r="E83" t="str">
            <v>(ESOP debt)</v>
          </cell>
        </row>
        <row r="84">
          <cell r="E84" t="str">
            <v>Other equity</v>
          </cell>
        </row>
        <row r="85">
          <cell r="E85" t="str">
            <v>Gross Premiums</v>
          </cell>
        </row>
        <row r="86">
          <cell r="E86" t="str">
            <v>(Reinsurance Outwards)</v>
          </cell>
        </row>
        <row r="87">
          <cell r="E87" t="str">
            <v>Reinsurance Inwards</v>
          </cell>
        </row>
        <row r="88">
          <cell r="E88" t="str">
            <v>Commissions</v>
          </cell>
        </row>
        <row r="89">
          <cell r="E89" t="str">
            <v>Other Loss</v>
          </cell>
        </row>
        <row r="90">
          <cell r="E90" t="str">
            <v>Salaries &amp; employee benefit - expenses</v>
          </cell>
        </row>
        <row r="91">
          <cell r="E91" t="str">
            <v>Depreciation, deplet. and amortization</v>
          </cell>
        </row>
        <row r="92">
          <cell r="E92" t="str">
            <v>Warehousing expenses</v>
          </cell>
        </row>
        <row r="93">
          <cell r="E93" t="str">
            <v>Delivery expenses</v>
          </cell>
        </row>
        <row r="94">
          <cell r="E94" t="str">
            <v>Lease costs</v>
          </cell>
        </row>
        <row r="95">
          <cell r="E95" t="str">
            <v>Occupancy expense</v>
          </cell>
        </row>
        <row r="96">
          <cell r="E96" t="str">
            <v>Bad debt expense</v>
          </cell>
        </row>
        <row r="97">
          <cell r="E97" t="str">
            <v>Other operating expenses</v>
          </cell>
        </row>
        <row r="98">
          <cell r="E98" t="str">
            <v>Interest expense</v>
          </cell>
        </row>
        <row r="99">
          <cell r="E99" t="str">
            <v>Extraordinary items - gain</v>
          </cell>
        </row>
        <row r="100">
          <cell r="E100" t="str">
            <v>Extraordinary items - loss</v>
          </cell>
        </row>
        <row r="101">
          <cell r="E101" t="str">
            <v>Discontinued operations</v>
          </cell>
        </row>
        <row r="102">
          <cell r="E102" t="str">
            <v>Change in accounting principle</v>
          </cell>
        </row>
        <row r="103">
          <cell r="E103" t="str">
            <v>Interest income</v>
          </cell>
        </row>
        <row r="104">
          <cell r="E104" t="str">
            <v>Associated company income</v>
          </cell>
        </row>
        <row r="105">
          <cell r="E105" t="str">
            <v>Foreign exchange gain</v>
          </cell>
        </row>
        <row r="106">
          <cell r="E106" t="str">
            <v>Foreign exchange loss</v>
          </cell>
        </row>
        <row r="107">
          <cell r="E107" t="str">
            <v>Other income, net</v>
          </cell>
        </row>
        <row r="108">
          <cell r="E108" t="str">
            <v>Other expense</v>
          </cell>
        </row>
        <row r="109">
          <cell r="E109" t="str">
            <v>Tax on income</v>
          </cell>
        </row>
        <row r="110">
          <cell r="E110" t="str">
            <v>Investment Income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odel"/>
      <sheetName val="Model_Scenario"/>
      <sheetName val="Probability"/>
      <sheetName val="Risk_Adjusted"/>
      <sheetName val="Deviation"/>
      <sheetName val="Project_SDev"/>
      <sheetName val="Certainty"/>
      <sheetName val="Options"/>
      <sheetName val="Options_Scenario"/>
      <sheetName val="Simulation"/>
      <sheetName val="Simulation_Results"/>
      <sheetName val="EVA"/>
      <sheetName val="Leverage"/>
      <sheetName val="Explanation"/>
      <sheetName val="Spare"/>
    </sheetNames>
    <sheetDataSet>
      <sheetData sheetId="0">
        <row r="6">
          <cell r="C6" t="str">
            <v>Project Model and Simulation</v>
          </cell>
        </row>
        <row r="9">
          <cell r="C9" t="str">
            <v>+44 (0)1483 532929</v>
          </cell>
        </row>
        <row r="11">
          <cell r="C11" t="str">
            <v>info@system.co.uk</v>
          </cell>
        </row>
        <row r="12">
          <cell r="C12" t="str">
            <v>www.system.co.uk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J5">
            <v>39.294368535629474</v>
          </cell>
          <cell r="K5">
            <v>0.3621135950088501</v>
          </cell>
          <cell r="L5">
            <v>482192.80146637047</v>
          </cell>
          <cell r="M5">
            <v>48.497110027528834</v>
          </cell>
          <cell r="N5" t="str">
            <v>Yes</v>
          </cell>
          <cell r="O5" t="str">
            <v>Yes</v>
          </cell>
          <cell r="P5" t="str">
            <v>Yes</v>
          </cell>
          <cell r="Q5" t="str">
            <v>Yes</v>
          </cell>
        </row>
        <row r="6">
          <cell r="J6">
            <v>41.537764546810649</v>
          </cell>
          <cell r="K6">
            <v>0.77901864051818848</v>
          </cell>
          <cell r="L6">
            <v>784612.43178715324</v>
          </cell>
          <cell r="M6">
            <v>52.831493475241587</v>
          </cell>
          <cell r="N6" t="str">
            <v>Yes</v>
          </cell>
          <cell r="O6" t="str">
            <v>Yes</v>
          </cell>
          <cell r="P6" t="str">
            <v>Yes</v>
          </cell>
          <cell r="Q6" t="str">
            <v>Yes</v>
          </cell>
        </row>
        <row r="7">
          <cell r="J7">
            <v>39.804654180479702</v>
          </cell>
          <cell r="K7">
            <v>0.46109569072723389</v>
          </cell>
          <cell r="L7">
            <v>469850.78977557062</v>
          </cell>
          <cell r="M7">
            <v>48.873922777420375</v>
          </cell>
          <cell r="N7" t="str">
            <v>Yes</v>
          </cell>
          <cell r="O7" t="str">
            <v>Yes</v>
          </cell>
          <cell r="P7" t="str">
            <v>Yes</v>
          </cell>
          <cell r="Q7" t="str">
            <v>Yes</v>
          </cell>
        </row>
        <row r="8">
          <cell r="J8">
            <v>39.845308593648952</v>
          </cell>
          <cell r="K8">
            <v>0.46917390823364258</v>
          </cell>
          <cell r="L8">
            <v>125381.71313770814</v>
          </cell>
          <cell r="M8">
            <v>46.325213942327537</v>
          </cell>
          <cell r="N8" t="str">
            <v>No</v>
          </cell>
          <cell r="O8" t="str">
            <v>No - check period 1</v>
          </cell>
          <cell r="P8" t="str">
            <v>No - check period 1</v>
          </cell>
          <cell r="Q8" t="str">
            <v>Yes</v>
          </cell>
        </row>
        <row r="9">
          <cell r="J9">
            <v>42.218516783614177</v>
          </cell>
          <cell r="K9">
            <v>0.8663407564163208</v>
          </cell>
          <cell r="L9">
            <v>251195.43494841945</v>
          </cell>
          <cell r="M9">
            <v>49.4531526681385</v>
          </cell>
          <cell r="N9" t="str">
            <v>No</v>
          </cell>
          <cell r="O9" t="str">
            <v>Yes</v>
          </cell>
          <cell r="P9" t="str">
            <v>Yes</v>
          </cell>
          <cell r="Q9" t="str">
            <v>Yes</v>
          </cell>
        </row>
        <row r="10">
          <cell r="J10">
            <v>42.16972239286406</v>
          </cell>
          <cell r="K10">
            <v>0.8610084056854248</v>
          </cell>
          <cell r="L10">
            <v>673815.23322851514</v>
          </cell>
          <cell r="M10">
            <v>52.581091393949464</v>
          </cell>
          <cell r="N10" t="str">
            <v>Yes</v>
          </cell>
          <cell r="O10" t="str">
            <v>Yes</v>
          </cell>
          <cell r="P10" t="str">
            <v>Yes</v>
          </cell>
          <cell r="Q10" t="str">
            <v>Yes</v>
          </cell>
        </row>
        <row r="11">
          <cell r="J11">
            <v>37.373047335713636</v>
          </cell>
          <cell r="K11">
            <v>9.451138973236084E-2</v>
          </cell>
          <cell r="L11">
            <v>900999.63443755452</v>
          </cell>
          <cell r="M11">
            <v>49.873668912186986</v>
          </cell>
          <cell r="N11" t="str">
            <v>Yes</v>
          </cell>
          <cell r="O11" t="str">
            <v>Yes</v>
          </cell>
          <cell r="P11" t="str">
            <v>Yes</v>
          </cell>
          <cell r="Q11" t="str">
            <v>Yes</v>
          </cell>
        </row>
        <row r="12">
          <cell r="J12">
            <v>38.51891516300384</v>
          </cell>
          <cell r="K12">
            <v>0.22948551177978516</v>
          </cell>
          <cell r="L12">
            <v>309679.45645979699</v>
          </cell>
          <cell r="M12">
            <v>46.488531905924901</v>
          </cell>
          <cell r="N12" t="str">
            <v>No</v>
          </cell>
          <cell r="O12" t="str">
            <v>Yes</v>
          </cell>
          <cell r="P12" t="str">
            <v>Yes</v>
          </cell>
          <cell r="Q12" t="str">
            <v>Yes</v>
          </cell>
        </row>
        <row r="13">
          <cell r="J13">
            <v>38.621151462430134</v>
          </cell>
          <cell r="K13">
            <v>0.245278000831604</v>
          </cell>
          <cell r="L13">
            <v>603211.73725256254</v>
          </cell>
          <cell r="M13">
            <v>48.786292962904554</v>
          </cell>
          <cell r="N13" t="str">
            <v>Yes</v>
          </cell>
          <cell r="O13" t="str">
            <v>Yes</v>
          </cell>
          <cell r="P13" t="str">
            <v>Yes</v>
          </cell>
          <cell r="Q13" t="str">
            <v>Yes</v>
          </cell>
        </row>
        <row r="14">
          <cell r="J14">
            <v>37.398113009694498</v>
          </cell>
          <cell r="K14">
            <v>9.6638917922973633E-2</v>
          </cell>
          <cell r="L14">
            <v>700440.84672982432</v>
          </cell>
          <cell r="M14">
            <v>48.391028839250794</v>
          </cell>
          <cell r="N14" t="str">
            <v>Yes</v>
          </cell>
          <cell r="O14" t="str">
            <v>Yes</v>
          </cell>
          <cell r="P14" t="str">
            <v>Yes</v>
          </cell>
          <cell r="Q14" t="str">
            <v>Yes</v>
          </cell>
        </row>
        <row r="15">
          <cell r="J15">
            <v>40.727318365534302</v>
          </cell>
          <cell r="K15">
            <v>0.64194381237030029</v>
          </cell>
          <cell r="L15">
            <v>712606.20602475572</v>
          </cell>
          <cell r="M15">
            <v>51.545281520520803</v>
          </cell>
          <cell r="N15" t="str">
            <v>Yes</v>
          </cell>
          <cell r="O15" t="str">
            <v>Yes</v>
          </cell>
          <cell r="P15" t="str">
            <v>Yes</v>
          </cell>
          <cell r="Q15" t="str">
            <v>Yes</v>
          </cell>
        </row>
        <row r="16">
          <cell r="J16">
            <v>45.540059646591544</v>
          </cell>
          <cell r="K16">
            <v>0.99719762802124023</v>
          </cell>
          <cell r="L16">
            <v>-78242.209474920412</v>
          </cell>
          <cell r="M16">
            <v>50.035761331673712</v>
          </cell>
          <cell r="N16" t="str">
            <v>No</v>
          </cell>
          <cell r="O16" t="str">
            <v>No - check period 1</v>
          </cell>
          <cell r="P16" t="str">
            <v>Yes</v>
          </cell>
          <cell r="Q16" t="str">
            <v>No</v>
          </cell>
        </row>
        <row r="17">
          <cell r="J17">
            <v>41.178002548840595</v>
          </cell>
          <cell r="K17">
            <v>0.72206985950469971</v>
          </cell>
          <cell r="L17">
            <v>910702.33924244274</v>
          </cell>
          <cell r="M17">
            <v>53.447130438871682</v>
          </cell>
          <cell r="N17" t="str">
            <v>Yes</v>
          </cell>
          <cell r="O17" t="str">
            <v>Yes</v>
          </cell>
          <cell r="P17" t="str">
            <v>Yes</v>
          </cell>
          <cell r="Q17" t="str">
            <v>Yes</v>
          </cell>
        </row>
        <row r="18">
          <cell r="J18">
            <v>39.970978024066426</v>
          </cell>
          <cell r="K18">
            <v>0.49421095848083496</v>
          </cell>
          <cell r="L18">
            <v>723392.24247876741</v>
          </cell>
          <cell r="M18">
            <v>50.930413079913706</v>
          </cell>
          <cell r="N18" t="str">
            <v>Yes</v>
          </cell>
          <cell r="O18" t="str">
            <v>Yes</v>
          </cell>
          <cell r="P18" t="str">
            <v>Yes</v>
          </cell>
          <cell r="Q18" t="str">
            <v>Yes</v>
          </cell>
        </row>
        <row r="19">
          <cell r="J19">
            <v>38.154739841993432</v>
          </cell>
          <cell r="K19">
            <v>0.17809998989105225</v>
          </cell>
          <cell r="L19">
            <v>944953.52836967516</v>
          </cell>
          <cell r="M19">
            <v>50.922823346627411</v>
          </cell>
          <cell r="N19" t="str">
            <v>Yes</v>
          </cell>
          <cell r="O19" t="str">
            <v>Yes</v>
          </cell>
          <cell r="P19" t="str">
            <v>Yes</v>
          </cell>
          <cell r="Q19" t="str">
            <v>Yes</v>
          </cell>
        </row>
        <row r="20">
          <cell r="J20">
            <v>39.721740095992573</v>
          </cell>
          <cell r="K20">
            <v>0.44467353820800781</v>
          </cell>
          <cell r="L20">
            <v>778713.84901378304</v>
          </cell>
          <cell r="M20">
            <v>51.116438852477586</v>
          </cell>
          <cell r="N20" t="str">
            <v>Yes</v>
          </cell>
          <cell r="O20" t="str">
            <v>Yes</v>
          </cell>
          <cell r="P20" t="str">
            <v>Yes</v>
          </cell>
          <cell r="Q20" t="str">
            <v>Yes</v>
          </cell>
        </row>
        <row r="21">
          <cell r="J21">
            <v>39.218471202766523</v>
          </cell>
          <cell r="K21">
            <v>0.34798586368560791</v>
          </cell>
          <cell r="L21">
            <v>1088990.3496080025</v>
          </cell>
          <cell r="M21">
            <v>52.982833393616602</v>
          </cell>
          <cell r="N21" t="str">
            <v>Yes</v>
          </cell>
          <cell r="O21" t="str">
            <v>Yes</v>
          </cell>
          <cell r="P21" t="str">
            <v>Yes</v>
          </cell>
          <cell r="Q21" t="str">
            <v>Yes</v>
          </cell>
        </row>
        <row r="22">
          <cell r="J22">
            <v>40.075970092439093</v>
          </cell>
          <cell r="K22">
            <v>0.51515030860900879</v>
          </cell>
          <cell r="L22">
            <v>691702.20076940791</v>
          </cell>
          <cell r="M22">
            <v>50.789093519415474</v>
          </cell>
          <cell r="N22" t="str">
            <v>Yes</v>
          </cell>
          <cell r="O22" t="str">
            <v>Yes</v>
          </cell>
          <cell r="P22" t="str">
            <v>Yes</v>
          </cell>
          <cell r="Q22" t="str">
            <v>Yes</v>
          </cell>
        </row>
        <row r="23">
          <cell r="J23">
            <v>42.123383637808729</v>
          </cell>
          <cell r="K23">
            <v>0.8558119535446167</v>
          </cell>
          <cell r="L23">
            <v>183098.21305627259</v>
          </cell>
          <cell r="M23">
            <v>48.854386831226293</v>
          </cell>
          <cell r="N23" t="str">
            <v>No</v>
          </cell>
          <cell r="O23" t="str">
            <v>Yes</v>
          </cell>
          <cell r="P23" t="str">
            <v>Yes</v>
          </cell>
          <cell r="Q23" t="str">
            <v>Yes</v>
          </cell>
        </row>
        <row r="24">
          <cell r="J24">
            <v>43.240329533582553</v>
          </cell>
          <cell r="K24">
            <v>0.94740152359008789</v>
          </cell>
          <cell r="L24">
            <v>334418.5217444459</v>
          </cell>
          <cell r="M24">
            <v>51.018036073219264</v>
          </cell>
          <cell r="N24" t="str">
            <v>No</v>
          </cell>
          <cell r="O24" t="str">
            <v>Yes</v>
          </cell>
          <cell r="P24" t="str">
            <v>Yes</v>
          </cell>
          <cell r="Q24" t="str">
            <v>Yes</v>
          </cell>
        </row>
        <row r="25">
          <cell r="J25">
            <v>40.012134933058405</v>
          </cell>
          <cell r="K25">
            <v>0.50242054462432861</v>
          </cell>
          <cell r="L25">
            <v>640664.21887059533</v>
          </cell>
          <cell r="M25">
            <v>50.347195054928306</v>
          </cell>
          <cell r="N25" t="str">
            <v>Yes</v>
          </cell>
          <cell r="O25" t="str">
            <v>Yes</v>
          </cell>
          <cell r="P25" t="str">
            <v>Yes</v>
          </cell>
          <cell r="Q25" t="str">
            <v>Yes</v>
          </cell>
        </row>
        <row r="26">
          <cell r="J26">
            <v>40.37317477108445</v>
          </cell>
          <cell r="K26">
            <v>0.57400774955749512</v>
          </cell>
          <cell r="L26">
            <v>547024.32507719612</v>
          </cell>
          <cell r="M26">
            <v>49.976353137753904</v>
          </cell>
          <cell r="N26" t="str">
            <v>Yes</v>
          </cell>
          <cell r="O26" t="str">
            <v>Yes</v>
          </cell>
          <cell r="P26" t="str">
            <v>Yes</v>
          </cell>
          <cell r="Q26" t="str">
            <v>Yes</v>
          </cell>
        </row>
        <row r="27">
          <cell r="J27">
            <v>39.524495706282323</v>
          </cell>
          <cell r="K27">
            <v>0.40603673458099365</v>
          </cell>
          <cell r="L27">
            <v>934192.75922154658</v>
          </cell>
          <cell r="M27">
            <v>52.102233338519</v>
          </cell>
          <cell r="N27" t="str">
            <v>Yes</v>
          </cell>
          <cell r="O27" t="str">
            <v>Yes</v>
          </cell>
          <cell r="P27" t="str">
            <v>Yes</v>
          </cell>
          <cell r="Q27" t="str">
            <v>Yes</v>
          </cell>
        </row>
        <row r="28">
          <cell r="J28">
            <v>37.242612153058872</v>
          </cell>
          <cell r="K28">
            <v>8.3994865417480469E-2</v>
          </cell>
          <cell r="L28">
            <v>1124716.7889945298</v>
          </cell>
          <cell r="M28">
            <v>51.433229499525623</v>
          </cell>
          <cell r="N28" t="str">
            <v>Yes</v>
          </cell>
          <cell r="O28" t="str">
            <v>Yes</v>
          </cell>
          <cell r="P28" t="str">
            <v>Yes</v>
          </cell>
          <cell r="Q28" t="str">
            <v>Yes</v>
          </cell>
        </row>
        <row r="29">
          <cell r="J29">
            <v>39.456429122801637</v>
          </cell>
          <cell r="K29">
            <v>0.39289343357086182</v>
          </cell>
          <cell r="L29">
            <v>752528.80712550692</v>
          </cell>
          <cell r="M29">
            <v>50.675763658364303</v>
          </cell>
          <cell r="N29" t="str">
            <v>Yes</v>
          </cell>
          <cell r="O29" t="str">
            <v>Yes</v>
          </cell>
          <cell r="P29" t="str">
            <v>Yes</v>
          </cell>
          <cell r="Q29" t="str">
            <v>Yes</v>
          </cell>
        </row>
        <row r="30">
          <cell r="J30">
            <v>40.193103915080428</v>
          </cell>
          <cell r="K30">
            <v>0.53845906257629395</v>
          </cell>
          <cell r="L30">
            <v>201771.87920114025</v>
          </cell>
          <cell r="M30">
            <v>47.218692442402244</v>
          </cell>
          <cell r="N30" t="str">
            <v>No</v>
          </cell>
          <cell r="O30" t="str">
            <v>Yes</v>
          </cell>
          <cell r="P30" t="str">
            <v>Yes</v>
          </cell>
          <cell r="Q30" t="str">
            <v>Yes</v>
          </cell>
        </row>
        <row r="31">
          <cell r="J31">
            <v>40.705470029060962</v>
          </cell>
          <cell r="K31">
            <v>0.63785636425018311</v>
          </cell>
          <cell r="L31">
            <v>357928.38863145071</v>
          </cell>
          <cell r="M31">
            <v>48.862426764389966</v>
          </cell>
          <cell r="N31" t="str">
            <v>No</v>
          </cell>
          <cell r="O31" t="str">
            <v>Yes</v>
          </cell>
          <cell r="P31" t="str">
            <v>Yes</v>
          </cell>
          <cell r="Q31" t="str">
            <v>Yes</v>
          </cell>
        </row>
        <row r="32">
          <cell r="J32">
            <v>37.804820850433316</v>
          </cell>
          <cell r="K32">
            <v>0.13619184494018555</v>
          </cell>
          <cell r="L32">
            <v>1485639.1525111212</v>
          </cell>
          <cell r="M32">
            <v>54.660105332732201</v>
          </cell>
          <cell r="N32" t="str">
            <v>Yes</v>
          </cell>
          <cell r="O32" t="str">
            <v>Yes</v>
          </cell>
          <cell r="P32" t="str">
            <v>Yes</v>
          </cell>
          <cell r="Q32" t="str">
            <v>Yes</v>
          </cell>
        </row>
        <row r="33">
          <cell r="J33">
            <v>40.276857008429943</v>
          </cell>
          <cell r="K33">
            <v>0.55504906177520752</v>
          </cell>
          <cell r="L33">
            <v>764957.79571460676</v>
          </cell>
          <cell r="M33">
            <v>51.523881110188086</v>
          </cell>
          <cell r="N33" t="str">
            <v>Yes</v>
          </cell>
          <cell r="O33" t="str">
            <v>Yes</v>
          </cell>
          <cell r="P33" t="str">
            <v>Yes</v>
          </cell>
          <cell r="Q33" t="str">
            <v>Yes</v>
          </cell>
        </row>
        <row r="34">
          <cell r="J34">
            <v>38.517723724944517</v>
          </cell>
          <cell r="K34">
            <v>0.22930502891540527</v>
          </cell>
          <cell r="L34">
            <v>643281.34250846528</v>
          </cell>
          <cell r="M34">
            <v>48.991961547289975</v>
          </cell>
          <cell r="N34" t="str">
            <v>Yes</v>
          </cell>
          <cell r="O34" t="str">
            <v>Yes</v>
          </cell>
          <cell r="P34" t="str">
            <v>Yes</v>
          </cell>
          <cell r="Q34" t="str">
            <v>Yes</v>
          </cell>
        </row>
        <row r="35">
          <cell r="J35">
            <v>43.084242052864283</v>
          </cell>
          <cell r="K35">
            <v>0.93847787380218506</v>
          </cell>
          <cell r="L35">
            <v>295863.79679324827</v>
          </cell>
          <cell r="M35">
            <v>50.584982444706839</v>
          </cell>
          <cell r="N35" t="str">
            <v>No</v>
          </cell>
          <cell r="O35" t="str">
            <v>Yes</v>
          </cell>
          <cell r="P35" t="str">
            <v>Yes</v>
          </cell>
          <cell r="Q35" t="str">
            <v>Yes</v>
          </cell>
        </row>
        <row r="36">
          <cell r="J36">
            <v>40.449203980679158</v>
          </cell>
          <cell r="K36">
            <v>0.58885574340820313</v>
          </cell>
          <cell r="L36">
            <v>691183.83550178609</v>
          </cell>
          <cell r="M36">
            <v>51.128582880483009</v>
          </cell>
          <cell r="N36" t="str">
            <v>Yes</v>
          </cell>
          <cell r="O36" t="str">
            <v>Yes</v>
          </cell>
          <cell r="P36" t="str">
            <v>Yes</v>
          </cell>
          <cell r="Q36" t="str">
            <v>Yes</v>
          </cell>
        </row>
        <row r="37">
          <cell r="J37">
            <v>39.243686943373177</v>
          </cell>
          <cell r="K37">
            <v>0.35265696048736572</v>
          </cell>
          <cell r="L37">
            <v>246094.92555354186</v>
          </cell>
          <cell r="M37">
            <v>46.677970557357185</v>
          </cell>
          <cell r="N37" t="str">
            <v>No</v>
          </cell>
          <cell r="O37" t="str">
            <v>Yes</v>
          </cell>
          <cell r="P37" t="str">
            <v>Yes</v>
          </cell>
          <cell r="Q37" t="str">
            <v>Yes</v>
          </cell>
        </row>
        <row r="38">
          <cell r="J38">
            <v>42.81650045508286</v>
          </cell>
          <cell r="K38">
            <v>0.9204714298248291</v>
          </cell>
          <cell r="L38">
            <v>303756.5081065197</v>
          </cell>
          <cell r="M38">
            <v>50.397910753235919</v>
          </cell>
          <cell r="N38" t="str">
            <v>No</v>
          </cell>
          <cell r="O38" t="str">
            <v>Yes</v>
          </cell>
          <cell r="P38" t="str">
            <v>Yes</v>
          </cell>
          <cell r="Q38" t="str">
            <v>Yes</v>
          </cell>
        </row>
        <row r="39">
          <cell r="J39">
            <v>41.499074642197229</v>
          </cell>
          <cell r="K39">
            <v>0.77323329448699951</v>
          </cell>
          <cell r="L39">
            <v>427233.86938813166</v>
          </cell>
          <cell r="M39">
            <v>50.11286829249002</v>
          </cell>
          <cell r="N39" t="str">
            <v>No</v>
          </cell>
          <cell r="O39" t="str">
            <v>Yes</v>
          </cell>
          <cell r="P39" t="str">
            <v>Yes</v>
          </cell>
          <cell r="Q39" t="str">
            <v>Yes</v>
          </cell>
        </row>
        <row r="40">
          <cell r="J40">
            <v>40.663574155623792</v>
          </cell>
          <cell r="K40">
            <v>0.6299748420715332</v>
          </cell>
          <cell r="L40">
            <v>42116.639957732987</v>
          </cell>
          <cell r="M40">
            <v>46.452916093403473</v>
          </cell>
          <cell r="N40" t="str">
            <v>No</v>
          </cell>
          <cell r="O40" t="str">
            <v>No - check period 1</v>
          </cell>
          <cell r="P40" t="str">
            <v>No - check period 1</v>
          </cell>
          <cell r="Q40" t="str">
            <v>Yes</v>
          </cell>
        </row>
        <row r="41">
          <cell r="J41">
            <v>39.887702415435342</v>
          </cell>
          <cell r="K41">
            <v>0.47761166095733643</v>
          </cell>
          <cell r="L41">
            <v>530046.33599843062</v>
          </cell>
          <cell r="M41">
            <v>49.40224824968027</v>
          </cell>
          <cell r="N41" t="str">
            <v>Yes</v>
          </cell>
          <cell r="O41" t="str">
            <v>Yes</v>
          </cell>
          <cell r="P41" t="str">
            <v>Yes</v>
          </cell>
          <cell r="Q41" t="str">
            <v>Yes</v>
          </cell>
        </row>
        <row r="42">
          <cell r="J42">
            <v>41.98078851099126</v>
          </cell>
          <cell r="K42">
            <v>0.83900904655456543</v>
          </cell>
          <cell r="L42">
            <v>229810.52308818628</v>
          </cell>
          <cell r="M42">
            <v>49.073891103762435</v>
          </cell>
          <cell r="N42" t="str">
            <v>No</v>
          </cell>
          <cell r="O42" t="str">
            <v>Yes</v>
          </cell>
          <cell r="P42" t="str">
            <v>Yes</v>
          </cell>
          <cell r="Q42" t="str">
            <v>Yes</v>
          </cell>
        </row>
        <row r="43">
          <cell r="J43">
            <v>38.211392266966868</v>
          </cell>
          <cell r="K43">
            <v>0.18557965755462646</v>
          </cell>
          <cell r="L43">
            <v>1065070.8440821425</v>
          </cell>
          <cell r="M43">
            <v>51.876728674687911</v>
          </cell>
          <cell r="N43" t="str">
            <v>Yes</v>
          </cell>
          <cell r="O43" t="str">
            <v>Yes</v>
          </cell>
          <cell r="P43" t="str">
            <v>Yes</v>
          </cell>
          <cell r="Q43" t="str">
            <v>Yes</v>
          </cell>
        </row>
        <row r="44">
          <cell r="J44">
            <v>40.774218733567977</v>
          </cell>
          <cell r="K44">
            <v>0.65066242218017578</v>
          </cell>
          <cell r="L44">
            <v>385868.63935205247</v>
          </cell>
          <cell r="M44">
            <v>49.135438883968163</v>
          </cell>
          <cell r="N44" t="str">
            <v>No</v>
          </cell>
          <cell r="O44" t="str">
            <v>Yes</v>
          </cell>
          <cell r="P44" t="str">
            <v>Yes</v>
          </cell>
          <cell r="Q44" t="str">
            <v>Yes</v>
          </cell>
        </row>
        <row r="45">
          <cell r="J45">
            <v>39.748338268545922</v>
          </cell>
          <cell r="K45">
            <v>0.44993269443511963</v>
          </cell>
          <cell r="L45">
            <v>294400.74307497777</v>
          </cell>
          <cell r="M45">
            <v>47.504914972523693</v>
          </cell>
          <cell r="N45" t="str">
            <v>No</v>
          </cell>
          <cell r="O45" t="str">
            <v>Yes</v>
          </cell>
          <cell r="P45" t="str">
            <v>Yes</v>
          </cell>
          <cell r="Q45" t="str">
            <v>Yes</v>
          </cell>
        </row>
        <row r="46">
          <cell r="J46">
            <v>40.85281044448493</v>
          </cell>
          <cell r="K46">
            <v>0.66509366035461426</v>
          </cell>
          <cell r="L46">
            <v>475026.53801187919</v>
          </cell>
          <cell r="M46">
            <v>49.877099980949424</v>
          </cell>
          <cell r="N46" t="str">
            <v>Yes</v>
          </cell>
          <cell r="O46" t="str">
            <v>Yes</v>
          </cell>
          <cell r="P46" t="str">
            <v>Yes</v>
          </cell>
          <cell r="Q46" t="str">
            <v>Yes</v>
          </cell>
        </row>
        <row r="47">
          <cell r="J47">
            <v>38.934474660927663</v>
          </cell>
          <cell r="K47">
            <v>0.29709899425506592</v>
          </cell>
          <cell r="L47">
            <v>1304062.9747550697</v>
          </cell>
          <cell r="M47">
            <v>54.336216079536825</v>
          </cell>
          <cell r="N47" t="str">
            <v>Yes</v>
          </cell>
          <cell r="O47" t="str">
            <v>Yes</v>
          </cell>
          <cell r="P47" t="str">
            <v>Yes</v>
          </cell>
          <cell r="Q47" t="str">
            <v>Yes</v>
          </cell>
        </row>
        <row r="48">
          <cell r="J48">
            <v>41.31865135699627</v>
          </cell>
          <cell r="K48">
            <v>0.74515676498413086</v>
          </cell>
          <cell r="L48">
            <v>600046.33261241973</v>
          </cell>
          <cell r="M48">
            <v>51.244270606548525</v>
          </cell>
          <cell r="N48" t="str">
            <v>Yes</v>
          </cell>
          <cell r="O48" t="str">
            <v>Yes</v>
          </cell>
          <cell r="P48" t="str">
            <v>Yes</v>
          </cell>
          <cell r="Q48" t="str">
            <v>Yes</v>
          </cell>
        </row>
        <row r="49">
          <cell r="J49">
            <v>37.62752850074321</v>
          </cell>
          <cell r="K49">
            <v>0.11776459217071533</v>
          </cell>
          <cell r="L49">
            <v>843980.32430968038</v>
          </cell>
          <cell r="M49">
            <v>49.679721440770663</v>
          </cell>
          <cell r="N49" t="str">
            <v>Yes</v>
          </cell>
          <cell r="O49" t="str">
            <v>Yes</v>
          </cell>
          <cell r="P49" t="str">
            <v>Yes</v>
          </cell>
          <cell r="Q49" t="str">
            <v>Yes</v>
          </cell>
        </row>
        <row r="50">
          <cell r="J50">
            <v>36.296373865334317</v>
          </cell>
          <cell r="K50">
            <v>3.2026052474975586E-2</v>
          </cell>
          <cell r="L50">
            <v>1754731.8259753385</v>
          </cell>
          <cell r="M50">
            <v>55.292531568557024</v>
          </cell>
          <cell r="N50" t="str">
            <v>Yes</v>
          </cell>
          <cell r="O50" t="str">
            <v>Yes</v>
          </cell>
          <cell r="P50" t="str">
            <v>Yes</v>
          </cell>
          <cell r="Q50" t="str">
            <v>Yes</v>
          </cell>
        </row>
        <row r="51">
          <cell r="J51">
            <v>41.737430466164369</v>
          </cell>
          <cell r="K51">
            <v>0.80749833583831787</v>
          </cell>
          <cell r="L51">
            <v>450109.18253744137</v>
          </cell>
          <cell r="M51">
            <v>50.503896444570273</v>
          </cell>
          <cell r="N51" t="str">
            <v>Yes</v>
          </cell>
          <cell r="O51" t="str">
            <v>Yes</v>
          </cell>
          <cell r="P51" t="str">
            <v>Yes</v>
          </cell>
          <cell r="Q51" t="str">
            <v>Yes</v>
          </cell>
        </row>
        <row r="52">
          <cell r="J52">
            <v>38.392850102391094</v>
          </cell>
          <cell r="K52">
            <v>0.21082115173339844</v>
          </cell>
          <cell r="L52">
            <v>888250.74189458298</v>
          </cell>
          <cell r="M52">
            <v>50.71619069785811</v>
          </cell>
          <cell r="N52" t="str">
            <v>Yes</v>
          </cell>
          <cell r="O52" t="str">
            <v>Yes</v>
          </cell>
          <cell r="P52" t="str">
            <v>Yes</v>
          </cell>
          <cell r="Q52" t="str">
            <v>Yes</v>
          </cell>
        </row>
        <row r="53">
          <cell r="J53">
            <v>37.989407347631641</v>
          </cell>
          <cell r="K53">
            <v>0.15737688541412354</v>
          </cell>
          <cell r="L53">
            <v>1396694.7565997816</v>
          </cell>
          <cell r="M53">
            <v>54.162175173405558</v>
          </cell>
          <cell r="N53" t="str">
            <v>Yes</v>
          </cell>
          <cell r="O53" t="str">
            <v>Yes</v>
          </cell>
          <cell r="P53" t="str">
            <v>Yes</v>
          </cell>
          <cell r="Q53" t="str">
            <v>Yes</v>
          </cell>
        </row>
        <row r="54">
          <cell r="J54">
            <v>36.121387084713206</v>
          </cell>
          <cell r="K54">
            <v>2.6232004165649414E-2</v>
          </cell>
          <cell r="L54">
            <v>971537.96527364338</v>
          </cell>
          <cell r="M54">
            <v>49.251690496748779</v>
          </cell>
          <cell r="N54" t="str">
            <v>Yes</v>
          </cell>
          <cell r="O54" t="str">
            <v>Yes</v>
          </cell>
          <cell r="P54" t="str">
            <v>Yes</v>
          </cell>
          <cell r="Q54" t="str">
            <v>Yes</v>
          </cell>
        </row>
        <row r="55">
          <cell r="J55">
            <v>39.972976638673572</v>
          </cell>
          <cell r="K55">
            <v>0.49460971355438232</v>
          </cell>
          <cell r="L55">
            <v>956883.22954665218</v>
          </cell>
          <cell r="M55">
            <v>52.685192157514393</v>
          </cell>
          <cell r="N55" t="str">
            <v>Yes</v>
          </cell>
          <cell r="O55" t="str">
            <v>Yes</v>
          </cell>
          <cell r="P55" t="str">
            <v>Yes</v>
          </cell>
          <cell r="Q55" t="str">
            <v>Yes</v>
          </cell>
        </row>
        <row r="56">
          <cell r="J56">
            <v>36.673750501940958</v>
          </cell>
          <cell r="K56">
            <v>4.8143863677978516E-2</v>
          </cell>
          <cell r="L56">
            <v>797490.11029335973</v>
          </cell>
          <cell r="M56">
            <v>48.453204170800745</v>
          </cell>
          <cell r="N56" t="str">
            <v>Yes</v>
          </cell>
          <cell r="O56" t="str">
            <v>Yes</v>
          </cell>
          <cell r="P56" t="str">
            <v>Yes</v>
          </cell>
          <cell r="Q56" t="str">
            <v>Yes</v>
          </cell>
        </row>
        <row r="57">
          <cell r="J57">
            <v>40.36887058740831</v>
          </cell>
          <cell r="K57">
            <v>0.57316410541534424</v>
          </cell>
          <cell r="L57">
            <v>361975.90338818682</v>
          </cell>
          <cell r="M57">
            <v>48.58313685763278</v>
          </cell>
          <cell r="N57" t="str">
            <v>No</v>
          </cell>
          <cell r="O57" t="str">
            <v>Yes</v>
          </cell>
          <cell r="P57" t="str">
            <v>Yes</v>
          </cell>
          <cell r="Q57" t="str">
            <v>Yes</v>
          </cell>
        </row>
        <row r="58">
          <cell r="J58">
            <v>40.976210685621481</v>
          </cell>
          <cell r="K58">
            <v>0.68726229667663574</v>
          </cell>
          <cell r="L58">
            <v>185.7861540701706</v>
          </cell>
          <cell r="M58">
            <v>46.425749486661516</v>
          </cell>
          <cell r="N58" t="str">
            <v>No</v>
          </cell>
          <cell r="O58" t="str">
            <v>No - check period 1</v>
          </cell>
          <cell r="P58" t="str">
            <v>Yes</v>
          </cell>
          <cell r="Q58" t="str">
            <v>Yes</v>
          </cell>
        </row>
        <row r="59">
          <cell r="J59">
            <v>41.132511897594668</v>
          </cell>
          <cell r="K59">
            <v>0.71439015865325928</v>
          </cell>
          <cell r="L59">
            <v>316492.55928616947</v>
          </cell>
          <cell r="M59">
            <v>48.944231265340932</v>
          </cell>
          <cell r="N59" t="str">
            <v>No</v>
          </cell>
          <cell r="O59" t="str">
            <v>Yes</v>
          </cell>
          <cell r="P59" t="str">
            <v>Yes</v>
          </cell>
          <cell r="Q59" t="str">
            <v>Yes</v>
          </cell>
        </row>
        <row r="60">
          <cell r="J60">
            <v>39.802853380970191</v>
          </cell>
          <cell r="K60">
            <v>0.46073818206787109</v>
          </cell>
          <cell r="L60">
            <v>968478.10305548855</v>
          </cell>
          <cell r="M60">
            <v>52.615724952192977</v>
          </cell>
          <cell r="N60" t="str">
            <v>Yes</v>
          </cell>
          <cell r="O60" t="str">
            <v>Yes</v>
          </cell>
          <cell r="P60" t="str">
            <v>Yes</v>
          </cell>
          <cell r="Q60" t="str">
            <v>Yes</v>
          </cell>
        </row>
        <row r="61">
          <cell r="J61">
            <v>38.299881553975865</v>
          </cell>
          <cell r="K61">
            <v>0.19764578342437744</v>
          </cell>
          <cell r="L61">
            <v>462387.04113635863</v>
          </cell>
          <cell r="M61">
            <v>47.433474163699429</v>
          </cell>
          <cell r="N61" t="str">
            <v>Yes</v>
          </cell>
          <cell r="O61" t="str">
            <v>Yes</v>
          </cell>
          <cell r="P61" t="str">
            <v>Yes</v>
          </cell>
          <cell r="Q61" t="str">
            <v>Yes</v>
          </cell>
        </row>
        <row r="62">
          <cell r="J62">
            <v>40.039069618651411</v>
          </cell>
          <cell r="K62">
            <v>0.50779271125793457</v>
          </cell>
          <cell r="L62">
            <v>144482.24895081297</v>
          </cell>
          <cell r="M62">
            <v>46.646874933503568</v>
          </cell>
          <cell r="N62" t="str">
            <v>No</v>
          </cell>
          <cell r="O62" t="str">
            <v>Yes</v>
          </cell>
          <cell r="P62" t="str">
            <v>Yes</v>
          </cell>
          <cell r="Q62" t="str">
            <v>Yes</v>
          </cell>
        </row>
        <row r="63">
          <cell r="J63">
            <v>42.573642632341944</v>
          </cell>
          <cell r="K63">
            <v>0.90092170238494873</v>
          </cell>
          <cell r="L63">
            <v>492498.15365799144</v>
          </cell>
          <cell r="M63">
            <v>51.591461114003323</v>
          </cell>
          <cell r="N63" t="str">
            <v>Yes</v>
          </cell>
          <cell r="O63" t="str">
            <v>Yes</v>
          </cell>
          <cell r="P63" t="str">
            <v>Yes</v>
          </cell>
          <cell r="Q63" t="str">
            <v>Yes</v>
          </cell>
        </row>
        <row r="64">
          <cell r="J64">
            <v>39.258125171763822</v>
          </cell>
          <cell r="K64">
            <v>0.35534238815307617</v>
          </cell>
          <cell r="L64">
            <v>1016860.6789217261</v>
          </cell>
          <cell r="M64">
            <v>52.477800080669113</v>
          </cell>
          <cell r="N64" t="str">
            <v>Yes</v>
          </cell>
          <cell r="O64" t="str">
            <v>Yes</v>
          </cell>
          <cell r="P64" t="str">
            <v>Yes</v>
          </cell>
          <cell r="Q64" t="str">
            <v>Yes</v>
          </cell>
        </row>
        <row r="65">
          <cell r="J65">
            <v>38.254988895496354</v>
          </cell>
          <cell r="K65">
            <v>0.19146645069122314</v>
          </cell>
          <cell r="L65">
            <v>701435.36835108348</v>
          </cell>
          <cell r="M65">
            <v>49.186834429565351</v>
          </cell>
          <cell r="N65" t="str">
            <v>Yes</v>
          </cell>
          <cell r="O65" t="str">
            <v>Yes</v>
          </cell>
          <cell r="P65" t="str">
            <v>Yes</v>
          </cell>
          <cell r="Q65" t="str">
            <v>Yes</v>
          </cell>
        </row>
        <row r="66">
          <cell r="J66">
            <v>43.006680344697088</v>
          </cell>
          <cell r="K66">
            <v>0.9336240291595459</v>
          </cell>
          <cell r="L66">
            <v>161182.95058334689</v>
          </cell>
          <cell r="M66">
            <v>49.502504124393454</v>
          </cell>
          <cell r="N66" t="str">
            <v>No</v>
          </cell>
          <cell r="O66" t="str">
            <v>No - check period 1</v>
          </cell>
          <cell r="P66" t="str">
            <v>No - check period 1</v>
          </cell>
          <cell r="Q66" t="str">
            <v>Yes</v>
          </cell>
        </row>
        <row r="67">
          <cell r="J67">
            <v>36.993874447070993</v>
          </cell>
          <cell r="K67">
            <v>6.6411375999450684E-2</v>
          </cell>
          <cell r="L67">
            <v>989198.9731780435</v>
          </cell>
          <cell r="M67">
            <v>50.186983015737496</v>
          </cell>
          <cell r="N67" t="str">
            <v>Yes</v>
          </cell>
          <cell r="O67" t="str">
            <v>Yes</v>
          </cell>
          <cell r="P67" t="str">
            <v>Yes</v>
          </cell>
          <cell r="Q67" t="str">
            <v>Yes</v>
          </cell>
        </row>
        <row r="68">
          <cell r="J68">
            <v>42.003930603677873</v>
          </cell>
          <cell r="K68">
            <v>0.84181976318359375</v>
          </cell>
          <cell r="L68">
            <v>450345.0537403638</v>
          </cell>
          <cell r="M68">
            <v>50.750851540942676</v>
          </cell>
          <cell r="N68" t="str">
            <v>Yes</v>
          </cell>
          <cell r="O68" t="str">
            <v>Yes</v>
          </cell>
          <cell r="P68" t="str">
            <v>Yes</v>
          </cell>
          <cell r="Q68" t="str">
            <v>Yes</v>
          </cell>
        </row>
        <row r="69">
          <cell r="J69">
            <v>40.217983142647427</v>
          </cell>
          <cell r="K69">
            <v>0.54339563846588135</v>
          </cell>
          <cell r="L69">
            <v>277923.57772896998</v>
          </cell>
          <cell r="M69">
            <v>47.813292793580331</v>
          </cell>
          <cell r="N69" t="str">
            <v>No</v>
          </cell>
          <cell r="O69" t="str">
            <v>Yes</v>
          </cell>
          <cell r="P69" t="str">
            <v>Yes</v>
          </cell>
          <cell r="Q69" t="str">
            <v>Yes</v>
          </cell>
        </row>
        <row r="70">
          <cell r="J70">
            <v>42.194024091295432</v>
          </cell>
          <cell r="K70">
            <v>0.86368203163146973</v>
          </cell>
          <cell r="L70">
            <v>419361.78505552816</v>
          </cell>
          <cell r="M70">
            <v>50.693132733431412</v>
          </cell>
          <cell r="N70" t="str">
            <v>No</v>
          </cell>
          <cell r="O70" t="str">
            <v>Yes</v>
          </cell>
          <cell r="P70" t="str">
            <v>Yes</v>
          </cell>
          <cell r="Q70" t="str">
            <v>Yes</v>
          </cell>
        </row>
        <row r="71">
          <cell r="J71">
            <v>38.958046489860862</v>
          </cell>
          <cell r="K71">
            <v>0.30119121074676514</v>
          </cell>
          <cell r="L71">
            <v>623116.39817207609</v>
          </cell>
          <cell r="M71">
            <v>49.245676463033305</v>
          </cell>
          <cell r="N71" t="str">
            <v>Yes</v>
          </cell>
          <cell r="O71" t="str">
            <v>Yes</v>
          </cell>
          <cell r="P71" t="str">
            <v>Yes</v>
          </cell>
          <cell r="Q71" t="str">
            <v>Yes</v>
          </cell>
        </row>
        <row r="72">
          <cell r="J72">
            <v>41.244789018528536</v>
          </cell>
          <cell r="K72">
            <v>0.73315858840942383</v>
          </cell>
          <cell r="L72">
            <v>372832.74694378139</v>
          </cell>
          <cell r="M72">
            <v>49.470503553311573</v>
          </cell>
          <cell r="N72" t="str">
            <v>No</v>
          </cell>
          <cell r="O72" t="str">
            <v>Yes</v>
          </cell>
          <cell r="P72" t="str">
            <v>Yes</v>
          </cell>
          <cell r="Q72" t="str">
            <v>Yes</v>
          </cell>
        </row>
        <row r="73">
          <cell r="J73">
            <v>40.354418716597138</v>
          </cell>
          <cell r="K73">
            <v>0.57032787799835205</v>
          </cell>
          <cell r="L73">
            <v>583004.26023321226</v>
          </cell>
          <cell r="M73">
            <v>50.229217675951077</v>
          </cell>
          <cell r="N73" t="str">
            <v>Yes</v>
          </cell>
          <cell r="O73" t="str">
            <v>Yes</v>
          </cell>
          <cell r="P73" t="str">
            <v>Yes</v>
          </cell>
          <cell r="Q73" t="str">
            <v>Yes</v>
          </cell>
        </row>
        <row r="74">
          <cell r="J74">
            <v>37.927284312027041</v>
          </cell>
          <cell r="K74">
            <v>0.15001749992370605</v>
          </cell>
          <cell r="L74">
            <v>708227.37774675852</v>
          </cell>
          <cell r="M74">
            <v>48.936332303856034</v>
          </cell>
          <cell r="N74" t="str">
            <v>Yes</v>
          </cell>
          <cell r="O74" t="str">
            <v>Yes</v>
          </cell>
          <cell r="P74" t="str">
            <v>Yes</v>
          </cell>
          <cell r="Q74" t="str">
            <v>Yes</v>
          </cell>
        </row>
        <row r="75">
          <cell r="J75">
            <v>38.796788531763013</v>
          </cell>
          <cell r="K75">
            <v>0.27371823787689209</v>
          </cell>
          <cell r="L75">
            <v>497567.95051526045</v>
          </cell>
          <cell r="M75">
            <v>48.154758031887468</v>
          </cell>
          <cell r="N75" t="str">
            <v>Yes</v>
          </cell>
          <cell r="O75" t="str">
            <v>Yes</v>
          </cell>
          <cell r="P75" t="str">
            <v>Yes</v>
          </cell>
          <cell r="Q75" t="str">
            <v>Yes</v>
          </cell>
        </row>
        <row r="76">
          <cell r="J76">
            <v>36.619126250152476</v>
          </cell>
          <cell r="K76">
            <v>4.5472145080566406E-2</v>
          </cell>
          <cell r="L76">
            <v>1101987.1773694241</v>
          </cell>
          <cell r="M76">
            <v>50.688969521434046</v>
          </cell>
          <cell r="N76" t="str">
            <v>Yes</v>
          </cell>
          <cell r="O76" t="str">
            <v>Yes</v>
          </cell>
          <cell r="P76" t="str">
            <v>Yes</v>
          </cell>
          <cell r="Q76" t="str">
            <v>Yes</v>
          </cell>
        </row>
        <row r="77">
          <cell r="J77">
            <v>39.582300915790256</v>
          </cell>
          <cell r="K77">
            <v>0.41728270053863525</v>
          </cell>
          <cell r="L77">
            <v>96215.013262165245</v>
          </cell>
          <cell r="M77">
            <v>45.864272932521999</v>
          </cell>
          <cell r="N77" t="str">
            <v>No</v>
          </cell>
          <cell r="O77" t="str">
            <v>No - check period 1</v>
          </cell>
          <cell r="P77" t="str">
            <v>No - check period 1</v>
          </cell>
          <cell r="Q77" t="str">
            <v>Yes</v>
          </cell>
        </row>
        <row r="78">
          <cell r="J78">
            <v>37.411691765591968</v>
          </cell>
          <cell r="K78">
            <v>9.7806215286254883E-2</v>
          </cell>
          <cell r="L78">
            <v>881200.53320209752</v>
          </cell>
          <cell r="M78">
            <v>49.760580067231786</v>
          </cell>
          <cell r="N78" t="str">
            <v>Yes</v>
          </cell>
          <cell r="O78" t="str">
            <v>Yes</v>
          </cell>
          <cell r="P78" t="str">
            <v>Yes</v>
          </cell>
          <cell r="Q78" t="str">
            <v>Yes</v>
          </cell>
        </row>
        <row r="79">
          <cell r="J79">
            <v>41.229102508659707</v>
          </cell>
          <cell r="K79">
            <v>0.73057448863983154</v>
          </cell>
          <cell r="L79">
            <v>510669.63369553001</v>
          </cell>
          <cell r="M79">
            <v>50.490886122861411</v>
          </cell>
          <cell r="N79" t="str">
            <v>Yes</v>
          </cell>
          <cell r="O79" t="str">
            <v>Yes</v>
          </cell>
          <cell r="P79" t="str">
            <v>Yes</v>
          </cell>
          <cell r="Q79" t="str">
            <v>Yes</v>
          </cell>
        </row>
        <row r="80">
          <cell r="J80">
            <v>39.989968273439445</v>
          </cell>
          <cell r="K80">
            <v>0.49799871444702148</v>
          </cell>
          <cell r="L80">
            <v>681355.16202590126</v>
          </cell>
          <cell r="M80">
            <v>50.632289811619557</v>
          </cell>
          <cell r="N80" t="str">
            <v>Yes</v>
          </cell>
          <cell r="O80" t="str">
            <v>Yes</v>
          </cell>
          <cell r="P80" t="str">
            <v>Yes</v>
          </cell>
          <cell r="Q80" t="str">
            <v>Yes</v>
          </cell>
        </row>
        <row r="81">
          <cell r="J81">
            <v>40.288785031443695</v>
          </cell>
          <cell r="K81">
            <v>0.55740463733673096</v>
          </cell>
          <cell r="L81">
            <v>902704.85708657606</v>
          </cell>
          <cell r="M81">
            <v>52.568995114415884</v>
          </cell>
          <cell r="N81" t="str">
            <v>Yes</v>
          </cell>
          <cell r="O81" t="str">
            <v>Yes</v>
          </cell>
          <cell r="P81" t="str">
            <v>Yes</v>
          </cell>
          <cell r="Q81" t="str">
            <v>Yes</v>
          </cell>
        </row>
        <row r="82">
          <cell r="J82">
            <v>43.632885636761785</v>
          </cell>
          <cell r="K82">
            <v>0.96534895896911621</v>
          </cell>
          <cell r="L82">
            <v>-92213.068601039355</v>
          </cell>
          <cell r="M82">
            <v>48.176244844216853</v>
          </cell>
          <cell r="N82" t="str">
            <v>No</v>
          </cell>
          <cell r="O82" t="str">
            <v>No - check period 1</v>
          </cell>
          <cell r="P82" t="str">
            <v>No - check period 2</v>
          </cell>
          <cell r="Q82" t="str">
            <v>No</v>
          </cell>
        </row>
        <row r="83">
          <cell r="J83">
            <v>45.387410055845976</v>
          </cell>
          <cell r="K83">
            <v>0.9964669942855835</v>
          </cell>
          <cell r="L83">
            <v>-178082.66887493851</v>
          </cell>
          <cell r="M83">
            <v>49.145766196306795</v>
          </cell>
          <cell r="N83" t="str">
            <v>No</v>
          </cell>
          <cell r="O83" t="str">
            <v>No - check period 1</v>
          </cell>
          <cell r="P83" t="str">
            <v>No - check period 2</v>
          </cell>
          <cell r="Q83" t="str">
            <v>No</v>
          </cell>
        </row>
        <row r="84">
          <cell r="J84">
            <v>35.553625922184438</v>
          </cell>
          <cell r="K84">
            <v>1.3101577758789063E-2</v>
          </cell>
          <cell r="L84">
            <v>1466636.6239237282</v>
          </cell>
          <cell r="M84">
            <v>52.446308826620225</v>
          </cell>
          <cell r="N84" t="str">
            <v>Yes</v>
          </cell>
          <cell r="O84" t="str">
            <v>Yes</v>
          </cell>
          <cell r="P84" t="str">
            <v>Yes</v>
          </cell>
          <cell r="Q84" t="str">
            <v>Yes</v>
          </cell>
        </row>
        <row r="85">
          <cell r="J85">
            <v>38.904681888234336</v>
          </cell>
          <cell r="K85">
            <v>0.29196321964263916</v>
          </cell>
          <cell r="L85">
            <v>1108246.1453691144</v>
          </cell>
          <cell r="M85">
            <v>52.838705768226646</v>
          </cell>
          <cell r="N85" t="str">
            <v>Yes</v>
          </cell>
          <cell r="O85" t="str">
            <v>Yes</v>
          </cell>
          <cell r="P85" t="str">
            <v>Yes</v>
          </cell>
          <cell r="Q85" t="str">
            <v>Yes</v>
          </cell>
        </row>
        <row r="86">
          <cell r="J86">
            <v>39.819638105691411</v>
          </cell>
          <cell r="K86">
            <v>0.46407151222229004</v>
          </cell>
          <cell r="L86">
            <v>242423.80532079749</v>
          </cell>
          <cell r="M86">
            <v>47.180293576093391</v>
          </cell>
          <cell r="N86" t="str">
            <v>No</v>
          </cell>
          <cell r="O86" t="str">
            <v>Yes</v>
          </cell>
          <cell r="P86" t="str">
            <v>Yes</v>
          </cell>
          <cell r="Q86" t="str">
            <v>Yes</v>
          </cell>
        </row>
        <row r="87">
          <cell r="J87">
            <v>39.870706233195961</v>
          </cell>
          <cell r="K87">
            <v>0.47422778606414795</v>
          </cell>
          <cell r="L87">
            <v>797291.71586615639</v>
          </cell>
          <cell r="M87">
            <v>51.392963895341381</v>
          </cell>
          <cell r="N87" t="str">
            <v>Yes</v>
          </cell>
          <cell r="O87" t="str">
            <v>Yes</v>
          </cell>
          <cell r="P87" t="str">
            <v>Yes</v>
          </cell>
          <cell r="Q87" t="str">
            <v>Yes</v>
          </cell>
        </row>
        <row r="88">
          <cell r="J88">
            <v>38.430289451789577</v>
          </cell>
          <cell r="K88">
            <v>0.21626901626586914</v>
          </cell>
          <cell r="L88">
            <v>945275.51438962296</v>
          </cell>
          <cell r="M88">
            <v>51.178750608232804</v>
          </cell>
          <cell r="N88" t="str">
            <v>Yes</v>
          </cell>
          <cell r="O88" t="str">
            <v>Yes</v>
          </cell>
          <cell r="P88" t="str">
            <v>Yes</v>
          </cell>
          <cell r="Q88" t="str">
            <v>Yes</v>
          </cell>
        </row>
        <row r="89">
          <cell r="J89">
            <v>38.653242982982192</v>
          </cell>
          <cell r="K89">
            <v>0.25035297870635986</v>
          </cell>
          <cell r="L89">
            <v>906516.2728783593</v>
          </cell>
          <cell r="M89">
            <v>51.092885213438421</v>
          </cell>
          <cell r="N89" t="str">
            <v>Yes</v>
          </cell>
          <cell r="O89" t="str">
            <v>Yes</v>
          </cell>
          <cell r="P89" t="str">
            <v>Yes</v>
          </cell>
          <cell r="Q89" t="str">
            <v>Yes</v>
          </cell>
        </row>
        <row r="90">
          <cell r="J90">
            <v>38.704199697385775</v>
          </cell>
          <cell r="K90">
            <v>0.25852465629577637</v>
          </cell>
          <cell r="L90">
            <v>942257.34814518085</v>
          </cell>
          <cell r="M90">
            <v>51.408093339705374</v>
          </cell>
          <cell r="N90" t="str">
            <v>Yes</v>
          </cell>
          <cell r="O90" t="str">
            <v>Yes</v>
          </cell>
          <cell r="P90" t="str">
            <v>Yes</v>
          </cell>
          <cell r="Q90" t="str">
            <v>Yes</v>
          </cell>
        </row>
        <row r="91">
          <cell r="J91">
            <v>37.882123352610506</v>
          </cell>
          <cell r="K91">
            <v>0.1448138952255249</v>
          </cell>
          <cell r="L91">
            <v>767148.46123606316</v>
          </cell>
          <cell r="M91">
            <v>49.337135250243591</v>
          </cell>
          <cell r="N91" t="str">
            <v>Yes</v>
          </cell>
          <cell r="O91" t="str">
            <v>Yes</v>
          </cell>
          <cell r="P91" t="str">
            <v>Yes</v>
          </cell>
          <cell r="Q91" t="str">
            <v>Yes</v>
          </cell>
        </row>
        <row r="92">
          <cell r="J92">
            <v>43.045897756237537</v>
          </cell>
          <cell r="K92">
            <v>0.93611431121826172</v>
          </cell>
          <cell r="L92">
            <v>346996.14453362417</v>
          </cell>
          <cell r="M92">
            <v>50.933582668949384</v>
          </cell>
          <cell r="N92" t="str">
            <v>No</v>
          </cell>
          <cell r="O92" t="str">
            <v>Yes</v>
          </cell>
          <cell r="P92" t="str">
            <v>Yes</v>
          </cell>
          <cell r="Q92" t="str">
            <v>Yes</v>
          </cell>
        </row>
        <row r="93">
          <cell r="J93">
            <v>42.454053174005821</v>
          </cell>
          <cell r="K93">
            <v>0.89009344577789307</v>
          </cell>
          <cell r="L93">
            <v>132906.93677050038</v>
          </cell>
          <cell r="M93">
            <v>48.781795511604287</v>
          </cell>
          <cell r="N93" t="str">
            <v>No</v>
          </cell>
          <cell r="O93" t="str">
            <v>No - check period 1</v>
          </cell>
          <cell r="P93" t="str">
            <v>No - check period 1</v>
          </cell>
          <cell r="Q93" t="str">
            <v>Yes</v>
          </cell>
        </row>
        <row r="94">
          <cell r="J94">
            <v>39.831275090400595</v>
          </cell>
          <cell r="K94">
            <v>0.4663841724395752</v>
          </cell>
          <cell r="L94">
            <v>512764.4970535927</v>
          </cell>
          <cell r="M94">
            <v>49.220590325421654</v>
          </cell>
          <cell r="N94" t="str">
            <v>Yes</v>
          </cell>
          <cell r="O94" t="str">
            <v>Yes</v>
          </cell>
          <cell r="P94" t="str">
            <v>Yes</v>
          </cell>
          <cell r="Q94" t="str">
            <v>Yes</v>
          </cell>
        </row>
        <row r="95">
          <cell r="J95">
            <v>37.007698766537942</v>
          </cell>
          <cell r="K95">
            <v>6.7307353019714355E-2</v>
          </cell>
          <cell r="L95">
            <v>838962.50573428022</v>
          </cell>
          <cell r="M95">
            <v>49.071796992211603</v>
          </cell>
          <cell r="N95" t="str">
            <v>Yes</v>
          </cell>
          <cell r="O95" t="str">
            <v>Yes</v>
          </cell>
          <cell r="P95" t="str">
            <v>Yes</v>
          </cell>
          <cell r="Q95" t="str">
            <v>Yes</v>
          </cell>
        </row>
        <row r="96">
          <cell r="J96">
            <v>41.074054125638213</v>
          </cell>
          <cell r="K96">
            <v>0.7043757438659668</v>
          </cell>
          <cell r="L96">
            <v>97971.654417419573</v>
          </cell>
          <cell r="M96">
            <v>47.249897205620073</v>
          </cell>
          <cell r="N96" t="str">
            <v>No</v>
          </cell>
          <cell r="O96" t="str">
            <v>No - check period 1</v>
          </cell>
          <cell r="P96" t="str">
            <v>No - check period 1</v>
          </cell>
          <cell r="Q96" t="str">
            <v>Yes</v>
          </cell>
        </row>
        <row r="97">
          <cell r="J97">
            <v>45.459150997921824</v>
          </cell>
          <cell r="K97">
            <v>0.99682915210723877</v>
          </cell>
          <cell r="L97">
            <v>-61258.427169991075</v>
          </cell>
          <cell r="M97">
            <v>50.088830347522162</v>
          </cell>
          <cell r="N97" t="str">
            <v>No</v>
          </cell>
          <cell r="O97" t="str">
            <v>No - check period 1</v>
          </cell>
          <cell r="P97" t="str">
            <v>Yes</v>
          </cell>
          <cell r="Q97" t="str">
            <v>No</v>
          </cell>
        </row>
        <row r="98">
          <cell r="J98">
            <v>37.998311300761998</v>
          </cell>
          <cell r="K98">
            <v>0.15845084190368652</v>
          </cell>
          <cell r="L98">
            <v>1456975.3428303506</v>
          </cell>
          <cell r="M98">
            <v>54.622925189323723</v>
          </cell>
          <cell r="N98" t="str">
            <v>Yes</v>
          </cell>
          <cell r="O98" t="str">
            <v>Yes</v>
          </cell>
          <cell r="P98" t="str">
            <v>Yes</v>
          </cell>
          <cell r="Q98" t="str">
            <v>Yes</v>
          </cell>
        </row>
        <row r="99">
          <cell r="J99">
            <v>42.339161255804356</v>
          </cell>
          <cell r="K99">
            <v>0.87891519069671631</v>
          </cell>
          <cell r="L99">
            <v>647520.98435413302</v>
          </cell>
          <cell r="M99">
            <v>52.53957296081353</v>
          </cell>
          <cell r="N99" t="str">
            <v>Yes</v>
          </cell>
          <cell r="O99" t="str">
            <v>Yes</v>
          </cell>
          <cell r="P99" t="str">
            <v>Yes</v>
          </cell>
          <cell r="Q99" t="str">
            <v>Yes</v>
          </cell>
        </row>
        <row r="100">
          <cell r="J100">
            <v>38.688028881588252</v>
          </cell>
          <cell r="K100">
            <v>0.25591659545898438</v>
          </cell>
          <cell r="L100">
            <v>773535.7205427587</v>
          </cell>
          <cell r="M100">
            <v>50.126533450384159</v>
          </cell>
          <cell r="N100" t="str">
            <v>Yes</v>
          </cell>
          <cell r="O100" t="str">
            <v>Yes</v>
          </cell>
          <cell r="P100" t="str">
            <v>Yes</v>
          </cell>
          <cell r="Q100" t="str">
            <v>Yes</v>
          </cell>
        </row>
        <row r="101">
          <cell r="J101">
            <v>38.202024471538607</v>
          </cell>
          <cell r="K101">
            <v>0.18432962894439697</v>
          </cell>
          <cell r="L101">
            <v>989671.95275095757</v>
          </cell>
          <cell r="M101">
            <v>51.30205080495216</v>
          </cell>
          <cell r="N101" t="str">
            <v>Yes</v>
          </cell>
          <cell r="O101" t="str">
            <v>Yes</v>
          </cell>
          <cell r="P101" t="str">
            <v>Yes</v>
          </cell>
          <cell r="Q101" t="str">
            <v>Yes</v>
          </cell>
        </row>
        <row r="102">
          <cell r="J102">
            <v>42.148553903680295</v>
          </cell>
          <cell r="K102">
            <v>0.85865044593811035</v>
          </cell>
          <cell r="L102">
            <v>223924.29122588201</v>
          </cell>
          <cell r="M102">
            <v>49.184046828304417</v>
          </cell>
          <cell r="N102" t="str">
            <v>No</v>
          </cell>
          <cell r="O102" t="str">
            <v>Yes</v>
          </cell>
          <cell r="P102" t="str">
            <v>Yes</v>
          </cell>
          <cell r="Q102" t="str">
            <v>Yes</v>
          </cell>
        </row>
        <row r="103">
          <cell r="J103">
            <v>38.922151007718639</v>
          </cell>
          <cell r="K103">
            <v>0.29496943950653076</v>
          </cell>
          <cell r="L103">
            <v>220039.8551975973</v>
          </cell>
          <cell r="M103">
            <v>46.186543285148218</v>
          </cell>
          <cell r="N103" t="str">
            <v>No</v>
          </cell>
          <cell r="O103" t="str">
            <v>Yes</v>
          </cell>
          <cell r="P103" t="str">
            <v>Yes</v>
          </cell>
          <cell r="Q103" t="str">
            <v>Yes</v>
          </cell>
        </row>
        <row r="104">
          <cell r="J104">
            <v>36.200258465250954</v>
          </cell>
          <cell r="K104">
            <v>2.8725147247314453E-2</v>
          </cell>
          <cell r="L104">
            <v>962966.54777927278</v>
          </cell>
          <cell r="M104">
            <v>49.259903233905789</v>
          </cell>
          <cell r="N104" t="str">
            <v>Yes</v>
          </cell>
          <cell r="O104" t="str">
            <v>Yes</v>
          </cell>
          <cell r="P104" t="str">
            <v>Yes</v>
          </cell>
          <cell r="Q104" t="str">
            <v>Yes</v>
          </cell>
        </row>
        <row r="105">
          <cell r="J105">
            <v>39.464725988218561</v>
          </cell>
          <cell r="K105">
            <v>0.39448940753936768</v>
          </cell>
          <cell r="L105">
            <v>363410.99364317372</v>
          </cell>
          <cell r="M105">
            <v>47.762083694397006</v>
          </cell>
          <cell r="N105" t="str">
            <v>No</v>
          </cell>
          <cell r="O105" t="str">
            <v>Yes</v>
          </cell>
          <cell r="P105" t="str">
            <v>Yes</v>
          </cell>
          <cell r="Q105" t="str">
            <v>Yes</v>
          </cell>
        </row>
        <row r="106">
          <cell r="J106">
            <v>36.588639987749048</v>
          </cell>
          <cell r="K106">
            <v>4.403376579284668E-2</v>
          </cell>
          <cell r="L106">
            <v>637555.95259776618</v>
          </cell>
          <cell r="M106">
            <v>47.174190866644494</v>
          </cell>
          <cell r="N106" t="str">
            <v>Yes</v>
          </cell>
          <cell r="O106" t="str">
            <v>Yes</v>
          </cell>
          <cell r="P106" t="str">
            <v>Yes</v>
          </cell>
          <cell r="Q106" t="str">
            <v>Yes</v>
          </cell>
        </row>
        <row r="107">
          <cell r="J107">
            <v>40.553047811990837</v>
          </cell>
          <cell r="K107">
            <v>0.60892713069915771</v>
          </cell>
          <cell r="L107">
            <v>734933.29034590442</v>
          </cell>
          <cell r="M107">
            <v>51.552571120555513</v>
          </cell>
          <cell r="N107" t="str">
            <v>Yes</v>
          </cell>
          <cell r="O107" t="str">
            <v>Yes</v>
          </cell>
          <cell r="P107" t="str">
            <v>Yes</v>
          </cell>
          <cell r="Q107" t="str">
            <v>Yes</v>
          </cell>
        </row>
        <row r="108">
          <cell r="J108">
            <v>40.846341663418571</v>
          </cell>
          <cell r="K108">
            <v>0.66391468048095703</v>
          </cell>
          <cell r="L108">
            <v>263708.22294425848</v>
          </cell>
          <cell r="M108">
            <v>48.284670255088713</v>
          </cell>
          <cell r="N108" t="str">
            <v>No</v>
          </cell>
          <cell r="O108" t="str">
            <v>Yes</v>
          </cell>
          <cell r="P108" t="str">
            <v>Yes</v>
          </cell>
          <cell r="Q108" t="str">
            <v>Yes</v>
          </cell>
        </row>
        <row r="109">
          <cell r="J109">
            <v>39.479459802387282</v>
          </cell>
          <cell r="K109">
            <v>0.39732801914215088</v>
          </cell>
          <cell r="L109">
            <v>489665.30276324111</v>
          </cell>
          <cell r="M109">
            <v>48.723496901220642</v>
          </cell>
          <cell r="N109" t="str">
            <v>Yes</v>
          </cell>
          <cell r="O109" t="str">
            <v>Yes</v>
          </cell>
          <cell r="P109" t="str">
            <v>Yes</v>
          </cell>
          <cell r="Q109" t="str">
            <v>Yes</v>
          </cell>
        </row>
        <row r="110">
          <cell r="J110">
            <v>40.742511474527419</v>
          </cell>
          <cell r="K110">
            <v>0.64477658271789551</v>
          </cell>
          <cell r="L110">
            <v>431285.23748968123</v>
          </cell>
          <cell r="M110">
            <v>49.447234131366713</v>
          </cell>
          <cell r="N110" t="str">
            <v>No</v>
          </cell>
          <cell r="O110" t="str">
            <v>Yes</v>
          </cell>
          <cell r="P110" t="str">
            <v>Yes</v>
          </cell>
          <cell r="Q110" t="str">
            <v>Yes</v>
          </cell>
        </row>
        <row r="111">
          <cell r="J111">
            <v>38.26161001692526</v>
          </cell>
          <cell r="K111">
            <v>0.19237029552459717</v>
          </cell>
          <cell r="L111">
            <v>1104255.146171324</v>
          </cell>
          <cell r="M111">
            <v>52.217107066826429</v>
          </cell>
          <cell r="N111" t="str">
            <v>Yes</v>
          </cell>
          <cell r="O111" t="str">
            <v>Yes</v>
          </cell>
          <cell r="P111" t="str">
            <v>Yes</v>
          </cell>
          <cell r="Q111" t="str">
            <v>Yes</v>
          </cell>
        </row>
        <row r="112">
          <cell r="J112">
            <v>40.028694557840936</v>
          </cell>
          <cell r="K112">
            <v>0.50572347640991211</v>
          </cell>
          <cell r="L112">
            <v>545451.8850254158</v>
          </cell>
          <cell r="M112">
            <v>49.647620825271588</v>
          </cell>
          <cell r="N112" t="str">
            <v>Yes</v>
          </cell>
          <cell r="O112" t="str">
            <v>Yes</v>
          </cell>
          <cell r="P112" t="str">
            <v>Yes</v>
          </cell>
          <cell r="Q112" t="str">
            <v>Yes</v>
          </cell>
        </row>
        <row r="113">
          <cell r="J113">
            <v>38.899011188768782</v>
          </cell>
          <cell r="K113">
            <v>0.29098999500274658</v>
          </cell>
          <cell r="L113">
            <v>798316.65488852467</v>
          </cell>
          <cell r="M113">
            <v>50.506684045831207</v>
          </cell>
          <cell r="N113" t="str">
            <v>Yes</v>
          </cell>
          <cell r="O113" t="str">
            <v>Yes</v>
          </cell>
          <cell r="P113" t="str">
            <v>Yes</v>
          </cell>
          <cell r="Q113" t="str">
            <v>Yes</v>
          </cell>
        </row>
        <row r="114">
          <cell r="J114">
            <v>40.221939444600139</v>
          </cell>
          <cell r="K114">
            <v>0.54417967796325684</v>
          </cell>
          <cell r="L114">
            <v>558064.79065429443</v>
          </cell>
          <cell r="M114">
            <v>49.920100890449248</v>
          </cell>
          <cell r="N114" t="str">
            <v>Yes</v>
          </cell>
          <cell r="O114" t="str">
            <v>Yes</v>
          </cell>
          <cell r="P114" t="str">
            <v>Yes</v>
          </cell>
          <cell r="Q114" t="str">
            <v>Yes</v>
          </cell>
        </row>
        <row r="115">
          <cell r="J115">
            <v>45.152469384483993</v>
          </cell>
          <cell r="K115">
            <v>0.99500596523284912</v>
          </cell>
          <cell r="L115">
            <v>-331444.33714260173</v>
          </cell>
          <cell r="M115">
            <v>47.77824996272102</v>
          </cell>
          <cell r="N115" t="str">
            <v>No</v>
          </cell>
          <cell r="O115" t="str">
            <v>No - check period 1</v>
          </cell>
          <cell r="P115" t="str">
            <v>No - check period 2</v>
          </cell>
          <cell r="Q115" t="str">
            <v>No</v>
          </cell>
        </row>
        <row r="116">
          <cell r="J116">
            <v>37.454065123747569</v>
          </cell>
          <cell r="K116">
            <v>0.10151481628417969</v>
          </cell>
          <cell r="L116">
            <v>1055439.2986517025</v>
          </cell>
          <cell r="M116">
            <v>51.107666776078986</v>
          </cell>
          <cell r="N116" t="str">
            <v>Yes</v>
          </cell>
          <cell r="O116" t="str">
            <v>Yes</v>
          </cell>
          <cell r="P116" t="str">
            <v>Yes</v>
          </cell>
          <cell r="Q116" t="str">
            <v>Yes</v>
          </cell>
        </row>
        <row r="117">
          <cell r="J117">
            <v>34.157988112419844</v>
          </cell>
          <cell r="K117">
            <v>1.7448663711547852E-3</v>
          </cell>
          <cell r="L117">
            <v>616343.49424614059</v>
          </cell>
          <cell r="M117">
            <v>44.778700056485832</v>
          </cell>
          <cell r="N117" t="str">
            <v>Yes</v>
          </cell>
          <cell r="O117" t="str">
            <v>Yes</v>
          </cell>
          <cell r="P117" t="str">
            <v>Yes</v>
          </cell>
          <cell r="Q117" t="str">
            <v>Yes</v>
          </cell>
        </row>
        <row r="118">
          <cell r="J118">
            <v>37.171835275366902</v>
          </cell>
          <cell r="K118">
            <v>7.8668832778930664E-2</v>
          </cell>
          <cell r="L118">
            <v>566107.84864321444</v>
          </cell>
          <cell r="M118">
            <v>47.174340933270287</v>
          </cell>
          <cell r="N118" t="str">
            <v>Yes</v>
          </cell>
          <cell r="O118" t="str">
            <v>Yes</v>
          </cell>
          <cell r="P118" t="str">
            <v>Yes</v>
          </cell>
          <cell r="Q118" t="str">
            <v>Yes</v>
          </cell>
        </row>
        <row r="119">
          <cell r="J119">
            <v>36.602145984070376</v>
          </cell>
          <cell r="K119">
            <v>4.4666171073913574E-2</v>
          </cell>
          <cell r="L119">
            <v>625581.77468011132</v>
          </cell>
          <cell r="M119">
            <v>47.096720107947476</v>
          </cell>
          <cell r="N119" t="str">
            <v>Yes</v>
          </cell>
          <cell r="O119" t="str">
            <v>Yes</v>
          </cell>
          <cell r="P119" t="str">
            <v>Yes</v>
          </cell>
          <cell r="Q119" t="str">
            <v>Yes</v>
          </cell>
        </row>
        <row r="120">
          <cell r="J120">
            <v>41.059036094375188</v>
          </cell>
          <cell r="K120">
            <v>0.70177698135375977</v>
          </cell>
          <cell r="L120">
            <v>434186.81033016602</v>
          </cell>
          <cell r="M120">
            <v>49.760225364298094</v>
          </cell>
          <cell r="N120" t="str">
            <v>No</v>
          </cell>
          <cell r="O120" t="str">
            <v>Yes</v>
          </cell>
          <cell r="P120" t="str">
            <v>Yes</v>
          </cell>
          <cell r="Q120" t="str">
            <v>Yes</v>
          </cell>
        </row>
        <row r="121">
          <cell r="J121">
            <v>41.571461325511336</v>
          </cell>
          <cell r="K121">
            <v>0.78398716449737549</v>
          </cell>
          <cell r="L121">
            <v>200976.92308567814</v>
          </cell>
          <cell r="M121">
            <v>48.480834619840607</v>
          </cell>
          <cell r="N121" t="str">
            <v>No</v>
          </cell>
          <cell r="O121" t="str">
            <v>Yes</v>
          </cell>
          <cell r="P121" t="str">
            <v>Yes</v>
          </cell>
          <cell r="Q121" t="str">
            <v>Yes</v>
          </cell>
        </row>
        <row r="122">
          <cell r="J122">
            <v>40.189759248314658</v>
          </cell>
          <cell r="K122">
            <v>0.53779482841491699</v>
          </cell>
          <cell r="L122">
            <v>933639.22427919973</v>
          </cell>
          <cell r="M122">
            <v>52.710130502237007</v>
          </cell>
          <cell r="N122" t="str">
            <v>Yes</v>
          </cell>
          <cell r="O122" t="str">
            <v>Yes</v>
          </cell>
          <cell r="P122" t="str">
            <v>Yes</v>
          </cell>
          <cell r="Q122" t="str">
            <v>Yes</v>
          </cell>
        </row>
        <row r="123">
          <cell r="J123">
            <v>43.238583303755149</v>
          </cell>
          <cell r="K123">
            <v>0.94730794429779053</v>
          </cell>
          <cell r="L123">
            <v>72573.965568162734</v>
          </cell>
          <cell r="M123">
            <v>49.050623955554329</v>
          </cell>
          <cell r="N123" t="str">
            <v>No</v>
          </cell>
          <cell r="O123" t="str">
            <v>No - check period 1</v>
          </cell>
          <cell r="P123" t="str">
            <v>Yes</v>
          </cell>
          <cell r="Q123" t="str">
            <v>Yes</v>
          </cell>
        </row>
        <row r="124">
          <cell r="J124">
            <v>41.413397967553465</v>
          </cell>
          <cell r="K124">
            <v>0.76012325286865234</v>
          </cell>
          <cell r="L124">
            <v>311799.99401937914</v>
          </cell>
          <cell r="M124">
            <v>49.167421265156008</v>
          </cell>
          <cell r="N124" t="str">
            <v>No</v>
          </cell>
          <cell r="O124" t="str">
            <v>Yes</v>
          </cell>
          <cell r="P124" t="str">
            <v>Yes</v>
          </cell>
          <cell r="Q124" t="str">
            <v>Yes</v>
          </cell>
        </row>
        <row r="125">
          <cell r="J125">
            <v>41.167086338682566</v>
          </cell>
          <cell r="K125">
            <v>0.72023642063140869</v>
          </cell>
          <cell r="L125">
            <v>383222.87790480908</v>
          </cell>
          <cell r="M125">
            <v>49.477020082849776</v>
          </cell>
          <cell r="N125" t="str">
            <v>No</v>
          </cell>
          <cell r="O125" t="str">
            <v>Yes</v>
          </cell>
          <cell r="P125" t="str">
            <v>Yes</v>
          </cell>
          <cell r="Q125" t="str">
            <v>Yes</v>
          </cell>
        </row>
        <row r="126">
          <cell r="J126">
            <v>40.848090166982729</v>
          </cell>
          <cell r="K126">
            <v>0.66423344612121582</v>
          </cell>
          <cell r="L126">
            <v>301111.6948374093</v>
          </cell>
          <cell r="M126">
            <v>48.567086549883243</v>
          </cell>
          <cell r="N126" t="str">
            <v>No</v>
          </cell>
          <cell r="O126" t="str">
            <v>Yes</v>
          </cell>
          <cell r="P126" t="str">
            <v>Yes</v>
          </cell>
          <cell r="Q126" t="str">
            <v>Yes</v>
          </cell>
        </row>
        <row r="127">
          <cell r="J127">
            <v>39.425776877615135</v>
          </cell>
          <cell r="K127">
            <v>0.38701331615447998</v>
          </cell>
          <cell r="L127">
            <v>375946.36509134504</v>
          </cell>
          <cell r="M127">
            <v>47.820359567413107</v>
          </cell>
          <cell r="N127" t="str">
            <v>No</v>
          </cell>
          <cell r="O127" t="str">
            <v>Yes</v>
          </cell>
          <cell r="P127" t="str">
            <v>Yes</v>
          </cell>
          <cell r="Q127" t="str">
            <v>Yes</v>
          </cell>
        </row>
        <row r="128">
          <cell r="J128">
            <v>39.664000824850518</v>
          </cell>
          <cell r="K128">
            <v>0.43329191207885742</v>
          </cell>
          <cell r="L128">
            <v>877748.71192467934</v>
          </cell>
          <cell r="M128">
            <v>51.806824911909644</v>
          </cell>
          <cell r="N128" t="str">
            <v>Yes</v>
          </cell>
          <cell r="O128" t="str">
            <v>Yes</v>
          </cell>
          <cell r="P128" t="str">
            <v>Yes</v>
          </cell>
          <cell r="Q128" t="str">
            <v>Yes</v>
          </cell>
        </row>
        <row r="129">
          <cell r="J129">
            <v>38.463283645833144</v>
          </cell>
          <cell r="K129">
            <v>0.22113716602325439</v>
          </cell>
          <cell r="L129">
            <v>820137.53601853969</v>
          </cell>
          <cell r="M129">
            <v>50.269628799287602</v>
          </cell>
          <cell r="N129" t="str">
            <v>Yes</v>
          </cell>
          <cell r="O129" t="str">
            <v>Yes</v>
          </cell>
          <cell r="P129" t="str">
            <v>Yes</v>
          </cell>
          <cell r="Q129" t="str">
            <v>Yes</v>
          </cell>
        </row>
        <row r="130">
          <cell r="J130">
            <v>37.959334905317519</v>
          </cell>
          <cell r="K130">
            <v>0.15378546714782715</v>
          </cell>
          <cell r="L130">
            <v>721815.97592297732</v>
          </cell>
          <cell r="M130">
            <v>49.067836142785382</v>
          </cell>
          <cell r="N130" t="str">
            <v>Yes</v>
          </cell>
          <cell r="O130" t="str">
            <v>Yes</v>
          </cell>
          <cell r="P130" t="str">
            <v>Yes</v>
          </cell>
          <cell r="Q130" t="str">
            <v>Yes</v>
          </cell>
        </row>
        <row r="131">
          <cell r="J131">
            <v>40.642498889646959</v>
          </cell>
          <cell r="K131">
            <v>0.62598931789398193</v>
          </cell>
          <cell r="L131">
            <v>947964.92278998648</v>
          </cell>
          <cell r="M131">
            <v>53.234208634239621</v>
          </cell>
          <cell r="N131" t="str">
            <v>Yes</v>
          </cell>
          <cell r="O131" t="str">
            <v>Yes</v>
          </cell>
          <cell r="P131" t="str">
            <v>Yes</v>
          </cell>
          <cell r="Q131" t="str">
            <v>Yes</v>
          </cell>
        </row>
        <row r="132">
          <cell r="J132">
            <v>37.205195541027933</v>
          </cell>
          <cell r="K132">
            <v>8.1146240234375E-2</v>
          </cell>
          <cell r="L132">
            <v>1006168.4949070183</v>
          </cell>
          <cell r="M132">
            <v>50.508800894749584</v>
          </cell>
          <cell r="N132" t="str">
            <v>Yes</v>
          </cell>
          <cell r="O132" t="str">
            <v>Yes</v>
          </cell>
          <cell r="P132" t="str">
            <v>Yes</v>
          </cell>
          <cell r="Q132" t="str">
            <v>Yes</v>
          </cell>
        </row>
        <row r="133">
          <cell r="J133">
            <v>40.127718067233218</v>
          </cell>
          <cell r="K133">
            <v>0.5254589319229126</v>
          </cell>
          <cell r="L133">
            <v>259726.39397419035</v>
          </cell>
          <cell r="M133">
            <v>47.593631633208133</v>
          </cell>
          <cell r="N133" t="str">
            <v>No</v>
          </cell>
          <cell r="O133" t="str">
            <v>Yes</v>
          </cell>
          <cell r="P133" t="str">
            <v>Yes</v>
          </cell>
          <cell r="Q133" t="str">
            <v>Yes</v>
          </cell>
        </row>
        <row r="134">
          <cell r="J134">
            <v>37.972713572380599</v>
          </cell>
          <cell r="K134">
            <v>0.15537667274475098</v>
          </cell>
          <cell r="L134">
            <v>1275362.2557461206</v>
          </cell>
          <cell r="M134">
            <v>53.235909389331937</v>
          </cell>
          <cell r="N134" t="str">
            <v>Yes</v>
          </cell>
          <cell r="O134" t="str">
            <v>Yes</v>
          </cell>
          <cell r="P134" t="str">
            <v>Yes</v>
          </cell>
          <cell r="Q134" t="str">
            <v>Yes</v>
          </cell>
        </row>
        <row r="135">
          <cell r="J135">
            <v>34.786121533252299</v>
          </cell>
          <cell r="K135">
            <v>4.5679807662963867E-3</v>
          </cell>
          <cell r="L135">
            <v>1457394.8573709745</v>
          </cell>
          <cell r="M135">
            <v>51.670809979259502</v>
          </cell>
          <cell r="N135" t="str">
            <v>Yes</v>
          </cell>
          <cell r="O135" t="str">
            <v>Yes</v>
          </cell>
          <cell r="P135" t="str">
            <v>Yes</v>
          </cell>
          <cell r="Q135" t="str">
            <v>Yes</v>
          </cell>
        </row>
        <row r="136">
          <cell r="J136">
            <v>41.455878191336524</v>
          </cell>
          <cell r="K136">
            <v>0.76667451858520508</v>
          </cell>
          <cell r="L136">
            <v>161492.3673749282</v>
          </cell>
          <cell r="M136">
            <v>48.078064891160466</v>
          </cell>
          <cell r="N136" t="str">
            <v>No</v>
          </cell>
          <cell r="O136" t="str">
            <v>Yes</v>
          </cell>
          <cell r="P136" t="str">
            <v>Yes</v>
          </cell>
          <cell r="Q136" t="str">
            <v>Yes</v>
          </cell>
        </row>
        <row r="137">
          <cell r="J137">
            <v>38.3174438966671</v>
          </cell>
          <cell r="K137">
            <v>0.2000962495803833</v>
          </cell>
          <cell r="L137">
            <v>727953.56709153927</v>
          </cell>
          <cell r="M137">
            <v>49.44338014756795</v>
          </cell>
          <cell r="N137" t="str">
            <v>Yes</v>
          </cell>
          <cell r="O137" t="str">
            <v>Yes</v>
          </cell>
          <cell r="P137" t="str">
            <v>Yes</v>
          </cell>
          <cell r="Q137" t="str">
            <v>Yes</v>
          </cell>
        </row>
        <row r="138">
          <cell r="J138">
            <v>41.484668246121146</v>
          </cell>
          <cell r="K138">
            <v>0.7710578441619873</v>
          </cell>
          <cell r="L138">
            <v>781113.84490191238</v>
          </cell>
          <cell r="M138">
            <v>52.75637830782216</v>
          </cell>
          <cell r="N138" t="str">
            <v>Yes</v>
          </cell>
          <cell r="O138" t="str">
            <v>Yes</v>
          </cell>
          <cell r="P138" t="str">
            <v>Yes</v>
          </cell>
          <cell r="Q138" t="str">
            <v>Yes</v>
          </cell>
        </row>
        <row r="139">
          <cell r="J139">
            <v>39.704177753301337</v>
          </cell>
          <cell r="K139">
            <v>0.44120633602142334</v>
          </cell>
          <cell r="L139">
            <v>952335.26633084798</v>
          </cell>
          <cell r="M139">
            <v>52.403749022050761</v>
          </cell>
          <cell r="N139" t="str">
            <v>Yes</v>
          </cell>
          <cell r="O139" t="str">
            <v>Yes</v>
          </cell>
          <cell r="P139" t="str">
            <v>Yes</v>
          </cell>
          <cell r="Q139" t="str">
            <v>Yes</v>
          </cell>
        </row>
        <row r="140">
          <cell r="J140">
            <v>41.386922576784855</v>
          </cell>
          <cell r="K140">
            <v>0.75599002838134766</v>
          </cell>
          <cell r="L140">
            <v>258730.48906655726</v>
          </cell>
          <cell r="M140">
            <v>48.744642653036863</v>
          </cell>
          <cell r="N140" t="str">
            <v>No</v>
          </cell>
          <cell r="O140" t="str">
            <v>Yes</v>
          </cell>
          <cell r="P140" t="str">
            <v>Yes</v>
          </cell>
          <cell r="Q140" t="str">
            <v>Yes</v>
          </cell>
        </row>
        <row r="141">
          <cell r="J141">
            <v>40.717284365236992</v>
          </cell>
          <cell r="K141">
            <v>0.6400686502456665</v>
          </cell>
          <cell r="L141">
            <v>139144.59978592978</v>
          </cell>
          <cell r="M141">
            <v>47.230770532041788</v>
          </cell>
          <cell r="N141" t="str">
            <v>No</v>
          </cell>
          <cell r="O141" t="str">
            <v>Yes</v>
          </cell>
          <cell r="P141" t="str">
            <v>Yes</v>
          </cell>
          <cell r="Q141" t="str">
            <v>Yes</v>
          </cell>
        </row>
        <row r="142">
          <cell r="J142">
            <v>40.28169324650662</v>
          </cell>
          <cell r="K142">
            <v>0.55600476264953613</v>
          </cell>
          <cell r="L142">
            <v>589356.0702839396</v>
          </cell>
          <cell r="M142">
            <v>50.209995505429106</v>
          </cell>
          <cell r="N142" t="str">
            <v>Yes</v>
          </cell>
          <cell r="O142" t="str">
            <v>Yes</v>
          </cell>
          <cell r="P142" t="str">
            <v>Yes</v>
          </cell>
          <cell r="Q142" t="str">
            <v>Yes</v>
          </cell>
        </row>
        <row r="143">
          <cell r="J143">
            <v>42.989136191899888</v>
          </cell>
          <cell r="K143">
            <v>0.93248641490936279</v>
          </cell>
          <cell r="L143">
            <v>-228772.2800610892</v>
          </cell>
          <cell r="M143">
            <v>46.558763086795807</v>
          </cell>
          <cell r="N143" t="str">
            <v>No</v>
          </cell>
          <cell r="O143" t="str">
            <v>No - check period 1</v>
          </cell>
          <cell r="P143" t="str">
            <v>No - check period 2</v>
          </cell>
          <cell r="Q143" t="str">
            <v>No</v>
          </cell>
        </row>
        <row r="144">
          <cell r="J144">
            <v>35.820980984717607</v>
          </cell>
          <cell r="K144">
            <v>1.8331050872802734E-2</v>
          </cell>
          <cell r="L144">
            <v>1041313.6165337474</v>
          </cell>
          <cell r="M144">
            <v>49.499154910154175</v>
          </cell>
          <cell r="N144" t="str">
            <v>Yes</v>
          </cell>
          <cell r="O144" t="str">
            <v>Yes</v>
          </cell>
          <cell r="P144" t="str">
            <v>Yes</v>
          </cell>
          <cell r="Q144" t="str">
            <v>Yes</v>
          </cell>
        </row>
        <row r="145">
          <cell r="J145">
            <v>40.34521690395195</v>
          </cell>
          <cell r="K145">
            <v>0.56852066516876221</v>
          </cell>
          <cell r="L145">
            <v>763686.9099212666</v>
          </cell>
          <cell r="M145">
            <v>51.577232069394086</v>
          </cell>
          <cell r="N145" t="str">
            <v>Yes</v>
          </cell>
          <cell r="O145" t="str">
            <v>Yes</v>
          </cell>
          <cell r="P145" t="str">
            <v>Yes</v>
          </cell>
          <cell r="Q145" t="str">
            <v>Yes</v>
          </cell>
        </row>
        <row r="146">
          <cell r="J146">
            <v>35.829275576397777</v>
          </cell>
          <cell r="K146">
            <v>1.8518209457397461E-2</v>
          </cell>
          <cell r="L146">
            <v>836980.5872457095</v>
          </cell>
          <cell r="M146">
            <v>47.97274995216867</v>
          </cell>
          <cell r="N146" t="str">
            <v>Yes</v>
          </cell>
          <cell r="O146" t="str">
            <v>Yes</v>
          </cell>
          <cell r="P146" t="str">
            <v>Yes</v>
          </cell>
          <cell r="Q146" t="str">
            <v>Yes</v>
          </cell>
        </row>
        <row r="147">
          <cell r="J147">
            <v>36.769256540574133</v>
          </cell>
          <cell r="K147">
            <v>5.3115248680114746E-2</v>
          </cell>
          <cell r="L147">
            <v>808303.95902803144</v>
          </cell>
          <cell r="M147">
            <v>48.622256498492789</v>
          </cell>
          <cell r="N147" t="str">
            <v>Yes</v>
          </cell>
          <cell r="O147" t="str">
            <v>Yes</v>
          </cell>
          <cell r="P147" t="str">
            <v>Yes</v>
          </cell>
          <cell r="Q147" t="str">
            <v>Yes</v>
          </cell>
        </row>
        <row r="148">
          <cell r="J148">
            <v>41.201883605972398</v>
          </cell>
          <cell r="K148">
            <v>0.72606086730957031</v>
          </cell>
          <cell r="L148">
            <v>347573.75461536413</v>
          </cell>
          <cell r="M148">
            <v>49.241397290461464</v>
          </cell>
          <cell r="N148" t="str">
            <v>No</v>
          </cell>
          <cell r="O148" t="str">
            <v>Yes</v>
          </cell>
          <cell r="P148" t="str">
            <v>Yes</v>
          </cell>
          <cell r="Q148" t="str">
            <v>Yes</v>
          </cell>
        </row>
        <row r="149">
          <cell r="J149">
            <v>40.184356849786127</v>
          </cell>
          <cell r="K149">
            <v>0.53672182559967041</v>
          </cell>
          <cell r="L149">
            <v>558973.65736636613</v>
          </cell>
          <cell r="M149">
            <v>49.892347659624647</v>
          </cell>
          <cell r="N149" t="str">
            <v>Yes</v>
          </cell>
          <cell r="O149" t="str">
            <v>Yes</v>
          </cell>
          <cell r="P149" t="str">
            <v>Yes</v>
          </cell>
          <cell r="Q149" t="str">
            <v>Yes</v>
          </cell>
        </row>
        <row r="150">
          <cell r="J150">
            <v>37.650265868287534</v>
          </cell>
          <cell r="K150">
            <v>0.12002396583557129</v>
          </cell>
          <cell r="L150">
            <v>953298.51552404324</v>
          </cell>
          <cell r="M150">
            <v>50.521349647897296</v>
          </cell>
          <cell r="N150" t="str">
            <v>Yes</v>
          </cell>
          <cell r="O150" t="str">
            <v>Yes</v>
          </cell>
          <cell r="P150" t="str">
            <v>Yes</v>
          </cell>
          <cell r="Q150" t="str">
            <v>Yes</v>
          </cell>
        </row>
        <row r="151">
          <cell r="J151">
            <v>39.778588062326889</v>
          </cell>
          <cell r="K151">
            <v>0.4559248685836792</v>
          </cell>
          <cell r="L151">
            <v>295428.6869038695</v>
          </cell>
          <cell r="M151">
            <v>47.540462572942488</v>
          </cell>
          <cell r="N151" t="str">
            <v>No</v>
          </cell>
          <cell r="O151" t="str">
            <v>Yes</v>
          </cell>
          <cell r="P151" t="str">
            <v>Yes</v>
          </cell>
          <cell r="Q151" t="str">
            <v>Yes</v>
          </cell>
        </row>
        <row r="152">
          <cell r="J152">
            <v>41.378502929583192</v>
          </cell>
          <cell r="K152">
            <v>0.75466775894165039</v>
          </cell>
          <cell r="L152">
            <v>536794.5745857677</v>
          </cell>
          <cell r="M152">
            <v>50.824470589577686</v>
          </cell>
          <cell r="N152" t="str">
            <v>Yes</v>
          </cell>
          <cell r="O152" t="str">
            <v>Yes</v>
          </cell>
          <cell r="P152" t="str">
            <v>Yes</v>
          </cell>
          <cell r="Q152" t="str">
            <v>Yes</v>
          </cell>
        </row>
        <row r="153">
          <cell r="J153">
            <v>39.616998138662893</v>
          </cell>
          <cell r="K153">
            <v>0.42406666278839111</v>
          </cell>
          <cell r="L153">
            <v>169291.8781729741</v>
          </cell>
          <cell r="M153">
            <v>46.444821590557694</v>
          </cell>
          <cell r="N153" t="str">
            <v>No</v>
          </cell>
          <cell r="O153" t="str">
            <v>Yes</v>
          </cell>
          <cell r="P153" t="str">
            <v>Yes</v>
          </cell>
          <cell r="Q153" t="str">
            <v>Yes</v>
          </cell>
        </row>
        <row r="154">
          <cell r="J154">
            <v>41.511316440883093</v>
          </cell>
          <cell r="K154">
            <v>0.77507281303405762</v>
          </cell>
          <cell r="L154">
            <v>587018.61377884145</v>
          </cell>
          <cell r="M154">
            <v>51.3237195162219</v>
          </cell>
          <cell r="N154" t="str">
            <v>Yes</v>
          </cell>
          <cell r="O154" t="str">
            <v>Yes</v>
          </cell>
          <cell r="P154" t="str">
            <v>Yes</v>
          </cell>
          <cell r="Q154" t="str">
            <v>Yes</v>
          </cell>
        </row>
        <row r="155">
          <cell r="J155">
            <v>39.346202912420267</v>
          </cell>
          <cell r="K155">
            <v>0.37187230587005615</v>
          </cell>
          <cell r="L155">
            <v>602188.8253589985</v>
          </cell>
          <cell r="M155">
            <v>49.445672074216418</v>
          </cell>
          <cell r="N155" t="str">
            <v>Yes</v>
          </cell>
          <cell r="O155" t="str">
            <v>Yes</v>
          </cell>
          <cell r="P155" t="str">
            <v>Yes</v>
          </cell>
          <cell r="Q155" t="str">
            <v>Yes</v>
          </cell>
        </row>
        <row r="156">
          <cell r="J156">
            <v>38.190241967677139</v>
          </cell>
          <cell r="K156">
            <v>0.18276500701904297</v>
          </cell>
          <cell r="L156">
            <v>519260.42248476855</v>
          </cell>
          <cell r="M156">
            <v>47.759582583967131</v>
          </cell>
          <cell r="N156" t="str">
            <v>Yes</v>
          </cell>
          <cell r="O156" t="str">
            <v>Yes</v>
          </cell>
          <cell r="P156" t="str">
            <v>Yes</v>
          </cell>
          <cell r="Q156" t="str">
            <v>Yes</v>
          </cell>
        </row>
        <row r="157">
          <cell r="J157">
            <v>43.077620931435376</v>
          </cell>
          <cell r="K157">
            <v>0.93807470798492432</v>
          </cell>
          <cell r="L157">
            <v>379268.3761318482</v>
          </cell>
          <cell r="M157">
            <v>51.205053195008077</v>
          </cell>
          <cell r="N157" t="str">
            <v>No</v>
          </cell>
          <cell r="O157" t="str">
            <v>Yes</v>
          </cell>
          <cell r="P157" t="str">
            <v>Yes</v>
          </cell>
          <cell r="Q157" t="str">
            <v>Yes</v>
          </cell>
        </row>
        <row r="158">
          <cell r="J158">
            <v>39.236592884699348</v>
          </cell>
          <cell r="K158">
            <v>0.35134053230285645</v>
          </cell>
          <cell r="L158">
            <v>1162947.6049738266</v>
          </cell>
          <cell r="M158">
            <v>53.554741851985455</v>
          </cell>
          <cell r="N158" t="str">
            <v>Yes</v>
          </cell>
          <cell r="O158" t="str">
            <v>Yes</v>
          </cell>
          <cell r="P158" t="str">
            <v>Yes</v>
          </cell>
          <cell r="Q158" t="str">
            <v>Yes</v>
          </cell>
        </row>
        <row r="159">
          <cell r="J159">
            <v>37.547365637728944</v>
          </cell>
          <cell r="K159">
            <v>0.11003959178924561</v>
          </cell>
          <cell r="L159">
            <v>887602.60885676532</v>
          </cell>
          <cell r="M159">
            <v>49.933465915091801</v>
          </cell>
          <cell r="N159" t="str">
            <v>Yes</v>
          </cell>
          <cell r="O159" t="str">
            <v>Yes</v>
          </cell>
          <cell r="P159" t="str">
            <v>Yes</v>
          </cell>
          <cell r="Q159" t="str">
            <v>Yes</v>
          </cell>
        </row>
        <row r="160">
          <cell r="J160">
            <v>41.627395249670371</v>
          </cell>
          <cell r="K160">
            <v>0.79209089279174805</v>
          </cell>
          <cell r="L160">
            <v>285994.09440306178</v>
          </cell>
          <cell r="M160">
            <v>49.170563569350634</v>
          </cell>
          <cell r="N160" t="str">
            <v>No</v>
          </cell>
          <cell r="O160" t="str">
            <v>Yes</v>
          </cell>
          <cell r="P160" t="str">
            <v>Yes</v>
          </cell>
          <cell r="Q160" t="str">
            <v>Yes</v>
          </cell>
        </row>
        <row r="161">
          <cell r="J161">
            <v>37.592990439443383</v>
          </cell>
          <cell r="K161">
            <v>0.11439049243927002</v>
          </cell>
          <cell r="L161">
            <v>1030481.7594064241</v>
          </cell>
          <cell r="M161">
            <v>51.04811078927014</v>
          </cell>
          <cell r="N161" t="str">
            <v>Yes</v>
          </cell>
          <cell r="O161" t="str">
            <v>Yes</v>
          </cell>
          <cell r="P161" t="str">
            <v>Yes</v>
          </cell>
          <cell r="Q161" t="str">
            <v>Yes</v>
          </cell>
        </row>
        <row r="162">
          <cell r="J162">
            <v>38.088728716538753</v>
          </cell>
          <cell r="K162">
            <v>0.16962790489196777</v>
          </cell>
          <cell r="L162">
            <v>928988.48786316277</v>
          </cell>
          <cell r="M162">
            <v>50.742234078643378</v>
          </cell>
          <cell r="N162" t="str">
            <v>Yes</v>
          </cell>
          <cell r="O162" t="str">
            <v>Yes</v>
          </cell>
          <cell r="P162" t="str">
            <v>Yes</v>
          </cell>
          <cell r="Q162" t="str">
            <v>Yes</v>
          </cell>
        </row>
        <row r="163">
          <cell r="J163">
            <v>40.289944637188455</v>
          </cell>
          <cell r="K163">
            <v>0.55763375759124756</v>
          </cell>
          <cell r="L163">
            <v>963102.21834375174</v>
          </cell>
          <cell r="M163">
            <v>53.023496901732869</v>
          </cell>
          <cell r="N163" t="str">
            <v>Yes</v>
          </cell>
          <cell r="O163" t="str">
            <v>Yes</v>
          </cell>
          <cell r="P163" t="str">
            <v>Yes</v>
          </cell>
          <cell r="Q163" t="str">
            <v>Yes</v>
          </cell>
        </row>
        <row r="164">
          <cell r="J164">
            <v>40.340069163939916</v>
          </cell>
          <cell r="K164">
            <v>0.56750869750976563</v>
          </cell>
          <cell r="L164">
            <v>243704.74543163949</v>
          </cell>
          <cell r="M164">
            <v>47.668714968312997</v>
          </cell>
          <cell r="N164" t="str">
            <v>No</v>
          </cell>
          <cell r="O164" t="str">
            <v>Yes</v>
          </cell>
          <cell r="P164" t="str">
            <v>Yes</v>
          </cell>
          <cell r="Q164" t="str">
            <v>Yes</v>
          </cell>
        </row>
        <row r="165">
          <cell r="J165">
            <v>41.806351974664722</v>
          </cell>
          <cell r="K165">
            <v>0.81678354740142822</v>
          </cell>
          <cell r="L165">
            <v>376561.98941693711</v>
          </cell>
          <cell r="M165">
            <v>50.015147634258028</v>
          </cell>
          <cell r="N165" t="str">
            <v>No</v>
          </cell>
          <cell r="O165" t="str">
            <v>Yes</v>
          </cell>
          <cell r="P165" t="str">
            <v>Yes</v>
          </cell>
          <cell r="Q165" t="str">
            <v>Yes</v>
          </cell>
        </row>
        <row r="166">
          <cell r="J166">
            <v>34.671961758285761</v>
          </cell>
          <cell r="K166">
            <v>3.8607120513916016E-3</v>
          </cell>
          <cell r="L166">
            <v>1390141.9178994615</v>
          </cell>
          <cell r="M166">
            <v>51.060877821146278</v>
          </cell>
          <cell r="N166" t="str">
            <v>Yes</v>
          </cell>
          <cell r="O166" t="str">
            <v>Yes</v>
          </cell>
          <cell r="P166" t="str">
            <v>Yes</v>
          </cell>
          <cell r="Q166" t="str">
            <v>Yes</v>
          </cell>
        </row>
        <row r="167">
          <cell r="J167">
            <v>40.935324351303279</v>
          </cell>
          <cell r="K167">
            <v>0.67998683452606201</v>
          </cell>
          <cell r="L167">
            <v>843377.02883581445</v>
          </cell>
          <cell r="M167">
            <v>52.718415998970158</v>
          </cell>
          <cell r="N167" t="str">
            <v>Yes</v>
          </cell>
          <cell r="O167" t="str">
            <v>Yes</v>
          </cell>
          <cell r="P167" t="str">
            <v>Yes</v>
          </cell>
          <cell r="Q167" t="str">
            <v>Yes</v>
          </cell>
        </row>
        <row r="168">
          <cell r="J168">
            <v>38.295274963311385</v>
          </cell>
          <cell r="K168">
            <v>0.1970067024230957</v>
          </cell>
          <cell r="L168">
            <v>436557.23391516251</v>
          </cell>
          <cell r="M168">
            <v>47.235318005550653</v>
          </cell>
          <cell r="N168" t="str">
            <v>No</v>
          </cell>
          <cell r="O168" t="str">
            <v>Yes</v>
          </cell>
          <cell r="P168" t="str">
            <v>Yes</v>
          </cell>
          <cell r="Q168" t="str">
            <v>Yes</v>
          </cell>
        </row>
        <row r="169">
          <cell r="J169">
            <v>38.568989667546703</v>
          </cell>
          <cell r="K169">
            <v>0.23714840412139893</v>
          </cell>
          <cell r="L169">
            <v>819644.01644034707</v>
          </cell>
          <cell r="M169">
            <v>50.363174876838457</v>
          </cell>
          <cell r="N169" t="str">
            <v>Yes</v>
          </cell>
          <cell r="O169" t="str">
            <v>Yes</v>
          </cell>
          <cell r="P169" t="str">
            <v>Yes</v>
          </cell>
          <cell r="Q169" t="str">
            <v>Yes</v>
          </cell>
        </row>
        <row r="170">
          <cell r="J170">
            <v>40.409363565267995</v>
          </cell>
          <cell r="K170">
            <v>0.58108973503112793</v>
          </cell>
          <cell r="L170">
            <v>128565.40107839298</v>
          </cell>
          <cell r="M170">
            <v>46.868054950027727</v>
          </cell>
          <cell r="N170" t="str">
            <v>No</v>
          </cell>
          <cell r="O170" t="str">
            <v>No - check period 1</v>
          </cell>
          <cell r="P170" t="str">
            <v>No - check period 1</v>
          </cell>
          <cell r="Q170" t="str">
            <v>Yes</v>
          </cell>
        </row>
        <row r="171">
          <cell r="J171">
            <v>35.915204635821283</v>
          </cell>
          <cell r="K171">
            <v>2.0555853843688965E-2</v>
          </cell>
          <cell r="L171">
            <v>1268157.1850222037</v>
          </cell>
          <cell r="M171">
            <v>51.288876774196979</v>
          </cell>
          <cell r="N171" t="str">
            <v>Yes</v>
          </cell>
          <cell r="O171" t="str">
            <v>Yes</v>
          </cell>
          <cell r="P171" t="str">
            <v>Yes</v>
          </cell>
          <cell r="Q171" t="str">
            <v>Yes</v>
          </cell>
        </row>
        <row r="172">
          <cell r="J172">
            <v>40.361399088433245</v>
          </cell>
          <cell r="K172">
            <v>0.57169818878173828</v>
          </cell>
          <cell r="L172">
            <v>200045.33132312912</v>
          </cell>
          <cell r="M172">
            <v>47.360564520931803</v>
          </cell>
          <cell r="N172" t="str">
            <v>No</v>
          </cell>
          <cell r="O172" t="str">
            <v>Yes</v>
          </cell>
          <cell r="P172" t="str">
            <v>Yes</v>
          </cell>
          <cell r="Q172" t="str">
            <v>Yes</v>
          </cell>
        </row>
        <row r="173">
          <cell r="J173">
            <v>39.469998783752089</v>
          </cell>
          <cell r="K173">
            <v>0.39550459384918213</v>
          </cell>
          <cell r="L173">
            <v>827031.17307289597</v>
          </cell>
          <cell r="M173">
            <v>51.24757661978947</v>
          </cell>
          <cell r="N173" t="str">
            <v>Yes</v>
          </cell>
          <cell r="O173" t="str">
            <v>Yes</v>
          </cell>
          <cell r="P173" t="str">
            <v>Yes</v>
          </cell>
          <cell r="Q173" t="str">
            <v>Yes</v>
          </cell>
        </row>
        <row r="174">
          <cell r="J174">
            <v>37.209770299377851</v>
          </cell>
          <cell r="K174">
            <v>8.1490755081176758E-2</v>
          </cell>
          <cell r="L174">
            <v>666720.79333225335</v>
          </cell>
          <cell r="M174">
            <v>47.964596332167275</v>
          </cell>
          <cell r="N174" t="str">
            <v>Yes</v>
          </cell>
          <cell r="O174" t="str">
            <v>Yes</v>
          </cell>
          <cell r="P174" t="str">
            <v>Yes</v>
          </cell>
          <cell r="Q174" t="str">
            <v>Yes</v>
          </cell>
        </row>
        <row r="175">
          <cell r="J175">
            <v>38.323341969808098</v>
          </cell>
          <cell r="K175">
            <v>0.20092284679412842</v>
          </cell>
          <cell r="L175">
            <v>717440.80562888877</v>
          </cell>
          <cell r="M175">
            <v>49.369881606980925</v>
          </cell>
          <cell r="N175" t="str">
            <v>Yes</v>
          </cell>
          <cell r="O175" t="str">
            <v>Yes</v>
          </cell>
          <cell r="P175" t="str">
            <v>Yes</v>
          </cell>
          <cell r="Q175" t="str">
            <v>Yes</v>
          </cell>
        </row>
        <row r="176">
          <cell r="J176">
            <v>38.868734110146761</v>
          </cell>
          <cell r="K176">
            <v>0.28582143783569336</v>
          </cell>
          <cell r="L176">
            <v>946813.86288024951</v>
          </cell>
          <cell r="M176">
            <v>51.59367573360214</v>
          </cell>
          <cell r="N176" t="str">
            <v>Yes</v>
          </cell>
          <cell r="O176" t="str">
            <v>Yes</v>
          </cell>
          <cell r="P176" t="str">
            <v>Yes</v>
          </cell>
          <cell r="Q176" t="str">
            <v>Yes</v>
          </cell>
        </row>
        <row r="177">
          <cell r="J177">
            <v>40.716900103725493</v>
          </cell>
          <cell r="K177">
            <v>0.63999664783477783</v>
          </cell>
          <cell r="L177">
            <v>651610.48361624707</v>
          </cell>
          <cell r="M177">
            <v>51.077769411494955</v>
          </cell>
          <cell r="N177" t="str">
            <v>Yes</v>
          </cell>
          <cell r="O177" t="str">
            <v>Yes</v>
          </cell>
          <cell r="P177" t="str">
            <v>Yes</v>
          </cell>
          <cell r="Q177" t="str">
            <v>Yes</v>
          </cell>
        </row>
        <row r="178">
          <cell r="J178">
            <v>40.708182597008999</v>
          </cell>
          <cell r="K178">
            <v>0.63836455345153809</v>
          </cell>
          <cell r="L178">
            <v>472181.26697394974</v>
          </cell>
          <cell r="M178">
            <v>49.722679149272153</v>
          </cell>
          <cell r="N178" t="str">
            <v>Yes</v>
          </cell>
          <cell r="O178" t="str">
            <v>Yes</v>
          </cell>
          <cell r="P178" t="str">
            <v>Yes</v>
          </cell>
          <cell r="Q178" t="str">
            <v>Yes</v>
          </cell>
        </row>
        <row r="179">
          <cell r="J179">
            <v>39.600279352307552</v>
          </cell>
          <cell r="K179">
            <v>0.42079484462738037</v>
          </cell>
          <cell r="L179">
            <v>1021124.6968621414</v>
          </cell>
          <cell r="M179">
            <v>52.824599505402148</v>
          </cell>
          <cell r="N179" t="str">
            <v>Yes</v>
          </cell>
          <cell r="O179" t="str">
            <v>Yes</v>
          </cell>
          <cell r="P179" t="str">
            <v>Yes</v>
          </cell>
          <cell r="Q179" t="str">
            <v>Yes</v>
          </cell>
        </row>
        <row r="180">
          <cell r="J180">
            <v>37.809827618766576</v>
          </cell>
          <cell r="K180">
            <v>0.13673973083496094</v>
          </cell>
          <cell r="L180">
            <v>462200.21363359643</v>
          </cell>
          <cell r="M180">
            <v>46.981214280822314</v>
          </cell>
          <cell r="N180" t="str">
            <v>Yes</v>
          </cell>
          <cell r="O180" t="str">
            <v>Yes</v>
          </cell>
          <cell r="P180" t="str">
            <v>Yes</v>
          </cell>
          <cell r="Q180" t="str">
            <v>Yes</v>
          </cell>
        </row>
        <row r="181">
          <cell r="J181">
            <v>37.900304151698947</v>
          </cell>
          <cell r="K181">
            <v>0.14689409732818604</v>
          </cell>
          <cell r="L181">
            <v>916683.46057715872</v>
          </cell>
          <cell r="M181">
            <v>50.476500190416118</v>
          </cell>
          <cell r="N181" t="str">
            <v>Yes</v>
          </cell>
          <cell r="O181" t="str">
            <v>Yes</v>
          </cell>
          <cell r="P181" t="str">
            <v>Yes</v>
          </cell>
          <cell r="Q181" t="str">
            <v>Yes</v>
          </cell>
        </row>
        <row r="182">
          <cell r="J182">
            <v>41.973658072529361</v>
          </cell>
          <cell r="K182">
            <v>0.83813691139221191</v>
          </cell>
          <cell r="L182">
            <v>697302.98630804243</v>
          </cell>
          <cell r="M182">
            <v>52.577044142526574</v>
          </cell>
          <cell r="N182" t="str">
            <v>Yes</v>
          </cell>
          <cell r="O182" t="str">
            <v>Yes</v>
          </cell>
          <cell r="P182" t="str">
            <v>Yes</v>
          </cell>
          <cell r="Q182" t="str">
            <v>Yes</v>
          </cell>
        </row>
        <row r="183">
          <cell r="J183">
            <v>43.455952537478879</v>
          </cell>
          <cell r="K183">
            <v>0.95800387859344482</v>
          </cell>
          <cell r="L183">
            <v>-147095.11323041958</v>
          </cell>
          <cell r="M183">
            <v>47.601435097749345</v>
          </cell>
          <cell r="N183" t="str">
            <v>No</v>
          </cell>
          <cell r="O183" t="str">
            <v>No - check period 1</v>
          </cell>
          <cell r="P183" t="str">
            <v>No - check period 2</v>
          </cell>
          <cell r="Q183" t="str">
            <v>No</v>
          </cell>
        </row>
        <row r="184">
          <cell r="J184">
            <v>40.636969161860179</v>
          </cell>
          <cell r="K184">
            <v>0.62494134902954102</v>
          </cell>
          <cell r="L184">
            <v>581955.58029295318</v>
          </cell>
          <cell r="M184">
            <v>50.481295501231216</v>
          </cell>
          <cell r="N184" t="str">
            <v>Yes</v>
          </cell>
          <cell r="O184" t="str">
            <v>Yes</v>
          </cell>
          <cell r="P184" t="str">
            <v>Yes</v>
          </cell>
          <cell r="Q184" t="str">
            <v>Yes</v>
          </cell>
        </row>
        <row r="185">
          <cell r="J185">
            <v>39.599240254610777</v>
          </cell>
          <cell r="K185">
            <v>0.42059147357940674</v>
          </cell>
          <cell r="L185">
            <v>577229.219570891</v>
          </cell>
          <cell r="M185">
            <v>49.491085418412695</v>
          </cell>
          <cell r="N185" t="str">
            <v>Yes</v>
          </cell>
          <cell r="O185" t="str">
            <v>Yes</v>
          </cell>
          <cell r="P185" t="str">
            <v>Yes</v>
          </cell>
          <cell r="Q185" t="str">
            <v>Yes</v>
          </cell>
        </row>
        <row r="186">
          <cell r="J186">
            <v>38.45803358766716</v>
          </cell>
          <cell r="K186">
            <v>0.22035861015319824</v>
          </cell>
          <cell r="L186">
            <v>791746.24188588606</v>
          </cell>
          <cell r="M186">
            <v>50.051650204113685</v>
          </cell>
          <cell r="N186" t="str">
            <v>Yes</v>
          </cell>
          <cell r="O186" t="str">
            <v>Yes</v>
          </cell>
          <cell r="P186" t="str">
            <v>Yes</v>
          </cell>
          <cell r="Q186" t="str">
            <v>Yes</v>
          </cell>
        </row>
        <row r="187">
          <cell r="J187">
            <v>40.871586962603033</v>
          </cell>
          <cell r="K187">
            <v>0.66850697994232178</v>
          </cell>
          <cell r="L187">
            <v>754156.60092056682</v>
          </cell>
          <cell r="M187">
            <v>51.989951670111623</v>
          </cell>
          <cell r="N187" t="str">
            <v>Yes</v>
          </cell>
          <cell r="O187" t="str">
            <v>Yes</v>
          </cell>
          <cell r="P187" t="str">
            <v>Yes</v>
          </cell>
          <cell r="Q187" t="str">
            <v>Yes</v>
          </cell>
        </row>
        <row r="188">
          <cell r="J188">
            <v>39.769077021483099</v>
          </cell>
          <cell r="K188">
            <v>0.45403957366943359</v>
          </cell>
          <cell r="L188">
            <v>490456.68177518575</v>
          </cell>
          <cell r="M188">
            <v>48.995890564401634</v>
          </cell>
          <cell r="N188" t="str">
            <v>Yes</v>
          </cell>
          <cell r="O188" t="str">
            <v>Yes</v>
          </cell>
          <cell r="P188" t="str">
            <v>Yes</v>
          </cell>
          <cell r="Q188" t="str">
            <v>Yes</v>
          </cell>
        </row>
        <row r="189">
          <cell r="J189">
            <v>41.638009052840061</v>
          </cell>
          <cell r="K189">
            <v>0.79360830783843994</v>
          </cell>
          <cell r="L189">
            <v>402133.47670650529</v>
          </cell>
          <cell r="M189">
            <v>50.0522481968801</v>
          </cell>
          <cell r="N189" t="str">
            <v>No</v>
          </cell>
          <cell r="O189" t="str">
            <v>Yes</v>
          </cell>
          <cell r="P189" t="str">
            <v>Yes</v>
          </cell>
          <cell r="Q189" t="str">
            <v>Yes</v>
          </cell>
        </row>
        <row r="190">
          <cell r="J190">
            <v>41.528933353256434</v>
          </cell>
          <cell r="K190">
            <v>0.77770543098449707</v>
          </cell>
          <cell r="L190">
            <v>609384.8042976954</v>
          </cell>
          <cell r="M190">
            <v>51.50784217112232</v>
          </cell>
          <cell r="N190" t="str">
            <v>Yes</v>
          </cell>
          <cell r="O190" t="str">
            <v>Yes</v>
          </cell>
          <cell r="P190" t="str">
            <v>Yes</v>
          </cell>
          <cell r="Q190" t="str">
            <v>Yes</v>
          </cell>
        </row>
        <row r="191">
          <cell r="J191">
            <v>39.931737875158433</v>
          </cell>
          <cell r="K191">
            <v>0.48638617992401123</v>
          </cell>
          <cell r="L191">
            <v>684107.13758011325</v>
          </cell>
          <cell r="M191">
            <v>50.59937747209915</v>
          </cell>
          <cell r="N191" t="str">
            <v>Yes</v>
          </cell>
          <cell r="O191" t="str">
            <v>Yes</v>
          </cell>
          <cell r="P191" t="str">
            <v>Yes</v>
          </cell>
          <cell r="Q191" t="str">
            <v>Yes</v>
          </cell>
        </row>
        <row r="192">
          <cell r="J192">
            <v>36.260885382071137</v>
          </cell>
          <cell r="K192">
            <v>3.0772686004638672E-2</v>
          </cell>
          <cell r="L192">
            <v>1397873.1600120435</v>
          </cell>
          <cell r="M192">
            <v>52.580754880909808</v>
          </cell>
          <cell r="N192" t="str">
            <v>Yes</v>
          </cell>
          <cell r="O192" t="str">
            <v>Yes</v>
          </cell>
          <cell r="P192" t="str">
            <v>Yes</v>
          </cell>
          <cell r="Q192" t="str">
            <v>Yes</v>
          </cell>
        </row>
        <row r="193">
          <cell r="J193">
            <v>42.901697371271439</v>
          </cell>
          <cell r="K193">
            <v>0.92658913135528564</v>
          </cell>
          <cell r="L193">
            <v>22224.91782508872</v>
          </cell>
          <cell r="M193">
            <v>48.362686710606795</v>
          </cell>
          <cell r="N193" t="str">
            <v>No</v>
          </cell>
          <cell r="O193" t="str">
            <v>No - check period 1</v>
          </cell>
          <cell r="P193" t="str">
            <v>Yes</v>
          </cell>
          <cell r="Q193" t="str">
            <v>Yes</v>
          </cell>
        </row>
        <row r="194">
          <cell r="J194">
            <v>39.778856363263912</v>
          </cell>
          <cell r="K194">
            <v>0.4559781551361084</v>
          </cell>
          <cell r="L194">
            <v>410051.06059580739</v>
          </cell>
          <cell r="M194">
            <v>48.401240191014949</v>
          </cell>
          <cell r="N194" t="str">
            <v>No</v>
          </cell>
          <cell r="O194" t="str">
            <v>Yes</v>
          </cell>
          <cell r="P194" t="str">
            <v>Yes</v>
          </cell>
          <cell r="Q194" t="str">
            <v>Yes</v>
          </cell>
        </row>
        <row r="195">
          <cell r="J195">
            <v>42.862889232346788</v>
          </cell>
          <cell r="K195">
            <v>0.92384850978851318</v>
          </cell>
          <cell r="L195">
            <v>-80536.738154403749</v>
          </cell>
          <cell r="M195">
            <v>47.555496520362794</v>
          </cell>
          <cell r="N195" t="str">
            <v>No</v>
          </cell>
          <cell r="O195" t="str">
            <v>No - check period 1</v>
          </cell>
          <cell r="P195" t="str">
            <v>Yes</v>
          </cell>
          <cell r="Q195" t="str">
            <v>No</v>
          </cell>
        </row>
        <row r="196">
          <cell r="J196">
            <v>43.623918019002303</v>
          </cell>
          <cell r="K196">
            <v>0.96500396728515625</v>
          </cell>
          <cell r="L196">
            <v>41668.865160702961</v>
          </cell>
          <cell r="M196">
            <v>49.173116975725861</v>
          </cell>
          <cell r="N196" t="str">
            <v>No</v>
          </cell>
          <cell r="O196" t="str">
            <v>No - check period 1</v>
          </cell>
          <cell r="P196" t="str">
            <v>Yes</v>
          </cell>
          <cell r="Q196" t="str">
            <v>Yes</v>
          </cell>
        </row>
        <row r="197">
          <cell r="J197">
            <v>38.99866907071555</v>
          </cell>
          <cell r="K197">
            <v>0.30830347537994385</v>
          </cell>
          <cell r="L197">
            <v>451703.80629789783</v>
          </cell>
          <cell r="M197">
            <v>47.996164893265814</v>
          </cell>
          <cell r="N197" t="str">
            <v>Yes</v>
          </cell>
          <cell r="O197" t="str">
            <v>Yes</v>
          </cell>
          <cell r="P197" t="str">
            <v>Yes</v>
          </cell>
          <cell r="Q197" t="str">
            <v>Yes</v>
          </cell>
        </row>
        <row r="198">
          <cell r="J198">
            <v>40.792840637586778</v>
          </cell>
          <cell r="K198">
            <v>0.65410256385803223</v>
          </cell>
          <cell r="L198">
            <v>782320.51215263619</v>
          </cell>
          <cell r="M198">
            <v>52.12894519791007</v>
          </cell>
          <cell r="N198" t="str">
            <v>Yes</v>
          </cell>
          <cell r="O198" t="str">
            <v>Yes</v>
          </cell>
          <cell r="P198" t="str">
            <v>Yes</v>
          </cell>
          <cell r="Q198" t="str">
            <v>Yes</v>
          </cell>
        </row>
        <row r="199">
          <cell r="J199">
            <v>40.358991201210301</v>
          </cell>
          <cell r="K199">
            <v>0.57122600078582764</v>
          </cell>
          <cell r="L199">
            <v>634966.05467663007</v>
          </cell>
          <cell r="M199">
            <v>50.62352910390473</v>
          </cell>
          <cell r="N199" t="str">
            <v>Yes</v>
          </cell>
          <cell r="O199" t="str">
            <v>Yes</v>
          </cell>
          <cell r="P199" t="str">
            <v>Yes</v>
          </cell>
          <cell r="Q199" t="str">
            <v>Yes</v>
          </cell>
        </row>
        <row r="200">
          <cell r="J200">
            <v>40.351330982084619</v>
          </cell>
          <cell r="K200">
            <v>0.56972169876098633</v>
          </cell>
          <cell r="L200">
            <v>451008.52060778462</v>
          </cell>
          <cell r="M200">
            <v>49.235415089060552</v>
          </cell>
          <cell r="N200" t="str">
            <v>Yes</v>
          </cell>
          <cell r="O200" t="str">
            <v>Yes</v>
          </cell>
          <cell r="P200" t="str">
            <v>Yes</v>
          </cell>
          <cell r="Q200" t="str">
            <v>Yes</v>
          </cell>
        </row>
        <row r="201">
          <cell r="J201">
            <v>41.384728420816828</v>
          </cell>
          <cell r="K201">
            <v>0.75564587116241455</v>
          </cell>
          <cell r="L201">
            <v>812658.12733918405</v>
          </cell>
          <cell r="M201">
            <v>52.90125171886757</v>
          </cell>
          <cell r="N201" t="str">
            <v>Yes</v>
          </cell>
          <cell r="O201" t="str">
            <v>Yes</v>
          </cell>
          <cell r="P201" t="str">
            <v>Yes</v>
          </cell>
          <cell r="Q201" t="str">
            <v>Yes</v>
          </cell>
        </row>
        <row r="202">
          <cell r="J202">
            <v>41.190305738418829</v>
          </cell>
          <cell r="K202">
            <v>0.72412943840026855</v>
          </cell>
          <cell r="L202">
            <v>635712.17449809145</v>
          </cell>
          <cell r="M202">
            <v>51.393952970829559</v>
          </cell>
          <cell r="N202" t="str">
            <v>Yes</v>
          </cell>
          <cell r="O202" t="str">
            <v>Yes</v>
          </cell>
          <cell r="P202" t="str">
            <v>Yes</v>
          </cell>
          <cell r="Q202" t="str">
            <v>Yes</v>
          </cell>
        </row>
        <row r="203">
          <cell r="J203">
            <v>40.491054379381239</v>
          </cell>
          <cell r="K203">
            <v>0.59697568416595459</v>
          </cell>
          <cell r="L203">
            <v>600734.79645323777</v>
          </cell>
          <cell r="M203">
            <v>50.488037130708108</v>
          </cell>
          <cell r="N203" t="str">
            <v>Yes</v>
          </cell>
          <cell r="O203" t="str">
            <v>Yes</v>
          </cell>
          <cell r="P203" t="str">
            <v>Yes</v>
          </cell>
          <cell r="Q203" t="str">
            <v>Yes</v>
          </cell>
        </row>
        <row r="204">
          <cell r="J204">
            <v>39.288634171534795</v>
          </cell>
          <cell r="K204">
            <v>0.36103916168212891</v>
          </cell>
          <cell r="L204">
            <v>1077447.158172128</v>
          </cell>
          <cell r="M204">
            <v>52.960723577416502</v>
          </cell>
          <cell r="N204" t="str">
            <v>Yes</v>
          </cell>
          <cell r="O204" t="str">
            <v>Yes</v>
          </cell>
          <cell r="P204" t="str">
            <v>Yes</v>
          </cell>
          <cell r="Q204" t="str">
            <v>Yes</v>
          </cell>
        </row>
        <row r="205">
          <cell r="J205">
            <v>42.726983439060859</v>
          </cell>
          <cell r="K205">
            <v>0.91363584995269775</v>
          </cell>
          <cell r="L205">
            <v>237150.13747966429</v>
          </cell>
          <cell r="M205">
            <v>49.815504452271853</v>
          </cell>
          <cell r="N205" t="str">
            <v>No</v>
          </cell>
          <cell r="O205" t="str">
            <v>Yes</v>
          </cell>
          <cell r="P205" t="str">
            <v>Yes</v>
          </cell>
          <cell r="Q205" t="str">
            <v>Yes</v>
          </cell>
        </row>
        <row r="206">
          <cell r="J206">
            <v>39.855667738302145</v>
          </cell>
          <cell r="K206">
            <v>0.47123456001281738</v>
          </cell>
          <cell r="L206">
            <v>599510.83937298181</v>
          </cell>
          <cell r="M206">
            <v>49.894282609602669</v>
          </cell>
          <cell r="N206" t="str">
            <v>Yes</v>
          </cell>
          <cell r="O206" t="str">
            <v>Yes</v>
          </cell>
          <cell r="P206" t="str">
            <v>Yes</v>
          </cell>
          <cell r="Q206" t="str">
            <v>Yes</v>
          </cell>
        </row>
        <row r="207">
          <cell r="J207">
            <v>38.636380951211322</v>
          </cell>
          <cell r="K207">
            <v>0.24767959117889404</v>
          </cell>
          <cell r="L207">
            <v>446347.89562212187</v>
          </cell>
          <cell r="M207">
            <v>47.62264451419469</v>
          </cell>
          <cell r="N207" t="str">
            <v>Yes</v>
          </cell>
          <cell r="O207" t="str">
            <v>Yes</v>
          </cell>
          <cell r="P207" t="str">
            <v>Yes</v>
          </cell>
          <cell r="Q207" t="str">
            <v>Yes</v>
          </cell>
        </row>
        <row r="208">
          <cell r="J208">
            <v>40.292786808131495</v>
          </cell>
          <cell r="K208">
            <v>0.55819463729858398</v>
          </cell>
          <cell r="L208">
            <v>823161.71089044143</v>
          </cell>
          <cell r="M208">
            <v>51.97550434677396</v>
          </cell>
          <cell r="N208" t="str">
            <v>Yes</v>
          </cell>
          <cell r="O208" t="str">
            <v>Yes</v>
          </cell>
          <cell r="P208" t="str">
            <v>Yes</v>
          </cell>
          <cell r="Q208" t="str">
            <v>Yes</v>
          </cell>
        </row>
        <row r="209">
          <cell r="J209">
            <v>41.3832777767675</v>
          </cell>
          <cell r="K209">
            <v>0.75541794300079346</v>
          </cell>
          <cell r="L209">
            <v>501185.09157843422</v>
          </cell>
          <cell r="M209">
            <v>50.56152430261136</v>
          </cell>
          <cell r="N209" t="str">
            <v>Yes</v>
          </cell>
          <cell r="O209" t="str">
            <v>Yes</v>
          </cell>
          <cell r="P209" t="str">
            <v>Yes</v>
          </cell>
          <cell r="Q209" t="str">
            <v>Yes</v>
          </cell>
        </row>
        <row r="210">
          <cell r="J210">
            <v>40.790760168456472</v>
          </cell>
          <cell r="K210">
            <v>0.65371870994567871</v>
          </cell>
          <cell r="L210">
            <v>568218.71480460768</v>
          </cell>
          <cell r="M210">
            <v>50.519655714015244</v>
          </cell>
          <cell r="N210" t="str">
            <v>Yes</v>
          </cell>
          <cell r="O210" t="str">
            <v>Yes</v>
          </cell>
          <cell r="P210" t="str">
            <v>Yes</v>
          </cell>
          <cell r="Q210" t="str">
            <v>Yes</v>
          </cell>
        </row>
        <row r="211">
          <cell r="J211">
            <v>39.218789525912143</v>
          </cell>
          <cell r="K211">
            <v>0.348044753074646</v>
          </cell>
          <cell r="L211">
            <v>631132.91047829925</v>
          </cell>
          <cell r="M211">
            <v>49.545748323726002</v>
          </cell>
          <cell r="N211" t="str">
            <v>Yes</v>
          </cell>
          <cell r="O211" t="str">
            <v>Yes</v>
          </cell>
          <cell r="P211" t="str">
            <v>Yes</v>
          </cell>
          <cell r="Q211" t="str">
            <v>Yes</v>
          </cell>
        </row>
        <row r="212">
          <cell r="J212">
            <v>40.421973709308077</v>
          </cell>
          <cell r="K212">
            <v>0.58355140686035156</v>
          </cell>
          <cell r="L212">
            <v>203177.47734411852</v>
          </cell>
          <cell r="M212">
            <v>47.439808794297278</v>
          </cell>
          <cell r="N212" t="str">
            <v>No</v>
          </cell>
          <cell r="O212" t="str">
            <v>Yes</v>
          </cell>
          <cell r="P212" t="str">
            <v>Yes</v>
          </cell>
          <cell r="Q212" t="str">
            <v>Yes</v>
          </cell>
        </row>
        <row r="213">
          <cell r="J213">
            <v>37.219965734984726</v>
          </cell>
          <cell r="K213">
            <v>8.226168155670166E-2</v>
          </cell>
          <cell r="L213">
            <v>1005028.0960874488</v>
          </cell>
          <cell r="M213">
            <v>50.513828126713634</v>
          </cell>
          <cell r="N213" t="str">
            <v>Yes</v>
          </cell>
          <cell r="O213" t="str">
            <v>Yes</v>
          </cell>
          <cell r="P213" t="str">
            <v>Yes</v>
          </cell>
          <cell r="Q213" t="str">
            <v>Yes</v>
          </cell>
        </row>
        <row r="214">
          <cell r="J214">
            <v>39.91478716765414</v>
          </cell>
          <cell r="K214">
            <v>0.48300766944885254</v>
          </cell>
          <cell r="L214">
            <v>404235.13441846427</v>
          </cell>
          <cell r="M214">
            <v>48.482635419350117</v>
          </cell>
          <cell r="N214" t="str">
            <v>No</v>
          </cell>
          <cell r="O214" t="str">
            <v>Yes</v>
          </cell>
          <cell r="P214" t="str">
            <v>Yes</v>
          </cell>
          <cell r="Q214" t="str">
            <v>Yes</v>
          </cell>
        </row>
        <row r="215">
          <cell r="J215">
            <v>41.689704731688835</v>
          </cell>
          <cell r="K215">
            <v>0.80090320110321045</v>
          </cell>
          <cell r="L215">
            <v>279506.17610336957</v>
          </cell>
          <cell r="M215">
            <v>49.179181031649932</v>
          </cell>
          <cell r="N215" t="str">
            <v>No</v>
          </cell>
          <cell r="O215" t="str">
            <v>Yes</v>
          </cell>
          <cell r="P215" t="str">
            <v>Yes</v>
          </cell>
          <cell r="Q215" t="str">
            <v>Yes</v>
          </cell>
        </row>
        <row r="216">
          <cell r="J216">
            <v>40.315117176796775</v>
          </cell>
          <cell r="K216">
            <v>0.56259775161743164</v>
          </cell>
          <cell r="L216">
            <v>562493.75549579924</v>
          </cell>
          <cell r="M216">
            <v>50.039076439861674</v>
          </cell>
          <cell r="N216" t="str">
            <v>Yes</v>
          </cell>
          <cell r="O216" t="str">
            <v>Yes</v>
          </cell>
          <cell r="P216" t="str">
            <v>Yes</v>
          </cell>
          <cell r="Q216" t="str">
            <v>Yes</v>
          </cell>
        </row>
        <row r="217">
          <cell r="J217">
            <v>36.029619069304317</v>
          </cell>
          <cell r="K217">
            <v>2.3561596870422363E-2</v>
          </cell>
          <cell r="L217">
            <v>1122175.4614328286</v>
          </cell>
          <cell r="M217">
            <v>50.298177837976255</v>
          </cell>
          <cell r="N217" t="str">
            <v>Yes</v>
          </cell>
          <cell r="O217" t="str">
            <v>Yes</v>
          </cell>
          <cell r="P217" t="str">
            <v>Yes</v>
          </cell>
          <cell r="Q217" t="str">
            <v>Yes</v>
          </cell>
        </row>
        <row r="218">
          <cell r="J218">
            <v>37.686154529219493</v>
          </cell>
          <cell r="K218">
            <v>0.12365221977233887</v>
          </cell>
          <cell r="L218">
            <v>849543.36902234564</v>
          </cell>
          <cell r="M218">
            <v>49.77542302076472</v>
          </cell>
          <cell r="N218" t="str">
            <v>Yes</v>
          </cell>
          <cell r="O218" t="str">
            <v>Yes</v>
          </cell>
          <cell r="P218" t="str">
            <v>Yes</v>
          </cell>
          <cell r="Q218" t="str">
            <v>Yes</v>
          </cell>
        </row>
        <row r="219">
          <cell r="J219">
            <v>37.283748598420061</v>
          </cell>
          <cell r="K219">
            <v>8.7211966514587402E-2</v>
          </cell>
          <cell r="L219">
            <v>1295012.453798925</v>
          </cell>
          <cell r="M219">
            <v>52.749575287452899</v>
          </cell>
          <cell r="N219" t="str">
            <v>Yes</v>
          </cell>
          <cell r="O219" t="str">
            <v>Yes</v>
          </cell>
          <cell r="P219" t="str">
            <v>Yes</v>
          </cell>
          <cell r="Q219" t="str">
            <v>Yes</v>
          </cell>
        </row>
        <row r="220">
          <cell r="J220">
            <v>41.861021701188292</v>
          </cell>
          <cell r="K220">
            <v>0.82394695281982422</v>
          </cell>
          <cell r="L220">
            <v>52292.831749833189</v>
          </cell>
          <cell r="M220">
            <v>47.630984580609947</v>
          </cell>
          <cell r="N220" t="str">
            <v>No</v>
          </cell>
          <cell r="O220" t="str">
            <v>No - check period 1</v>
          </cell>
          <cell r="P220" t="str">
            <v>No - check period 1</v>
          </cell>
          <cell r="Q220" t="str">
            <v>Yes</v>
          </cell>
        </row>
        <row r="221">
          <cell r="J221">
            <v>40.184936652658507</v>
          </cell>
          <cell r="K221">
            <v>0.53683722019195557</v>
          </cell>
          <cell r="L221">
            <v>1356280.1677371352</v>
          </cell>
          <cell r="M221">
            <v>55.878682713955641</v>
          </cell>
          <cell r="N221" t="str">
            <v>Yes</v>
          </cell>
          <cell r="O221" t="str">
            <v>Yes</v>
          </cell>
          <cell r="P221" t="str">
            <v>Yes</v>
          </cell>
          <cell r="Q221" t="str">
            <v>Yes</v>
          </cell>
        </row>
        <row r="222">
          <cell r="J222">
            <v>38.268604031181894</v>
          </cell>
          <cell r="K222">
            <v>0.1933281421661377</v>
          </cell>
          <cell r="L222">
            <v>1189271.8377522985</v>
          </cell>
          <cell r="M222">
            <v>52.861806933651678</v>
          </cell>
          <cell r="N222" t="str">
            <v>Yes</v>
          </cell>
          <cell r="O222" t="str">
            <v>Yes</v>
          </cell>
          <cell r="P222" t="str">
            <v>Yes</v>
          </cell>
          <cell r="Q222" t="str">
            <v>Yes</v>
          </cell>
        </row>
        <row r="223">
          <cell r="J223">
            <v>41.451819571229862</v>
          </cell>
          <cell r="K223">
            <v>0.76605308055877686</v>
          </cell>
          <cell r="L223">
            <v>624676.04677054286</v>
          </cell>
          <cell r="M223">
            <v>51.551695731905056</v>
          </cell>
          <cell r="N223" t="str">
            <v>Yes</v>
          </cell>
          <cell r="O223" t="str">
            <v>Yes</v>
          </cell>
          <cell r="P223" t="str">
            <v>Yes</v>
          </cell>
          <cell r="Q223" t="str">
            <v>Yes</v>
          </cell>
        </row>
        <row r="224">
          <cell r="J224">
            <v>39.489873516722582</v>
          </cell>
          <cell r="K224">
            <v>0.3993372917175293</v>
          </cell>
          <cell r="L224">
            <v>841424.37676537782</v>
          </cell>
          <cell r="M224">
            <v>51.373919076286256</v>
          </cell>
          <cell r="N224" t="str">
            <v>Yes</v>
          </cell>
          <cell r="O224" t="str">
            <v>Yes</v>
          </cell>
          <cell r="P224" t="str">
            <v>Yes</v>
          </cell>
          <cell r="Q224" t="str">
            <v>Yes</v>
          </cell>
        </row>
        <row r="225">
          <cell r="J225">
            <v>42.653850970091298</v>
          </cell>
          <cell r="K225">
            <v>0.90773308277130127</v>
          </cell>
          <cell r="L225">
            <v>148659.45420502452</v>
          </cell>
          <cell r="M225">
            <v>49.083875081851147</v>
          </cell>
          <cell r="N225" t="str">
            <v>No</v>
          </cell>
          <cell r="O225" t="str">
            <v>No - check period 1</v>
          </cell>
          <cell r="P225" t="str">
            <v>No - check period 1</v>
          </cell>
          <cell r="Q225" t="str">
            <v>Yes</v>
          </cell>
        </row>
        <row r="226">
          <cell r="J226">
            <v>38.730750121467281</v>
          </cell>
          <cell r="K226">
            <v>0.26283621788024902</v>
          </cell>
          <cell r="L226">
            <v>590210.346196878</v>
          </cell>
          <cell r="M226">
            <v>48.789517121622339</v>
          </cell>
          <cell r="N226" t="str">
            <v>Yes</v>
          </cell>
          <cell r="O226" t="str">
            <v>Yes</v>
          </cell>
          <cell r="P226" t="str">
            <v>Yes</v>
          </cell>
          <cell r="Q226" t="str">
            <v>Yes</v>
          </cell>
        </row>
        <row r="227">
          <cell r="J227">
            <v>43.907462087227032</v>
          </cell>
          <cell r="K227">
            <v>0.97463357448577881</v>
          </cell>
          <cell r="L227">
            <v>276615.42192194075</v>
          </cell>
          <cell r="M227">
            <v>51.197849996970035</v>
          </cell>
          <cell r="N227" t="str">
            <v>No</v>
          </cell>
          <cell r="O227" t="str">
            <v>Yes</v>
          </cell>
          <cell r="P227" t="str">
            <v>Yes</v>
          </cell>
          <cell r="Q227" t="str">
            <v>Yes</v>
          </cell>
        </row>
        <row r="228">
          <cell r="J228">
            <v>40.118543539429083</v>
          </cell>
          <cell r="K228">
            <v>0.52363204956054688</v>
          </cell>
          <cell r="L228">
            <v>583843.9418086533</v>
          </cell>
          <cell r="M228">
            <v>50.018512764654588</v>
          </cell>
          <cell r="N228" t="str">
            <v>Yes</v>
          </cell>
          <cell r="O228" t="str">
            <v>Yes</v>
          </cell>
          <cell r="P228" t="str">
            <v>Yes</v>
          </cell>
          <cell r="Q228" t="str">
            <v>Yes</v>
          </cell>
        </row>
        <row r="229">
          <cell r="J229">
            <v>38.651137502747588</v>
          </cell>
          <cell r="K229">
            <v>0.25001871585845947</v>
          </cell>
          <cell r="L229">
            <v>643983.12084959494</v>
          </cell>
          <cell r="M229">
            <v>49.119972926564515</v>
          </cell>
          <cell r="N229" t="str">
            <v>Yes</v>
          </cell>
          <cell r="O229" t="str">
            <v>Yes</v>
          </cell>
          <cell r="P229" t="str">
            <v>Yes</v>
          </cell>
          <cell r="Q229" t="str">
            <v>Yes</v>
          </cell>
        </row>
        <row r="230">
          <cell r="J230">
            <v>39.262204255501274</v>
          </cell>
          <cell r="K230">
            <v>0.35610222816467285</v>
          </cell>
          <cell r="L230">
            <v>796346.31066294317</v>
          </cell>
          <cell r="M230">
            <v>50.826034920464735</v>
          </cell>
          <cell r="N230" t="str">
            <v>Yes</v>
          </cell>
          <cell r="O230" t="str">
            <v>Yes</v>
          </cell>
          <cell r="P230" t="str">
            <v>Yes</v>
          </cell>
          <cell r="Q230" t="str">
            <v>Yes</v>
          </cell>
        </row>
        <row r="231">
          <cell r="J231">
            <v>42.926281013060361</v>
          </cell>
          <cell r="K231">
            <v>0.92828547954559326</v>
          </cell>
          <cell r="L231">
            <v>-10077.377730272245</v>
          </cell>
          <cell r="M231">
            <v>48.142793629085645</v>
          </cell>
          <cell r="N231" t="str">
            <v>No</v>
          </cell>
          <cell r="O231" t="str">
            <v>No - check period 1</v>
          </cell>
          <cell r="P231" t="str">
            <v>Yes</v>
          </cell>
          <cell r="Q231" t="str">
            <v>No</v>
          </cell>
        </row>
        <row r="232">
          <cell r="J232">
            <v>37.792210706393234</v>
          </cell>
          <cell r="K232">
            <v>0.13481950759887695</v>
          </cell>
          <cell r="L232">
            <v>661961.27453834657</v>
          </cell>
          <cell r="M232">
            <v>48.464718373725191</v>
          </cell>
          <cell r="N232" t="str">
            <v>Yes</v>
          </cell>
          <cell r="O232" t="str">
            <v>Yes</v>
          </cell>
          <cell r="P232" t="str">
            <v>Yes</v>
          </cell>
          <cell r="Q232" t="str">
            <v>Yes</v>
          </cell>
        </row>
        <row r="233">
          <cell r="J233">
            <v>34.925747159868479</v>
          </cell>
          <cell r="K233">
            <v>5.5886507034301758E-3</v>
          </cell>
          <cell r="L233">
            <v>1360445.9662500569</v>
          </cell>
          <cell r="M233">
            <v>51.07142113847658</v>
          </cell>
          <cell r="N233" t="str">
            <v>Yes</v>
          </cell>
          <cell r="O233" t="str">
            <v>Yes</v>
          </cell>
          <cell r="P233" t="str">
            <v>Yes</v>
          </cell>
          <cell r="Q233" t="str">
            <v>Yes</v>
          </cell>
        </row>
        <row r="234">
          <cell r="J234">
            <v>39.749570633866824</v>
          </cell>
          <cell r="K234">
            <v>0.45017695426940918</v>
          </cell>
          <cell r="L234">
            <v>456166.41430896032</v>
          </cell>
          <cell r="M234">
            <v>48.720509211125318</v>
          </cell>
          <cell r="N234" t="str">
            <v>Yes</v>
          </cell>
          <cell r="O234" t="str">
            <v>Yes</v>
          </cell>
          <cell r="P234" t="str">
            <v>Yes</v>
          </cell>
          <cell r="Q234" t="str">
            <v>Yes</v>
          </cell>
        </row>
        <row r="235">
          <cell r="J235">
            <v>39.598594513372518</v>
          </cell>
          <cell r="K235">
            <v>0.42046582698822021</v>
          </cell>
          <cell r="L235">
            <v>787411.42137416289</v>
          </cell>
          <cell r="M235">
            <v>51.06844026959152</v>
          </cell>
          <cell r="N235" t="str">
            <v>Yes</v>
          </cell>
          <cell r="O235" t="str">
            <v>Yes</v>
          </cell>
          <cell r="P235" t="str">
            <v>Yes</v>
          </cell>
          <cell r="Q235" t="str">
            <v>Yes</v>
          </cell>
        </row>
        <row r="236">
          <cell r="J236">
            <v>39.357512479036814</v>
          </cell>
          <cell r="K236">
            <v>0.37401294708251953</v>
          </cell>
          <cell r="L236">
            <v>159383.16119309491</v>
          </cell>
          <cell r="M236">
            <v>46.131700754631311</v>
          </cell>
          <cell r="N236" t="str">
            <v>No</v>
          </cell>
          <cell r="O236" t="str">
            <v>Yes</v>
          </cell>
          <cell r="P236" t="str">
            <v>Yes</v>
          </cell>
          <cell r="Q236" t="str">
            <v>Yes</v>
          </cell>
        </row>
        <row r="237">
          <cell r="J237">
            <v>39.720671439717989</v>
          </cell>
          <cell r="K237">
            <v>0.44446241855621338</v>
          </cell>
          <cell r="L237">
            <v>644823.72253266186</v>
          </cell>
          <cell r="M237">
            <v>50.110271685116459</v>
          </cell>
          <cell r="N237" t="str">
            <v>Yes</v>
          </cell>
          <cell r="O237" t="str">
            <v>Yes</v>
          </cell>
          <cell r="P237" t="str">
            <v>Yes</v>
          </cell>
          <cell r="Q237" t="str">
            <v>Yes</v>
          </cell>
        </row>
        <row r="238">
          <cell r="J238">
            <v>43.928034857381135</v>
          </cell>
          <cell r="K238">
            <v>0.97523617744445801</v>
          </cell>
          <cell r="L238">
            <v>307311.4917961515</v>
          </cell>
          <cell r="M238">
            <v>51.447228896722663</v>
          </cell>
          <cell r="N238" t="str">
            <v>No</v>
          </cell>
          <cell r="O238" t="str">
            <v>Yes</v>
          </cell>
          <cell r="P238" t="str">
            <v>Yes</v>
          </cell>
          <cell r="Q238" t="str">
            <v>Yes</v>
          </cell>
        </row>
        <row r="239">
          <cell r="J239">
            <v>39.079991539474577</v>
          </cell>
          <cell r="K239">
            <v>0.32275664806365967</v>
          </cell>
          <cell r="L239">
            <v>718957.54664580151</v>
          </cell>
          <cell r="M239">
            <v>50.077397999120876</v>
          </cell>
          <cell r="N239" t="str">
            <v>Yes</v>
          </cell>
          <cell r="O239" t="str">
            <v>Yes</v>
          </cell>
          <cell r="P239" t="str">
            <v>Yes</v>
          </cell>
          <cell r="Q239" t="str">
            <v>Yes</v>
          </cell>
        </row>
        <row r="240">
          <cell r="J240">
            <v>37.261375028756447</v>
          </cell>
          <cell r="K240">
            <v>8.5450649261474609E-2</v>
          </cell>
          <cell r="L240">
            <v>1160067.6283325753</v>
          </cell>
          <cell r="M240">
            <v>51.715889084152877</v>
          </cell>
          <cell r="N240" t="str">
            <v>Yes</v>
          </cell>
          <cell r="O240" t="str">
            <v>Yes</v>
          </cell>
          <cell r="P240" t="str">
            <v>Yes</v>
          </cell>
          <cell r="Q240" t="str">
            <v>Yes</v>
          </cell>
        </row>
        <row r="241">
          <cell r="J241">
            <v>38.050034264451824</v>
          </cell>
          <cell r="K241">
            <v>0.16478455066680908</v>
          </cell>
          <cell r="L241">
            <v>1015758.9842786263</v>
          </cell>
          <cell r="M241">
            <v>51.358066583634354</v>
          </cell>
          <cell r="N241" t="str">
            <v>Yes</v>
          </cell>
          <cell r="O241" t="str">
            <v>Yes</v>
          </cell>
          <cell r="P241" t="str">
            <v>Yes</v>
          </cell>
          <cell r="Q241" t="str">
            <v>Yes</v>
          </cell>
        </row>
        <row r="242">
          <cell r="J242">
            <v>39.034184838819783</v>
          </cell>
          <cell r="K242">
            <v>0.31458067893981934</v>
          </cell>
          <cell r="L242">
            <v>1025035.6018415054</v>
          </cell>
          <cell r="M242">
            <v>52.333144948352128</v>
          </cell>
          <cell r="N242" t="str">
            <v>Yes</v>
          </cell>
          <cell r="O242" t="str">
            <v>Yes</v>
          </cell>
          <cell r="P242" t="str">
            <v>Yes</v>
          </cell>
          <cell r="Q242" t="str">
            <v>Yes</v>
          </cell>
        </row>
        <row r="243">
          <cell r="J243">
            <v>37.253853507572785</v>
          </cell>
          <cell r="K243">
            <v>8.4864974021911621E-2</v>
          </cell>
          <cell r="L243">
            <v>1407509.6306472635</v>
          </cell>
          <cell r="M243">
            <v>53.566647137631662</v>
          </cell>
          <cell r="N243" t="str">
            <v>Yes</v>
          </cell>
          <cell r="O243" t="str">
            <v>Yes</v>
          </cell>
          <cell r="P243" t="str">
            <v>Yes</v>
          </cell>
          <cell r="Q243" t="str">
            <v>Yes</v>
          </cell>
        </row>
        <row r="244">
          <cell r="J244">
            <v>39.044960077299038</v>
          </cell>
          <cell r="K244">
            <v>0.31649589538574219</v>
          </cell>
          <cell r="L244">
            <v>857415.44744312321</v>
          </cell>
          <cell r="M244">
            <v>51.084645191440359</v>
          </cell>
          <cell r="N244" t="str">
            <v>Yes</v>
          </cell>
          <cell r="O244" t="str">
            <v>Yes</v>
          </cell>
          <cell r="P244" t="str">
            <v>Yes</v>
          </cell>
          <cell r="Q244" t="str">
            <v>Yes</v>
          </cell>
        </row>
        <row r="245">
          <cell r="J245">
            <v>40.469633505417733</v>
          </cell>
          <cell r="K245">
            <v>0.59282457828521729</v>
          </cell>
          <cell r="L245">
            <v>718204.97970426199</v>
          </cell>
          <cell r="M245">
            <v>51.350240381725598</v>
          </cell>
          <cell r="N245" t="str">
            <v>Yes</v>
          </cell>
          <cell r="O245" t="str">
            <v>Yes</v>
          </cell>
          <cell r="P245" t="str">
            <v>Yes</v>
          </cell>
          <cell r="Q245" t="str">
            <v>Yes</v>
          </cell>
        </row>
        <row r="246">
          <cell r="J246">
            <v>38.977775703679072</v>
          </cell>
          <cell r="K246">
            <v>0.30463624000549316</v>
          </cell>
          <cell r="L246">
            <v>966287.4571521352</v>
          </cell>
          <cell r="M246">
            <v>51.840194272517692</v>
          </cell>
          <cell r="N246" t="str">
            <v>Yes</v>
          </cell>
          <cell r="O246" t="str">
            <v>Yes</v>
          </cell>
          <cell r="P246" t="str">
            <v>Yes</v>
          </cell>
          <cell r="Q246" t="str">
            <v>Yes</v>
          </cell>
        </row>
        <row r="247">
          <cell r="J247">
            <v>38.552584656863473</v>
          </cell>
          <cell r="K247">
            <v>0.23462283611297607</v>
          </cell>
          <cell r="L247">
            <v>294076.18801369285</v>
          </cell>
          <cell r="M247">
            <v>46.402366377878934</v>
          </cell>
          <cell r="N247" t="str">
            <v>No</v>
          </cell>
          <cell r="O247" t="str">
            <v>Yes</v>
          </cell>
          <cell r="P247" t="str">
            <v>Yes</v>
          </cell>
          <cell r="Q247" t="str">
            <v>Yes</v>
          </cell>
        </row>
        <row r="248">
          <cell r="J248">
            <v>41.812791197153274</v>
          </cell>
          <cell r="K248">
            <v>0.81763696670532227</v>
          </cell>
          <cell r="L248">
            <v>474997.07858382538</v>
          </cell>
          <cell r="M248">
            <v>50.760076090955408</v>
          </cell>
          <cell r="N248" t="str">
            <v>Yes</v>
          </cell>
          <cell r="O248" t="str">
            <v>Yes</v>
          </cell>
          <cell r="P248" t="str">
            <v>Yes</v>
          </cell>
          <cell r="Q248" t="str">
            <v>Yes</v>
          </cell>
        </row>
        <row r="249">
          <cell r="J249">
            <v>39.914634827291593</v>
          </cell>
          <cell r="K249">
            <v>0.48297703266143799</v>
          </cell>
          <cell r="L249">
            <v>800394.91876926855</v>
          </cell>
          <cell r="M249">
            <v>51.456676272937329</v>
          </cell>
          <cell r="N249" t="str">
            <v>Yes</v>
          </cell>
          <cell r="O249" t="str">
            <v>Yes</v>
          </cell>
          <cell r="P249" t="str">
            <v>Yes</v>
          </cell>
          <cell r="Q249" t="str">
            <v>Yes</v>
          </cell>
        </row>
        <row r="250">
          <cell r="J250">
            <v>41.255730239790864</v>
          </cell>
          <cell r="K250">
            <v>0.73495364189147949</v>
          </cell>
          <cell r="L250">
            <v>697219.12072356441</v>
          </cell>
          <cell r="M250">
            <v>51.915909706440289</v>
          </cell>
          <cell r="N250" t="str">
            <v>Yes</v>
          </cell>
          <cell r="O250" t="str">
            <v>Yes</v>
          </cell>
          <cell r="P250" t="str">
            <v>Yes</v>
          </cell>
          <cell r="Q250" t="str">
            <v>Yes</v>
          </cell>
        </row>
        <row r="251">
          <cell r="J251">
            <v>42.329970811842941</v>
          </cell>
          <cell r="K251">
            <v>0.87798726558685303</v>
          </cell>
          <cell r="L251">
            <v>606269.72897743364</v>
          </cell>
          <cell r="M251">
            <v>52.221422619186342</v>
          </cell>
          <cell r="N251" t="str">
            <v>Yes</v>
          </cell>
          <cell r="O251" t="str">
            <v>Yes</v>
          </cell>
          <cell r="P251" t="str">
            <v>Yes</v>
          </cell>
          <cell r="Q251" t="str">
            <v>Yes</v>
          </cell>
        </row>
        <row r="252">
          <cell r="J252">
            <v>40.213403836824</v>
          </cell>
          <cell r="K252">
            <v>0.54248714447021484</v>
          </cell>
          <cell r="L252">
            <v>805778.25533680734</v>
          </cell>
          <cell r="M252">
            <v>51.771963979990687</v>
          </cell>
          <cell r="N252" t="str">
            <v>Yes</v>
          </cell>
          <cell r="O252" t="str">
            <v>Yes</v>
          </cell>
          <cell r="P252" t="str">
            <v>Yes</v>
          </cell>
          <cell r="Q252" t="str">
            <v>Yes</v>
          </cell>
        </row>
        <row r="253">
          <cell r="J253">
            <v>39.584752004011534</v>
          </cell>
          <cell r="K253">
            <v>0.41776144504547119</v>
          </cell>
          <cell r="L253">
            <v>606837.91008726205</v>
          </cell>
          <cell r="M253">
            <v>49.700044099881779</v>
          </cell>
          <cell r="N253" t="str">
            <v>Yes</v>
          </cell>
          <cell r="O253" t="str">
            <v>Yes</v>
          </cell>
          <cell r="P253" t="str">
            <v>Yes</v>
          </cell>
          <cell r="Q253" t="str">
            <v>Yes</v>
          </cell>
        </row>
        <row r="254">
          <cell r="J254">
            <v>42.057563506241422</v>
          </cell>
          <cell r="K254">
            <v>0.84820866584777832</v>
          </cell>
          <cell r="L254">
            <v>453570.11979662185</v>
          </cell>
          <cell r="M254">
            <v>50.824406924948562</v>
          </cell>
          <cell r="N254" t="str">
            <v>Yes</v>
          </cell>
          <cell r="O254" t="str">
            <v>Yes</v>
          </cell>
          <cell r="P254" t="str">
            <v>Yes</v>
          </cell>
          <cell r="Q254" t="str">
            <v>Yes</v>
          </cell>
        </row>
        <row r="255">
          <cell r="J255">
            <v>38.309890543168876</v>
          </cell>
          <cell r="K255">
            <v>0.19904029369354248</v>
          </cell>
          <cell r="L255">
            <v>603193.14670736925</v>
          </cell>
          <cell r="M255">
            <v>48.499788489425555</v>
          </cell>
          <cell r="N255" t="str">
            <v>Yes</v>
          </cell>
          <cell r="O255" t="str">
            <v>Yes</v>
          </cell>
          <cell r="P255" t="str">
            <v>Yes</v>
          </cell>
          <cell r="Q255" t="str">
            <v>Yes</v>
          </cell>
        </row>
        <row r="256">
          <cell r="J256">
            <v>37.908034856664017</v>
          </cell>
          <cell r="K256">
            <v>0.14778470993041992</v>
          </cell>
          <cell r="L256">
            <v>572003.84294232633</v>
          </cell>
          <cell r="M256">
            <v>47.895920387236401</v>
          </cell>
          <cell r="N256" t="str">
            <v>Yes</v>
          </cell>
          <cell r="O256" t="str">
            <v>Yes</v>
          </cell>
          <cell r="P256" t="str">
            <v>Yes</v>
          </cell>
          <cell r="Q256" t="str">
            <v>Yes</v>
          </cell>
        </row>
        <row r="257">
          <cell r="J257">
            <v>38.995936039136723</v>
          </cell>
          <cell r="K257">
            <v>0.30782234668731689</v>
          </cell>
          <cell r="L257">
            <v>579836.93100057961</v>
          </cell>
          <cell r="M257">
            <v>48.95561359153362</v>
          </cell>
          <cell r="N257" t="str">
            <v>Yes</v>
          </cell>
          <cell r="O257" t="str">
            <v>Yes</v>
          </cell>
          <cell r="P257" t="str">
            <v>Yes</v>
          </cell>
          <cell r="Q257" t="str">
            <v>Yes</v>
          </cell>
        </row>
        <row r="258">
          <cell r="J258">
            <v>41.990579221455846</v>
          </cell>
          <cell r="K258">
            <v>0.84020209312438965</v>
          </cell>
          <cell r="L258">
            <v>-29374.357101995032</v>
          </cell>
          <cell r="M258">
            <v>47.137060745444614</v>
          </cell>
          <cell r="N258" t="str">
            <v>No</v>
          </cell>
          <cell r="O258" t="str">
            <v>No - check period 1</v>
          </cell>
          <cell r="P258" t="str">
            <v>Yes</v>
          </cell>
          <cell r="Q258" t="str">
            <v>No</v>
          </cell>
        </row>
        <row r="259">
          <cell r="J259">
            <v>43.501118044368923</v>
          </cell>
          <cell r="K259">
            <v>0.95998895168304443</v>
          </cell>
          <cell r="L259">
            <v>-340397.63845784205</v>
          </cell>
          <cell r="M259">
            <v>46.191763784736395</v>
          </cell>
          <cell r="N259" t="str">
            <v>No</v>
          </cell>
          <cell r="O259" t="str">
            <v>No - check period 1</v>
          </cell>
          <cell r="P259" t="str">
            <v>No - check period 2</v>
          </cell>
          <cell r="Q259" t="str">
            <v>No</v>
          </cell>
        </row>
        <row r="260">
          <cell r="J260">
            <v>39.96687620296143</v>
          </cell>
          <cell r="K260">
            <v>0.4933929443359375</v>
          </cell>
          <cell r="L260">
            <v>892635.65671858913</v>
          </cell>
          <cell r="M260">
            <v>52.1972391550662</v>
          </cell>
          <cell r="N260" t="str">
            <v>Yes</v>
          </cell>
          <cell r="O260" t="str">
            <v>Yes</v>
          </cell>
          <cell r="P260" t="str">
            <v>Yes</v>
          </cell>
          <cell r="Q260" t="str">
            <v>Yes</v>
          </cell>
        </row>
        <row r="261">
          <cell r="J261">
            <v>42.473707354511134</v>
          </cell>
          <cell r="K261">
            <v>0.8919292688369751</v>
          </cell>
          <cell r="L261">
            <v>128168.18928453675</v>
          </cell>
          <cell r="M261">
            <v>48.764301381015684</v>
          </cell>
          <cell r="N261" t="str">
            <v>No</v>
          </cell>
          <cell r="O261" t="str">
            <v>No - check period 1</v>
          </cell>
          <cell r="P261" t="str">
            <v>No - check period 1</v>
          </cell>
          <cell r="Q261" t="str">
            <v>Yes</v>
          </cell>
        </row>
        <row r="262">
          <cell r="J262">
            <v>39.282331373251509</v>
          </cell>
          <cell r="K262">
            <v>0.35985970497131348</v>
          </cell>
          <cell r="L262">
            <v>590760.72110976977</v>
          </cell>
          <cell r="M262">
            <v>49.30111243884312</v>
          </cell>
          <cell r="N262" t="str">
            <v>Yes</v>
          </cell>
          <cell r="O262" t="str">
            <v>Yes</v>
          </cell>
          <cell r="P262" t="str">
            <v>Yes</v>
          </cell>
          <cell r="Q262" t="str">
            <v>Yes</v>
          </cell>
        </row>
        <row r="263">
          <cell r="J263">
            <v>33.910896591842175</v>
          </cell>
          <cell r="K263">
            <v>1.1652708053588867E-3</v>
          </cell>
          <cell r="L263">
            <v>1591518.5428796303</v>
          </cell>
          <cell r="M263">
            <v>51.87252680916572</v>
          </cell>
          <cell r="N263" t="str">
            <v>Yes</v>
          </cell>
          <cell r="O263" t="str">
            <v>Yes</v>
          </cell>
          <cell r="P263" t="str">
            <v>Yes</v>
          </cell>
          <cell r="Q263" t="str">
            <v>Yes</v>
          </cell>
        </row>
        <row r="264">
          <cell r="J264">
            <v>37.859913491993211</v>
          </cell>
          <cell r="K264">
            <v>0.14230012893676758</v>
          </cell>
          <cell r="L264">
            <v>1281819.8475657906</v>
          </cell>
          <cell r="M264">
            <v>53.180612111464143</v>
          </cell>
          <cell r="N264" t="str">
            <v>Yes</v>
          </cell>
          <cell r="O264" t="str">
            <v>Yes</v>
          </cell>
          <cell r="P264" t="str">
            <v>Yes</v>
          </cell>
          <cell r="Q264" t="str">
            <v>Yes</v>
          </cell>
        </row>
        <row r="265">
          <cell r="J265">
            <v>38.567877810273785</v>
          </cell>
          <cell r="K265">
            <v>0.2369767427444458</v>
          </cell>
          <cell r="L265">
            <v>499982.80913452338</v>
          </cell>
          <cell r="M265">
            <v>47.962286215624772</v>
          </cell>
          <cell r="N265" t="str">
            <v>Yes</v>
          </cell>
          <cell r="O265" t="str">
            <v>Yes</v>
          </cell>
          <cell r="P265" t="str">
            <v>Yes</v>
          </cell>
          <cell r="Q265" t="str">
            <v>Yes</v>
          </cell>
        </row>
        <row r="266">
          <cell r="J266">
            <v>35.287653291597962</v>
          </cell>
          <cell r="K266">
            <v>9.2322826385498047E-3</v>
          </cell>
          <cell r="L266">
            <v>1418162.4525273168</v>
          </cell>
          <cell r="M266">
            <v>51.837688614614308</v>
          </cell>
          <cell r="N266" t="str">
            <v>Yes</v>
          </cell>
          <cell r="O266" t="str">
            <v>Yes</v>
          </cell>
          <cell r="P266" t="str">
            <v>Yes</v>
          </cell>
          <cell r="Q266" t="str">
            <v>Yes</v>
          </cell>
        </row>
        <row r="267">
          <cell r="J267">
            <v>41.293024070037063</v>
          </cell>
          <cell r="K267">
            <v>0.74102628231048584</v>
          </cell>
          <cell r="L267">
            <v>306409.23592933756</v>
          </cell>
          <cell r="M267">
            <v>49.016204128565732</v>
          </cell>
          <cell r="N267" t="str">
            <v>No</v>
          </cell>
          <cell r="O267" t="str">
            <v>Yes</v>
          </cell>
          <cell r="P267" t="str">
            <v>Yes</v>
          </cell>
          <cell r="Q267" t="str">
            <v>Yes</v>
          </cell>
        </row>
        <row r="268">
          <cell r="J268">
            <v>42.166216290788725</v>
          </cell>
          <cell r="K268">
            <v>0.86061954498291016</v>
          </cell>
          <cell r="L268">
            <v>419748.47506665601</v>
          </cell>
          <cell r="M268">
            <v>50.67045220930595</v>
          </cell>
          <cell r="N268" t="str">
            <v>No</v>
          </cell>
          <cell r="O268" t="str">
            <v>Yes</v>
          </cell>
          <cell r="P268" t="str">
            <v>Yes</v>
          </cell>
          <cell r="Q268" t="str">
            <v>Yes</v>
          </cell>
        </row>
        <row r="269">
          <cell r="J269">
            <v>38.574398887285497</v>
          </cell>
          <cell r="K269">
            <v>0.237984299659729</v>
          </cell>
          <cell r="L269">
            <v>505488.03095631558</v>
          </cell>
          <cell r="M269">
            <v>48.009616319905035</v>
          </cell>
          <cell r="N269" t="str">
            <v>Yes</v>
          </cell>
          <cell r="O269" t="str">
            <v>Yes</v>
          </cell>
          <cell r="P269" t="str">
            <v>Yes</v>
          </cell>
          <cell r="Q269" t="str">
            <v>Yes</v>
          </cell>
        </row>
        <row r="270">
          <cell r="J270">
            <v>42.017859515035525</v>
          </cell>
          <cell r="K270">
            <v>0.84349560737609863</v>
          </cell>
          <cell r="L270">
            <v>180257.35516877426</v>
          </cell>
          <cell r="M270">
            <v>48.735975168528967</v>
          </cell>
          <cell r="N270" t="str">
            <v>No</v>
          </cell>
          <cell r="O270" t="str">
            <v>Yes</v>
          </cell>
          <cell r="P270" t="str">
            <v>Yes</v>
          </cell>
          <cell r="Q270" t="str">
            <v>Yes</v>
          </cell>
        </row>
        <row r="271">
          <cell r="J271">
            <v>40.913942130864598</v>
          </cell>
          <cell r="K271">
            <v>0.67615401744842529</v>
          </cell>
          <cell r="L271">
            <v>728584.22471497953</v>
          </cell>
          <cell r="M271">
            <v>51.836933734011836</v>
          </cell>
          <cell r="N271" t="str">
            <v>Yes</v>
          </cell>
          <cell r="O271" t="str">
            <v>Yes</v>
          </cell>
          <cell r="P271" t="str">
            <v>Yes</v>
          </cell>
          <cell r="Q271" t="str">
            <v>Yes</v>
          </cell>
        </row>
        <row r="272">
          <cell r="J272">
            <v>37.625754986074753</v>
          </cell>
          <cell r="K272">
            <v>0.11758947372436523</v>
          </cell>
          <cell r="L272">
            <v>1291801.8050837535</v>
          </cell>
          <cell r="M272">
            <v>53.040122464881279</v>
          </cell>
          <cell r="N272" t="str">
            <v>Yes</v>
          </cell>
          <cell r="O272" t="str">
            <v>Yes</v>
          </cell>
          <cell r="P272" t="str">
            <v>Yes</v>
          </cell>
          <cell r="Q272" t="str">
            <v>Yes</v>
          </cell>
        </row>
        <row r="273">
          <cell r="J273">
            <v>37.630884536192752</v>
          </cell>
          <cell r="K273">
            <v>0.11809647083282471</v>
          </cell>
          <cell r="L273">
            <v>803226.47366143414</v>
          </cell>
          <cell r="M273">
            <v>49.376848336396506</v>
          </cell>
          <cell r="N273" t="str">
            <v>Yes</v>
          </cell>
          <cell r="O273" t="str">
            <v>Yes</v>
          </cell>
          <cell r="P273" t="str">
            <v>Yes</v>
          </cell>
          <cell r="Q273" t="str">
            <v>Yes</v>
          </cell>
        </row>
        <row r="274">
          <cell r="J274">
            <v>42.261790541524533</v>
          </cell>
          <cell r="K274">
            <v>0.87095046043395996</v>
          </cell>
          <cell r="L274">
            <v>333616.6787720609</v>
          </cell>
          <cell r="M274">
            <v>50.111745066533331</v>
          </cell>
          <cell r="N274" t="str">
            <v>No</v>
          </cell>
          <cell r="O274" t="str">
            <v>Yes</v>
          </cell>
          <cell r="P274" t="str">
            <v>Yes</v>
          </cell>
          <cell r="Q274" t="str">
            <v>Yes</v>
          </cell>
        </row>
        <row r="275">
          <cell r="J275">
            <v>42.3625761969015</v>
          </cell>
          <cell r="K275">
            <v>0.88125550746917725</v>
          </cell>
          <cell r="L275">
            <v>559289.03427045839</v>
          </cell>
          <cell r="M275">
            <v>51.898711161629763</v>
          </cell>
          <cell r="N275" t="str">
            <v>Yes</v>
          </cell>
          <cell r="O275" t="str">
            <v>Yes</v>
          </cell>
          <cell r="P275" t="str">
            <v>Yes</v>
          </cell>
          <cell r="Q275" t="str">
            <v>Yes</v>
          </cell>
        </row>
        <row r="276">
          <cell r="J276">
            <v>40.432344222645042</v>
          </cell>
          <cell r="K276">
            <v>0.58557319641113281</v>
          </cell>
          <cell r="L276">
            <v>247141.91547154915</v>
          </cell>
          <cell r="M276">
            <v>47.779414115939289</v>
          </cell>
          <cell r="N276" t="str">
            <v>No</v>
          </cell>
          <cell r="O276" t="str">
            <v>Yes</v>
          </cell>
          <cell r="P276" t="str">
            <v>Yes</v>
          </cell>
          <cell r="Q276" t="str">
            <v>Yes</v>
          </cell>
        </row>
        <row r="277">
          <cell r="J277">
            <v>42.930637492681853</v>
          </cell>
          <cell r="K277">
            <v>0.92858278751373291</v>
          </cell>
          <cell r="L277">
            <v>89832.563426438021</v>
          </cell>
          <cell r="M277">
            <v>48.896878423693124</v>
          </cell>
          <cell r="N277" t="str">
            <v>No</v>
          </cell>
          <cell r="O277" t="str">
            <v>No - check period 1</v>
          </cell>
          <cell r="P277" t="str">
            <v>No - check period 1</v>
          </cell>
          <cell r="Q277" t="str">
            <v>Yes</v>
          </cell>
        </row>
        <row r="278">
          <cell r="J278">
            <v>40.266604729404207</v>
          </cell>
          <cell r="K278">
            <v>0.55302262306213379</v>
          </cell>
          <cell r="L278">
            <v>983968.10913221305</v>
          </cell>
          <cell r="M278">
            <v>53.15867509925738</v>
          </cell>
          <cell r="N278" t="str">
            <v>Yes</v>
          </cell>
          <cell r="O278" t="str">
            <v>Yes</v>
          </cell>
          <cell r="P278" t="str">
            <v>Yes</v>
          </cell>
          <cell r="Q278" t="str">
            <v>Yes</v>
          </cell>
        </row>
        <row r="279">
          <cell r="J279">
            <v>40.045938577386551</v>
          </cell>
          <cell r="K279">
            <v>0.5091627836227417</v>
          </cell>
          <cell r="L279">
            <v>557486.24409247492</v>
          </cell>
          <cell r="M279">
            <v>49.753833890281385</v>
          </cell>
          <cell r="N279" t="str">
            <v>Yes</v>
          </cell>
          <cell r="O279" t="str">
            <v>Yes</v>
          </cell>
          <cell r="P279" t="str">
            <v>Yes</v>
          </cell>
          <cell r="Q279" t="str">
            <v>Yes</v>
          </cell>
        </row>
        <row r="280">
          <cell r="J280">
            <v>40.71723206929164</v>
          </cell>
          <cell r="K280">
            <v>0.64005899429321289</v>
          </cell>
          <cell r="L280">
            <v>341383.93470881181</v>
          </cell>
          <cell r="M280">
            <v>48.749040059919935</v>
          </cell>
          <cell r="N280" t="str">
            <v>No</v>
          </cell>
          <cell r="O280" t="str">
            <v>Yes</v>
          </cell>
          <cell r="P280" t="str">
            <v>Yes</v>
          </cell>
          <cell r="Q280" t="str">
            <v>Yes</v>
          </cell>
        </row>
        <row r="281">
          <cell r="J281">
            <v>36.687547536566854</v>
          </cell>
          <cell r="K281">
            <v>4.8837780952453613E-2</v>
          </cell>
          <cell r="L281">
            <v>840337.45713118161</v>
          </cell>
          <cell r="M281">
            <v>48.787575350434054</v>
          </cell>
          <cell r="N281" t="str">
            <v>Yes</v>
          </cell>
          <cell r="O281" t="str">
            <v>Yes</v>
          </cell>
          <cell r="P281" t="str">
            <v>Yes</v>
          </cell>
          <cell r="Q281" t="str">
            <v>Yes</v>
          </cell>
        </row>
        <row r="282">
          <cell r="J282">
            <v>38.97564066486666</v>
          </cell>
          <cell r="K282">
            <v>0.30426287651062012</v>
          </cell>
          <cell r="L282">
            <v>1044364.3530564129</v>
          </cell>
          <cell r="M282">
            <v>52.424394551781006</v>
          </cell>
          <cell r="N282" t="str">
            <v>Yes</v>
          </cell>
          <cell r="O282" t="str">
            <v>Yes</v>
          </cell>
          <cell r="P282" t="str">
            <v>Yes</v>
          </cell>
          <cell r="Q282" t="str">
            <v>Yes</v>
          </cell>
        </row>
        <row r="283">
          <cell r="J283">
            <v>38.898092599119991</v>
          </cell>
          <cell r="K283">
            <v>0.29083287715911865</v>
          </cell>
          <cell r="L283">
            <v>1154040.5889663207</v>
          </cell>
          <cell r="M283">
            <v>53.176446625730023</v>
          </cell>
          <cell r="N283" t="str">
            <v>Yes</v>
          </cell>
          <cell r="O283" t="str">
            <v>Yes</v>
          </cell>
          <cell r="P283" t="str">
            <v>Yes</v>
          </cell>
          <cell r="Q283" t="str">
            <v>Yes</v>
          </cell>
        </row>
        <row r="284">
          <cell r="J284">
            <v>42.1575851860689</v>
          </cell>
          <cell r="K284">
            <v>0.85966014862060547</v>
          </cell>
          <cell r="L284">
            <v>427035.11971547431</v>
          </cell>
          <cell r="M284">
            <v>50.717216153134359</v>
          </cell>
          <cell r="N284" t="str">
            <v>No</v>
          </cell>
          <cell r="O284" t="str">
            <v>Yes</v>
          </cell>
          <cell r="P284" t="str">
            <v>Yes</v>
          </cell>
          <cell r="Q284" t="str">
            <v>Yes</v>
          </cell>
        </row>
        <row r="285">
          <cell r="J285">
            <v>40.971235749602783</v>
          </cell>
          <cell r="K285">
            <v>0.68638098239898682</v>
          </cell>
          <cell r="L285">
            <v>113928.51739409636</v>
          </cell>
          <cell r="M285">
            <v>47.275099303806201</v>
          </cell>
          <cell r="N285" t="str">
            <v>No</v>
          </cell>
          <cell r="O285" t="str">
            <v>No - check period 1</v>
          </cell>
          <cell r="P285" t="str">
            <v>No - check period 1</v>
          </cell>
          <cell r="Q285" t="str">
            <v>Yes</v>
          </cell>
        </row>
        <row r="286">
          <cell r="J286">
            <v>44.850116965826601</v>
          </cell>
          <cell r="K286">
            <v>0.99234700202941895</v>
          </cell>
          <cell r="L286">
            <v>-192703.16595878813</v>
          </cell>
          <cell r="M286">
            <v>48.541684362862725</v>
          </cell>
          <cell r="N286" t="str">
            <v>No</v>
          </cell>
          <cell r="O286" t="str">
            <v>No - check period 1</v>
          </cell>
          <cell r="P286" t="str">
            <v>No - check period 2</v>
          </cell>
          <cell r="Q286" t="str">
            <v>No</v>
          </cell>
        </row>
        <row r="287">
          <cell r="J287">
            <v>36.385140548227355</v>
          </cell>
          <cell r="K287">
            <v>3.5347819328308105E-2</v>
          </cell>
          <cell r="L287">
            <v>818783.47743819049</v>
          </cell>
          <cell r="M287">
            <v>48.347539076348767</v>
          </cell>
          <cell r="N287" t="str">
            <v>Yes</v>
          </cell>
          <cell r="O287" t="str">
            <v>Yes</v>
          </cell>
          <cell r="P287" t="str">
            <v>Yes</v>
          </cell>
          <cell r="Q287" t="str">
            <v>Yes</v>
          </cell>
        </row>
        <row r="288">
          <cell r="J288">
            <v>40.13101271179039</v>
          </cell>
          <cell r="K288">
            <v>0.52611494064331055</v>
          </cell>
          <cell r="L288">
            <v>461828.75613604113</v>
          </cell>
          <cell r="M288">
            <v>49.113952071638778</v>
          </cell>
          <cell r="N288" t="str">
            <v>Yes</v>
          </cell>
          <cell r="O288" t="str">
            <v>Yes</v>
          </cell>
          <cell r="P288" t="str">
            <v>Yes</v>
          </cell>
          <cell r="Q288" t="str">
            <v>Yes</v>
          </cell>
        </row>
        <row r="289">
          <cell r="J289">
            <v>39.372507772932295</v>
          </cell>
          <cell r="K289">
            <v>0.37685692310333252</v>
          </cell>
          <cell r="L289">
            <v>597302.57079881849</v>
          </cell>
          <cell r="M289">
            <v>49.433189259434585</v>
          </cell>
          <cell r="N289" t="str">
            <v>Yes</v>
          </cell>
          <cell r="O289" t="str">
            <v>Yes</v>
          </cell>
          <cell r="P289" t="str">
            <v>Yes</v>
          </cell>
          <cell r="Q289" t="str">
            <v>Yes</v>
          </cell>
        </row>
        <row r="290">
          <cell r="J290">
            <v>39.688300249545136</v>
          </cell>
          <cell r="K290">
            <v>0.43807578086853027</v>
          </cell>
          <cell r="L290">
            <v>937917.41356650158</v>
          </cell>
          <cell r="M290">
            <v>52.280899025208782</v>
          </cell>
          <cell r="N290" t="str">
            <v>Yes</v>
          </cell>
          <cell r="O290" t="str">
            <v>Yes</v>
          </cell>
          <cell r="P290" t="str">
            <v>Yes</v>
          </cell>
          <cell r="Q290" t="str">
            <v>Yes</v>
          </cell>
        </row>
        <row r="291">
          <cell r="J291">
            <v>37.74640855321195</v>
          </cell>
          <cell r="K291">
            <v>0.12991464138031006</v>
          </cell>
          <cell r="L291">
            <v>708805.91523592942</v>
          </cell>
          <cell r="M291">
            <v>48.774267169210361</v>
          </cell>
          <cell r="N291" t="str">
            <v>Yes</v>
          </cell>
          <cell r="O291" t="str">
            <v>Yes</v>
          </cell>
          <cell r="P291" t="str">
            <v>Yes</v>
          </cell>
          <cell r="Q291" t="str">
            <v>Yes</v>
          </cell>
        </row>
        <row r="292">
          <cell r="J292">
            <v>37.692357283085585</v>
          </cell>
          <cell r="K292">
            <v>0.12428665161132813</v>
          </cell>
          <cell r="L292">
            <v>996376.43814523495</v>
          </cell>
          <cell r="M292">
            <v>50.883483153302222</v>
          </cell>
          <cell r="N292" t="str">
            <v>Yes</v>
          </cell>
          <cell r="O292" t="str">
            <v>Yes</v>
          </cell>
          <cell r="P292" t="str">
            <v>Yes</v>
          </cell>
          <cell r="Q292" t="str">
            <v>Yes</v>
          </cell>
        </row>
        <row r="293">
          <cell r="J293">
            <v>39.919941728876438</v>
          </cell>
          <cell r="K293">
            <v>0.48403513431549072</v>
          </cell>
          <cell r="L293">
            <v>402971.69716117741</v>
          </cell>
          <cell r="M293">
            <v>48.477892404480372</v>
          </cell>
          <cell r="N293" t="str">
            <v>No</v>
          </cell>
          <cell r="O293" t="str">
            <v>Yes</v>
          </cell>
          <cell r="P293" t="str">
            <v>Yes</v>
          </cell>
          <cell r="Q293" t="str">
            <v>Yes</v>
          </cell>
        </row>
        <row r="294">
          <cell r="J294">
            <v>42.749238774413243</v>
          </cell>
          <cell r="K294">
            <v>0.9153749942779541</v>
          </cell>
          <cell r="L294">
            <v>49637.729863407323</v>
          </cell>
          <cell r="M294">
            <v>48.428224898816552</v>
          </cell>
          <cell r="N294" t="str">
            <v>No</v>
          </cell>
          <cell r="O294" t="str">
            <v>No - check period 1</v>
          </cell>
          <cell r="P294" t="str">
            <v>Yes</v>
          </cell>
          <cell r="Q294" t="str">
            <v>Yes</v>
          </cell>
        </row>
        <row r="295">
          <cell r="J295">
            <v>36.495498635340482</v>
          </cell>
          <cell r="K295">
            <v>3.9865374565124512E-2</v>
          </cell>
          <cell r="L295">
            <v>1268247.8301138175</v>
          </cell>
          <cell r="M295">
            <v>51.823436832637526</v>
          </cell>
          <cell r="N295" t="str">
            <v>Yes</v>
          </cell>
          <cell r="O295" t="str">
            <v>Yes</v>
          </cell>
          <cell r="P295" t="str">
            <v>Yes</v>
          </cell>
          <cell r="Q295" t="str">
            <v>Yes</v>
          </cell>
        </row>
        <row r="296">
          <cell r="J296">
            <v>42.006781869567931</v>
          </cell>
          <cell r="K296">
            <v>0.8421635627746582</v>
          </cell>
          <cell r="L296">
            <v>546304.79575081286</v>
          </cell>
          <cell r="M296">
            <v>51.473895281378645</v>
          </cell>
          <cell r="N296" t="str">
            <v>Yes</v>
          </cell>
          <cell r="O296" t="str">
            <v>Yes</v>
          </cell>
          <cell r="P296" t="str">
            <v>Yes</v>
          </cell>
          <cell r="Q296" t="str">
            <v>Yes</v>
          </cell>
        </row>
        <row r="297">
          <cell r="J297">
            <v>41.04771061160136</v>
          </cell>
          <cell r="K297">
            <v>0.69981014728546143</v>
          </cell>
          <cell r="L297">
            <v>485690.90601705806</v>
          </cell>
          <cell r="M297">
            <v>50.136474227474537</v>
          </cell>
          <cell r="N297" t="str">
            <v>Yes</v>
          </cell>
          <cell r="O297" t="str">
            <v>Yes</v>
          </cell>
          <cell r="P297" t="str">
            <v>Yes</v>
          </cell>
          <cell r="Q297" t="str">
            <v>Yes</v>
          </cell>
        </row>
        <row r="298">
          <cell r="J298">
            <v>40.777640707383398</v>
          </cell>
          <cell r="K298">
            <v>0.65129542350769043</v>
          </cell>
          <cell r="L298">
            <v>629928.88649901724</v>
          </cell>
          <cell r="M298">
            <v>50.970876499195583</v>
          </cell>
          <cell r="N298" t="str">
            <v>Yes</v>
          </cell>
          <cell r="O298" t="str">
            <v>Yes</v>
          </cell>
          <cell r="P298" t="str">
            <v>Yes</v>
          </cell>
          <cell r="Q298" t="str">
            <v>Yes</v>
          </cell>
        </row>
        <row r="299">
          <cell r="J299">
            <v>41.745916051731911</v>
          </cell>
          <cell r="K299">
            <v>0.80865705013275146</v>
          </cell>
          <cell r="L299">
            <v>499409.63342211582</v>
          </cell>
          <cell r="M299">
            <v>50.881827872944996</v>
          </cell>
          <cell r="N299" t="str">
            <v>Yes</v>
          </cell>
          <cell r="O299" t="str">
            <v>Yes</v>
          </cell>
          <cell r="P299" t="str">
            <v>Yes</v>
          </cell>
          <cell r="Q299" t="str">
            <v>Yes</v>
          </cell>
        </row>
        <row r="300">
          <cell r="J300">
            <v>37.061149770161137</v>
          </cell>
          <cell r="K300">
            <v>7.0858955383300781E-2</v>
          </cell>
          <cell r="L300">
            <v>1638382.0391848618</v>
          </cell>
          <cell r="M300">
            <v>55.122637958265841</v>
          </cell>
          <cell r="N300" t="str">
            <v>Yes</v>
          </cell>
          <cell r="O300" t="str">
            <v>Yes</v>
          </cell>
          <cell r="P300" t="str">
            <v>Yes</v>
          </cell>
          <cell r="Q300" t="str">
            <v>Yes</v>
          </cell>
        </row>
        <row r="301">
          <cell r="J301">
            <v>40.222048583964352</v>
          </cell>
          <cell r="K301">
            <v>0.54420149326324463</v>
          </cell>
          <cell r="L301">
            <v>654816.37418065732</v>
          </cell>
          <cell r="M301">
            <v>50.646566604700638</v>
          </cell>
          <cell r="N301" t="str">
            <v>Yes</v>
          </cell>
          <cell r="O301" t="str">
            <v>Yes</v>
          </cell>
          <cell r="P301" t="str">
            <v>Yes</v>
          </cell>
          <cell r="Q301" t="str">
            <v>Yes</v>
          </cell>
        </row>
        <row r="302">
          <cell r="J302">
            <v>39.098099578986876</v>
          </cell>
          <cell r="K302">
            <v>0.32601284980773926</v>
          </cell>
          <cell r="L302">
            <v>504247.96246127877</v>
          </cell>
          <cell r="M302">
            <v>48.482119281106861</v>
          </cell>
          <cell r="N302" t="str">
            <v>Yes</v>
          </cell>
          <cell r="O302" t="str">
            <v>Yes</v>
          </cell>
          <cell r="P302" t="str">
            <v>Yes</v>
          </cell>
          <cell r="Q302" t="str">
            <v>Yes</v>
          </cell>
        </row>
        <row r="303">
          <cell r="J303">
            <v>40.291151991405059</v>
          </cell>
          <cell r="K303">
            <v>0.55787169933319092</v>
          </cell>
          <cell r="L303">
            <v>407653.39674968971</v>
          </cell>
          <cell r="M303">
            <v>48.85455963521963</v>
          </cell>
          <cell r="N303" t="str">
            <v>No</v>
          </cell>
          <cell r="O303" t="str">
            <v>Yes</v>
          </cell>
          <cell r="P303" t="str">
            <v>Yes</v>
          </cell>
          <cell r="Q303" t="str">
            <v>Yes</v>
          </cell>
        </row>
        <row r="304">
          <cell r="J304">
            <v>42.616561687318608</v>
          </cell>
          <cell r="K304">
            <v>0.90461111068725586</v>
          </cell>
          <cell r="L304">
            <v>263236.64645802393</v>
          </cell>
          <cell r="M304">
            <v>49.90975993569009</v>
          </cell>
          <cell r="N304" t="str">
            <v>No</v>
          </cell>
          <cell r="O304" t="str">
            <v>Yes</v>
          </cell>
          <cell r="P304" t="str">
            <v>Yes</v>
          </cell>
          <cell r="Q304" t="str">
            <v>Yes</v>
          </cell>
        </row>
        <row r="305">
          <cell r="J305">
            <v>42.209385456808377</v>
          </cell>
          <cell r="K305">
            <v>0.86535370349884033</v>
          </cell>
          <cell r="L305">
            <v>495944.20788032305</v>
          </cell>
          <cell r="M305">
            <v>51.282210178032983</v>
          </cell>
          <cell r="N305" t="str">
            <v>Yes</v>
          </cell>
          <cell r="O305" t="str">
            <v>Yes</v>
          </cell>
          <cell r="P305" t="str">
            <v>Yes</v>
          </cell>
          <cell r="Q305" t="str">
            <v>Yes</v>
          </cell>
        </row>
        <row r="306">
          <cell r="J306">
            <v>40.367158463632222</v>
          </cell>
          <cell r="K306">
            <v>0.57282805442810059</v>
          </cell>
          <cell r="L306">
            <v>760616.46075111674</v>
          </cell>
          <cell r="M306">
            <v>51.574367161083501</v>
          </cell>
          <cell r="N306" t="str">
            <v>Yes</v>
          </cell>
          <cell r="O306" t="str">
            <v>Yes</v>
          </cell>
          <cell r="P306" t="str">
            <v>Yes</v>
          </cell>
          <cell r="Q306" t="str">
            <v>Yes</v>
          </cell>
        </row>
        <row r="307">
          <cell r="J307">
            <v>44.465437086764723</v>
          </cell>
          <cell r="K307">
            <v>0.98721635341644287</v>
          </cell>
          <cell r="L307">
            <v>-124097.32737835136</v>
          </cell>
          <cell r="M307">
            <v>48.702833181596361</v>
          </cell>
          <cell r="N307" t="str">
            <v>No</v>
          </cell>
          <cell r="O307" t="str">
            <v>No - check period 1</v>
          </cell>
          <cell r="P307" t="str">
            <v>No - check period 2</v>
          </cell>
          <cell r="Q307" t="str">
            <v>No</v>
          </cell>
        </row>
        <row r="308">
          <cell r="J308">
            <v>40.721106516721193</v>
          </cell>
          <cell r="K308">
            <v>0.64078330993652344</v>
          </cell>
          <cell r="L308">
            <v>597326.29738816549</v>
          </cell>
          <cell r="M308">
            <v>50.674099283060059</v>
          </cell>
          <cell r="N308" t="str">
            <v>Yes</v>
          </cell>
          <cell r="O308" t="str">
            <v>Yes</v>
          </cell>
          <cell r="P308" t="str">
            <v>Yes</v>
          </cell>
          <cell r="Q308" t="str">
            <v>Yes</v>
          </cell>
        </row>
        <row r="309">
          <cell r="J309">
            <v>39.17254172032699</v>
          </cell>
          <cell r="K309">
            <v>0.33953630924224854</v>
          </cell>
          <cell r="L309">
            <v>679029.4848362382</v>
          </cell>
          <cell r="M309">
            <v>49.862784534343518</v>
          </cell>
          <cell r="N309" t="str">
            <v>Yes</v>
          </cell>
          <cell r="O309" t="str">
            <v>Yes</v>
          </cell>
          <cell r="P309" t="str">
            <v>Yes</v>
          </cell>
          <cell r="Q309" t="str">
            <v>Yes</v>
          </cell>
        </row>
        <row r="310">
          <cell r="J310">
            <v>39.890490016696276</v>
          </cell>
          <cell r="K310">
            <v>0.47816681861877441</v>
          </cell>
          <cell r="L310">
            <v>873063.55265042023</v>
          </cell>
          <cell r="M310">
            <v>51.980024535441771</v>
          </cell>
          <cell r="N310" t="str">
            <v>Yes</v>
          </cell>
          <cell r="O310" t="str">
            <v>Yes</v>
          </cell>
          <cell r="P310" t="str">
            <v>Yes</v>
          </cell>
          <cell r="Q310" t="str">
            <v>Yes</v>
          </cell>
        </row>
        <row r="311">
          <cell r="J311">
            <v>42.296073944307864</v>
          </cell>
          <cell r="K311">
            <v>0.87452304363250732</v>
          </cell>
          <cell r="L311">
            <v>574833.85826182691</v>
          </cell>
          <cell r="M311">
            <v>51.954231265699491</v>
          </cell>
          <cell r="N311" t="str">
            <v>Yes</v>
          </cell>
          <cell r="O311" t="str">
            <v>Yes</v>
          </cell>
          <cell r="P311" t="str">
            <v>Yes</v>
          </cell>
          <cell r="Q311" t="str">
            <v>Yes</v>
          </cell>
        </row>
        <row r="312">
          <cell r="J312">
            <v>38.833509380347095</v>
          </cell>
          <cell r="K312">
            <v>0.27986383438110352</v>
          </cell>
          <cell r="L312">
            <v>814064.75701894029</v>
          </cell>
          <cell r="M312">
            <v>50.564650690648705</v>
          </cell>
          <cell r="N312" t="str">
            <v>Yes</v>
          </cell>
          <cell r="O312" t="str">
            <v>Yes</v>
          </cell>
          <cell r="P312" t="str">
            <v>Yes</v>
          </cell>
          <cell r="Q312" t="str">
            <v>Yes</v>
          </cell>
        </row>
        <row r="313">
          <cell r="J313">
            <v>43.795757947955281</v>
          </cell>
          <cell r="K313">
            <v>0.97114384174346924</v>
          </cell>
          <cell r="L313">
            <v>10186.447020570864</v>
          </cell>
          <cell r="M313">
            <v>49.094857230375055</v>
          </cell>
          <cell r="N313" t="str">
            <v>No</v>
          </cell>
          <cell r="O313" t="str">
            <v>No - check period 1</v>
          </cell>
          <cell r="P313" t="str">
            <v>Yes</v>
          </cell>
          <cell r="Q313" t="str">
            <v>Yes</v>
          </cell>
        </row>
        <row r="314">
          <cell r="J314">
            <v>37.210952642490156</v>
          </cell>
          <cell r="K314">
            <v>8.1579923629760742E-2</v>
          </cell>
          <cell r="L314">
            <v>1243199.3847517865</v>
          </cell>
          <cell r="M314">
            <v>52.293613761139568</v>
          </cell>
          <cell r="N314" t="str">
            <v>Yes</v>
          </cell>
          <cell r="O314" t="str">
            <v>Yes</v>
          </cell>
          <cell r="P314" t="str">
            <v>Yes</v>
          </cell>
          <cell r="Q314" t="str">
            <v>Yes</v>
          </cell>
        </row>
        <row r="315">
          <cell r="J315">
            <v>40.382060534320772</v>
          </cell>
          <cell r="K315">
            <v>0.57574880123138428</v>
          </cell>
          <cell r="L315">
            <v>479583.13796564681</v>
          </cell>
          <cell r="M315">
            <v>49.478211520909099</v>
          </cell>
          <cell r="N315" t="str">
            <v>Yes</v>
          </cell>
          <cell r="O315" t="str">
            <v>Yes</v>
          </cell>
          <cell r="P315" t="str">
            <v>Yes</v>
          </cell>
          <cell r="Q315" t="str">
            <v>Yes</v>
          </cell>
        </row>
        <row r="316">
          <cell r="J316">
            <v>36.095903043169528</v>
          </cell>
          <cell r="K316">
            <v>2.5465965270996094E-2</v>
          </cell>
          <cell r="L316">
            <v>1352406.5747843031</v>
          </cell>
          <cell r="M316">
            <v>52.087626853608526</v>
          </cell>
          <cell r="N316" t="str">
            <v>Yes</v>
          </cell>
          <cell r="O316" t="str">
            <v>Yes</v>
          </cell>
          <cell r="P316" t="str">
            <v>Yes</v>
          </cell>
          <cell r="Q316" t="str">
            <v>Yes</v>
          </cell>
        </row>
        <row r="317">
          <cell r="J317">
            <v>40.468971848022193</v>
          </cell>
          <cell r="K317">
            <v>0.59269583225250244</v>
          </cell>
          <cell r="L317">
            <v>301372.62848197599</v>
          </cell>
          <cell r="M317">
            <v>48.220250745362137</v>
          </cell>
          <cell r="N317" t="str">
            <v>No</v>
          </cell>
          <cell r="O317" t="str">
            <v>Yes</v>
          </cell>
          <cell r="P317" t="str">
            <v>Yes</v>
          </cell>
          <cell r="Q317" t="str">
            <v>Yes</v>
          </cell>
        </row>
        <row r="318">
          <cell r="J318">
            <v>42.307933755218983</v>
          </cell>
          <cell r="K318">
            <v>0.87574315071105957</v>
          </cell>
          <cell r="L318">
            <v>643992.50203118823</v>
          </cell>
          <cell r="M318">
            <v>52.484352989995386</v>
          </cell>
          <cell r="N318" t="str">
            <v>Yes</v>
          </cell>
          <cell r="O318" t="str">
            <v>Yes</v>
          </cell>
          <cell r="P318" t="str">
            <v>Yes</v>
          </cell>
          <cell r="Q318" t="str">
            <v>Yes</v>
          </cell>
        </row>
        <row r="319">
          <cell r="J319">
            <v>40.125291990116239</v>
          </cell>
          <cell r="K319">
            <v>0.52497565746307373</v>
          </cell>
          <cell r="L319">
            <v>1060864.1733479807</v>
          </cell>
          <cell r="M319">
            <v>53.605964593589306</v>
          </cell>
          <cell r="N319" t="str">
            <v>Yes</v>
          </cell>
          <cell r="O319" t="str">
            <v>Yes</v>
          </cell>
          <cell r="P319" t="str">
            <v>Yes</v>
          </cell>
          <cell r="Q319" t="str">
            <v>Yes</v>
          </cell>
        </row>
        <row r="320">
          <cell r="J320">
            <v>41.573787358211121</v>
          </cell>
          <cell r="K320">
            <v>0.78432798385620117</v>
          </cell>
          <cell r="L320">
            <v>437460.63526460086</v>
          </cell>
          <cell r="M320">
            <v>50.25838289730018</v>
          </cell>
          <cell r="N320" t="str">
            <v>No</v>
          </cell>
          <cell r="O320" t="str">
            <v>Yes</v>
          </cell>
          <cell r="P320" t="str">
            <v>Yes</v>
          </cell>
          <cell r="Q320" t="str">
            <v>Yes</v>
          </cell>
        </row>
        <row r="321">
          <cell r="J321">
            <v>39.308879523596261</v>
          </cell>
          <cell r="K321">
            <v>0.36483681201934814</v>
          </cell>
          <cell r="L321">
            <v>941663.17409549886</v>
          </cell>
          <cell r="M321">
            <v>51.959947439900134</v>
          </cell>
          <cell r="N321" t="str">
            <v>Yes</v>
          </cell>
          <cell r="O321" t="str">
            <v>Yes</v>
          </cell>
          <cell r="P321" t="str">
            <v>Yes</v>
          </cell>
          <cell r="Q321" t="str">
            <v>Yes</v>
          </cell>
        </row>
        <row r="322">
          <cell r="J322">
            <v>38.988164406910073</v>
          </cell>
          <cell r="K322">
            <v>0.3064572811126709</v>
          </cell>
          <cell r="L322">
            <v>1081921.6922132701</v>
          </cell>
          <cell r="M322">
            <v>52.717879397096112</v>
          </cell>
          <cell r="N322" t="str">
            <v>Yes</v>
          </cell>
          <cell r="O322" t="str">
            <v>Yes</v>
          </cell>
          <cell r="P322" t="str">
            <v>Yes</v>
          </cell>
          <cell r="Q322" t="str">
            <v>Yes</v>
          </cell>
        </row>
        <row r="323">
          <cell r="J323">
            <v>41.252415131602902</v>
          </cell>
          <cell r="K323">
            <v>0.73441064357757568</v>
          </cell>
          <cell r="L323">
            <v>582122.10980355856</v>
          </cell>
          <cell r="M323">
            <v>51.048765625455417</v>
          </cell>
          <cell r="N323" t="str">
            <v>Yes</v>
          </cell>
          <cell r="O323" t="str">
            <v>Yes</v>
          </cell>
          <cell r="P323" t="str">
            <v>Yes</v>
          </cell>
          <cell r="Q323" t="str">
            <v>Yes</v>
          </cell>
        </row>
        <row r="324">
          <cell r="J324">
            <v>40.859511146700243</v>
          </cell>
          <cell r="K324">
            <v>0.66631317138671875</v>
          </cell>
          <cell r="L324">
            <v>240130.88834769418</v>
          </cell>
          <cell r="M324">
            <v>48.119778865657281</v>
          </cell>
          <cell r="N324" t="str">
            <v>No</v>
          </cell>
          <cell r="O324" t="str">
            <v>Yes</v>
          </cell>
          <cell r="P324" t="str">
            <v>Yes</v>
          </cell>
          <cell r="Q324" t="str">
            <v>Yes</v>
          </cell>
        </row>
        <row r="325">
          <cell r="J325">
            <v>38.812481862842105</v>
          </cell>
          <cell r="K325">
            <v>0.27633631229400635</v>
          </cell>
          <cell r="L325">
            <v>704511.59066831111</v>
          </cell>
          <cell r="M325">
            <v>49.7228314896347</v>
          </cell>
          <cell r="N325" t="str">
            <v>Yes</v>
          </cell>
          <cell r="O325" t="str">
            <v>Yes</v>
          </cell>
          <cell r="P325" t="str">
            <v>Yes</v>
          </cell>
          <cell r="Q325" t="str">
            <v>Yes</v>
          </cell>
        </row>
        <row r="326">
          <cell r="J326">
            <v>38.79035385674797</v>
          </cell>
          <cell r="K326">
            <v>0.27264809608459473</v>
          </cell>
          <cell r="L326">
            <v>722730.06300020218</v>
          </cell>
          <cell r="M326">
            <v>49.839249085198389</v>
          </cell>
          <cell r="N326" t="str">
            <v>Yes</v>
          </cell>
          <cell r="O326" t="str">
            <v>Yes</v>
          </cell>
          <cell r="P326" t="str">
            <v>Yes</v>
          </cell>
          <cell r="Q326" t="str">
            <v>Yes</v>
          </cell>
        </row>
        <row r="327">
          <cell r="J327">
            <v>38.91876541369129</v>
          </cell>
          <cell r="K327">
            <v>0.29438579082489014</v>
          </cell>
          <cell r="L327">
            <v>665990.04677902116</v>
          </cell>
          <cell r="M327">
            <v>49.531412413489306</v>
          </cell>
          <cell r="N327" t="str">
            <v>Yes</v>
          </cell>
          <cell r="O327" t="str">
            <v>Yes</v>
          </cell>
          <cell r="P327" t="str">
            <v>Yes</v>
          </cell>
          <cell r="Q327" t="str">
            <v>Yes</v>
          </cell>
        </row>
        <row r="328">
          <cell r="J328">
            <v>39.921822109172354</v>
          </cell>
          <cell r="K328">
            <v>0.48440980911254883</v>
          </cell>
          <cell r="L328">
            <v>1036765.3629878727</v>
          </cell>
          <cell r="M328">
            <v>53.237846613046713</v>
          </cell>
          <cell r="N328" t="str">
            <v>Yes</v>
          </cell>
          <cell r="O328" t="str">
            <v>Yes</v>
          </cell>
          <cell r="P328" t="str">
            <v>Yes</v>
          </cell>
          <cell r="Q328" t="str">
            <v>Yes</v>
          </cell>
        </row>
        <row r="329">
          <cell r="J329">
            <v>40.738818926038221</v>
          </cell>
          <cell r="K329">
            <v>0.64408886432647705</v>
          </cell>
          <cell r="L329">
            <v>118301.26982912538</v>
          </cell>
          <cell r="M329">
            <v>47.09410076320637</v>
          </cell>
          <cell r="N329" t="str">
            <v>No</v>
          </cell>
          <cell r="O329" t="str">
            <v>No - check period 1</v>
          </cell>
          <cell r="P329" t="str">
            <v>No - check period 1</v>
          </cell>
          <cell r="Q329" t="str">
            <v>Yes</v>
          </cell>
        </row>
        <row r="330">
          <cell r="J330">
            <v>40.644490683043841</v>
          </cell>
          <cell r="K330">
            <v>0.62636637687683105</v>
          </cell>
          <cell r="L330">
            <v>186446.10771935224</v>
          </cell>
          <cell r="M330">
            <v>47.518916643457487</v>
          </cell>
          <cell r="N330" t="str">
            <v>No</v>
          </cell>
          <cell r="O330" t="str">
            <v>Yes</v>
          </cell>
          <cell r="P330" t="str">
            <v>Yes</v>
          </cell>
          <cell r="Q330" t="str">
            <v>Yes</v>
          </cell>
        </row>
        <row r="331">
          <cell r="J331">
            <v>42.284818947373424</v>
          </cell>
          <cell r="K331">
            <v>0.87335813045501709</v>
          </cell>
          <cell r="L331">
            <v>-183938.6110818641</v>
          </cell>
          <cell r="M331">
            <v>46.247370290802792</v>
          </cell>
          <cell r="N331" t="str">
            <v>No</v>
          </cell>
          <cell r="O331" t="str">
            <v>No - check period 1</v>
          </cell>
          <cell r="P331" t="str">
            <v>No - check period 2</v>
          </cell>
          <cell r="Q331" t="str">
            <v>No</v>
          </cell>
        </row>
        <row r="332">
          <cell r="J332">
            <v>38.680650605820119</v>
          </cell>
          <cell r="K332">
            <v>0.25473117828369141</v>
          </cell>
          <cell r="L332">
            <v>667123.87149276095</v>
          </cell>
          <cell r="M332">
            <v>49.320855295081856</v>
          </cell>
          <cell r="N332" t="str">
            <v>Yes</v>
          </cell>
          <cell r="O332" t="str">
            <v>Yes</v>
          </cell>
          <cell r="P332" t="str">
            <v>Yes</v>
          </cell>
          <cell r="Q332" t="str">
            <v>Yes</v>
          </cell>
        </row>
        <row r="333">
          <cell r="J333">
            <v>40.574889327253914</v>
          </cell>
          <cell r="K333">
            <v>0.61311399936676025</v>
          </cell>
          <cell r="L333">
            <v>274197.19865073659</v>
          </cell>
          <cell r="M333">
            <v>48.113676156208385</v>
          </cell>
          <cell r="N333" t="str">
            <v>No</v>
          </cell>
          <cell r="O333" t="str">
            <v>Yes</v>
          </cell>
          <cell r="P333" t="str">
            <v>Yes</v>
          </cell>
          <cell r="Q333" t="str">
            <v>Yes</v>
          </cell>
        </row>
        <row r="334">
          <cell r="J334">
            <v>40.89524974100641</v>
          </cell>
          <cell r="K334">
            <v>0.67278790473937988</v>
          </cell>
          <cell r="L334">
            <v>821781.6174799779</v>
          </cell>
          <cell r="M334">
            <v>52.519418558222242</v>
          </cell>
          <cell r="N334" t="str">
            <v>Yes</v>
          </cell>
          <cell r="O334" t="str">
            <v>Yes</v>
          </cell>
          <cell r="P334" t="str">
            <v>Yes</v>
          </cell>
          <cell r="Q334" t="str">
            <v>Yes</v>
          </cell>
        </row>
        <row r="335">
          <cell r="J335">
            <v>38.441458046727348</v>
          </cell>
          <cell r="K335">
            <v>0.21790969371795654</v>
          </cell>
          <cell r="L335">
            <v>514477.38773548929</v>
          </cell>
          <cell r="M335">
            <v>47.954796526755672</v>
          </cell>
          <cell r="N335" t="str">
            <v>Yes</v>
          </cell>
          <cell r="O335" t="str">
            <v>Yes</v>
          </cell>
          <cell r="P335" t="str">
            <v>Yes</v>
          </cell>
          <cell r="Q335" t="str">
            <v>Yes</v>
          </cell>
        </row>
        <row r="336">
          <cell r="J336">
            <v>41.028811311698519</v>
          </cell>
          <cell r="K336">
            <v>0.69651556015014648</v>
          </cell>
          <cell r="L336">
            <v>604418.78043730091</v>
          </cell>
          <cell r="M336">
            <v>51.010439518722706</v>
          </cell>
          <cell r="N336" t="str">
            <v>Yes</v>
          </cell>
          <cell r="O336" t="str">
            <v>Yes</v>
          </cell>
          <cell r="P336" t="str">
            <v>Yes</v>
          </cell>
          <cell r="Q336" t="str">
            <v>Yes</v>
          </cell>
        </row>
        <row r="337">
          <cell r="J337">
            <v>40.806164734967751</v>
          </cell>
          <cell r="K337">
            <v>0.65655624866485596</v>
          </cell>
          <cell r="L337">
            <v>133629.07616547844</v>
          </cell>
          <cell r="M337">
            <v>47.271133906906471</v>
          </cell>
          <cell r="N337" t="str">
            <v>No</v>
          </cell>
          <cell r="O337" t="str">
            <v>No - check period 1</v>
          </cell>
          <cell r="P337" t="str">
            <v>No - check period 1</v>
          </cell>
          <cell r="Q337" t="str">
            <v>Yes</v>
          </cell>
        </row>
        <row r="338">
          <cell r="J338">
            <v>40.881004780239891</v>
          </cell>
          <cell r="K338">
            <v>0.67021346092224121</v>
          </cell>
          <cell r="L338">
            <v>853002.90839016135</v>
          </cell>
          <cell r="M338">
            <v>52.740707714110613</v>
          </cell>
          <cell r="N338" t="str">
            <v>Yes</v>
          </cell>
          <cell r="O338" t="str">
            <v>Yes</v>
          </cell>
          <cell r="P338" t="str">
            <v>Yes</v>
          </cell>
          <cell r="Q338" t="str">
            <v>Yes</v>
          </cell>
        </row>
        <row r="339">
          <cell r="J339">
            <v>40.785498741606716</v>
          </cell>
          <cell r="K339">
            <v>0.6527475118637085</v>
          </cell>
          <cell r="L339">
            <v>500515.95799883269</v>
          </cell>
          <cell r="M339">
            <v>50.006534719432238</v>
          </cell>
          <cell r="N339" t="str">
            <v>Yes</v>
          </cell>
          <cell r="O339" t="str">
            <v>Yes</v>
          </cell>
          <cell r="P339" t="str">
            <v>Yes</v>
          </cell>
          <cell r="Q339" t="str">
            <v>Yes</v>
          </cell>
        </row>
        <row r="340">
          <cell r="J340">
            <v>41.238513505086303</v>
          </cell>
          <cell r="K340">
            <v>0.73212623596191406</v>
          </cell>
          <cell r="L340">
            <v>411847.35845916206</v>
          </cell>
          <cell r="M340">
            <v>49.757633304398041</v>
          </cell>
          <cell r="N340" t="str">
            <v>No</v>
          </cell>
          <cell r="O340" t="str">
            <v>Yes</v>
          </cell>
          <cell r="P340" t="str">
            <v>Yes</v>
          </cell>
          <cell r="Q340" t="str">
            <v>Yes</v>
          </cell>
        </row>
        <row r="341">
          <cell r="J341">
            <v>37.130580595694482</v>
          </cell>
          <cell r="K341">
            <v>7.568514347076416E-2</v>
          </cell>
          <cell r="L341">
            <v>978512.52160068974</v>
          </cell>
          <cell r="M341">
            <v>50.232525962928776</v>
          </cell>
          <cell r="N341" t="str">
            <v>Yes</v>
          </cell>
          <cell r="O341" t="str">
            <v>Yes</v>
          </cell>
          <cell r="P341" t="str">
            <v>Yes</v>
          </cell>
          <cell r="Q341" t="str">
            <v>Yes</v>
          </cell>
        </row>
        <row r="342">
          <cell r="J342">
            <v>39.120555003173649</v>
          </cell>
          <cell r="K342">
            <v>0.33006882667541504</v>
          </cell>
          <cell r="L342">
            <v>891301.41228025546</v>
          </cell>
          <cell r="M342">
            <v>51.408593561791349</v>
          </cell>
          <cell r="N342" t="str">
            <v>Yes</v>
          </cell>
          <cell r="O342" t="str">
            <v>Yes</v>
          </cell>
          <cell r="P342" t="str">
            <v>Yes</v>
          </cell>
          <cell r="Q342" t="str">
            <v>Yes</v>
          </cell>
        </row>
        <row r="343">
          <cell r="J343">
            <v>40.407387688028393</v>
          </cell>
          <cell r="K343">
            <v>0.58070361614227295</v>
          </cell>
          <cell r="L343">
            <v>505894.76587067405</v>
          </cell>
          <cell r="M343">
            <v>49.699048203183338</v>
          </cell>
          <cell r="N343" t="str">
            <v>Yes</v>
          </cell>
          <cell r="O343" t="str">
            <v>Yes</v>
          </cell>
          <cell r="P343" t="str">
            <v>Yes</v>
          </cell>
          <cell r="Q343" t="str">
            <v>Yes</v>
          </cell>
        </row>
        <row r="344">
          <cell r="J344">
            <v>44.455505404621363</v>
          </cell>
          <cell r="K344">
            <v>0.98705148696899414</v>
          </cell>
          <cell r="L344">
            <v>451205.87197996723</v>
          </cell>
          <cell r="M344">
            <v>53.01280124404002</v>
          </cell>
          <cell r="N344" t="str">
            <v>No</v>
          </cell>
          <cell r="O344" t="str">
            <v>Yes</v>
          </cell>
          <cell r="P344" t="str">
            <v>Yes</v>
          </cell>
          <cell r="Q344" t="str">
            <v>Yes</v>
          </cell>
        </row>
        <row r="345">
          <cell r="J345">
            <v>39.999474766809726</v>
          </cell>
          <cell r="K345">
            <v>0.49989521503448486</v>
          </cell>
          <cell r="L345">
            <v>348564.18685246562</v>
          </cell>
          <cell r="M345">
            <v>48.142598087724764</v>
          </cell>
          <cell r="N345" t="str">
            <v>No</v>
          </cell>
          <cell r="O345" t="str">
            <v>Yes</v>
          </cell>
          <cell r="P345" t="str">
            <v>Yes</v>
          </cell>
          <cell r="Q345" t="str">
            <v>Yes</v>
          </cell>
        </row>
        <row r="346">
          <cell r="J346">
            <v>39.047256551421015</v>
          </cell>
          <cell r="K346">
            <v>0.31690478324890137</v>
          </cell>
          <cell r="L346">
            <v>252105.22037305799</v>
          </cell>
          <cell r="M346">
            <v>46.542373992269859</v>
          </cell>
          <cell r="N346" t="str">
            <v>No</v>
          </cell>
          <cell r="O346" t="str">
            <v>Yes</v>
          </cell>
          <cell r="P346" t="str">
            <v>Yes</v>
          </cell>
          <cell r="Q346" t="str">
            <v>Yes</v>
          </cell>
        </row>
        <row r="347">
          <cell r="J347">
            <v>44.227658791933209</v>
          </cell>
          <cell r="K347">
            <v>0.9827350378036499</v>
          </cell>
          <cell r="L347">
            <v>61967.235538071021</v>
          </cell>
          <cell r="M347">
            <v>49.880958512221696</v>
          </cell>
          <cell r="N347" t="str">
            <v>No</v>
          </cell>
          <cell r="O347" t="str">
            <v>No - check period 1</v>
          </cell>
          <cell r="P347" t="str">
            <v>Yes</v>
          </cell>
          <cell r="Q347" t="str">
            <v>Yes</v>
          </cell>
        </row>
        <row r="348">
          <cell r="J348">
            <v>38.892672010697424</v>
          </cell>
          <cell r="K348">
            <v>0.28990459442138672</v>
          </cell>
          <cell r="L348">
            <v>869133.10001076758</v>
          </cell>
          <cell r="M348">
            <v>51.032508407661226</v>
          </cell>
          <cell r="N348" t="str">
            <v>Yes</v>
          </cell>
          <cell r="O348" t="str">
            <v>Yes</v>
          </cell>
          <cell r="P348" t="str">
            <v>Yes</v>
          </cell>
          <cell r="Q348" t="str">
            <v>Yes</v>
          </cell>
        </row>
        <row r="349">
          <cell r="J349">
            <v>39.424171619466506</v>
          </cell>
          <cell r="K349">
            <v>0.38670599460601807</v>
          </cell>
          <cell r="L349">
            <v>1297850.4859737749</v>
          </cell>
          <cell r="M349">
            <v>54.740104486700147</v>
          </cell>
          <cell r="N349" t="str">
            <v>Yes</v>
          </cell>
          <cell r="O349" t="str">
            <v>Yes</v>
          </cell>
          <cell r="P349" t="str">
            <v>Yes</v>
          </cell>
          <cell r="Q349" t="str">
            <v>Yes</v>
          </cell>
        </row>
        <row r="350">
          <cell r="J350">
            <v>41.338908077741507</v>
          </cell>
          <cell r="K350">
            <v>0.7483971118927002</v>
          </cell>
          <cell r="L350">
            <v>758276.4754679217</v>
          </cell>
          <cell r="M350">
            <v>52.450824467814527</v>
          </cell>
          <cell r="N350" t="str">
            <v>Yes</v>
          </cell>
          <cell r="O350" t="str">
            <v>Yes</v>
          </cell>
          <cell r="P350" t="str">
            <v>Yes</v>
          </cell>
          <cell r="Q350" t="str">
            <v>Yes</v>
          </cell>
        </row>
        <row r="351">
          <cell r="J351">
            <v>42.782480805763043</v>
          </cell>
          <cell r="K351">
            <v>0.91792380809783936</v>
          </cell>
          <cell r="L351">
            <v>440093.65381018701</v>
          </cell>
          <cell r="M351">
            <v>51.39016719913343</v>
          </cell>
          <cell r="N351" t="str">
            <v>No</v>
          </cell>
          <cell r="O351" t="str">
            <v>Yes</v>
          </cell>
          <cell r="P351" t="str">
            <v>Yes</v>
          </cell>
          <cell r="Q351" t="str">
            <v>Yes</v>
          </cell>
        </row>
        <row r="352">
          <cell r="J352">
            <v>38.110738488321658</v>
          </cell>
          <cell r="K352">
            <v>0.1724238395690918</v>
          </cell>
          <cell r="L352">
            <v>421868.62288793875</v>
          </cell>
          <cell r="M352">
            <v>46.955266396980733</v>
          </cell>
          <cell r="N352" t="str">
            <v>No</v>
          </cell>
          <cell r="O352" t="str">
            <v>Yes</v>
          </cell>
          <cell r="P352" t="str">
            <v>Yes</v>
          </cell>
          <cell r="Q352" t="str">
            <v>Yes</v>
          </cell>
        </row>
        <row r="353">
          <cell r="J353">
            <v>40.109153006633278</v>
          </cell>
          <cell r="K353">
            <v>0.52176201343536377</v>
          </cell>
          <cell r="L353">
            <v>916212.45004946948</v>
          </cell>
          <cell r="M353">
            <v>52.505139491404407</v>
          </cell>
          <cell r="N353" t="str">
            <v>Yes</v>
          </cell>
          <cell r="O353" t="str">
            <v>Yes</v>
          </cell>
          <cell r="P353" t="str">
            <v>Yes</v>
          </cell>
          <cell r="Q353" t="str">
            <v>Yes</v>
          </cell>
        </row>
        <row r="354">
          <cell r="J354">
            <v>41.022126525640488</v>
          </cell>
          <cell r="K354">
            <v>0.69534659385681152</v>
          </cell>
          <cell r="L354">
            <v>434509.84579547937</v>
          </cell>
          <cell r="M354">
            <v>49.728693182987627</v>
          </cell>
          <cell r="N354" t="str">
            <v>No</v>
          </cell>
          <cell r="O354" t="str">
            <v>Yes</v>
          </cell>
          <cell r="P354" t="str">
            <v>Yes</v>
          </cell>
          <cell r="Q354" t="str">
            <v>Yes</v>
          </cell>
        </row>
        <row r="355">
          <cell r="J355">
            <v>36.02656316710636</v>
          </cell>
          <cell r="K355">
            <v>2.3476958274841309E-2</v>
          </cell>
          <cell r="L355">
            <v>1128789.7918052427</v>
          </cell>
          <cell r="M355">
            <v>50.345023636327824</v>
          </cell>
          <cell r="N355" t="str">
            <v>Yes</v>
          </cell>
          <cell r="O355" t="str">
            <v>Yes</v>
          </cell>
          <cell r="P355" t="str">
            <v>Yes</v>
          </cell>
          <cell r="Q355" t="str">
            <v>Yes</v>
          </cell>
        </row>
        <row r="356">
          <cell r="J356">
            <v>39.333499545173254</v>
          </cell>
          <cell r="K356">
            <v>0.36947250366210938</v>
          </cell>
          <cell r="L356">
            <v>760914.3111913458</v>
          </cell>
          <cell r="M356">
            <v>50.625620941718807</v>
          </cell>
          <cell r="N356" t="str">
            <v>Yes</v>
          </cell>
          <cell r="O356" t="str">
            <v>Yes</v>
          </cell>
          <cell r="P356" t="str">
            <v>Yes</v>
          </cell>
          <cell r="Q356" t="str">
            <v>Yes</v>
          </cell>
        </row>
        <row r="357">
          <cell r="J357">
            <v>40.094448751042364</v>
          </cell>
          <cell r="K357">
            <v>0.51883280277252197</v>
          </cell>
          <cell r="L357">
            <v>343575.74962864211</v>
          </cell>
          <cell r="M357">
            <v>48.192524799378589</v>
          </cell>
          <cell r="N357" t="str">
            <v>No</v>
          </cell>
          <cell r="O357" t="str">
            <v>Yes</v>
          </cell>
          <cell r="P357" t="str">
            <v>Yes</v>
          </cell>
          <cell r="Q357" t="str">
            <v>Yes</v>
          </cell>
        </row>
        <row r="358">
          <cell r="J358">
            <v>40.944796738622244</v>
          </cell>
          <cell r="K358">
            <v>0.68167901039123535</v>
          </cell>
          <cell r="L358">
            <v>391285.46023667417</v>
          </cell>
          <cell r="M358">
            <v>49.333040250348859</v>
          </cell>
          <cell r="N358" t="str">
            <v>No</v>
          </cell>
          <cell r="O358" t="str">
            <v>Yes</v>
          </cell>
          <cell r="P358" t="str">
            <v>Yes</v>
          </cell>
          <cell r="Q358" t="str">
            <v>Yes</v>
          </cell>
        </row>
        <row r="359">
          <cell r="J359">
            <v>35.645266608335078</v>
          </cell>
          <cell r="K359">
            <v>1.4726519584655762E-2</v>
          </cell>
          <cell r="L359">
            <v>1394966.3214364382</v>
          </cell>
          <cell r="M359">
            <v>51.992552824958693</v>
          </cell>
          <cell r="N359" t="str">
            <v>Yes</v>
          </cell>
          <cell r="O359" t="str">
            <v>Yes</v>
          </cell>
          <cell r="P359" t="str">
            <v>Yes</v>
          </cell>
          <cell r="Q359" t="str">
            <v>Yes</v>
          </cell>
        </row>
        <row r="360">
          <cell r="J360">
            <v>39.059223227959592</v>
          </cell>
          <cell r="K360">
            <v>0.31903886795043945</v>
          </cell>
          <cell r="L360">
            <v>872558.71593143581</v>
          </cell>
          <cell r="M360">
            <v>51.211456037708558</v>
          </cell>
          <cell r="N360" t="str">
            <v>Yes</v>
          </cell>
          <cell r="O360" t="str">
            <v>Yes</v>
          </cell>
          <cell r="P360" t="str">
            <v>Yes</v>
          </cell>
          <cell r="Q360" t="str">
            <v>Yes</v>
          </cell>
        </row>
        <row r="361">
          <cell r="J361">
            <v>39.06355697021354</v>
          </cell>
          <cell r="K361">
            <v>0.31981289386749268</v>
          </cell>
          <cell r="L361">
            <v>250008.33527138433</v>
          </cell>
          <cell r="M361">
            <v>46.541628206614405</v>
          </cell>
          <cell r="N361" t="str">
            <v>No</v>
          </cell>
          <cell r="O361" t="str">
            <v>Yes</v>
          </cell>
          <cell r="P361" t="str">
            <v>Yes</v>
          </cell>
          <cell r="Q361" t="str">
            <v>Yes</v>
          </cell>
        </row>
        <row r="362">
          <cell r="J362">
            <v>38.2028930389788</v>
          </cell>
          <cell r="K362">
            <v>0.18444514274597168</v>
          </cell>
          <cell r="L362">
            <v>701964.5867321929</v>
          </cell>
          <cell r="M362">
            <v>49.142878550628666</v>
          </cell>
          <cell r="N362" t="str">
            <v>Yes</v>
          </cell>
          <cell r="O362" t="str">
            <v>Yes</v>
          </cell>
          <cell r="P362" t="str">
            <v>Yes</v>
          </cell>
          <cell r="Q362" t="str">
            <v>Yes</v>
          </cell>
        </row>
        <row r="363">
          <cell r="J363">
            <v>38.208022589096799</v>
          </cell>
          <cell r="K363">
            <v>0.18512952327728271</v>
          </cell>
          <cell r="L363">
            <v>911870.93084261543</v>
          </cell>
          <cell r="M363">
            <v>50.723475750419311</v>
          </cell>
          <cell r="N363" t="str">
            <v>Yes</v>
          </cell>
          <cell r="O363" t="str">
            <v>Yes</v>
          </cell>
          <cell r="P363" t="str">
            <v>Yes</v>
          </cell>
          <cell r="Q363" t="str">
            <v>Yes</v>
          </cell>
        </row>
        <row r="364">
          <cell r="J364">
            <v>40.837148945720401</v>
          </cell>
          <cell r="K364">
            <v>0.66223621368408203</v>
          </cell>
          <cell r="L364">
            <v>1268019.6043137079</v>
          </cell>
          <cell r="M364">
            <v>55.816109478473663</v>
          </cell>
          <cell r="N364" t="str">
            <v>Yes</v>
          </cell>
          <cell r="O364" t="str">
            <v>Yes</v>
          </cell>
          <cell r="P364" t="str">
            <v>Yes</v>
          </cell>
          <cell r="Q364" t="str">
            <v>Yes</v>
          </cell>
        </row>
        <row r="365">
          <cell r="J365">
            <v>41.018559032672783</v>
          </cell>
          <cell r="K365">
            <v>0.69472181797027588</v>
          </cell>
          <cell r="L365">
            <v>27488.303107545362</v>
          </cell>
          <cell r="M365">
            <v>46.669685060624033</v>
          </cell>
          <cell r="N365" t="str">
            <v>No</v>
          </cell>
          <cell r="O365" t="str">
            <v>No - check period 1</v>
          </cell>
          <cell r="P365" t="str">
            <v>Yes</v>
          </cell>
          <cell r="Q365" t="str">
            <v>Yes</v>
          </cell>
        </row>
        <row r="366">
          <cell r="J366">
            <v>37.782979335170239</v>
          </cell>
          <cell r="K366">
            <v>0.13382077217102051</v>
          </cell>
          <cell r="L366">
            <v>887774.11971386522</v>
          </cell>
          <cell r="M366">
            <v>50.15152181731537</v>
          </cell>
          <cell r="N366" t="str">
            <v>Yes</v>
          </cell>
          <cell r="O366" t="str">
            <v>Yes</v>
          </cell>
          <cell r="P366" t="str">
            <v>Yes</v>
          </cell>
          <cell r="Q366" t="str">
            <v>Yes</v>
          </cell>
        </row>
        <row r="367">
          <cell r="J367">
            <v>42.636238605191465</v>
          </cell>
          <cell r="K367">
            <v>0.90626800060272217</v>
          </cell>
          <cell r="L367">
            <v>397667.86183088482</v>
          </cell>
          <cell r="M367">
            <v>50.937109234655509</v>
          </cell>
          <cell r="N367" t="str">
            <v>No</v>
          </cell>
          <cell r="O367" t="str">
            <v>Yes</v>
          </cell>
          <cell r="P367" t="str">
            <v>Yes</v>
          </cell>
          <cell r="Q367" t="str">
            <v>Yes</v>
          </cell>
        </row>
        <row r="368">
          <cell r="J368">
            <v>41.307121237914544</v>
          </cell>
          <cell r="K368">
            <v>0.74330282211303711</v>
          </cell>
          <cell r="L368">
            <v>679199.44599810662</v>
          </cell>
          <cell r="M368">
            <v>51.82790699909674</v>
          </cell>
          <cell r="N368" t="str">
            <v>Yes</v>
          </cell>
          <cell r="O368" t="str">
            <v>Yes</v>
          </cell>
          <cell r="P368" t="str">
            <v>Yes</v>
          </cell>
          <cell r="Q368" t="str">
            <v>Yes</v>
          </cell>
        </row>
        <row r="369">
          <cell r="J369">
            <v>41.297216840612236</v>
          </cell>
          <cell r="K369">
            <v>0.74170410633087158</v>
          </cell>
          <cell r="L369">
            <v>553034.14370498341</v>
          </cell>
          <cell r="M369">
            <v>50.871605152497068</v>
          </cell>
          <cell r="N369" t="str">
            <v>Yes</v>
          </cell>
          <cell r="O369" t="str">
            <v>Yes</v>
          </cell>
          <cell r="P369" t="str">
            <v>Yes</v>
          </cell>
          <cell r="Q369" t="str">
            <v>Yes</v>
          </cell>
        </row>
        <row r="370">
          <cell r="J370">
            <v>39.560877768089995</v>
          </cell>
          <cell r="K370">
            <v>0.41310667991638184</v>
          </cell>
          <cell r="L370">
            <v>388248.12332123355</v>
          </cell>
          <cell r="M370">
            <v>48.037010300322436</v>
          </cell>
          <cell r="N370" t="str">
            <v>No</v>
          </cell>
          <cell r="O370" t="str">
            <v>Yes</v>
          </cell>
          <cell r="P370" t="str">
            <v>Yes</v>
          </cell>
          <cell r="Q370" t="str">
            <v>Yes</v>
          </cell>
        </row>
        <row r="371">
          <cell r="J371">
            <v>37.726763467653655</v>
          </cell>
          <cell r="K371">
            <v>0.12784898281097412</v>
          </cell>
          <cell r="L371">
            <v>1106179.9578212094</v>
          </cell>
          <cell r="M371">
            <v>51.739490471663885</v>
          </cell>
          <cell r="N371" t="str">
            <v>Yes</v>
          </cell>
          <cell r="O371" t="str">
            <v>Yes</v>
          </cell>
          <cell r="P371" t="str">
            <v>Yes</v>
          </cell>
          <cell r="Q371" t="str">
            <v>Yes</v>
          </cell>
        </row>
        <row r="372">
          <cell r="J372">
            <v>37.542704477382358</v>
          </cell>
          <cell r="K372">
            <v>0.10960197448730469</v>
          </cell>
          <cell r="L372">
            <v>1165124.9411428296</v>
          </cell>
          <cell r="M372">
            <v>52.012684490182437</v>
          </cell>
          <cell r="N372" t="str">
            <v>Yes</v>
          </cell>
          <cell r="O372" t="str">
            <v>Yes</v>
          </cell>
          <cell r="P372" t="str">
            <v>Yes</v>
          </cell>
          <cell r="Q372" t="str">
            <v>Yes</v>
          </cell>
        </row>
        <row r="373">
          <cell r="J373">
            <v>39.425858732138295</v>
          </cell>
          <cell r="K373">
            <v>0.38702929019927979</v>
          </cell>
          <cell r="L373">
            <v>855715.81191152218</v>
          </cell>
          <cell r="M373">
            <v>51.422317836841103</v>
          </cell>
          <cell r="N373" t="str">
            <v>Yes</v>
          </cell>
          <cell r="O373" t="str">
            <v>Yes</v>
          </cell>
          <cell r="P373" t="str">
            <v>Yes</v>
          </cell>
          <cell r="Q373" t="str">
            <v>Yes</v>
          </cell>
        </row>
        <row r="374">
          <cell r="J374">
            <v>39.276280959747965</v>
          </cell>
          <cell r="K374">
            <v>0.35872864723205566</v>
          </cell>
          <cell r="L374">
            <v>1134150.72303716</v>
          </cell>
          <cell r="M374">
            <v>53.375062078703195</v>
          </cell>
          <cell r="N374" t="str">
            <v>Yes</v>
          </cell>
          <cell r="O374" t="str">
            <v>Yes</v>
          </cell>
          <cell r="P374" t="str">
            <v>Yes</v>
          </cell>
          <cell r="Q374" t="str">
            <v>Yes</v>
          </cell>
        </row>
        <row r="375">
          <cell r="J375">
            <v>42.327178663108498</v>
          </cell>
          <cell r="K375">
            <v>0.87770450115203857</v>
          </cell>
          <cell r="L375">
            <v>320318.11563361646</v>
          </cell>
          <cell r="M375">
            <v>50.072063812694978</v>
          </cell>
          <cell r="N375" t="str">
            <v>No</v>
          </cell>
          <cell r="O375" t="str">
            <v>Yes</v>
          </cell>
          <cell r="P375" t="str">
            <v>Yes</v>
          </cell>
          <cell r="Q375" t="str">
            <v>Yes</v>
          </cell>
        </row>
        <row r="376">
          <cell r="J376">
            <v>35.461184880696237</v>
          </cell>
          <cell r="K376">
            <v>1.1621952056884766E-2</v>
          </cell>
          <cell r="L376">
            <v>1141712.0783371655</v>
          </cell>
          <cell r="M376">
            <v>49.921881226327969</v>
          </cell>
          <cell r="N376" t="str">
            <v>Yes</v>
          </cell>
          <cell r="O376" t="str">
            <v>Yes</v>
          </cell>
          <cell r="P376" t="str">
            <v>Yes</v>
          </cell>
          <cell r="Q376" t="str">
            <v>Yes</v>
          </cell>
        </row>
        <row r="377">
          <cell r="J377">
            <v>42.401666279183701</v>
          </cell>
          <cell r="K377">
            <v>0.88509190082550049</v>
          </cell>
          <cell r="L377">
            <v>-81022.731002880842</v>
          </cell>
          <cell r="M377">
            <v>47.127515598549508</v>
          </cell>
          <cell r="N377" t="str">
            <v>No</v>
          </cell>
          <cell r="O377" t="str">
            <v>No - check period 1</v>
          </cell>
          <cell r="P377" t="str">
            <v>Yes</v>
          </cell>
          <cell r="Q377" t="str">
            <v>No</v>
          </cell>
        </row>
        <row r="378">
          <cell r="J378">
            <v>38.71477484703064</v>
          </cell>
          <cell r="K378">
            <v>0.26023745536804199</v>
          </cell>
          <cell r="L378">
            <v>849066.15061949543</v>
          </cell>
          <cell r="M378">
            <v>50.718187038728502</v>
          </cell>
          <cell r="N378" t="str">
            <v>Yes</v>
          </cell>
          <cell r="O378" t="str">
            <v>Yes</v>
          </cell>
          <cell r="P378" t="str">
            <v>Yes</v>
          </cell>
          <cell r="Q378" t="str">
            <v>Yes</v>
          </cell>
        </row>
        <row r="379">
          <cell r="J379">
            <v>41.424155016138684</v>
          </cell>
          <cell r="K379">
            <v>0.76179158687591553</v>
          </cell>
          <cell r="L379">
            <v>375362.43740875833</v>
          </cell>
          <cell r="M379">
            <v>49.654514795111027</v>
          </cell>
          <cell r="N379" t="str">
            <v>No</v>
          </cell>
          <cell r="O379" t="str">
            <v>Yes</v>
          </cell>
          <cell r="P379" t="str">
            <v>Yes</v>
          </cell>
          <cell r="Q379" t="str">
            <v>Yes</v>
          </cell>
        </row>
        <row r="380">
          <cell r="J380">
            <v>42.597394086478744</v>
          </cell>
          <cell r="K380">
            <v>0.90297603607177734</v>
          </cell>
          <cell r="L380">
            <v>228174.96741033578</v>
          </cell>
          <cell r="M380">
            <v>49.628898876835592</v>
          </cell>
          <cell r="N380" t="str">
            <v>No</v>
          </cell>
          <cell r="O380" t="str">
            <v>Yes</v>
          </cell>
          <cell r="P380" t="str">
            <v>Yes</v>
          </cell>
          <cell r="Q380" t="str">
            <v>Yes</v>
          </cell>
        </row>
        <row r="381">
          <cell r="J381">
            <v>39.05570803093724</v>
          </cell>
          <cell r="K381">
            <v>0.31841146945953369</v>
          </cell>
          <cell r="L381">
            <v>890929.75510095037</v>
          </cell>
          <cell r="M381">
            <v>51.346143108094111</v>
          </cell>
          <cell r="N381" t="str">
            <v>Yes</v>
          </cell>
          <cell r="O381" t="str">
            <v>Yes</v>
          </cell>
          <cell r="P381" t="str">
            <v>Yes</v>
          </cell>
          <cell r="Q381" t="str">
            <v>Yes</v>
          </cell>
        </row>
        <row r="382">
          <cell r="J382">
            <v>42.163415047107264</v>
          </cell>
          <cell r="K382">
            <v>0.86030888557434082</v>
          </cell>
          <cell r="L382">
            <v>313132.19752396364</v>
          </cell>
          <cell r="M382">
            <v>49.867450242163613</v>
          </cell>
          <cell r="N382" t="str">
            <v>No</v>
          </cell>
          <cell r="O382" t="str">
            <v>Yes</v>
          </cell>
          <cell r="P382" t="str">
            <v>Yes</v>
          </cell>
          <cell r="Q382" t="str">
            <v>Yes</v>
          </cell>
        </row>
        <row r="383">
          <cell r="J383">
            <v>39.820245193404844</v>
          </cell>
          <cell r="K383">
            <v>0.46419227123260498</v>
          </cell>
          <cell r="L383">
            <v>873092.31299978425</v>
          </cell>
          <cell r="M383">
            <v>51.915614120662212</v>
          </cell>
          <cell r="N383" t="str">
            <v>Yes</v>
          </cell>
          <cell r="O383" t="str">
            <v>Yes</v>
          </cell>
          <cell r="P383" t="str">
            <v>Yes</v>
          </cell>
          <cell r="Q383" t="str">
            <v>Yes</v>
          </cell>
        </row>
        <row r="384">
          <cell r="J384">
            <v>43.116319930995815</v>
          </cell>
          <cell r="K384">
            <v>0.94040250778198242</v>
          </cell>
          <cell r="L384">
            <v>-103631.37595094414</v>
          </cell>
          <cell r="M384">
            <v>47.61527305963682</v>
          </cell>
          <cell r="N384" t="str">
            <v>No</v>
          </cell>
          <cell r="O384" t="str">
            <v>No - check period 1</v>
          </cell>
          <cell r="P384" t="str">
            <v>No - check period 2</v>
          </cell>
          <cell r="Q384" t="str">
            <v>No</v>
          </cell>
        </row>
        <row r="385">
          <cell r="J385">
            <v>37.409677234827541</v>
          </cell>
          <cell r="K385">
            <v>9.7632527351379395E-2</v>
          </cell>
          <cell r="L385">
            <v>1150703.4432240445</v>
          </cell>
          <cell r="M385">
            <v>51.782027538865805</v>
          </cell>
          <cell r="N385" t="str">
            <v>Yes</v>
          </cell>
          <cell r="O385" t="str">
            <v>Yes</v>
          </cell>
          <cell r="P385" t="str">
            <v>Yes</v>
          </cell>
          <cell r="Q385" t="str">
            <v>Yes</v>
          </cell>
        </row>
        <row r="386">
          <cell r="J386">
            <v>42.113997652486432</v>
          </cell>
          <cell r="K386">
            <v>0.85474371910095215</v>
          </cell>
          <cell r="L386">
            <v>493969.70485022711</v>
          </cell>
          <cell r="M386">
            <v>51.179628270620015</v>
          </cell>
          <cell r="N386" t="str">
            <v>Yes</v>
          </cell>
          <cell r="O386" t="str">
            <v>Yes</v>
          </cell>
          <cell r="P386" t="str">
            <v>Yes</v>
          </cell>
          <cell r="Q386" t="str">
            <v>Yes</v>
          </cell>
        </row>
        <row r="387">
          <cell r="J387">
            <v>38.632797542086337</v>
          </cell>
          <cell r="K387">
            <v>0.24711358547210693</v>
          </cell>
          <cell r="L387">
            <v>457575.53719546879</v>
          </cell>
          <cell r="M387">
            <v>47.703639564861078</v>
          </cell>
          <cell r="N387" t="str">
            <v>Yes</v>
          </cell>
          <cell r="O387" t="str">
            <v>Yes</v>
          </cell>
          <cell r="P387" t="str">
            <v>Yes</v>
          </cell>
          <cell r="Q387" t="str">
            <v>Yes</v>
          </cell>
        </row>
        <row r="388">
          <cell r="J388">
            <v>39.918586581770796</v>
          </cell>
          <cell r="K388">
            <v>0.4837646484375</v>
          </cell>
          <cell r="L388">
            <v>441244.3256460526</v>
          </cell>
          <cell r="M388">
            <v>48.763978510396555</v>
          </cell>
          <cell r="N388" t="str">
            <v>No</v>
          </cell>
          <cell r="O388" t="str">
            <v>Yes</v>
          </cell>
          <cell r="P388" t="str">
            <v>Yes</v>
          </cell>
          <cell r="Q388" t="str">
            <v>Yes</v>
          </cell>
        </row>
        <row r="389">
          <cell r="J389">
            <v>39.806814230396412</v>
          </cell>
          <cell r="K389">
            <v>0.4615246057510376</v>
          </cell>
          <cell r="L389">
            <v>750050.39801235101</v>
          </cell>
          <cell r="M389">
            <v>50.979516698862426</v>
          </cell>
          <cell r="N389" t="str">
            <v>Yes</v>
          </cell>
          <cell r="O389" t="str">
            <v>Yes</v>
          </cell>
          <cell r="P389" t="str">
            <v>Yes</v>
          </cell>
          <cell r="Q389" t="str">
            <v>Yes</v>
          </cell>
        </row>
        <row r="390">
          <cell r="J390">
            <v>39.454212229466066</v>
          </cell>
          <cell r="K390">
            <v>0.39246773719787598</v>
          </cell>
          <cell r="L390">
            <v>408828.05652128183</v>
          </cell>
          <cell r="M390">
            <v>48.093380781938322</v>
          </cell>
          <cell r="N390" t="str">
            <v>No</v>
          </cell>
          <cell r="O390" t="str">
            <v>Yes</v>
          </cell>
          <cell r="P390" t="str">
            <v>Yes</v>
          </cell>
          <cell r="Q390" t="str">
            <v>Yes</v>
          </cell>
        </row>
        <row r="391">
          <cell r="J391">
            <v>39.753163137938827</v>
          </cell>
          <cell r="K391">
            <v>0.45088756084442139</v>
          </cell>
          <cell r="L391">
            <v>536500.0721704422</v>
          </cell>
          <cell r="M391">
            <v>49.326921624742681</v>
          </cell>
          <cell r="N391" t="str">
            <v>Yes</v>
          </cell>
          <cell r="O391" t="str">
            <v>Yes</v>
          </cell>
          <cell r="P391" t="str">
            <v>Yes</v>
          </cell>
          <cell r="Q391" t="str">
            <v>Yes</v>
          </cell>
        </row>
        <row r="392">
          <cell r="J392">
            <v>40.486274984723423</v>
          </cell>
          <cell r="K392">
            <v>0.59605073928833008</v>
          </cell>
          <cell r="L392">
            <v>441230.35245790915</v>
          </cell>
          <cell r="M392">
            <v>49.286155798472464</v>
          </cell>
          <cell r="N392" t="str">
            <v>No</v>
          </cell>
          <cell r="O392" t="str">
            <v>Yes</v>
          </cell>
          <cell r="P392" t="str">
            <v>Yes</v>
          </cell>
          <cell r="Q392" t="str">
            <v>Yes</v>
          </cell>
        </row>
        <row r="393">
          <cell r="J393">
            <v>43.990135155618191</v>
          </cell>
          <cell r="K393">
            <v>0.9769822359085083</v>
          </cell>
          <cell r="L393">
            <v>234145.31183892395</v>
          </cell>
          <cell r="M393">
            <v>50.955064933805261</v>
          </cell>
          <cell r="N393" t="str">
            <v>No</v>
          </cell>
          <cell r="O393" t="str">
            <v>Yes</v>
          </cell>
          <cell r="P393" t="str">
            <v>Yes</v>
          </cell>
          <cell r="Q393" t="str">
            <v>Yes</v>
          </cell>
        </row>
        <row r="394">
          <cell r="J394">
            <v>40.380950950784609</v>
          </cell>
          <cell r="K394">
            <v>0.5755317211151123</v>
          </cell>
          <cell r="L394">
            <v>628169.39909576182</v>
          </cell>
          <cell r="M394">
            <v>50.592706328461645</v>
          </cell>
          <cell r="N394" t="str">
            <v>Yes</v>
          </cell>
          <cell r="O394" t="str">
            <v>Yes</v>
          </cell>
          <cell r="P394" t="str">
            <v>Yes</v>
          </cell>
          <cell r="Q394" t="str">
            <v>Yes</v>
          </cell>
        </row>
        <row r="395">
          <cell r="J395">
            <v>45.020920070819557</v>
          </cell>
          <cell r="K395">
            <v>0.99397122859954834</v>
          </cell>
          <cell r="L395">
            <v>162922.25992080965</v>
          </cell>
          <cell r="M395">
            <v>51.368694029224571</v>
          </cell>
          <cell r="N395" t="str">
            <v>No</v>
          </cell>
          <cell r="O395" t="str">
            <v>No - check period 1</v>
          </cell>
          <cell r="P395" t="str">
            <v>No - check period 1</v>
          </cell>
          <cell r="Q395" t="str">
            <v>Yes</v>
          </cell>
        </row>
        <row r="396">
          <cell r="J396">
            <v>40.217874003283214</v>
          </cell>
          <cell r="K396">
            <v>0.54337406158447266</v>
          </cell>
          <cell r="L396">
            <v>279079.34351196978</v>
          </cell>
          <cell r="M396">
            <v>47.82186932861805</v>
          </cell>
          <cell r="N396" t="str">
            <v>No</v>
          </cell>
          <cell r="O396" t="str">
            <v>Yes</v>
          </cell>
          <cell r="P396" t="str">
            <v>Yes</v>
          </cell>
          <cell r="Q396" t="str">
            <v>Yes</v>
          </cell>
        </row>
        <row r="397">
          <cell r="J397">
            <v>36.475771695259027</v>
          </cell>
          <cell r="K397">
            <v>3.9024949073791504E-2</v>
          </cell>
          <cell r="L397">
            <v>1029242.158923791</v>
          </cell>
          <cell r="M397">
            <v>50.010945768735837</v>
          </cell>
          <cell r="N397" t="str">
            <v>Yes</v>
          </cell>
          <cell r="O397" t="str">
            <v>Yes</v>
          </cell>
          <cell r="P397" t="str">
            <v>Yes</v>
          </cell>
          <cell r="Q397" t="str">
            <v>Yes</v>
          </cell>
        </row>
        <row r="398">
          <cell r="J398">
            <v>43.480927261989564</v>
          </cell>
          <cell r="K398">
            <v>0.95911145210266113</v>
          </cell>
          <cell r="L398">
            <v>85284.144938115031</v>
          </cell>
          <cell r="M398">
            <v>49.369006218330469</v>
          </cell>
          <cell r="N398" t="str">
            <v>No</v>
          </cell>
          <cell r="O398" t="str">
            <v>No - check period 1</v>
          </cell>
          <cell r="P398" t="str">
            <v>Yes</v>
          </cell>
          <cell r="Q398" t="str">
            <v>Yes</v>
          </cell>
        </row>
        <row r="399">
          <cell r="J399">
            <v>42.280862645420711</v>
          </cell>
          <cell r="K399">
            <v>0.87294661998748779</v>
          </cell>
          <cell r="L399">
            <v>-3943.2968841063557</v>
          </cell>
          <cell r="M399">
            <v>47.595050444942899</v>
          </cell>
          <cell r="N399" t="str">
            <v>No</v>
          </cell>
          <cell r="O399" t="str">
            <v>No - check period 1</v>
          </cell>
          <cell r="P399" t="str">
            <v>Yes</v>
          </cell>
          <cell r="Q399" t="str">
            <v>No</v>
          </cell>
        </row>
        <row r="400">
          <cell r="J400">
            <v>38.922171471349429</v>
          </cell>
          <cell r="K400">
            <v>0.29497289657592773</v>
          </cell>
          <cell r="L400">
            <v>402653.97488256497</v>
          </cell>
          <cell r="M400">
            <v>47.557542883441783</v>
          </cell>
          <cell r="N400" t="str">
            <v>No</v>
          </cell>
          <cell r="O400" t="str">
            <v>Yes</v>
          </cell>
          <cell r="P400" t="str">
            <v>Yes</v>
          </cell>
          <cell r="Q400" t="str">
            <v>Yes</v>
          </cell>
        </row>
        <row r="401">
          <cell r="J401">
            <v>39.340514023060678</v>
          </cell>
          <cell r="K401">
            <v>0.37079727649688721</v>
          </cell>
          <cell r="L401">
            <v>844963.88315540692</v>
          </cell>
          <cell r="M401">
            <v>51.26307895698119</v>
          </cell>
          <cell r="N401" t="str">
            <v>Yes</v>
          </cell>
          <cell r="O401" t="str">
            <v>Yes</v>
          </cell>
          <cell r="P401" t="str">
            <v>Yes</v>
          </cell>
          <cell r="Q401" t="str">
            <v>Yes</v>
          </cell>
        </row>
        <row r="402">
          <cell r="J402">
            <v>36.73918864573352</v>
          </cell>
          <cell r="K402">
            <v>5.1507711410522461E-2</v>
          </cell>
          <cell r="L402">
            <v>1201036.4623180078</v>
          </cell>
          <cell r="M402">
            <v>51.543044163554441</v>
          </cell>
          <cell r="N402" t="str">
            <v>Yes</v>
          </cell>
          <cell r="O402" t="str">
            <v>Yes</v>
          </cell>
          <cell r="P402" t="str">
            <v>Yes</v>
          </cell>
          <cell r="Q402" t="str">
            <v>Yes</v>
          </cell>
        </row>
        <row r="403">
          <cell r="J403">
            <v>40.838704181660432</v>
          </cell>
          <cell r="K403">
            <v>0.66252076625823975</v>
          </cell>
          <cell r="L403">
            <v>444601.36980217532</v>
          </cell>
          <cell r="M403">
            <v>49.635704170941608</v>
          </cell>
          <cell r="N403" t="str">
            <v>No</v>
          </cell>
          <cell r="O403" t="str">
            <v>Yes</v>
          </cell>
          <cell r="P403" t="str">
            <v>Yes</v>
          </cell>
          <cell r="Q403" t="str">
            <v>Yes</v>
          </cell>
        </row>
        <row r="404">
          <cell r="J404">
            <v>36.016922523267567</v>
          </cell>
          <cell r="K404">
            <v>2.3210525512695313E-2</v>
          </cell>
          <cell r="L404">
            <v>658892.01815929171</v>
          </cell>
          <cell r="M404">
            <v>46.808383002644405</v>
          </cell>
          <cell r="N404" t="str">
            <v>Yes</v>
          </cell>
          <cell r="O404" t="str">
            <v>Yes</v>
          </cell>
          <cell r="P404" t="str">
            <v>Yes</v>
          </cell>
          <cell r="Q404" t="str">
            <v>Yes</v>
          </cell>
        </row>
        <row r="405">
          <cell r="J405">
            <v>40.118225216283463</v>
          </cell>
          <cell r="K405">
            <v>0.52356874942779541</v>
          </cell>
          <cell r="L405">
            <v>491838.07959583588</v>
          </cell>
          <cell r="M405">
            <v>49.327483237721026</v>
          </cell>
          <cell r="N405" t="str">
            <v>Yes</v>
          </cell>
          <cell r="O405" t="str">
            <v>Yes</v>
          </cell>
          <cell r="P405" t="str">
            <v>Yes</v>
          </cell>
          <cell r="Q405" t="str">
            <v>Yes</v>
          </cell>
        </row>
        <row r="406">
          <cell r="J406">
            <v>41.786556822480634</v>
          </cell>
          <cell r="K406">
            <v>0.81414628028869629</v>
          </cell>
          <cell r="L406">
            <v>496770.39502921677</v>
          </cell>
          <cell r="M406">
            <v>50.899403858056758</v>
          </cell>
          <cell r="N406" t="str">
            <v>Yes</v>
          </cell>
          <cell r="O406" t="str">
            <v>Yes</v>
          </cell>
          <cell r="P406" t="str">
            <v>Yes</v>
          </cell>
          <cell r="Q406" t="str">
            <v>Yes</v>
          </cell>
        </row>
        <row r="407">
          <cell r="J407">
            <v>35.687176124192774</v>
          </cell>
          <cell r="K407">
            <v>1.5525698661804199E-2</v>
          </cell>
          <cell r="L407">
            <v>991024.50065711746</v>
          </cell>
          <cell r="M407">
            <v>48.998505361669231</v>
          </cell>
          <cell r="N407" t="str">
            <v>Yes</v>
          </cell>
          <cell r="O407" t="str">
            <v>Yes</v>
          </cell>
          <cell r="P407" t="str">
            <v>Yes</v>
          </cell>
          <cell r="Q407" t="str">
            <v>Yes</v>
          </cell>
        </row>
        <row r="408">
          <cell r="J408">
            <v>40.525224095326848</v>
          </cell>
          <cell r="K408">
            <v>0.60357522964477539</v>
          </cell>
          <cell r="L408">
            <v>539798.58435701672</v>
          </cell>
          <cell r="M408">
            <v>50.061993432609597</v>
          </cell>
          <cell r="N408" t="str">
            <v>Yes</v>
          </cell>
          <cell r="O408" t="str">
            <v>Yes</v>
          </cell>
          <cell r="P408" t="str">
            <v>Yes</v>
          </cell>
          <cell r="Q408" t="str">
            <v>Yes</v>
          </cell>
        </row>
        <row r="409">
          <cell r="J409">
            <v>39.371859757957282</v>
          </cell>
          <cell r="K409">
            <v>0.37673389911651611</v>
          </cell>
          <cell r="L409">
            <v>511447.63192269043</v>
          </cell>
          <cell r="M409">
            <v>48.788034645258449</v>
          </cell>
          <cell r="N409" t="str">
            <v>Yes</v>
          </cell>
          <cell r="O409" t="str">
            <v>Yes</v>
          </cell>
          <cell r="P409" t="str">
            <v>Yes</v>
          </cell>
          <cell r="Q409" t="str">
            <v>Yes</v>
          </cell>
        </row>
        <row r="410">
          <cell r="J410">
            <v>38.024013621034101</v>
          </cell>
          <cell r="K410">
            <v>0.16157793998718262</v>
          </cell>
          <cell r="L410">
            <v>1210967.5549016153</v>
          </cell>
          <cell r="M410">
            <v>52.799661160679534</v>
          </cell>
          <cell r="N410" t="str">
            <v>Yes</v>
          </cell>
          <cell r="O410" t="str">
            <v>Yes</v>
          </cell>
          <cell r="P410" t="str">
            <v>Yes</v>
          </cell>
          <cell r="Q410" t="str">
            <v>Yes</v>
          </cell>
        </row>
        <row r="411">
          <cell r="J411">
            <v>38.034932104928885</v>
          </cell>
          <cell r="K411">
            <v>0.16291844844818115</v>
          </cell>
          <cell r="L411">
            <v>845105.28378937603</v>
          </cell>
          <cell r="M411">
            <v>50.06298478183453</v>
          </cell>
          <cell r="N411" t="str">
            <v>Yes</v>
          </cell>
          <cell r="O411" t="str">
            <v>Yes</v>
          </cell>
          <cell r="P411" t="str">
            <v>Yes</v>
          </cell>
          <cell r="Q411" t="str">
            <v>Yes</v>
          </cell>
        </row>
        <row r="412">
          <cell r="J412">
            <v>37.595987224485725</v>
          </cell>
          <cell r="K412">
            <v>0.11468029022216797</v>
          </cell>
          <cell r="L412">
            <v>742636.85378216696</v>
          </cell>
          <cell r="M412">
            <v>48.8898639458057</v>
          </cell>
          <cell r="N412" t="str">
            <v>Yes</v>
          </cell>
          <cell r="O412" t="str">
            <v>Yes</v>
          </cell>
          <cell r="P412" t="str">
            <v>Yes</v>
          </cell>
          <cell r="Q412" t="str">
            <v>Yes</v>
          </cell>
        </row>
        <row r="413">
          <cell r="J413">
            <v>40.705235834175255</v>
          </cell>
          <cell r="K413">
            <v>0.63781225681304932</v>
          </cell>
          <cell r="L413">
            <v>658533.7863229129</v>
          </cell>
          <cell r="M413">
            <v>51.119014996220358</v>
          </cell>
          <cell r="N413" t="str">
            <v>Yes</v>
          </cell>
          <cell r="O413" t="str">
            <v>Yes</v>
          </cell>
          <cell r="P413" t="str">
            <v>Yes</v>
          </cell>
          <cell r="Q413" t="str">
            <v>Yes</v>
          </cell>
        </row>
        <row r="414">
          <cell r="J414">
            <v>39.80658230924746</v>
          </cell>
          <cell r="K414">
            <v>0.46147847175598145</v>
          </cell>
          <cell r="L414">
            <v>952509.81624923088</v>
          </cell>
          <cell r="M414">
            <v>52.499273250577971</v>
          </cell>
          <cell r="N414" t="str">
            <v>Yes</v>
          </cell>
          <cell r="O414" t="str">
            <v>Yes</v>
          </cell>
          <cell r="P414" t="str">
            <v>Yes</v>
          </cell>
          <cell r="Q414" t="str">
            <v>Yes</v>
          </cell>
        </row>
        <row r="415">
          <cell r="J415">
            <v>39.564340669166995</v>
          </cell>
          <cell r="K415">
            <v>0.41378104686737061</v>
          </cell>
          <cell r="L415">
            <v>607431.20852280781</v>
          </cell>
          <cell r="M415">
            <v>49.685719558328856</v>
          </cell>
          <cell r="N415" t="str">
            <v>Yes</v>
          </cell>
          <cell r="O415" t="str">
            <v>Yes</v>
          </cell>
          <cell r="P415" t="str">
            <v>Yes</v>
          </cell>
          <cell r="Q415" t="str">
            <v>Yes</v>
          </cell>
        </row>
        <row r="416">
          <cell r="J416">
            <v>39.165588633331936</v>
          </cell>
          <cell r="K416">
            <v>0.33826398849487305</v>
          </cell>
          <cell r="L416">
            <v>1162085.7378703845</v>
          </cell>
          <cell r="M416">
            <v>53.4829463402275</v>
          </cell>
          <cell r="N416" t="str">
            <v>Yes</v>
          </cell>
          <cell r="O416" t="str">
            <v>Yes</v>
          </cell>
          <cell r="P416" t="str">
            <v>Yes</v>
          </cell>
          <cell r="Q416" t="str">
            <v>Yes</v>
          </cell>
        </row>
        <row r="417">
          <cell r="J417">
            <v>39.188419224083191</v>
          </cell>
          <cell r="K417">
            <v>0.34244835376739502</v>
          </cell>
          <cell r="L417">
            <v>963157.6667898451</v>
          </cell>
          <cell r="M417">
            <v>52.010492607951164</v>
          </cell>
          <cell r="N417" t="str">
            <v>Yes</v>
          </cell>
          <cell r="O417" t="str">
            <v>Yes</v>
          </cell>
          <cell r="P417" t="str">
            <v>Yes</v>
          </cell>
          <cell r="Q417" t="str">
            <v>Yes</v>
          </cell>
        </row>
        <row r="418">
          <cell r="J418">
            <v>36.367041603662074</v>
          </cell>
          <cell r="K418">
            <v>3.4648656845092773E-2</v>
          </cell>
          <cell r="L418">
            <v>1680450.3248613826</v>
          </cell>
          <cell r="M418">
            <v>54.799876478500664</v>
          </cell>
          <cell r="N418" t="str">
            <v>Yes</v>
          </cell>
          <cell r="O418" t="str">
            <v>Yes</v>
          </cell>
          <cell r="P418" t="str">
            <v>Yes</v>
          </cell>
          <cell r="Q418" t="str">
            <v>Yes</v>
          </cell>
        </row>
        <row r="419">
          <cell r="J419">
            <v>40.799450390331913</v>
          </cell>
          <cell r="K419">
            <v>0.65532052516937256</v>
          </cell>
          <cell r="L419">
            <v>579937.8256005703</v>
          </cell>
          <cell r="M419">
            <v>50.615632416156586</v>
          </cell>
          <cell r="N419" t="str">
            <v>Yes</v>
          </cell>
          <cell r="O419" t="str">
            <v>Yes</v>
          </cell>
          <cell r="P419" t="str">
            <v>Yes</v>
          </cell>
          <cell r="Q419" t="str">
            <v>Yes</v>
          </cell>
        </row>
        <row r="420">
          <cell r="J420">
            <v>38.708308339701034</v>
          </cell>
          <cell r="K420">
            <v>0.25918960571289063</v>
          </cell>
          <cell r="L420">
            <v>658752.47288869717</v>
          </cell>
          <cell r="M420">
            <v>49.283452325471444</v>
          </cell>
          <cell r="N420" t="str">
            <v>Yes</v>
          </cell>
          <cell r="O420" t="str">
            <v>Yes</v>
          </cell>
          <cell r="P420" t="str">
            <v>Yes</v>
          </cell>
          <cell r="Q420" t="str">
            <v>Yes</v>
          </cell>
        </row>
        <row r="421">
          <cell r="J421">
            <v>39.25312749837758</v>
          </cell>
          <cell r="K421">
            <v>0.35441172122955322</v>
          </cell>
          <cell r="L421">
            <v>471887.42811311013</v>
          </cell>
          <cell r="M421">
            <v>48.381799741764553</v>
          </cell>
          <cell r="N421" t="str">
            <v>Yes</v>
          </cell>
          <cell r="O421" t="str">
            <v>Yes</v>
          </cell>
          <cell r="P421" t="str">
            <v>Yes</v>
          </cell>
          <cell r="Q421" t="str">
            <v>Yes</v>
          </cell>
        </row>
        <row r="422">
          <cell r="J422">
            <v>40.797788288764423</v>
          </cell>
          <cell r="K422">
            <v>0.6550142765045166</v>
          </cell>
          <cell r="L422">
            <v>185737.90620111534</v>
          </cell>
          <cell r="M422">
            <v>47.654635990329552</v>
          </cell>
          <cell r="N422" t="str">
            <v>No</v>
          </cell>
          <cell r="O422" t="str">
            <v>Yes</v>
          </cell>
          <cell r="P422" t="str">
            <v>Yes</v>
          </cell>
          <cell r="Q422" t="str">
            <v>Yes</v>
          </cell>
        </row>
        <row r="423">
          <cell r="J423">
            <v>42.097635842801537</v>
          </cell>
          <cell r="K423">
            <v>0.85286891460418701</v>
          </cell>
          <cell r="L423">
            <v>151331.51652065758</v>
          </cell>
          <cell r="M423">
            <v>48.592209067282965</v>
          </cell>
          <cell r="N423" t="str">
            <v>No</v>
          </cell>
          <cell r="O423" t="str">
            <v>No - check period 1</v>
          </cell>
          <cell r="P423" t="str">
            <v>No - check period 1</v>
          </cell>
          <cell r="Q423" t="str">
            <v>Yes</v>
          </cell>
        </row>
        <row r="424">
          <cell r="J424">
            <v>40.329580416291719</v>
          </cell>
          <cell r="K424">
            <v>0.5654454231262207</v>
          </cell>
          <cell r="L424">
            <v>208007.7552533024</v>
          </cell>
          <cell r="M424">
            <v>47.391068973229267</v>
          </cell>
          <cell r="N424" t="str">
            <v>No</v>
          </cell>
          <cell r="O424" t="str">
            <v>Yes</v>
          </cell>
          <cell r="P424" t="str">
            <v>Yes</v>
          </cell>
          <cell r="Q424" t="str">
            <v>Yes</v>
          </cell>
        </row>
        <row r="425">
          <cell r="J425">
            <v>42.211631908721756</v>
          </cell>
          <cell r="K425">
            <v>0.86559689044952393</v>
          </cell>
          <cell r="L425">
            <v>143499.26093231491</v>
          </cell>
          <cell r="M425">
            <v>48.638286342611536</v>
          </cell>
          <cell r="N425" t="str">
            <v>No</v>
          </cell>
          <cell r="O425" t="str">
            <v>No - check period 1</v>
          </cell>
          <cell r="P425" t="str">
            <v>No - check period 1</v>
          </cell>
          <cell r="Q425" t="str">
            <v>Yes</v>
          </cell>
        </row>
        <row r="426">
          <cell r="J426">
            <v>36.703018041444011</v>
          </cell>
          <cell r="K426">
            <v>4.962611198425293E-2</v>
          </cell>
          <cell r="L426">
            <v>780059.42482445878</v>
          </cell>
          <cell r="M426">
            <v>48.34926939001889</v>
          </cell>
          <cell r="N426" t="str">
            <v>Yes</v>
          </cell>
          <cell r="O426" t="str">
            <v>Yes</v>
          </cell>
          <cell r="P426" t="str">
            <v>Yes</v>
          </cell>
          <cell r="Q426" t="str">
            <v>Yes</v>
          </cell>
        </row>
        <row r="427">
          <cell r="J427">
            <v>40.25073404685827</v>
          </cell>
          <cell r="K427">
            <v>0.54988324642181396</v>
          </cell>
          <cell r="L427">
            <v>643761.06882475875</v>
          </cell>
          <cell r="M427">
            <v>50.589959654462291</v>
          </cell>
          <cell r="N427" t="str">
            <v>Yes</v>
          </cell>
          <cell r="O427" t="str">
            <v>Yes</v>
          </cell>
          <cell r="P427" t="str">
            <v>Yes</v>
          </cell>
          <cell r="Q427" t="str">
            <v>Yes</v>
          </cell>
        </row>
        <row r="428">
          <cell r="J428">
            <v>37.911154423491098</v>
          </cell>
          <cell r="K428">
            <v>0.14814472198486328</v>
          </cell>
          <cell r="L428">
            <v>375047.88537440519</v>
          </cell>
          <cell r="M428">
            <v>46.420137904351577</v>
          </cell>
          <cell r="N428" t="str">
            <v>No</v>
          </cell>
          <cell r="O428" t="str">
            <v>Yes</v>
          </cell>
          <cell r="P428" t="str">
            <v>Yes</v>
          </cell>
          <cell r="Q428" t="str">
            <v>Yes</v>
          </cell>
        </row>
        <row r="429">
          <cell r="J429">
            <v>42.518427208997309</v>
          </cell>
          <cell r="K429">
            <v>0.89602339267730713</v>
          </cell>
          <cell r="L429">
            <v>498003.75824621809</v>
          </cell>
          <cell r="M429">
            <v>51.581995547894621</v>
          </cell>
          <cell r="N429" t="str">
            <v>Yes</v>
          </cell>
          <cell r="O429" t="str">
            <v>Yes</v>
          </cell>
          <cell r="P429" t="str">
            <v>Yes</v>
          </cell>
          <cell r="Q429" t="str">
            <v>Yes</v>
          </cell>
        </row>
        <row r="430">
          <cell r="J430">
            <v>39.486365140910493</v>
          </cell>
          <cell r="K430">
            <v>0.39865994453430176</v>
          </cell>
          <cell r="L430">
            <v>786508.30553430947</v>
          </cell>
          <cell r="M430">
            <v>50.958407326834276</v>
          </cell>
          <cell r="N430" t="str">
            <v>Yes</v>
          </cell>
          <cell r="O430" t="str">
            <v>Yes</v>
          </cell>
          <cell r="P430" t="str">
            <v>Yes</v>
          </cell>
          <cell r="Q430" t="str">
            <v>Yes</v>
          </cell>
        </row>
        <row r="431">
          <cell r="J431">
            <v>39.325400494853966</v>
          </cell>
          <cell r="K431">
            <v>0.36794555187225342</v>
          </cell>
          <cell r="L431">
            <v>822970.53339726618</v>
          </cell>
          <cell r="M431">
            <v>51.084058567357715</v>
          </cell>
          <cell r="N431" t="str">
            <v>Yes</v>
          </cell>
          <cell r="O431" t="str">
            <v>Yes</v>
          </cell>
          <cell r="P431" t="str">
            <v>Yes</v>
          </cell>
          <cell r="Q431" t="str">
            <v>Yes</v>
          </cell>
        </row>
        <row r="432">
          <cell r="J432">
            <v>40.514596649736632</v>
          </cell>
          <cell r="K432">
            <v>0.60152578353881836</v>
          </cell>
          <cell r="L432">
            <v>774077.56898684986</v>
          </cell>
          <cell r="M432">
            <v>51.811072252166923</v>
          </cell>
          <cell r="N432" t="str">
            <v>Yes</v>
          </cell>
          <cell r="O432" t="str">
            <v>Yes</v>
          </cell>
          <cell r="P432" t="str">
            <v>Yes</v>
          </cell>
          <cell r="Q432" t="str">
            <v>Yes</v>
          </cell>
        </row>
        <row r="433">
          <cell r="J433">
            <v>41.639605216041673</v>
          </cell>
          <cell r="K433">
            <v>0.79383575916290283</v>
          </cell>
          <cell r="L433">
            <v>421165.9049412962</v>
          </cell>
          <cell r="M433">
            <v>50.196603195945499</v>
          </cell>
          <cell r="N433" t="str">
            <v>No</v>
          </cell>
          <cell r="O433" t="str">
            <v>Yes</v>
          </cell>
          <cell r="P433" t="str">
            <v>Yes</v>
          </cell>
          <cell r="Q433" t="str">
            <v>Yes</v>
          </cell>
        </row>
        <row r="434">
          <cell r="J434">
            <v>41.951584636117332</v>
          </cell>
          <cell r="K434">
            <v>0.83541655540466309</v>
          </cell>
          <cell r="L434">
            <v>-224266.46041797299</v>
          </cell>
          <cell r="M434">
            <v>45.638027030508965</v>
          </cell>
          <cell r="N434" t="str">
            <v>No</v>
          </cell>
          <cell r="O434" t="str">
            <v>No - check period 1</v>
          </cell>
          <cell r="P434" t="str">
            <v>No - check period 2</v>
          </cell>
          <cell r="Q434" t="str">
            <v>No</v>
          </cell>
        </row>
        <row r="435">
          <cell r="J435">
            <v>40.033905962482095</v>
          </cell>
          <cell r="K435">
            <v>0.50676286220550537</v>
          </cell>
          <cell r="L435">
            <v>666968.54916525842</v>
          </cell>
          <cell r="M435">
            <v>50.564705260330811</v>
          </cell>
          <cell r="N435" t="str">
            <v>Yes</v>
          </cell>
          <cell r="O435" t="str">
            <v>Yes</v>
          </cell>
          <cell r="P435" t="str">
            <v>Yes</v>
          </cell>
          <cell r="Q435" t="str">
            <v>Yes</v>
          </cell>
        </row>
        <row r="436">
          <cell r="J436">
            <v>41.183266249427106</v>
          </cell>
          <cell r="K436">
            <v>0.72295188903808594</v>
          </cell>
          <cell r="L436">
            <v>340253.6338658249</v>
          </cell>
          <cell r="M436">
            <v>49.169313014135696</v>
          </cell>
          <cell r="N436" t="str">
            <v>No</v>
          </cell>
          <cell r="O436" t="str">
            <v>Yes</v>
          </cell>
          <cell r="P436" t="str">
            <v>Yes</v>
          </cell>
          <cell r="Q436" t="str">
            <v>Yes</v>
          </cell>
        </row>
        <row r="437">
          <cell r="J437">
            <v>41.257865278603276</v>
          </cell>
          <cell r="K437">
            <v>0.73530352115631104</v>
          </cell>
          <cell r="L437">
            <v>520882.04259075178</v>
          </cell>
          <cell r="M437">
            <v>50.594018274568953</v>
          </cell>
          <cell r="N437" t="str">
            <v>Yes</v>
          </cell>
          <cell r="O437" t="str">
            <v>Yes</v>
          </cell>
          <cell r="P437" t="str">
            <v>Yes</v>
          </cell>
          <cell r="Q437" t="str">
            <v>Yes</v>
          </cell>
        </row>
        <row r="438">
          <cell r="J438">
            <v>43.220375219825655</v>
          </cell>
          <cell r="K438">
            <v>0.94632172584533691</v>
          </cell>
          <cell r="L438">
            <v>-55848.287156774662</v>
          </cell>
          <cell r="M438">
            <v>48.069738467165735</v>
          </cell>
          <cell r="N438" t="str">
            <v>No</v>
          </cell>
          <cell r="O438" t="str">
            <v>No - check period 1</v>
          </cell>
          <cell r="P438" t="str">
            <v>Yes</v>
          </cell>
          <cell r="Q438" t="str">
            <v>No</v>
          </cell>
        </row>
        <row r="439">
          <cell r="J439">
            <v>38.61408014112385</v>
          </cell>
          <cell r="K439">
            <v>0.24416720867156982</v>
          </cell>
          <cell r="L439">
            <v>376333.58256051736</v>
          </cell>
          <cell r="M439">
            <v>47.076492945780046</v>
          </cell>
          <cell r="N439" t="str">
            <v>No</v>
          </cell>
          <cell r="O439" t="str">
            <v>Yes</v>
          </cell>
          <cell r="P439" t="str">
            <v>Yes</v>
          </cell>
          <cell r="Q439" t="str">
            <v>Yes</v>
          </cell>
        </row>
        <row r="440">
          <cell r="J440">
            <v>35.542275428306311</v>
          </cell>
          <cell r="K440">
            <v>1.2911319732666016E-2</v>
          </cell>
          <cell r="L440">
            <v>977188.22732253815</v>
          </cell>
          <cell r="M440">
            <v>48.761318238393869</v>
          </cell>
          <cell r="N440" t="str">
            <v>Yes</v>
          </cell>
          <cell r="O440" t="str">
            <v>Yes</v>
          </cell>
          <cell r="P440" t="str">
            <v>Yes</v>
          </cell>
          <cell r="Q440" t="str">
            <v>Yes</v>
          </cell>
        </row>
        <row r="441">
          <cell r="J441">
            <v>38.487978700723033</v>
          </cell>
          <cell r="K441">
            <v>0.22482120990753174</v>
          </cell>
          <cell r="L441">
            <v>215850.04778022342</v>
          </cell>
          <cell r="M441">
            <v>45.75564288534224</v>
          </cell>
          <cell r="N441" t="str">
            <v>No</v>
          </cell>
          <cell r="O441" t="str">
            <v>Yes</v>
          </cell>
          <cell r="P441" t="str">
            <v>Yes</v>
          </cell>
          <cell r="Q441" t="str">
            <v>Yes</v>
          </cell>
        </row>
        <row r="442">
          <cell r="J442">
            <v>38.779971974727232</v>
          </cell>
          <cell r="K442">
            <v>0.27092623710632324</v>
          </cell>
          <cell r="L442">
            <v>443907.19259427115</v>
          </cell>
          <cell r="M442">
            <v>47.736426848859992</v>
          </cell>
          <cell r="N442" t="str">
            <v>Yes</v>
          </cell>
          <cell r="O442" t="str">
            <v>Yes</v>
          </cell>
          <cell r="P442" t="str">
            <v>Yes</v>
          </cell>
          <cell r="Q442" t="str">
            <v>Yes</v>
          </cell>
        </row>
        <row r="443">
          <cell r="J443">
            <v>39.678350377507741</v>
          </cell>
          <cell r="K443">
            <v>0.43611562252044678</v>
          </cell>
          <cell r="L443">
            <v>1135088.3196417252</v>
          </cell>
          <cell r="M443">
            <v>53.752011252800003</v>
          </cell>
          <cell r="N443" t="str">
            <v>Yes</v>
          </cell>
          <cell r="O443" t="str">
            <v>Yes</v>
          </cell>
          <cell r="P443" t="str">
            <v>Yes</v>
          </cell>
          <cell r="Q443" t="str">
            <v>Yes</v>
          </cell>
        </row>
        <row r="444">
          <cell r="J444">
            <v>38.13095655554207</v>
          </cell>
          <cell r="K444">
            <v>0.17501735687255859</v>
          </cell>
          <cell r="L444">
            <v>849180.54966789135</v>
          </cell>
          <cell r="M444">
            <v>50.181923951458884</v>
          </cell>
          <cell r="N444" t="str">
            <v>Yes</v>
          </cell>
          <cell r="O444" t="str">
            <v>Yes</v>
          </cell>
          <cell r="P444" t="str">
            <v>Yes</v>
          </cell>
          <cell r="Q444" t="str">
            <v>Yes</v>
          </cell>
        </row>
        <row r="445">
          <cell r="J445">
            <v>40.48037918531918</v>
          </cell>
          <cell r="K445">
            <v>0.59490835666656494</v>
          </cell>
          <cell r="L445">
            <v>235371.45478629088</v>
          </cell>
          <cell r="M445">
            <v>47.735239958274178</v>
          </cell>
          <cell r="N445" t="str">
            <v>No</v>
          </cell>
          <cell r="O445" t="str">
            <v>Yes</v>
          </cell>
          <cell r="P445" t="str">
            <v>Yes</v>
          </cell>
          <cell r="Q445" t="str">
            <v>Yes</v>
          </cell>
        </row>
        <row r="446">
          <cell r="J446">
            <v>41.696896561043104</v>
          </cell>
          <cell r="K446">
            <v>0.80190587043762207</v>
          </cell>
          <cell r="L446">
            <v>321776.46556392265</v>
          </cell>
          <cell r="M446">
            <v>49.503143044421449</v>
          </cell>
          <cell r="N446" t="str">
            <v>No</v>
          </cell>
          <cell r="O446" t="str">
            <v>Yes</v>
          </cell>
          <cell r="P446" t="str">
            <v>Yes</v>
          </cell>
          <cell r="Q446" t="str">
            <v>Yes</v>
          </cell>
        </row>
        <row r="447">
          <cell r="J447">
            <v>35.745056367013603</v>
          </cell>
          <cell r="K447">
            <v>1.669013500213623E-2</v>
          </cell>
          <cell r="L447">
            <v>1367797.3855687529</v>
          </cell>
          <cell r="M447">
            <v>51.880389390862547</v>
          </cell>
          <cell r="N447" t="str">
            <v>Yes</v>
          </cell>
          <cell r="O447" t="str">
            <v>Yes</v>
          </cell>
          <cell r="P447" t="str">
            <v>Yes</v>
          </cell>
          <cell r="Q447" t="str">
            <v>Yes</v>
          </cell>
        </row>
        <row r="448">
          <cell r="J448">
            <v>40.590027866564924</v>
          </cell>
          <cell r="K448">
            <v>0.61600828170776367</v>
          </cell>
          <cell r="L448">
            <v>790587.26701871329</v>
          </cell>
          <cell r="M448">
            <v>52.004417183343321</v>
          </cell>
          <cell r="N448" t="str">
            <v>Yes</v>
          </cell>
          <cell r="O448" t="str">
            <v>Yes</v>
          </cell>
          <cell r="P448" t="str">
            <v>Yes</v>
          </cell>
          <cell r="Q448" t="str">
            <v>Yes</v>
          </cell>
        </row>
        <row r="449">
          <cell r="J449">
            <v>40.031132003641687</v>
          </cell>
          <cell r="K449">
            <v>0.50620949268341064</v>
          </cell>
          <cell r="L449">
            <v>397042.10422337195</v>
          </cell>
          <cell r="M449">
            <v>48.535672602884006</v>
          </cell>
          <cell r="N449" t="str">
            <v>No</v>
          </cell>
          <cell r="O449" t="str">
            <v>Yes</v>
          </cell>
          <cell r="P449" t="str">
            <v>Yes</v>
          </cell>
          <cell r="Q449" t="str">
            <v>Yes</v>
          </cell>
        </row>
        <row r="450">
          <cell r="J450">
            <v>39.925091742625227</v>
          </cell>
          <cell r="K450">
            <v>0.4850614070892334</v>
          </cell>
          <cell r="L450">
            <v>608038.84537003818</v>
          </cell>
          <cell r="M450">
            <v>50.022178028302733</v>
          </cell>
          <cell r="N450" t="str">
            <v>Yes</v>
          </cell>
          <cell r="O450" t="str">
            <v>Yes</v>
          </cell>
          <cell r="P450" t="str">
            <v>Yes</v>
          </cell>
          <cell r="Q450" t="str">
            <v>Yes</v>
          </cell>
        </row>
        <row r="451">
          <cell r="J451">
            <v>39.990463948051911</v>
          </cell>
          <cell r="K451">
            <v>0.49809777736663818</v>
          </cell>
          <cell r="L451">
            <v>461043.39091417566</v>
          </cell>
          <cell r="M451">
            <v>48.978748863009969</v>
          </cell>
          <cell r="N451" t="str">
            <v>Yes</v>
          </cell>
          <cell r="O451" t="str">
            <v>Yes</v>
          </cell>
          <cell r="P451" t="str">
            <v>Yes</v>
          </cell>
          <cell r="Q451" t="str">
            <v>Yes</v>
          </cell>
        </row>
        <row r="452">
          <cell r="J452">
            <v>43.209897840861231</v>
          </cell>
          <cell r="K452">
            <v>0.94574737548828125</v>
          </cell>
          <cell r="L452">
            <v>-75688.875112886308</v>
          </cell>
          <cell r="M452">
            <v>47.91114532854408</v>
          </cell>
          <cell r="N452" t="str">
            <v>No</v>
          </cell>
          <cell r="O452" t="str">
            <v>No - check period 1</v>
          </cell>
          <cell r="P452" t="str">
            <v>Yes</v>
          </cell>
          <cell r="Q452" t="str">
            <v>No</v>
          </cell>
        </row>
        <row r="453">
          <cell r="J453">
            <v>39.73601006786339</v>
          </cell>
          <cell r="K453">
            <v>0.44749414920806885</v>
          </cell>
          <cell r="L453">
            <v>1366635.5510281259</v>
          </cell>
          <cell r="M453">
            <v>55.543406587094069</v>
          </cell>
          <cell r="N453" t="str">
            <v>Yes</v>
          </cell>
          <cell r="O453" t="str">
            <v>Yes</v>
          </cell>
          <cell r="P453" t="str">
            <v>Yes</v>
          </cell>
          <cell r="Q453" t="str">
            <v>Yes</v>
          </cell>
        </row>
        <row r="454">
          <cell r="J454">
            <v>41.161638465418946</v>
          </cell>
          <cell r="K454">
            <v>0.71931862831115723</v>
          </cell>
          <cell r="L454">
            <v>433580.26952663739</v>
          </cell>
          <cell r="M454">
            <v>49.850067524675978</v>
          </cell>
          <cell r="N454" t="str">
            <v>No</v>
          </cell>
          <cell r="O454" t="str">
            <v>Yes</v>
          </cell>
          <cell r="P454" t="str">
            <v>Yes</v>
          </cell>
          <cell r="Q454" t="str">
            <v>Yes</v>
          </cell>
        </row>
        <row r="455">
          <cell r="J455">
            <v>39.852832388569368</v>
          </cell>
          <cell r="K455">
            <v>0.47067058086395264</v>
          </cell>
          <cell r="L455">
            <v>759800.64167827624</v>
          </cell>
          <cell r="M455">
            <v>51.09505435830215</v>
          </cell>
          <cell r="N455" t="str">
            <v>Yes</v>
          </cell>
          <cell r="O455" t="str">
            <v>Yes</v>
          </cell>
          <cell r="P455" t="str">
            <v>Yes</v>
          </cell>
          <cell r="Q455" t="str">
            <v>Yes</v>
          </cell>
        </row>
        <row r="456">
          <cell r="J456">
            <v>39.885751549300039</v>
          </cell>
          <cell r="K456">
            <v>0.47722291946411133</v>
          </cell>
          <cell r="L456">
            <v>370124.70132413483</v>
          </cell>
          <cell r="M456">
            <v>48.199837136780843</v>
          </cell>
          <cell r="N456" t="str">
            <v>No</v>
          </cell>
          <cell r="O456" t="str">
            <v>Yes</v>
          </cell>
          <cell r="P456" t="str">
            <v>Yes</v>
          </cell>
          <cell r="Q456" t="str">
            <v>Yes</v>
          </cell>
        </row>
        <row r="457">
          <cell r="J457">
            <v>38.559314917656593</v>
          </cell>
          <cell r="K457">
            <v>0.23565685749053955</v>
          </cell>
          <cell r="L457">
            <v>1352726.6042628968</v>
          </cell>
          <cell r="M457">
            <v>54.356406861916184</v>
          </cell>
          <cell r="N457" t="str">
            <v>Yes</v>
          </cell>
          <cell r="O457" t="str">
            <v>Yes</v>
          </cell>
          <cell r="P457" t="str">
            <v>Yes</v>
          </cell>
          <cell r="Q457" t="str">
            <v>Yes</v>
          </cell>
        </row>
        <row r="458">
          <cell r="J458">
            <v>42.13146904570749</v>
          </cell>
          <cell r="K458">
            <v>0.85672831535339355</v>
          </cell>
          <cell r="L458">
            <v>230835.87843002891</v>
          </cell>
          <cell r="M458">
            <v>49.220217432593927</v>
          </cell>
          <cell r="N458" t="str">
            <v>No</v>
          </cell>
          <cell r="O458" t="str">
            <v>Yes</v>
          </cell>
          <cell r="P458" t="str">
            <v>Yes</v>
          </cell>
          <cell r="Q458" t="str">
            <v>Yes</v>
          </cell>
        </row>
        <row r="459">
          <cell r="J459">
            <v>37.469217305479106</v>
          </cell>
          <cell r="K459">
            <v>0.10286557674407959</v>
          </cell>
          <cell r="L459">
            <v>892577.07949624141</v>
          </cell>
          <cell r="M459">
            <v>49.898914211371448</v>
          </cell>
          <cell r="N459" t="str">
            <v>Yes</v>
          </cell>
          <cell r="O459" t="str">
            <v>Yes</v>
          </cell>
          <cell r="P459" t="str">
            <v>Yes</v>
          </cell>
          <cell r="Q459" t="str">
            <v>Yes</v>
          </cell>
        </row>
        <row r="460">
          <cell r="J460">
            <v>41.204812178912107</v>
          </cell>
          <cell r="K460">
            <v>0.72654819488525391</v>
          </cell>
          <cell r="L460">
            <v>872093.66397775803</v>
          </cell>
          <cell r="M460">
            <v>53.181939973728731</v>
          </cell>
          <cell r="N460" t="str">
            <v>Yes</v>
          </cell>
          <cell r="O460" t="str">
            <v>Yes</v>
          </cell>
          <cell r="P460" t="str">
            <v>Yes</v>
          </cell>
          <cell r="Q460" t="str">
            <v>Yes</v>
          </cell>
        </row>
        <row r="461">
          <cell r="J461">
            <v>40.078814537118888</v>
          </cell>
          <cell r="K461">
            <v>0.51571714878082275</v>
          </cell>
          <cell r="L461">
            <v>307815.15725067398</v>
          </cell>
          <cell r="M461">
            <v>47.909667399653699</v>
          </cell>
          <cell r="N461" t="str">
            <v>No</v>
          </cell>
          <cell r="O461" t="str">
            <v>Yes</v>
          </cell>
          <cell r="P461" t="str">
            <v>Yes</v>
          </cell>
          <cell r="Q461" t="str">
            <v>Yes</v>
          </cell>
        </row>
        <row r="462">
          <cell r="J462">
            <v>41.06301285995869</v>
          </cell>
          <cell r="K462">
            <v>0.70246624946594238</v>
          </cell>
          <cell r="L462">
            <v>608356.31258854293</v>
          </cell>
          <cell r="M462">
            <v>51.071466613211669</v>
          </cell>
          <cell r="N462" t="str">
            <v>Yes</v>
          </cell>
          <cell r="O462" t="str">
            <v>Yes</v>
          </cell>
          <cell r="P462" t="str">
            <v>Yes</v>
          </cell>
          <cell r="Q462" t="str">
            <v>Yes</v>
          </cell>
        </row>
        <row r="463">
          <cell r="J463">
            <v>40.723684934200719</v>
          </cell>
          <cell r="K463">
            <v>0.64126479625701904</v>
          </cell>
          <cell r="L463">
            <v>650640.92704778025</v>
          </cell>
          <cell r="M463">
            <v>51.076732587534934</v>
          </cell>
          <cell r="N463" t="str">
            <v>Yes</v>
          </cell>
          <cell r="O463" t="str">
            <v>Yes</v>
          </cell>
          <cell r="P463" t="str">
            <v>Yes</v>
          </cell>
          <cell r="Q463" t="str">
            <v>Yes</v>
          </cell>
        </row>
        <row r="464">
          <cell r="J464">
            <v>42.718443283811212</v>
          </cell>
          <cell r="K464">
            <v>0.91296148300170898</v>
          </cell>
          <cell r="L464">
            <v>27776.835600307095</v>
          </cell>
          <cell r="M464">
            <v>48.235771272447892</v>
          </cell>
          <cell r="N464" t="str">
            <v>No</v>
          </cell>
          <cell r="O464" t="str">
            <v>No - check period 1</v>
          </cell>
          <cell r="P464" t="str">
            <v>Yes</v>
          </cell>
          <cell r="Q464" t="str">
            <v>Yes</v>
          </cell>
        </row>
        <row r="465">
          <cell r="J465">
            <v>38.718358256155625</v>
          </cell>
          <cell r="K465">
            <v>0.26081955432891846</v>
          </cell>
          <cell r="L465">
            <v>633932.57929557329</v>
          </cell>
          <cell r="M465">
            <v>49.106362338352483</v>
          </cell>
          <cell r="N465" t="str">
            <v>Yes</v>
          </cell>
          <cell r="O465" t="str">
            <v>Yes</v>
          </cell>
          <cell r="P465" t="str">
            <v>Yes</v>
          </cell>
          <cell r="Q465" t="str">
            <v>Yes</v>
          </cell>
        </row>
        <row r="466">
          <cell r="J466">
            <v>35.650978235062212</v>
          </cell>
          <cell r="K466">
            <v>1.4833211898803711E-2</v>
          </cell>
          <cell r="L466">
            <v>812552.41786012799</v>
          </cell>
          <cell r="M466">
            <v>47.625318428617902</v>
          </cell>
          <cell r="N466" t="str">
            <v>Yes</v>
          </cell>
          <cell r="O466" t="str">
            <v>Yes</v>
          </cell>
          <cell r="P466" t="str">
            <v>Yes</v>
          </cell>
          <cell r="Q466" t="str">
            <v>Yes</v>
          </cell>
        </row>
        <row r="467">
          <cell r="J467">
            <v>42.68861185759306</v>
          </cell>
          <cell r="K467">
            <v>0.910575270652771</v>
          </cell>
          <cell r="L467">
            <v>339498.08848952409</v>
          </cell>
          <cell r="M467">
            <v>50.548582193005132</v>
          </cell>
          <cell r="N467" t="str">
            <v>No</v>
          </cell>
          <cell r="O467" t="str">
            <v>Yes</v>
          </cell>
          <cell r="P467" t="str">
            <v>Yes</v>
          </cell>
          <cell r="Q467" t="str">
            <v>Yes</v>
          </cell>
        </row>
        <row r="468">
          <cell r="J468">
            <v>39.793217284604907</v>
          </cell>
          <cell r="K468">
            <v>0.45882606506347656</v>
          </cell>
          <cell r="L468">
            <v>1044423.2010870278</v>
          </cell>
          <cell r="M468">
            <v>53.17701960739214</v>
          </cell>
          <cell r="N468" t="str">
            <v>Yes</v>
          </cell>
          <cell r="O468" t="str">
            <v>Yes</v>
          </cell>
          <cell r="P468" t="str">
            <v>Yes</v>
          </cell>
          <cell r="Q468" t="str">
            <v>Yes</v>
          </cell>
        </row>
        <row r="469">
          <cell r="J469">
            <v>38.787857293791603</v>
          </cell>
          <cell r="K469">
            <v>0.27223360538482666</v>
          </cell>
          <cell r="L469">
            <v>929876.96062091575</v>
          </cell>
          <cell r="M469">
            <v>51.392113517795224</v>
          </cell>
          <cell r="N469" t="str">
            <v>Yes</v>
          </cell>
          <cell r="O469" t="str">
            <v>Yes</v>
          </cell>
          <cell r="P469" t="str">
            <v>Yes</v>
          </cell>
          <cell r="Q469" t="str">
            <v>Yes</v>
          </cell>
        </row>
        <row r="470">
          <cell r="J470">
            <v>34.882819009944797</v>
          </cell>
          <cell r="K470">
            <v>5.2549839019775391E-3</v>
          </cell>
          <cell r="L470">
            <v>1351592.099547788</v>
          </cell>
          <cell r="M470">
            <v>50.965455910773017</v>
          </cell>
          <cell r="N470" t="str">
            <v>Yes</v>
          </cell>
          <cell r="O470" t="str">
            <v>Yes</v>
          </cell>
          <cell r="P470" t="str">
            <v>Yes</v>
          </cell>
          <cell r="Q470" t="str">
            <v>Yes</v>
          </cell>
        </row>
        <row r="471">
          <cell r="J471">
            <v>41.782696017471608</v>
          </cell>
          <cell r="K471">
            <v>0.81362903118133545</v>
          </cell>
          <cell r="L471">
            <v>-47689.811821235693</v>
          </cell>
          <cell r="M471">
            <v>46.808301148121245</v>
          </cell>
          <cell r="N471" t="str">
            <v>No</v>
          </cell>
          <cell r="O471" t="str">
            <v>No - check period 1</v>
          </cell>
          <cell r="P471" t="str">
            <v>Yes</v>
          </cell>
          <cell r="Q471" t="str">
            <v>No</v>
          </cell>
        </row>
        <row r="472">
          <cell r="J472">
            <v>39.948008735373151</v>
          </cell>
          <cell r="K472">
            <v>0.48963022232055664</v>
          </cell>
          <cell r="L472">
            <v>-232243.45393353491</v>
          </cell>
          <cell r="M472">
            <v>43.734818417578936</v>
          </cell>
          <cell r="N472" t="str">
            <v>No</v>
          </cell>
          <cell r="O472" t="str">
            <v>No - check period 1</v>
          </cell>
          <cell r="P472" t="str">
            <v>No - check period 2</v>
          </cell>
          <cell r="Q472" t="str">
            <v>No</v>
          </cell>
        </row>
        <row r="473">
          <cell r="J473">
            <v>40.931786416913383</v>
          </cell>
          <cell r="K473">
            <v>0.67935383319854736</v>
          </cell>
          <cell r="L473">
            <v>521538.75357615692</v>
          </cell>
          <cell r="M473">
            <v>50.298950908472762</v>
          </cell>
          <cell r="N473" t="str">
            <v>Yes</v>
          </cell>
          <cell r="O473" t="str">
            <v>Yes</v>
          </cell>
          <cell r="P473" t="str">
            <v>Yes</v>
          </cell>
          <cell r="Q473" t="str">
            <v>Yes</v>
          </cell>
        </row>
        <row r="474">
          <cell r="J474">
            <v>41.974844963115174</v>
          </cell>
          <cell r="K474">
            <v>0.83828234672546387</v>
          </cell>
          <cell r="L474">
            <v>366702.40308061498</v>
          </cell>
          <cell r="M474">
            <v>50.096142684924416</v>
          </cell>
          <cell r="N474" t="str">
            <v>No</v>
          </cell>
          <cell r="O474" t="str">
            <v>Yes</v>
          </cell>
          <cell r="P474" t="str">
            <v>Yes</v>
          </cell>
          <cell r="Q474" t="str">
            <v>Yes</v>
          </cell>
        </row>
        <row r="475">
          <cell r="J475">
            <v>41.919288479257375</v>
          </cell>
          <cell r="K475">
            <v>0.8313831090927124</v>
          </cell>
          <cell r="L475">
            <v>-70504.024033741327</v>
          </cell>
          <cell r="M475">
            <v>46.762689988827333</v>
          </cell>
          <cell r="N475" t="str">
            <v>No</v>
          </cell>
          <cell r="O475" t="str">
            <v>No - check period 1</v>
          </cell>
          <cell r="P475" t="str">
            <v>Yes</v>
          </cell>
          <cell r="Q475" t="str">
            <v>No</v>
          </cell>
        </row>
        <row r="476">
          <cell r="J476">
            <v>39.14214185992023</v>
          </cell>
          <cell r="K476">
            <v>0.33398723602294922</v>
          </cell>
          <cell r="L476">
            <v>645094.10816410743</v>
          </cell>
          <cell r="M476">
            <v>49.580045368929859</v>
          </cell>
          <cell r="N476" t="str">
            <v>Yes</v>
          </cell>
          <cell r="O476" t="str">
            <v>Yes</v>
          </cell>
          <cell r="P476" t="str">
            <v>Yes</v>
          </cell>
          <cell r="Q476" t="str">
            <v>Yes</v>
          </cell>
        </row>
        <row r="477">
          <cell r="J477">
            <v>39.696537997806445</v>
          </cell>
          <cell r="K477">
            <v>0.43969976902008057</v>
          </cell>
          <cell r="L477">
            <v>452976.8180702792</v>
          </cell>
          <cell r="M477">
            <v>48.647772372351028</v>
          </cell>
          <cell r="N477" t="str">
            <v>Yes</v>
          </cell>
          <cell r="O477" t="str">
            <v>Yes</v>
          </cell>
          <cell r="P477" t="str">
            <v>Yes</v>
          </cell>
          <cell r="Q477" t="str">
            <v>Yes</v>
          </cell>
        </row>
        <row r="478">
          <cell r="J478">
            <v>37.762197381234728</v>
          </cell>
          <cell r="K478">
            <v>0.1315910816192627</v>
          </cell>
          <cell r="L478">
            <v>687453.43963740207</v>
          </cell>
          <cell r="M478">
            <v>48.628488810936688</v>
          </cell>
          <cell r="N478" t="str">
            <v>Yes</v>
          </cell>
          <cell r="O478" t="str">
            <v>Yes</v>
          </cell>
          <cell r="P478" t="str">
            <v>Yes</v>
          </cell>
          <cell r="Q478" t="str">
            <v>Yes</v>
          </cell>
        </row>
        <row r="479">
          <cell r="J479">
            <v>40.114964677777607</v>
          </cell>
          <cell r="K479">
            <v>0.52291953563690186</v>
          </cell>
          <cell r="L479">
            <v>400066.78319084481</v>
          </cell>
          <cell r="M479">
            <v>48.63550783629762</v>
          </cell>
          <cell r="N479" t="str">
            <v>No</v>
          </cell>
          <cell r="O479" t="str">
            <v>Yes</v>
          </cell>
          <cell r="P479" t="str">
            <v>Yes</v>
          </cell>
          <cell r="Q479" t="str">
            <v>Yes</v>
          </cell>
        </row>
        <row r="480">
          <cell r="J480">
            <v>36.032274793833494</v>
          </cell>
          <cell r="K480">
            <v>2.3635387420654297E-2</v>
          </cell>
          <cell r="L480">
            <v>501151.1880955454</v>
          </cell>
          <cell r="M480">
            <v>45.638263499131426</v>
          </cell>
          <cell r="N480" t="str">
            <v>Yes</v>
          </cell>
          <cell r="O480" t="str">
            <v>Yes</v>
          </cell>
          <cell r="P480" t="str">
            <v>Yes</v>
          </cell>
          <cell r="Q480" t="str">
            <v>Yes</v>
          </cell>
        </row>
        <row r="481">
          <cell r="J481">
            <v>41.980024535441771</v>
          </cell>
          <cell r="K481">
            <v>0.83891594409942627</v>
          </cell>
          <cell r="L481">
            <v>158017.39064246439</v>
          </cell>
          <cell r="M481">
            <v>48.534199221467134</v>
          </cell>
          <cell r="N481" t="str">
            <v>No</v>
          </cell>
          <cell r="O481" t="str">
            <v>Yes</v>
          </cell>
          <cell r="P481" t="str">
            <v>Yes</v>
          </cell>
          <cell r="Q481" t="str">
            <v>Yes</v>
          </cell>
        </row>
        <row r="482">
          <cell r="J482">
            <v>39.778876826894702</v>
          </cell>
          <cell r="K482">
            <v>0.45598196983337402</v>
          </cell>
          <cell r="L482">
            <v>629821.96956967236</v>
          </cell>
          <cell r="M482">
            <v>50.051195456762798</v>
          </cell>
          <cell r="N482" t="str">
            <v>Yes</v>
          </cell>
          <cell r="O482" t="str">
            <v>Yes</v>
          </cell>
          <cell r="P482" t="str">
            <v>Yes</v>
          </cell>
          <cell r="Q482" t="str">
            <v>Yes</v>
          </cell>
        </row>
        <row r="483">
          <cell r="J483">
            <v>36.095193637302145</v>
          </cell>
          <cell r="K483">
            <v>2.5445342063903809E-2</v>
          </cell>
          <cell r="L483">
            <v>1025537.0234177043</v>
          </cell>
          <cell r="M483">
            <v>49.63299160299357</v>
          </cell>
          <cell r="N483" t="str">
            <v>Yes</v>
          </cell>
          <cell r="O483" t="str">
            <v>Yes</v>
          </cell>
          <cell r="P483" t="str">
            <v>Yes</v>
          </cell>
          <cell r="Q483" t="str">
            <v>Yes</v>
          </cell>
        </row>
        <row r="484">
          <cell r="J484">
            <v>41.636817614780739</v>
          </cell>
          <cell r="K484">
            <v>0.79343795776367188</v>
          </cell>
          <cell r="L484">
            <v>711699.41514636087</v>
          </cell>
          <cell r="M484">
            <v>52.375227268203162</v>
          </cell>
          <cell r="N484" t="str">
            <v>Yes</v>
          </cell>
          <cell r="O484" t="str">
            <v>Yes</v>
          </cell>
          <cell r="P484" t="str">
            <v>Yes</v>
          </cell>
          <cell r="Q484" t="str">
            <v>Yes</v>
          </cell>
        </row>
        <row r="485">
          <cell r="J485">
            <v>44.712674126494676</v>
          </cell>
          <cell r="K485">
            <v>0.99077188968658447</v>
          </cell>
          <cell r="L485">
            <v>-119938.68938600086</v>
          </cell>
          <cell r="M485">
            <v>48.961516212148126</v>
          </cell>
          <cell r="N485" t="str">
            <v>No</v>
          </cell>
          <cell r="O485" t="str">
            <v>No - check period 1</v>
          </cell>
          <cell r="P485" t="str">
            <v>No - check period 2</v>
          </cell>
          <cell r="Q485" t="str">
            <v>No</v>
          </cell>
        </row>
        <row r="486">
          <cell r="J486">
            <v>41.951298145286273</v>
          </cell>
          <cell r="K486">
            <v>0.83538079261779785</v>
          </cell>
          <cell r="L486">
            <v>336189.98211014061</v>
          </cell>
          <cell r="M486">
            <v>49.845406364329392</v>
          </cell>
          <cell r="N486" t="str">
            <v>No</v>
          </cell>
          <cell r="O486" t="str">
            <v>Yes</v>
          </cell>
          <cell r="P486" t="str">
            <v>Yes</v>
          </cell>
          <cell r="Q486" t="str">
            <v>Yes</v>
          </cell>
        </row>
        <row r="487">
          <cell r="J487">
            <v>40.273028035735479</v>
          </cell>
          <cell r="K487">
            <v>0.55429255962371826</v>
          </cell>
          <cell r="L487">
            <v>15118.882956419489</v>
          </cell>
          <cell r="M487">
            <v>45.890921127283946</v>
          </cell>
          <cell r="N487" t="str">
            <v>No</v>
          </cell>
          <cell r="O487" t="str">
            <v>No - check period 1</v>
          </cell>
          <cell r="P487" t="str">
            <v>No - check period 1</v>
          </cell>
          <cell r="Q487" t="str">
            <v>Yes</v>
          </cell>
        </row>
        <row r="488">
          <cell r="J488">
            <v>40.410866505262675</v>
          </cell>
          <cell r="K488">
            <v>0.58138322830200195</v>
          </cell>
          <cell r="L488">
            <v>851463.37801049231</v>
          </cell>
          <cell r="M488">
            <v>52.296615093655419</v>
          </cell>
          <cell r="N488" t="str">
            <v>Yes</v>
          </cell>
          <cell r="O488" t="str">
            <v>Yes</v>
          </cell>
          <cell r="P488" t="str">
            <v>Yes</v>
          </cell>
          <cell r="Q488" t="str">
            <v>Yes</v>
          </cell>
        </row>
        <row r="489">
          <cell r="J489">
            <v>39.159558683459181</v>
          </cell>
          <cell r="K489">
            <v>0.33716213703155518</v>
          </cell>
          <cell r="L489">
            <v>417574.92780052521</v>
          </cell>
          <cell r="M489">
            <v>47.887962308595888</v>
          </cell>
          <cell r="N489" t="str">
            <v>No</v>
          </cell>
          <cell r="O489" t="str">
            <v>Yes</v>
          </cell>
          <cell r="P489" t="str">
            <v>Yes</v>
          </cell>
          <cell r="Q489" t="str">
            <v>Yes</v>
          </cell>
        </row>
        <row r="490">
          <cell r="J490">
            <v>38.631055859732442</v>
          </cell>
          <cell r="K490">
            <v>0.24683833122253418</v>
          </cell>
          <cell r="L490">
            <v>622196.99883177644</v>
          </cell>
          <cell r="M490">
            <v>48.937937562004663</v>
          </cell>
          <cell r="N490" t="str">
            <v>Yes</v>
          </cell>
          <cell r="O490" t="str">
            <v>Yes</v>
          </cell>
          <cell r="P490" t="str">
            <v>Yes</v>
          </cell>
          <cell r="Q490" t="str">
            <v>Yes</v>
          </cell>
        </row>
        <row r="491">
          <cell r="J491">
            <v>42.596721060399432</v>
          </cell>
          <cell r="K491">
            <v>0.90291821956634521</v>
          </cell>
          <cell r="L491">
            <v>341511.35944167618</v>
          </cell>
          <cell r="M491">
            <v>50.479155914945295</v>
          </cell>
          <cell r="N491" t="str">
            <v>No</v>
          </cell>
          <cell r="O491" t="str">
            <v>Yes</v>
          </cell>
          <cell r="P491" t="str">
            <v>Yes</v>
          </cell>
          <cell r="Q491" t="str">
            <v>Yes</v>
          </cell>
        </row>
        <row r="492">
          <cell r="J492">
            <v>40.143422766996082</v>
          </cell>
          <cell r="K492">
            <v>0.52858448028564453</v>
          </cell>
          <cell r="L492">
            <v>252206.19254006958</v>
          </cell>
          <cell r="M492">
            <v>47.551622072933242</v>
          </cell>
          <cell r="N492" t="str">
            <v>No</v>
          </cell>
          <cell r="O492" t="str">
            <v>Yes</v>
          </cell>
          <cell r="P492" t="str">
            <v>Yes</v>
          </cell>
          <cell r="Q492" t="str">
            <v>Yes</v>
          </cell>
        </row>
        <row r="493">
          <cell r="J493">
            <v>37.910817910451442</v>
          </cell>
          <cell r="K493">
            <v>0.14810621738433838</v>
          </cell>
          <cell r="L493">
            <v>1116324.154538352</v>
          </cell>
          <cell r="M493">
            <v>51.984981281566434</v>
          </cell>
          <cell r="N493" t="str">
            <v>Yes</v>
          </cell>
          <cell r="O493" t="str">
            <v>Yes</v>
          </cell>
          <cell r="P493" t="str">
            <v>Yes</v>
          </cell>
          <cell r="Q493" t="str">
            <v>Yes</v>
          </cell>
        </row>
        <row r="494">
          <cell r="J494">
            <v>37.655322658829391</v>
          </cell>
          <cell r="K494">
            <v>0.12053036689758301</v>
          </cell>
          <cell r="L494">
            <v>1012067.4220975095</v>
          </cell>
          <cell r="M494">
            <v>50.967211235547438</v>
          </cell>
          <cell r="N494" t="str">
            <v>Yes</v>
          </cell>
          <cell r="O494" t="str">
            <v>Yes</v>
          </cell>
          <cell r="P494" t="str">
            <v>Yes</v>
          </cell>
          <cell r="Q494" t="str">
            <v>Yes</v>
          </cell>
        </row>
        <row r="495">
          <cell r="J495">
            <v>43.159266270813532</v>
          </cell>
          <cell r="K495">
            <v>0.94290435314178467</v>
          </cell>
          <cell r="L495">
            <v>113828.40935058752</v>
          </cell>
          <cell r="M495">
            <v>49.287369973899331</v>
          </cell>
          <cell r="N495" t="str">
            <v>No</v>
          </cell>
          <cell r="O495" t="str">
            <v>No - check period 1</v>
          </cell>
          <cell r="P495" t="str">
            <v>No - check period 1</v>
          </cell>
          <cell r="Q495" t="str">
            <v>Yes</v>
          </cell>
        </row>
        <row r="496">
          <cell r="J496">
            <v>39.896078861638671</v>
          </cell>
          <cell r="K496">
            <v>0.47927999496459961</v>
          </cell>
          <cell r="L496">
            <v>592166.02781652706</v>
          </cell>
          <cell r="M496">
            <v>49.876320089242654</v>
          </cell>
          <cell r="N496" t="str">
            <v>Yes</v>
          </cell>
          <cell r="O496" t="str">
            <v>Yes</v>
          </cell>
          <cell r="P496" t="str">
            <v>Yes</v>
          </cell>
          <cell r="Q496" t="str">
            <v>Yes</v>
          </cell>
        </row>
        <row r="497">
          <cell r="J497">
            <v>35.962207322008908</v>
          </cell>
          <cell r="K497">
            <v>2.1748661994934082E-2</v>
          </cell>
          <cell r="L497">
            <v>988935.33964385395</v>
          </cell>
          <cell r="M497">
            <v>49.235853920254158</v>
          </cell>
          <cell r="N497" t="str">
            <v>Yes</v>
          </cell>
          <cell r="O497" t="str">
            <v>Yes</v>
          </cell>
          <cell r="P497" t="str">
            <v>Yes</v>
          </cell>
          <cell r="Q497" t="str">
            <v>Yes</v>
          </cell>
        </row>
        <row r="498">
          <cell r="J498">
            <v>41.986923052754719</v>
          </cell>
          <cell r="K498">
            <v>0.83975768089294434</v>
          </cell>
          <cell r="L498">
            <v>241565.40101005044</v>
          </cell>
          <cell r="M498">
            <v>49.167785063036717</v>
          </cell>
          <cell r="N498" t="str">
            <v>No</v>
          </cell>
          <cell r="O498" t="str">
            <v>Yes</v>
          </cell>
          <cell r="P498" t="str">
            <v>Yes</v>
          </cell>
          <cell r="Q498" t="str">
            <v>Yes</v>
          </cell>
        </row>
        <row r="499">
          <cell r="J499">
            <v>37.689146766788326</v>
          </cell>
          <cell r="K499">
            <v>0.12395799160003662</v>
          </cell>
          <cell r="L499">
            <v>995145.3274788477</v>
          </cell>
          <cell r="M499">
            <v>50.871286829351448</v>
          </cell>
          <cell r="N499" t="str">
            <v>Yes</v>
          </cell>
          <cell r="O499" t="str">
            <v>Yes</v>
          </cell>
          <cell r="P499" t="str">
            <v>Yes</v>
          </cell>
          <cell r="Q499" t="str">
            <v>Yes</v>
          </cell>
        </row>
        <row r="500">
          <cell r="J500">
            <v>39.903875504969619</v>
          </cell>
          <cell r="K500">
            <v>0.48083305358886719</v>
          </cell>
          <cell r="L500">
            <v>294898.46833145432</v>
          </cell>
          <cell r="M500">
            <v>47.651748344651423</v>
          </cell>
          <cell r="N500" t="str">
            <v>No</v>
          </cell>
          <cell r="O500" t="str">
            <v>Yes</v>
          </cell>
          <cell r="P500" t="str">
            <v>Yes</v>
          </cell>
          <cell r="Q500" t="str">
            <v>Yes</v>
          </cell>
        </row>
        <row r="501">
          <cell r="J501">
            <v>39.411895714729326</v>
          </cell>
          <cell r="K501">
            <v>0.38435900211334229</v>
          </cell>
          <cell r="L501">
            <v>196689.28107776702</v>
          </cell>
          <cell r="M501">
            <v>46.461810951586813</v>
          </cell>
          <cell r="N501" t="str">
            <v>No</v>
          </cell>
          <cell r="O501" t="str">
            <v>Yes</v>
          </cell>
          <cell r="P501" t="str">
            <v>Yes</v>
          </cell>
          <cell r="Q501" t="str">
            <v>Yes</v>
          </cell>
        </row>
        <row r="502">
          <cell r="J502">
            <v>38.593475538655184</v>
          </cell>
          <cell r="K502">
            <v>0.24094605445861816</v>
          </cell>
          <cell r="L502">
            <v>753493.85645893798</v>
          </cell>
          <cell r="M502">
            <v>49.889078026171774</v>
          </cell>
          <cell r="N502" t="str">
            <v>Yes</v>
          </cell>
          <cell r="O502" t="str">
            <v>Yes</v>
          </cell>
          <cell r="P502" t="str">
            <v>Yes</v>
          </cell>
          <cell r="Q502" t="str">
            <v>Yes</v>
          </cell>
        </row>
        <row r="503">
          <cell r="J503">
            <v>43.883324097841978</v>
          </cell>
          <cell r="K503">
            <v>0.97391116619110107</v>
          </cell>
          <cell r="L503">
            <v>125592.60063343891</v>
          </cell>
          <cell r="M503">
            <v>50.0418344825448</v>
          </cell>
          <cell r="N503" t="str">
            <v>No</v>
          </cell>
          <cell r="O503" t="str">
            <v>No - check period 1</v>
          </cell>
          <cell r="P503" t="str">
            <v>No - check period 1</v>
          </cell>
          <cell r="Q503" t="str">
            <v>Yes</v>
          </cell>
        </row>
        <row r="504">
          <cell r="J504">
            <v>38.856419551884755</v>
          </cell>
          <cell r="K504">
            <v>0.28373193740844727</v>
          </cell>
          <cell r="L504">
            <v>1206902.5457407017</v>
          </cell>
          <cell r="M504">
            <v>53.534969437168911</v>
          </cell>
          <cell r="N504" t="str">
            <v>Yes</v>
          </cell>
          <cell r="O504" t="str">
            <v>Yes</v>
          </cell>
          <cell r="P504" t="str">
            <v>Yes</v>
          </cell>
          <cell r="Q504" t="str">
            <v>Yes</v>
          </cell>
        </row>
        <row r="505">
          <cell r="J505">
            <v>44.677967808675021</v>
          </cell>
          <cell r="K505">
            <v>0.99033176898956299</v>
          </cell>
          <cell r="L505">
            <v>-253737.43943073519</v>
          </cell>
          <cell r="M505">
            <v>47.925087882322259</v>
          </cell>
          <cell r="N505" t="str">
            <v>No</v>
          </cell>
          <cell r="O505" t="str">
            <v>No - check period 1</v>
          </cell>
          <cell r="P505" t="str">
            <v>No - check period 2</v>
          </cell>
          <cell r="Q505" t="str">
            <v>No</v>
          </cell>
        </row>
        <row r="506">
          <cell r="J506">
            <v>37.58527337689884</v>
          </cell>
          <cell r="K506">
            <v>0.11364626884460449</v>
          </cell>
          <cell r="L506">
            <v>782043.63090094668</v>
          </cell>
          <cell r="M506">
            <v>49.175854554778198</v>
          </cell>
          <cell r="N506" t="str">
            <v>Yes</v>
          </cell>
          <cell r="O506" t="str">
            <v>Yes</v>
          </cell>
          <cell r="P506" t="str">
            <v>Yes</v>
          </cell>
          <cell r="Q506" t="str">
            <v>Yes</v>
          </cell>
        </row>
        <row r="507">
          <cell r="J507">
            <v>40.500076566822827</v>
          </cell>
          <cell r="K507">
            <v>0.59872090816497803</v>
          </cell>
          <cell r="L507">
            <v>-68172.097292133374</v>
          </cell>
          <cell r="M507">
            <v>45.474499883130193</v>
          </cell>
          <cell r="N507" t="str">
            <v>No</v>
          </cell>
          <cell r="O507" t="str">
            <v>No - check period 1</v>
          </cell>
          <cell r="P507" t="str">
            <v>Yes</v>
          </cell>
          <cell r="Q507" t="str">
            <v>No</v>
          </cell>
        </row>
        <row r="508">
          <cell r="J508">
            <v>42.002025212277658</v>
          </cell>
          <cell r="K508">
            <v>0.84158992767333984</v>
          </cell>
          <cell r="L508">
            <v>107964.15806651697</v>
          </cell>
          <cell r="M508">
            <v>48.178664100123569</v>
          </cell>
          <cell r="N508" t="str">
            <v>No</v>
          </cell>
          <cell r="O508" t="str">
            <v>No - check period 1</v>
          </cell>
          <cell r="P508" t="str">
            <v>No - check period 1</v>
          </cell>
          <cell r="Q508" t="str">
            <v>Yes</v>
          </cell>
        </row>
        <row r="509">
          <cell r="J509">
            <v>39.607393874612171</v>
          </cell>
          <cell r="K509">
            <v>0.42218649387359619</v>
          </cell>
          <cell r="L509">
            <v>522640.91647409718</v>
          </cell>
          <cell r="M509">
            <v>49.088763615873177</v>
          </cell>
          <cell r="N509" t="str">
            <v>Yes</v>
          </cell>
          <cell r="O509" t="str">
            <v>Yes</v>
          </cell>
          <cell r="P509" t="str">
            <v>Yes</v>
          </cell>
          <cell r="Q509" t="str">
            <v>Yes</v>
          </cell>
        </row>
        <row r="510">
          <cell r="J510">
            <v>41.05187609733548</v>
          </cell>
          <cell r="K510">
            <v>0.70053410530090332</v>
          </cell>
          <cell r="L510">
            <v>590019.3696747662</v>
          </cell>
          <cell r="M510">
            <v>50.923555489862338</v>
          </cell>
          <cell r="N510" t="str">
            <v>Yes</v>
          </cell>
          <cell r="O510" t="str">
            <v>Yes</v>
          </cell>
          <cell r="P510" t="str">
            <v>Yes</v>
          </cell>
          <cell r="Q510" t="str">
            <v>Yes</v>
          </cell>
        </row>
        <row r="511">
          <cell r="J511">
            <v>38.188009158184286</v>
          </cell>
          <cell r="K511">
            <v>0.18246924877166748</v>
          </cell>
          <cell r="L511">
            <v>1258404.942694664</v>
          </cell>
          <cell r="M511">
            <v>53.306677172076888</v>
          </cell>
          <cell r="N511" t="str">
            <v>Yes</v>
          </cell>
          <cell r="O511" t="str">
            <v>Yes</v>
          </cell>
          <cell r="P511" t="str">
            <v>Yes</v>
          </cell>
          <cell r="Q511" t="str">
            <v>Yes</v>
          </cell>
        </row>
        <row r="512">
          <cell r="J512">
            <v>41.764246917446144</v>
          </cell>
          <cell r="K512">
            <v>0.81114530563354492</v>
          </cell>
          <cell r="L512">
            <v>540830.04787861439</v>
          </cell>
          <cell r="M512">
            <v>51.209657511935802</v>
          </cell>
          <cell r="N512" t="str">
            <v>Yes</v>
          </cell>
          <cell r="O512" t="str">
            <v>Yes</v>
          </cell>
          <cell r="P512" t="str">
            <v>Yes</v>
          </cell>
          <cell r="Q512" t="str">
            <v>Yes</v>
          </cell>
        </row>
        <row r="513">
          <cell r="J513">
            <v>40.458012436865829</v>
          </cell>
          <cell r="K513">
            <v>0.59056770801544189</v>
          </cell>
          <cell r="L513">
            <v>185751.99911796115</v>
          </cell>
          <cell r="M513">
            <v>47.342142705747392</v>
          </cell>
          <cell r="N513" t="str">
            <v>No</v>
          </cell>
          <cell r="O513" t="str">
            <v>Yes</v>
          </cell>
          <cell r="P513" t="str">
            <v>Yes</v>
          </cell>
          <cell r="Q513" t="str">
            <v>Yes</v>
          </cell>
        </row>
        <row r="514">
          <cell r="J514">
            <v>38.298185346357059</v>
          </cell>
          <cell r="K514">
            <v>0.19741034507751465</v>
          </cell>
          <cell r="L514">
            <v>632379.31628792873</v>
          </cell>
          <cell r="M514">
            <v>48.708135535707697</v>
          </cell>
          <cell r="N514" t="str">
            <v>Yes</v>
          </cell>
          <cell r="O514" t="str">
            <v>Yes</v>
          </cell>
          <cell r="P514" t="str">
            <v>Yes</v>
          </cell>
          <cell r="Q514" t="str">
            <v>Yes</v>
          </cell>
        </row>
        <row r="515">
          <cell r="J515">
            <v>39.936637777864235</v>
          </cell>
          <cell r="K515">
            <v>0.48736321926116943</v>
          </cell>
          <cell r="L515">
            <v>413856.00982482475</v>
          </cell>
          <cell r="M515">
            <v>48.574967321474105</v>
          </cell>
          <cell r="N515" t="str">
            <v>No</v>
          </cell>
          <cell r="O515" t="str">
            <v>Yes</v>
          </cell>
          <cell r="P515" t="str">
            <v>Yes</v>
          </cell>
          <cell r="Q515" t="str">
            <v>Yes</v>
          </cell>
        </row>
        <row r="516">
          <cell r="J516">
            <v>36.753376763081178</v>
          </cell>
          <cell r="K516">
            <v>5.22613525390625E-2</v>
          </cell>
          <cell r="L516">
            <v>1230754.1110106208</v>
          </cell>
          <cell r="M516">
            <v>51.7792035578168</v>
          </cell>
          <cell r="N516" t="str">
            <v>Yes</v>
          </cell>
          <cell r="O516" t="str">
            <v>Yes</v>
          </cell>
          <cell r="P516" t="str">
            <v>Yes</v>
          </cell>
          <cell r="Q516" t="str">
            <v>Yes</v>
          </cell>
        </row>
        <row r="517">
          <cell r="J517">
            <v>38.550124473695178</v>
          </cell>
          <cell r="K517">
            <v>0.2342449426651001</v>
          </cell>
          <cell r="L517">
            <v>687276.96584376809</v>
          </cell>
          <cell r="M517">
            <v>49.352069153246703</v>
          </cell>
          <cell r="N517" t="str">
            <v>Yes</v>
          </cell>
          <cell r="O517" t="str">
            <v>Yes</v>
          </cell>
          <cell r="P517" t="str">
            <v>Yes</v>
          </cell>
          <cell r="Q517" t="str">
            <v>Yes</v>
          </cell>
        </row>
        <row r="518">
          <cell r="J518">
            <v>38.671096363977995</v>
          </cell>
          <cell r="K518">
            <v>0.25320076942443848</v>
          </cell>
          <cell r="L518">
            <v>668712.95391053171</v>
          </cell>
          <cell r="M518">
            <v>49.323995325539727</v>
          </cell>
          <cell r="N518" t="str">
            <v>Yes</v>
          </cell>
          <cell r="O518" t="str">
            <v>Yes</v>
          </cell>
          <cell r="P518" t="str">
            <v>Yes</v>
          </cell>
          <cell r="Q518" t="str">
            <v>Yes</v>
          </cell>
        </row>
        <row r="519">
          <cell r="J519">
            <v>39.249487245833734</v>
          </cell>
          <cell r="K519">
            <v>0.35373485088348389</v>
          </cell>
          <cell r="L519">
            <v>638622.92317540897</v>
          </cell>
          <cell r="M519">
            <v>49.630222191626672</v>
          </cell>
          <cell r="N519" t="str">
            <v>Yes</v>
          </cell>
          <cell r="O519" t="str">
            <v>Yes</v>
          </cell>
          <cell r="P519" t="str">
            <v>Yes</v>
          </cell>
          <cell r="Q519" t="str">
            <v>Yes</v>
          </cell>
        </row>
        <row r="520">
          <cell r="J520">
            <v>37.727504705835599</v>
          </cell>
          <cell r="K520">
            <v>0.12792634963989258</v>
          </cell>
          <cell r="L520">
            <v>819008.51044241129</v>
          </cell>
          <cell r="M520">
            <v>49.584224497084506</v>
          </cell>
          <cell r="N520" t="str">
            <v>Yes</v>
          </cell>
          <cell r="O520" t="str">
            <v>Yes</v>
          </cell>
          <cell r="P520" t="str">
            <v>Yes</v>
          </cell>
          <cell r="Q520" t="str">
            <v>Yes</v>
          </cell>
        </row>
        <row r="521">
          <cell r="J521">
            <v>39.596789166389499</v>
          </cell>
          <cell r="K521">
            <v>0.4201127290725708</v>
          </cell>
          <cell r="L521">
            <v>1184467.3260327894</v>
          </cell>
          <cell r="M521">
            <v>54.047687980346382</v>
          </cell>
          <cell r="N521" t="str">
            <v>Yes</v>
          </cell>
          <cell r="O521" t="str">
            <v>Yes</v>
          </cell>
          <cell r="P521" t="str">
            <v>Yes</v>
          </cell>
          <cell r="Q521" t="str">
            <v>Yes</v>
          </cell>
        </row>
        <row r="522">
          <cell r="J522">
            <v>39.849239884497365</v>
          </cell>
          <cell r="K522">
            <v>0.4699561595916748</v>
          </cell>
          <cell r="L522">
            <v>476785.52058313973</v>
          </cell>
          <cell r="M522">
            <v>48.967005012673326</v>
          </cell>
          <cell r="N522" t="str">
            <v>Yes</v>
          </cell>
          <cell r="O522" t="str">
            <v>Yes</v>
          </cell>
          <cell r="P522" t="str">
            <v>Yes</v>
          </cell>
          <cell r="Q522" t="str">
            <v>Yes</v>
          </cell>
        </row>
        <row r="523">
          <cell r="J523">
            <v>38.317052813945338</v>
          </cell>
          <cell r="K523">
            <v>0.20004117488861084</v>
          </cell>
          <cell r="L523">
            <v>587750.86152986088</v>
          </cell>
          <cell r="M523">
            <v>48.390444488904905</v>
          </cell>
          <cell r="N523" t="str">
            <v>Yes</v>
          </cell>
          <cell r="O523" t="str">
            <v>Yes</v>
          </cell>
          <cell r="P523" t="str">
            <v>Yes</v>
          </cell>
          <cell r="Q523" t="str">
            <v>Yes</v>
          </cell>
        </row>
        <row r="524">
          <cell r="J524">
            <v>41.713824531179853</v>
          </cell>
          <cell r="K524">
            <v>0.80425357818603516</v>
          </cell>
          <cell r="L524">
            <v>596559.25520444731</v>
          </cell>
          <cell r="M524">
            <v>51.581656761118211</v>
          </cell>
          <cell r="N524" t="str">
            <v>Yes</v>
          </cell>
          <cell r="O524" t="str">
            <v>Yes</v>
          </cell>
          <cell r="P524" t="str">
            <v>Yes</v>
          </cell>
          <cell r="Q524" t="str">
            <v>Yes</v>
          </cell>
        </row>
        <row r="525">
          <cell r="J525">
            <v>36.570395524031483</v>
          </cell>
          <cell r="K525">
            <v>4.3190598487854004E-2</v>
          </cell>
          <cell r="L525">
            <v>689682.61137054721</v>
          </cell>
          <cell r="M525">
            <v>47.548748069675639</v>
          </cell>
          <cell r="N525" t="str">
            <v>Yes</v>
          </cell>
          <cell r="O525" t="str">
            <v>Yes</v>
          </cell>
          <cell r="P525" t="str">
            <v>Yes</v>
          </cell>
          <cell r="Q525" t="str">
            <v>Yes</v>
          </cell>
        </row>
        <row r="526">
          <cell r="J526">
            <v>42.595952537376434</v>
          </cell>
          <cell r="K526">
            <v>0.90285229682922363</v>
          </cell>
          <cell r="L526">
            <v>589894.82103092992</v>
          </cell>
          <cell r="M526">
            <v>52.343194864806719</v>
          </cell>
          <cell r="N526" t="str">
            <v>Yes</v>
          </cell>
          <cell r="O526" t="str">
            <v>Yes</v>
          </cell>
          <cell r="P526" t="str">
            <v>Yes</v>
          </cell>
          <cell r="Q526" t="str">
            <v>Yes</v>
          </cell>
        </row>
        <row r="527">
          <cell r="J527">
            <v>40.114687281893566</v>
          </cell>
          <cell r="K527">
            <v>0.52286422252655029</v>
          </cell>
          <cell r="L527">
            <v>963454.1073012182</v>
          </cell>
          <cell r="M527">
            <v>52.864899215637706</v>
          </cell>
          <cell r="N527" t="str">
            <v>Yes</v>
          </cell>
          <cell r="O527" t="str">
            <v>Yes</v>
          </cell>
          <cell r="P527" t="str">
            <v>Yes</v>
          </cell>
          <cell r="Q527" t="str">
            <v>Yes</v>
          </cell>
        </row>
        <row r="528">
          <cell r="J528">
            <v>40.253753569268156</v>
          </cell>
          <cell r="K528">
            <v>0.55048131942749023</v>
          </cell>
          <cell r="L528">
            <v>951855.1431152185</v>
          </cell>
          <cell r="M528">
            <v>52.905762812588364</v>
          </cell>
          <cell r="N528" t="str">
            <v>Yes</v>
          </cell>
          <cell r="O528" t="str">
            <v>Yes</v>
          </cell>
          <cell r="P528" t="str">
            <v>Yes</v>
          </cell>
          <cell r="Q528" t="str">
            <v>Yes</v>
          </cell>
        </row>
        <row r="529">
          <cell r="J529">
            <v>39.101485173014225</v>
          </cell>
          <cell r="K529">
            <v>0.32662308216094971</v>
          </cell>
          <cell r="L529">
            <v>994117.27955258498</v>
          </cell>
          <cell r="M529">
            <v>52.162942109862342</v>
          </cell>
          <cell r="N529" t="str">
            <v>Yes</v>
          </cell>
          <cell r="O529" t="str">
            <v>Yes</v>
          </cell>
          <cell r="P529" t="str">
            <v>Yes</v>
          </cell>
          <cell r="Q529" t="str">
            <v>Yes</v>
          </cell>
        </row>
        <row r="530">
          <cell r="J530">
            <v>40.302902662951965</v>
          </cell>
          <cell r="K530">
            <v>0.56018996238708496</v>
          </cell>
          <cell r="L530">
            <v>947910.96855199779</v>
          </cell>
          <cell r="M530">
            <v>52.921369741670787</v>
          </cell>
          <cell r="N530" t="str">
            <v>Yes</v>
          </cell>
          <cell r="O530" t="str">
            <v>Yes</v>
          </cell>
          <cell r="P530" t="str">
            <v>Yes</v>
          </cell>
          <cell r="Q530" t="str">
            <v>Yes</v>
          </cell>
        </row>
        <row r="531">
          <cell r="J531">
            <v>39.477299752470572</v>
          </cell>
          <cell r="K531">
            <v>0.39691102504730225</v>
          </cell>
          <cell r="L531">
            <v>200563.40197182656</v>
          </cell>
          <cell r="M531">
            <v>46.551068761618808</v>
          </cell>
          <cell r="N531" t="str">
            <v>No</v>
          </cell>
          <cell r="O531" t="str">
            <v>Yes</v>
          </cell>
          <cell r="P531" t="str">
            <v>Yes</v>
          </cell>
          <cell r="Q531" t="str">
            <v>Yes</v>
          </cell>
        </row>
        <row r="532">
          <cell r="J532">
            <v>36.474543877411634</v>
          </cell>
          <cell r="K532">
            <v>3.8972854614257813E-2</v>
          </cell>
          <cell r="L532">
            <v>711861.77287851833</v>
          </cell>
          <cell r="M532">
            <v>47.627073753392324</v>
          </cell>
          <cell r="N532" t="str">
            <v>Yes</v>
          </cell>
          <cell r="O532" t="str">
            <v>Yes</v>
          </cell>
          <cell r="P532" t="str">
            <v>Yes</v>
          </cell>
          <cell r="Q532" t="str">
            <v>Yes</v>
          </cell>
        </row>
        <row r="533">
          <cell r="J533">
            <v>39.073986600706121</v>
          </cell>
          <cell r="K533">
            <v>0.32167971134185791</v>
          </cell>
          <cell r="L533">
            <v>858111.14332133462</v>
          </cell>
          <cell r="M533">
            <v>51.116573002946097</v>
          </cell>
          <cell r="N533" t="str">
            <v>Yes</v>
          </cell>
          <cell r="O533" t="str">
            <v>Yes</v>
          </cell>
          <cell r="P533" t="str">
            <v>Yes</v>
          </cell>
          <cell r="Q533" t="str">
            <v>Yes</v>
          </cell>
        </row>
        <row r="534">
          <cell r="J534">
            <v>42.602282620500773</v>
          </cell>
          <cell r="K534">
            <v>0.90339493751525879</v>
          </cell>
          <cell r="L534">
            <v>496331.61014743871</v>
          </cell>
          <cell r="M534">
            <v>51.646590135351289</v>
          </cell>
          <cell r="N534" t="str">
            <v>Yes</v>
          </cell>
          <cell r="O534" t="str">
            <v>Yes</v>
          </cell>
          <cell r="P534" t="str">
            <v>Yes</v>
          </cell>
          <cell r="Q534" t="str">
            <v>Yes</v>
          </cell>
        </row>
        <row r="535">
          <cell r="J535">
            <v>43.920395101886243</v>
          </cell>
          <cell r="K535">
            <v>0.9750136137008667</v>
          </cell>
          <cell r="L535">
            <v>240932.03601302137</v>
          </cell>
          <cell r="M535">
            <v>50.941854523262009</v>
          </cell>
          <cell r="N535" t="str">
            <v>No</v>
          </cell>
          <cell r="O535" t="str">
            <v>Yes</v>
          </cell>
          <cell r="P535" t="str">
            <v>Yes</v>
          </cell>
          <cell r="Q535" t="str">
            <v>Yes</v>
          </cell>
        </row>
        <row r="536">
          <cell r="J536">
            <v>40.744876160752028</v>
          </cell>
          <cell r="K536">
            <v>0.64521646499633789</v>
          </cell>
          <cell r="L536">
            <v>436804.62972799921</v>
          </cell>
          <cell r="M536">
            <v>49.490846676053479</v>
          </cell>
          <cell r="N536" t="str">
            <v>No</v>
          </cell>
          <cell r="O536" t="str">
            <v>Yes</v>
          </cell>
          <cell r="P536" t="str">
            <v>Yes</v>
          </cell>
          <cell r="Q536" t="str">
            <v>Yes</v>
          </cell>
        </row>
        <row r="537">
          <cell r="J537">
            <v>39.533351910940837</v>
          </cell>
          <cell r="K537">
            <v>0.40775501728057861</v>
          </cell>
          <cell r="L537">
            <v>180282.55826337566</v>
          </cell>
          <cell r="M537">
            <v>46.450378603185527</v>
          </cell>
          <cell r="N537" t="str">
            <v>No</v>
          </cell>
          <cell r="O537" t="str">
            <v>Yes</v>
          </cell>
          <cell r="P537" t="str">
            <v>Yes</v>
          </cell>
          <cell r="Q537" t="str">
            <v>Yes</v>
          </cell>
        </row>
        <row r="538">
          <cell r="J538">
            <v>39.213232513284311</v>
          </cell>
          <cell r="K538">
            <v>0.34701800346374512</v>
          </cell>
          <cell r="L538">
            <v>959198.62995645567</v>
          </cell>
          <cell r="M538">
            <v>52.003598638111725</v>
          </cell>
          <cell r="N538" t="str">
            <v>Yes</v>
          </cell>
          <cell r="O538" t="str">
            <v>Yes</v>
          </cell>
          <cell r="P538" t="str">
            <v>Yes</v>
          </cell>
          <cell r="Q538" t="str">
            <v>Yes</v>
          </cell>
        </row>
        <row r="539">
          <cell r="J539">
            <v>44.522553354036063</v>
          </cell>
          <cell r="K539">
            <v>0.98812901973724365</v>
          </cell>
          <cell r="L539">
            <v>-304530.56778761896</v>
          </cell>
          <cell r="M539">
            <v>47.400773281697184</v>
          </cell>
          <cell r="N539" t="str">
            <v>No</v>
          </cell>
          <cell r="O539" t="str">
            <v>No - check period 1</v>
          </cell>
          <cell r="P539" t="str">
            <v>No - check period 2</v>
          </cell>
          <cell r="Q539" t="str">
            <v>No</v>
          </cell>
        </row>
        <row r="540">
          <cell r="J540">
            <v>43.248251232434995</v>
          </cell>
          <cell r="K540">
            <v>0.94782543182373047</v>
          </cell>
          <cell r="L540">
            <v>-177511.5562980629</v>
          </cell>
          <cell r="M540">
            <v>47.181994331185706</v>
          </cell>
          <cell r="N540" t="str">
            <v>No</v>
          </cell>
          <cell r="O540" t="str">
            <v>No - check period 1</v>
          </cell>
          <cell r="P540" t="str">
            <v>No - check period 2</v>
          </cell>
          <cell r="Q540" t="str">
            <v>No</v>
          </cell>
        </row>
        <row r="541">
          <cell r="J541">
            <v>41.629332473385148</v>
          </cell>
          <cell r="K541">
            <v>0.79236853122711182</v>
          </cell>
          <cell r="L541">
            <v>465994.65401171451</v>
          </cell>
          <cell r="M541">
            <v>50.523705239174888</v>
          </cell>
          <cell r="N541" t="str">
            <v>Yes</v>
          </cell>
          <cell r="O541" t="str">
            <v>Yes</v>
          </cell>
          <cell r="P541" t="str">
            <v>Yes</v>
          </cell>
          <cell r="Q541" t="str">
            <v>Yes</v>
          </cell>
        </row>
        <row r="542">
          <cell r="J542">
            <v>41.404478098265827</v>
          </cell>
          <cell r="K542">
            <v>0.75873494148254395</v>
          </cell>
          <cell r="L542">
            <v>852545.13000755757</v>
          </cell>
          <cell r="M542">
            <v>53.21887455356773</v>
          </cell>
          <cell r="N542" t="str">
            <v>Yes</v>
          </cell>
          <cell r="O542" t="str">
            <v>Yes</v>
          </cell>
          <cell r="P542" t="str">
            <v>Yes</v>
          </cell>
          <cell r="Q542" t="str">
            <v>Yes</v>
          </cell>
        </row>
        <row r="543">
          <cell r="J543">
            <v>38.621540271415142</v>
          </cell>
          <cell r="K543">
            <v>0.24533927440643311</v>
          </cell>
          <cell r="L543">
            <v>527426.45996009093</v>
          </cell>
          <cell r="M543">
            <v>48.217690517776646</v>
          </cell>
          <cell r="N543" t="str">
            <v>Yes</v>
          </cell>
          <cell r="O543" t="str">
            <v>Yes</v>
          </cell>
          <cell r="P543" t="str">
            <v>Yes</v>
          </cell>
          <cell r="Q543" t="str">
            <v>Yes</v>
          </cell>
        </row>
        <row r="544">
          <cell r="J544">
            <v>38.512660113192396</v>
          </cell>
          <cell r="K544">
            <v>0.22853803634643555</v>
          </cell>
          <cell r="L544">
            <v>581475.57727069198</v>
          </cell>
          <cell r="M544">
            <v>48.523294379992876</v>
          </cell>
          <cell r="N544" t="str">
            <v>Yes</v>
          </cell>
          <cell r="O544" t="str">
            <v>Yes</v>
          </cell>
          <cell r="P544" t="str">
            <v>Yes</v>
          </cell>
          <cell r="Q544" t="str">
            <v>Yes</v>
          </cell>
        </row>
        <row r="545">
          <cell r="J545">
            <v>35.430553099140525</v>
          </cell>
          <cell r="K545">
            <v>1.116478443145752E-2</v>
          </cell>
          <cell r="L545">
            <v>746995.75657920563</v>
          </cell>
          <cell r="M545">
            <v>46.930355337099172</v>
          </cell>
          <cell r="N545" t="str">
            <v>Yes</v>
          </cell>
          <cell r="O545" t="str">
            <v>Yes</v>
          </cell>
          <cell r="P545" t="str">
            <v>Yes</v>
          </cell>
          <cell r="Q545" t="str">
            <v>Yes</v>
          </cell>
        </row>
        <row r="546">
          <cell r="J546">
            <v>43.486302375677042</v>
          </cell>
          <cell r="K546">
            <v>0.95934653282165527</v>
          </cell>
          <cell r="L546">
            <v>-635027.11156303016</v>
          </cell>
          <cell r="M546">
            <v>43.966193869709969</v>
          </cell>
          <cell r="N546" t="str">
            <v>No</v>
          </cell>
          <cell r="O546" t="str">
            <v>No - check period 1</v>
          </cell>
          <cell r="P546" t="str">
            <v>No - check period 2</v>
          </cell>
          <cell r="Q546" t="str">
            <v>No</v>
          </cell>
        </row>
        <row r="547">
          <cell r="J547">
            <v>37.783261278527789</v>
          </cell>
          <cell r="K547">
            <v>0.13385140895843506</v>
          </cell>
          <cell r="L547">
            <v>1464008.7040558918</v>
          </cell>
          <cell r="M547">
            <v>54.477878974284977</v>
          </cell>
          <cell r="N547" t="str">
            <v>Yes</v>
          </cell>
          <cell r="O547" t="str">
            <v>Yes</v>
          </cell>
          <cell r="P547" t="str">
            <v>Yes</v>
          </cell>
          <cell r="Q547" t="str">
            <v>Yes</v>
          </cell>
        </row>
        <row r="548">
          <cell r="J548">
            <v>43.828863555099815</v>
          </cell>
          <cell r="K548">
            <v>0.97221755981445313</v>
          </cell>
          <cell r="L548">
            <v>-107076.87020468421</v>
          </cell>
          <cell r="M548">
            <v>48.244957168935798</v>
          </cell>
          <cell r="N548" t="str">
            <v>No</v>
          </cell>
          <cell r="O548" t="str">
            <v>No - check period 1</v>
          </cell>
          <cell r="P548" t="str">
            <v>No - check period 2</v>
          </cell>
          <cell r="Q548" t="str">
            <v>No</v>
          </cell>
        </row>
        <row r="549">
          <cell r="J549">
            <v>39.636620486853644</v>
          </cell>
          <cell r="K549">
            <v>0.42791330814361572</v>
          </cell>
          <cell r="L549">
            <v>614197.00652462849</v>
          </cell>
          <cell r="M549">
            <v>49.803012542543001</v>
          </cell>
          <cell r="N549" t="str">
            <v>Yes</v>
          </cell>
          <cell r="O549" t="str">
            <v>Yes</v>
          </cell>
          <cell r="P549" t="str">
            <v>Yes</v>
          </cell>
          <cell r="Q549" t="str">
            <v>Yes</v>
          </cell>
        </row>
        <row r="550">
          <cell r="J550">
            <v>38.474313542828895</v>
          </cell>
          <cell r="K550">
            <v>0.2227785587310791</v>
          </cell>
          <cell r="L550">
            <v>726072.88678433979</v>
          </cell>
          <cell r="M550">
            <v>49.573583409073763</v>
          </cell>
          <cell r="N550" t="str">
            <v>Yes</v>
          </cell>
          <cell r="O550" t="str">
            <v>Yes</v>
          </cell>
          <cell r="P550" t="str">
            <v>Yes</v>
          </cell>
          <cell r="Q550" t="str">
            <v>Yes</v>
          </cell>
        </row>
        <row r="551">
          <cell r="J551">
            <v>37.639970388263464</v>
          </cell>
          <cell r="K551">
            <v>0.11899745464324951</v>
          </cell>
          <cell r="L551">
            <v>639309.26943335729</v>
          </cell>
          <cell r="M551">
            <v>48.154594322841149</v>
          </cell>
          <cell r="N551" t="str">
            <v>Yes</v>
          </cell>
          <cell r="O551" t="str">
            <v>Yes</v>
          </cell>
          <cell r="P551" t="str">
            <v>Yes</v>
          </cell>
          <cell r="Q551" t="str">
            <v>Yes</v>
          </cell>
        </row>
        <row r="552">
          <cell r="J552">
            <v>39.3195956449199</v>
          </cell>
          <cell r="K552">
            <v>0.3668522834777832</v>
          </cell>
          <cell r="L552">
            <v>272272.1840057564</v>
          </cell>
          <cell r="M552">
            <v>46.944334270665422</v>
          </cell>
          <cell r="N552" t="str">
            <v>No</v>
          </cell>
          <cell r="O552" t="str">
            <v>Yes</v>
          </cell>
          <cell r="P552" t="str">
            <v>Yes</v>
          </cell>
          <cell r="Q552" t="str">
            <v>Yes</v>
          </cell>
        </row>
        <row r="553">
          <cell r="J553">
            <v>41.253013124369318</v>
          </cell>
          <cell r="K553">
            <v>0.73450863361358643</v>
          </cell>
          <cell r="L553">
            <v>609154.27091810596</v>
          </cell>
          <cell r="M553">
            <v>51.252260517503601</v>
          </cell>
          <cell r="N553" t="str">
            <v>Yes</v>
          </cell>
          <cell r="O553" t="str">
            <v>Yes</v>
          </cell>
          <cell r="P553" t="str">
            <v>Yes</v>
          </cell>
          <cell r="Q553" t="str">
            <v>Yes</v>
          </cell>
        </row>
        <row r="554">
          <cell r="J554">
            <v>41.518053522886476</v>
          </cell>
          <cell r="K554">
            <v>0.77608180046081543</v>
          </cell>
          <cell r="L554">
            <v>486698.06712547597</v>
          </cell>
          <cell r="M554">
            <v>50.576758338866057</v>
          </cell>
          <cell r="N554" t="str">
            <v>Yes</v>
          </cell>
          <cell r="O554" t="str">
            <v>Yes</v>
          </cell>
          <cell r="P554" t="str">
            <v>Yes</v>
          </cell>
          <cell r="Q554" t="str">
            <v>Yes</v>
          </cell>
        </row>
        <row r="555">
          <cell r="J555">
            <v>38.614507603633683</v>
          </cell>
          <cell r="K555">
            <v>0.24423444271087646</v>
          </cell>
          <cell r="L555">
            <v>817604.91701634019</v>
          </cell>
          <cell r="M555">
            <v>50.389743490813999</v>
          </cell>
          <cell r="N555" t="str">
            <v>Yes</v>
          </cell>
          <cell r="O555" t="str">
            <v>Yes</v>
          </cell>
          <cell r="P555" t="str">
            <v>Yes</v>
          </cell>
          <cell r="Q555" t="str">
            <v>Yes</v>
          </cell>
        </row>
        <row r="556">
          <cell r="J556">
            <v>41.708781383058522</v>
          </cell>
          <cell r="K556">
            <v>0.80355548858642578</v>
          </cell>
          <cell r="L556">
            <v>180162.68143334636</v>
          </cell>
          <cell r="M556">
            <v>48.450907696678769</v>
          </cell>
          <cell r="N556" t="str">
            <v>No</v>
          </cell>
          <cell r="O556" t="str">
            <v>Yes</v>
          </cell>
          <cell r="P556" t="str">
            <v>Yes</v>
          </cell>
          <cell r="Q556" t="str">
            <v>Yes</v>
          </cell>
        </row>
        <row r="557">
          <cell r="J557">
            <v>39.753579231764888</v>
          </cell>
          <cell r="K557">
            <v>0.45097029209136963</v>
          </cell>
          <cell r="L557">
            <v>411198.84683800861</v>
          </cell>
          <cell r="M557">
            <v>48.386601873789914</v>
          </cell>
          <cell r="N557" t="str">
            <v>No</v>
          </cell>
          <cell r="O557" t="str">
            <v>Yes</v>
          </cell>
          <cell r="P557" t="str">
            <v>Yes</v>
          </cell>
          <cell r="Q557" t="str">
            <v>Yes</v>
          </cell>
        </row>
        <row r="558">
          <cell r="J558">
            <v>38.947930635040393</v>
          </cell>
          <cell r="K558">
            <v>0.29943203926086426</v>
          </cell>
          <cell r="L558">
            <v>748158.00710160169</v>
          </cell>
          <cell r="M558">
            <v>50.175123204826377</v>
          </cell>
          <cell r="N558" t="str">
            <v>Yes</v>
          </cell>
          <cell r="O558" t="str">
            <v>Yes</v>
          </cell>
          <cell r="P558" t="str">
            <v>Yes</v>
          </cell>
          <cell r="Q558" t="str">
            <v>Yes</v>
          </cell>
        </row>
        <row r="559">
          <cell r="J559">
            <v>40.669772362016374</v>
          </cell>
          <cell r="K559">
            <v>0.63114440441131592</v>
          </cell>
          <cell r="L559">
            <v>612467.27938021277</v>
          </cell>
          <cell r="M559">
            <v>50.74054241849808</v>
          </cell>
          <cell r="N559" t="str">
            <v>Yes</v>
          </cell>
          <cell r="O559" t="str">
            <v>Yes</v>
          </cell>
          <cell r="P559" t="str">
            <v>Yes</v>
          </cell>
          <cell r="Q559" t="str">
            <v>Yes</v>
          </cell>
        </row>
        <row r="560">
          <cell r="J560">
            <v>39.370970726886299</v>
          </cell>
          <cell r="K560">
            <v>0.37656545639038086</v>
          </cell>
          <cell r="L560">
            <v>891012.78611976234</v>
          </cell>
          <cell r="M560">
            <v>51.63681306730723</v>
          </cell>
          <cell r="N560" t="str">
            <v>Yes</v>
          </cell>
          <cell r="O560" t="str">
            <v>Yes</v>
          </cell>
          <cell r="P560" t="str">
            <v>Yes</v>
          </cell>
          <cell r="Q560" t="str">
            <v>Yes</v>
          </cell>
        </row>
        <row r="561">
          <cell r="J561">
            <v>39.624023985234089</v>
          </cell>
          <cell r="K561">
            <v>0.42544281482696533</v>
          </cell>
          <cell r="L561">
            <v>307531.25614685705</v>
          </cell>
          <cell r="M561">
            <v>47.489121597027406</v>
          </cell>
          <cell r="N561" t="str">
            <v>No</v>
          </cell>
          <cell r="O561" t="str">
            <v>Yes</v>
          </cell>
          <cell r="P561" t="str">
            <v>Yes</v>
          </cell>
          <cell r="Q561" t="str">
            <v>Yes</v>
          </cell>
        </row>
        <row r="562">
          <cell r="J562">
            <v>39.627530087309424</v>
          </cell>
          <cell r="K562">
            <v>0.42613005638122559</v>
          </cell>
          <cell r="L562">
            <v>348179.83020160766</v>
          </cell>
          <cell r="M562">
            <v>47.797517607978079</v>
          </cell>
          <cell r="N562" t="str">
            <v>No</v>
          </cell>
          <cell r="O562" t="str">
            <v>Yes</v>
          </cell>
          <cell r="P562" t="str">
            <v>Yes</v>
          </cell>
          <cell r="Q562" t="str">
            <v>Yes</v>
          </cell>
        </row>
        <row r="563">
          <cell r="J563">
            <v>44.084395186509937</v>
          </cell>
          <cell r="K563">
            <v>0.97943437099456787</v>
          </cell>
          <cell r="L563">
            <v>640573.04652871052</v>
          </cell>
          <cell r="M563">
            <v>54.093053576070815</v>
          </cell>
          <cell r="N563" t="str">
            <v>Yes</v>
          </cell>
          <cell r="O563" t="str">
            <v>Yes</v>
          </cell>
          <cell r="P563" t="str">
            <v>Yes</v>
          </cell>
          <cell r="Q563" t="str">
            <v>Yes</v>
          </cell>
        </row>
        <row r="564">
          <cell r="J564">
            <v>39.406063579954207</v>
          </cell>
          <cell r="K564">
            <v>0.38324546813964844</v>
          </cell>
          <cell r="L564">
            <v>431418.52505695191</v>
          </cell>
          <cell r="M564">
            <v>48.218681867001578</v>
          </cell>
          <cell r="N564" t="str">
            <v>No</v>
          </cell>
          <cell r="O564" t="str">
            <v>Yes</v>
          </cell>
          <cell r="P564" t="str">
            <v>Yes</v>
          </cell>
          <cell r="Q564" t="str">
            <v>Yes</v>
          </cell>
        </row>
        <row r="565">
          <cell r="J565">
            <v>39.143287823244464</v>
          </cell>
          <cell r="K565">
            <v>0.33419573307037354</v>
          </cell>
          <cell r="L565">
            <v>185492.52787874662</v>
          </cell>
          <cell r="M565">
            <v>46.130627550883219</v>
          </cell>
          <cell r="N565" t="str">
            <v>No</v>
          </cell>
          <cell r="O565" t="str">
            <v>Yes</v>
          </cell>
          <cell r="P565" t="str">
            <v>Yes</v>
          </cell>
          <cell r="Q565" t="str">
            <v>Yes</v>
          </cell>
        </row>
        <row r="566">
          <cell r="J566">
            <v>38.604084794351365</v>
          </cell>
          <cell r="K566">
            <v>0.24260163307189941</v>
          </cell>
          <cell r="L566">
            <v>1088379.6057920193</v>
          </cell>
          <cell r="M566">
            <v>52.4130031306413</v>
          </cell>
          <cell r="N566" t="str">
            <v>Yes</v>
          </cell>
          <cell r="O566" t="str">
            <v>Yes</v>
          </cell>
          <cell r="P566" t="str">
            <v>Yes</v>
          </cell>
          <cell r="Q566" t="str">
            <v>Yes</v>
          </cell>
        </row>
        <row r="567">
          <cell r="J567">
            <v>37.001996234757826</v>
          </cell>
          <cell r="K567">
            <v>6.6936373710632324E-2</v>
          </cell>
          <cell r="L567">
            <v>1210920.9071775987</v>
          </cell>
          <cell r="M567">
            <v>51.859039002738427</v>
          </cell>
          <cell r="N567" t="str">
            <v>Yes</v>
          </cell>
          <cell r="O567" t="str">
            <v>Yes</v>
          </cell>
          <cell r="P567" t="str">
            <v>Yes</v>
          </cell>
          <cell r="Q567" t="str">
            <v>Yes</v>
          </cell>
        </row>
        <row r="568">
          <cell r="J568">
            <v>41.862081262515858</v>
          </cell>
          <cell r="K568">
            <v>0.82408380508422852</v>
          </cell>
          <cell r="L568">
            <v>411423.82541207504</v>
          </cell>
          <cell r="M568">
            <v>50.328145688399673</v>
          </cell>
          <cell r="N568" t="str">
            <v>No</v>
          </cell>
          <cell r="O568" t="str">
            <v>Yes</v>
          </cell>
          <cell r="P568" t="str">
            <v>Yes</v>
          </cell>
          <cell r="Q568" t="str">
            <v>Yes</v>
          </cell>
        </row>
        <row r="569">
          <cell r="J569">
            <v>38.181610862957314</v>
          </cell>
          <cell r="K569">
            <v>0.18162357807159424</v>
          </cell>
          <cell r="L569">
            <v>801379.37943790387</v>
          </cell>
          <cell r="M569">
            <v>49.869658040552167</v>
          </cell>
          <cell r="N569" t="str">
            <v>Yes</v>
          </cell>
          <cell r="O569" t="str">
            <v>Yes</v>
          </cell>
          <cell r="P569" t="str">
            <v>Yes</v>
          </cell>
          <cell r="Q569" t="str">
            <v>Yes</v>
          </cell>
        </row>
        <row r="570">
          <cell r="J570">
            <v>41.601747499080375</v>
          </cell>
          <cell r="K570">
            <v>0.78839755058288574</v>
          </cell>
          <cell r="L570">
            <v>239639.95825022133</v>
          </cell>
          <cell r="M570">
            <v>48.798962224100251</v>
          </cell>
          <cell r="N570" t="str">
            <v>No</v>
          </cell>
          <cell r="O570" t="str">
            <v>Yes</v>
          </cell>
          <cell r="P570" t="str">
            <v>Yes</v>
          </cell>
          <cell r="Q570" t="str">
            <v>Yes</v>
          </cell>
        </row>
        <row r="571">
          <cell r="J571">
            <v>38.648549990321044</v>
          </cell>
          <cell r="K571">
            <v>0.24960744380950928</v>
          </cell>
          <cell r="L571">
            <v>800308.99470881559</v>
          </cell>
          <cell r="M571">
            <v>50.291213382297428</v>
          </cell>
          <cell r="N571" t="str">
            <v>Yes</v>
          </cell>
          <cell r="O571" t="str">
            <v>Yes</v>
          </cell>
          <cell r="P571" t="str">
            <v>Yes</v>
          </cell>
          <cell r="Q571" t="str">
            <v>Yes</v>
          </cell>
        </row>
        <row r="572">
          <cell r="J572">
            <v>42.594106263131835</v>
          </cell>
          <cell r="K572">
            <v>0.90269374847412109</v>
          </cell>
          <cell r="L572">
            <v>183503.09212506935</v>
          </cell>
          <cell r="M572">
            <v>49.29049863567343</v>
          </cell>
          <cell r="N572" t="str">
            <v>No</v>
          </cell>
          <cell r="O572" t="str">
            <v>Yes</v>
          </cell>
          <cell r="P572" t="str">
            <v>Yes</v>
          </cell>
          <cell r="Q572" t="str">
            <v>Yes</v>
          </cell>
        </row>
        <row r="573">
          <cell r="J573">
            <v>41.68499809660716</v>
          </cell>
          <cell r="K573">
            <v>0.80024588108062744</v>
          </cell>
          <cell r="L573">
            <v>276864.45162270684</v>
          </cell>
          <cell r="M573">
            <v>49.15501803116058</v>
          </cell>
          <cell r="N573" t="str">
            <v>No</v>
          </cell>
          <cell r="O573" t="str">
            <v>Yes</v>
          </cell>
          <cell r="P573" t="str">
            <v>Yes</v>
          </cell>
          <cell r="Q573" t="str">
            <v>Yes</v>
          </cell>
        </row>
        <row r="574">
          <cell r="J574">
            <v>40.282650489680236</v>
          </cell>
          <cell r="K574">
            <v>0.55619359016418457</v>
          </cell>
          <cell r="L574">
            <v>422726.1581011517</v>
          </cell>
          <cell r="M574">
            <v>48.95989731157897</v>
          </cell>
          <cell r="N574" t="str">
            <v>No</v>
          </cell>
          <cell r="O574" t="str">
            <v>Yes</v>
          </cell>
          <cell r="P574" t="str">
            <v>Yes</v>
          </cell>
          <cell r="Q574" t="str">
            <v>Yes</v>
          </cell>
        </row>
        <row r="575">
          <cell r="J575">
            <v>43.537443262757733</v>
          </cell>
          <cell r="K575">
            <v>0.96152961254119873</v>
          </cell>
          <cell r="L575">
            <v>-57826.070657197968</v>
          </cell>
          <cell r="M575">
            <v>48.346597749332432</v>
          </cell>
          <cell r="N575" t="str">
            <v>No</v>
          </cell>
          <cell r="O575" t="str">
            <v>No - check period 1</v>
          </cell>
          <cell r="P575" t="str">
            <v>Yes</v>
          </cell>
          <cell r="Q575" t="str">
            <v>No</v>
          </cell>
        </row>
        <row r="576">
          <cell r="J576">
            <v>40.129500676848693</v>
          </cell>
          <cell r="K576">
            <v>0.52581357955932617</v>
          </cell>
          <cell r="L576">
            <v>779492.20165166259</v>
          </cell>
          <cell r="M576">
            <v>51.49742845678702</v>
          </cell>
          <cell r="N576" t="str">
            <v>Yes</v>
          </cell>
          <cell r="O576" t="str">
            <v>Yes</v>
          </cell>
          <cell r="P576" t="str">
            <v>Yes</v>
          </cell>
          <cell r="Q576" t="str">
            <v>Yes</v>
          </cell>
        </row>
        <row r="577">
          <cell r="J577">
            <v>39.233175458357437</v>
          </cell>
          <cell r="K577">
            <v>0.35070717334747314</v>
          </cell>
          <cell r="L577">
            <v>617715.2836872146</v>
          </cell>
          <cell r="M577">
            <v>49.458250385941938</v>
          </cell>
          <cell r="N577" t="str">
            <v>Yes</v>
          </cell>
          <cell r="O577" t="str">
            <v>Yes</v>
          </cell>
          <cell r="P577" t="str">
            <v>Yes</v>
          </cell>
          <cell r="Q577" t="str">
            <v>Yes</v>
          </cell>
        </row>
        <row r="578">
          <cell r="J578">
            <v>44.79893060401082</v>
          </cell>
          <cell r="K578">
            <v>0.9917905330657959</v>
          </cell>
          <cell r="L578">
            <v>597392.22558531305</v>
          </cell>
          <cell r="M578">
            <v>54.426256055012345</v>
          </cell>
          <cell r="N578" t="str">
            <v>Yes</v>
          </cell>
          <cell r="O578" t="str">
            <v>Yes</v>
          </cell>
          <cell r="P578" t="str">
            <v>Yes</v>
          </cell>
          <cell r="Q578" t="str">
            <v>Yes</v>
          </cell>
        </row>
        <row r="579">
          <cell r="J579">
            <v>38.420998963410966</v>
          </cell>
          <cell r="K579">
            <v>0.21490991115570068</v>
          </cell>
          <cell r="L579">
            <v>1173354.9462463856</v>
          </cell>
          <cell r="M579">
            <v>52.882516128011048</v>
          </cell>
          <cell r="N579" t="str">
            <v>Yes</v>
          </cell>
          <cell r="O579" t="str">
            <v>Yes</v>
          </cell>
          <cell r="P579" t="str">
            <v>Yes</v>
          </cell>
          <cell r="Q579" t="str">
            <v>Yes</v>
          </cell>
        </row>
        <row r="580">
          <cell r="J580">
            <v>41.706980583549011</v>
          </cell>
          <cell r="K580">
            <v>0.80330657958984375</v>
          </cell>
          <cell r="L580">
            <v>218063.19174514688</v>
          </cell>
          <cell r="M580">
            <v>48.733790107507957</v>
          </cell>
          <cell r="N580" t="str">
            <v>No</v>
          </cell>
          <cell r="O580" t="str">
            <v>Yes</v>
          </cell>
          <cell r="P580" t="str">
            <v>Yes</v>
          </cell>
          <cell r="Q580" t="str">
            <v>Yes</v>
          </cell>
        </row>
        <row r="581">
          <cell r="J581">
            <v>41.844314283516724</v>
          </cell>
          <cell r="K581">
            <v>0.82177698612213135</v>
          </cell>
          <cell r="L581">
            <v>608870.64188325591</v>
          </cell>
          <cell r="M581">
            <v>51.794137460819911</v>
          </cell>
          <cell r="N581" t="str">
            <v>Yes</v>
          </cell>
          <cell r="O581" t="str">
            <v>Yes</v>
          </cell>
          <cell r="P581" t="str">
            <v>Yes</v>
          </cell>
          <cell r="Q581" t="str">
            <v>Yes</v>
          </cell>
        </row>
        <row r="582">
          <cell r="J582">
            <v>45.037800292484462</v>
          </cell>
          <cell r="K582">
            <v>0.99411416053771973</v>
          </cell>
          <cell r="L582">
            <v>269832.69512968673</v>
          </cell>
          <cell r="M582">
            <v>52.186857273045462</v>
          </cell>
          <cell r="N582" t="str">
            <v>No</v>
          </cell>
          <cell r="O582" t="str">
            <v>Yes</v>
          </cell>
          <cell r="P582" t="str">
            <v>Yes</v>
          </cell>
          <cell r="Q582" t="str">
            <v>Yes</v>
          </cell>
        </row>
        <row r="583">
          <cell r="J583">
            <v>37.437812453426886</v>
          </cell>
          <cell r="K583">
            <v>0.10008037090301514</v>
          </cell>
          <cell r="L583">
            <v>926080.23260303307</v>
          </cell>
          <cell r="M583">
            <v>50.121547145681689</v>
          </cell>
          <cell r="N583" t="str">
            <v>Yes</v>
          </cell>
          <cell r="O583" t="str">
            <v>Yes</v>
          </cell>
          <cell r="P583" t="str">
            <v>Yes</v>
          </cell>
          <cell r="Q583" t="str">
            <v>Yes</v>
          </cell>
        </row>
        <row r="584">
          <cell r="J584">
            <v>40.242032456299057</v>
          </cell>
          <cell r="K584">
            <v>0.54816102981567383</v>
          </cell>
          <cell r="L584">
            <v>155232.51576495753</v>
          </cell>
          <cell r="M584">
            <v>46.914311850559898</v>
          </cell>
          <cell r="N584" t="str">
            <v>No</v>
          </cell>
          <cell r="O584" t="str">
            <v>Yes</v>
          </cell>
          <cell r="P584" t="str">
            <v>Yes</v>
          </cell>
          <cell r="Q584" t="str">
            <v>Yes</v>
          </cell>
        </row>
        <row r="585">
          <cell r="J585">
            <v>40.152299435285386</v>
          </cell>
          <cell r="K585">
            <v>0.53034985065460205</v>
          </cell>
          <cell r="L585">
            <v>689390.18386259256</v>
          </cell>
          <cell r="M585">
            <v>50.841960172692779</v>
          </cell>
          <cell r="N585" t="str">
            <v>Yes</v>
          </cell>
          <cell r="O585" t="str">
            <v>Yes</v>
          </cell>
          <cell r="P585" t="str">
            <v>Yes</v>
          </cell>
          <cell r="Q585" t="str">
            <v>Yes</v>
          </cell>
        </row>
        <row r="586">
          <cell r="J586">
            <v>39.571700755041093</v>
          </cell>
          <cell r="K586">
            <v>0.41521525382995605</v>
          </cell>
          <cell r="L586">
            <v>634933.06856551161</v>
          </cell>
          <cell r="M586">
            <v>49.898961959843291</v>
          </cell>
          <cell r="N586" t="str">
            <v>Yes</v>
          </cell>
          <cell r="O586" t="str">
            <v>Yes</v>
          </cell>
          <cell r="P586" t="str">
            <v>Yes</v>
          </cell>
          <cell r="Q586" t="str">
            <v>Yes</v>
          </cell>
        </row>
        <row r="587">
          <cell r="J587">
            <v>38.866828718746547</v>
          </cell>
          <cell r="K587">
            <v>0.28549802303314209</v>
          </cell>
          <cell r="L587">
            <v>1160549.1341705793</v>
          </cell>
          <cell r="M587">
            <v>53.196546458639205</v>
          </cell>
          <cell r="N587" t="str">
            <v>Yes</v>
          </cell>
          <cell r="O587" t="str">
            <v>Yes</v>
          </cell>
          <cell r="P587" t="str">
            <v>Yes</v>
          </cell>
          <cell r="Q587" t="str">
            <v>Yes</v>
          </cell>
        </row>
        <row r="588">
          <cell r="J588">
            <v>41.520784280728549</v>
          </cell>
          <cell r="K588">
            <v>0.77649021148681641</v>
          </cell>
          <cell r="L588">
            <v>520816.57466916391</v>
          </cell>
          <cell r="M588">
            <v>50.835416358313523</v>
          </cell>
          <cell r="N588" t="str">
            <v>Yes</v>
          </cell>
          <cell r="O588" t="str">
            <v>Yes</v>
          </cell>
          <cell r="P588" t="str">
            <v>Yes</v>
          </cell>
          <cell r="Q588" t="str">
            <v>Yes</v>
          </cell>
        </row>
        <row r="589">
          <cell r="J589">
            <v>40.618558715359541</v>
          </cell>
          <cell r="K589">
            <v>0.62144529819488525</v>
          </cell>
          <cell r="L589">
            <v>444839.97309446102</v>
          </cell>
          <cell r="M589">
            <v>49.434958226629533</v>
          </cell>
          <cell r="N589" t="str">
            <v>No</v>
          </cell>
          <cell r="O589" t="str">
            <v>Yes</v>
          </cell>
          <cell r="P589" t="str">
            <v>Yes</v>
          </cell>
          <cell r="Q589" t="str">
            <v>Yes</v>
          </cell>
        </row>
        <row r="590">
          <cell r="J590">
            <v>40.303305114357499</v>
          </cell>
          <cell r="K590">
            <v>0.56026959419250488</v>
          </cell>
          <cell r="L590">
            <v>903768.13508444792</v>
          </cell>
          <cell r="M590">
            <v>52.590336407592986</v>
          </cell>
          <cell r="N590" t="str">
            <v>Yes</v>
          </cell>
          <cell r="O590" t="str">
            <v>Yes</v>
          </cell>
          <cell r="P590" t="str">
            <v>Yes</v>
          </cell>
          <cell r="Q590" t="str">
            <v>Yes</v>
          </cell>
        </row>
        <row r="591">
          <cell r="J591">
            <v>40.088989509094972</v>
          </cell>
          <cell r="K591">
            <v>0.51774489879608154</v>
          </cell>
          <cell r="L591">
            <v>783633.79931631614</v>
          </cell>
          <cell r="M591">
            <v>51.491250714025227</v>
          </cell>
          <cell r="N591" t="str">
            <v>Yes</v>
          </cell>
          <cell r="O591" t="str">
            <v>Yes</v>
          </cell>
          <cell r="P591" t="str">
            <v>Yes</v>
          </cell>
          <cell r="Q591" t="str">
            <v>Yes</v>
          </cell>
        </row>
        <row r="592">
          <cell r="J592">
            <v>38.369976310641505</v>
          </cell>
          <cell r="K592">
            <v>0.20753240585327148</v>
          </cell>
          <cell r="L592">
            <v>674806.92274476122</v>
          </cell>
          <cell r="M592">
            <v>49.092710822878871</v>
          </cell>
          <cell r="N592" t="str">
            <v>Yes</v>
          </cell>
          <cell r="O592" t="str">
            <v>Yes</v>
          </cell>
          <cell r="P592" t="str">
            <v>Yes</v>
          </cell>
          <cell r="Q592" t="str">
            <v>Yes</v>
          </cell>
        </row>
        <row r="593">
          <cell r="J593">
            <v>40.343625288223848</v>
          </cell>
          <cell r="K593">
            <v>0.56820785999298096</v>
          </cell>
          <cell r="L593">
            <v>439842.01983142109</v>
          </cell>
          <cell r="M593">
            <v>49.144492903724313</v>
          </cell>
          <cell r="N593" t="str">
            <v>No</v>
          </cell>
          <cell r="O593" t="str">
            <v>Yes</v>
          </cell>
          <cell r="P593" t="str">
            <v>Yes</v>
          </cell>
          <cell r="Q593" t="str">
            <v>Yes</v>
          </cell>
        </row>
        <row r="594">
          <cell r="J594">
            <v>40.977993295236956</v>
          </cell>
          <cell r="K594">
            <v>0.68757796287536621</v>
          </cell>
          <cell r="L594">
            <v>262155.81145793432</v>
          </cell>
          <cell r="M594">
            <v>48.394137037394103</v>
          </cell>
          <cell r="N594" t="str">
            <v>No</v>
          </cell>
          <cell r="O594" t="str">
            <v>Yes</v>
          </cell>
          <cell r="P594" t="str">
            <v>Yes</v>
          </cell>
          <cell r="Q594" t="str">
            <v>Yes</v>
          </cell>
        </row>
        <row r="595">
          <cell r="J595">
            <v>37.665236151078716</v>
          </cell>
          <cell r="K595">
            <v>0.1215280294418335</v>
          </cell>
          <cell r="L595">
            <v>1045644.0118006587</v>
          </cell>
          <cell r="M595">
            <v>51.228409018949606</v>
          </cell>
          <cell r="N595" t="str">
            <v>Yes</v>
          </cell>
          <cell r="O595" t="str">
            <v>Yes</v>
          </cell>
          <cell r="P595" t="str">
            <v>Yes</v>
          </cell>
          <cell r="Q595" t="str">
            <v>Yes</v>
          </cell>
        </row>
        <row r="596">
          <cell r="J596">
            <v>41.436192178516649</v>
          </cell>
          <cell r="K596">
            <v>0.76365089416503906</v>
          </cell>
          <cell r="L596">
            <v>471430.34222426545</v>
          </cell>
          <cell r="M596">
            <v>50.386821739084553</v>
          </cell>
          <cell r="N596" t="str">
            <v>Yes</v>
          </cell>
          <cell r="O596" t="str">
            <v>Yes</v>
          </cell>
          <cell r="P596" t="str">
            <v>Yes</v>
          </cell>
          <cell r="Q596" t="str">
            <v>Yes</v>
          </cell>
        </row>
        <row r="597">
          <cell r="J597">
            <v>40.890370301931398</v>
          </cell>
          <cell r="K597">
            <v>0.67190706729888916</v>
          </cell>
          <cell r="L597">
            <v>292548.39740884746</v>
          </cell>
          <cell r="M597">
            <v>48.541695731546497</v>
          </cell>
          <cell r="N597" t="str">
            <v>No</v>
          </cell>
          <cell r="O597" t="str">
            <v>Yes</v>
          </cell>
          <cell r="P597" t="str">
            <v>Yes</v>
          </cell>
          <cell r="Q597" t="str">
            <v>Yes</v>
          </cell>
        </row>
        <row r="598">
          <cell r="J598">
            <v>40.042946339817718</v>
          </cell>
          <cell r="K598">
            <v>0.50856614112854004</v>
          </cell>
          <cell r="L598">
            <v>-177781.29473705019</v>
          </cell>
          <cell r="M598">
            <v>44.231038726866245</v>
          </cell>
          <cell r="N598" t="str">
            <v>No</v>
          </cell>
          <cell r="O598" t="str">
            <v>No - check period 1</v>
          </cell>
          <cell r="P598" t="str">
            <v>No - check period 2</v>
          </cell>
          <cell r="Q598" t="str">
            <v>No</v>
          </cell>
        </row>
        <row r="599">
          <cell r="J599">
            <v>39.998392468114616</v>
          </cell>
          <cell r="K599">
            <v>0.49967944622039795</v>
          </cell>
          <cell r="L599">
            <v>358231.48399836943</v>
          </cell>
          <cell r="M599">
            <v>48.214179868227802</v>
          </cell>
          <cell r="N599" t="str">
            <v>No</v>
          </cell>
          <cell r="O599" t="str">
            <v>Yes</v>
          </cell>
          <cell r="P599" t="str">
            <v>Yes</v>
          </cell>
          <cell r="Q599" t="str">
            <v>Yes</v>
          </cell>
        </row>
        <row r="600">
          <cell r="J600">
            <v>37.053382685407996</v>
          </cell>
          <cell r="K600">
            <v>7.0333957672119141E-2</v>
          </cell>
          <cell r="L600">
            <v>1103131.7064010673</v>
          </cell>
          <cell r="M600">
            <v>51.097084805223858</v>
          </cell>
          <cell r="N600" t="str">
            <v>Yes</v>
          </cell>
          <cell r="O600" t="str">
            <v>Yes</v>
          </cell>
          <cell r="P600" t="str">
            <v>Yes</v>
          </cell>
          <cell r="Q600" t="str">
            <v>Yes</v>
          </cell>
        </row>
        <row r="601">
          <cell r="J601">
            <v>40.311765688820742</v>
          </cell>
          <cell r="K601">
            <v>0.56193745136260986</v>
          </cell>
          <cell r="L601">
            <v>703508.23289909028</v>
          </cell>
          <cell r="M601">
            <v>51.094663275580388</v>
          </cell>
          <cell r="N601" t="str">
            <v>Yes</v>
          </cell>
          <cell r="O601" t="str">
            <v>Yes</v>
          </cell>
          <cell r="P601" t="str">
            <v>Yes</v>
          </cell>
          <cell r="Q601" t="str">
            <v>Yes</v>
          </cell>
        </row>
        <row r="602">
          <cell r="J602">
            <v>40.979161995928735</v>
          </cell>
          <cell r="K602">
            <v>0.68778491020202637</v>
          </cell>
          <cell r="L602">
            <v>798511.85455742036</v>
          </cell>
          <cell r="M602">
            <v>52.421920726192184</v>
          </cell>
          <cell r="N602" t="str">
            <v>Yes</v>
          </cell>
          <cell r="O602" t="str">
            <v>Yes</v>
          </cell>
          <cell r="P602" t="str">
            <v>Yes</v>
          </cell>
          <cell r="Q602" t="str">
            <v>Yes</v>
          </cell>
        </row>
        <row r="603">
          <cell r="J603">
            <v>40.680447556078434</v>
          </cell>
          <cell r="K603">
            <v>0.6331561803817749</v>
          </cell>
          <cell r="L603">
            <v>611494.34690992557</v>
          </cell>
          <cell r="M603">
            <v>50.743059445085237</v>
          </cell>
          <cell r="N603" t="str">
            <v>Yes</v>
          </cell>
          <cell r="O603" t="str">
            <v>Yes</v>
          </cell>
          <cell r="P603" t="str">
            <v>Yes</v>
          </cell>
          <cell r="Q603" t="str">
            <v>Yes</v>
          </cell>
        </row>
        <row r="604">
          <cell r="J604">
            <v>43.416280378587544</v>
          </cell>
          <cell r="K604">
            <v>0.95619487762451172</v>
          </cell>
          <cell r="L604">
            <v>19723.513316179393</v>
          </cell>
          <cell r="M604">
            <v>48.817331743339309</v>
          </cell>
          <cell r="N604" t="str">
            <v>No</v>
          </cell>
          <cell r="O604" t="str">
            <v>No - check period 1</v>
          </cell>
          <cell r="P604" t="str">
            <v>Yes</v>
          </cell>
          <cell r="Q604" t="str">
            <v>Yes</v>
          </cell>
        </row>
        <row r="605">
          <cell r="J605">
            <v>41.024823177431244</v>
          </cell>
          <cell r="K605">
            <v>0.69581854343414307</v>
          </cell>
          <cell r="L605">
            <v>670217.03403518791</v>
          </cell>
          <cell r="M605">
            <v>51.500752659922</v>
          </cell>
          <cell r="N605" t="str">
            <v>Yes</v>
          </cell>
          <cell r="O605" t="str">
            <v>Yes</v>
          </cell>
          <cell r="P605" t="str">
            <v>Yes</v>
          </cell>
          <cell r="Q605" t="str">
            <v>Yes</v>
          </cell>
        </row>
        <row r="606">
          <cell r="J606">
            <v>39.190931703196838</v>
          </cell>
          <cell r="K606">
            <v>0.3429100513458252</v>
          </cell>
          <cell r="L606">
            <v>1359718.6635724586</v>
          </cell>
          <cell r="M606">
            <v>54.989997250959277</v>
          </cell>
          <cell r="N606" t="str">
            <v>Yes</v>
          </cell>
          <cell r="O606" t="str">
            <v>Yes</v>
          </cell>
          <cell r="P606" t="str">
            <v>Yes</v>
          </cell>
          <cell r="Q606" t="str">
            <v>Yes</v>
          </cell>
        </row>
        <row r="607">
          <cell r="J607">
            <v>40.409111180488253</v>
          </cell>
          <cell r="K607">
            <v>0.58104026317596436</v>
          </cell>
          <cell r="L607">
            <v>369600.29378544888</v>
          </cell>
          <cell r="M607">
            <v>48.677399162261281</v>
          </cell>
          <cell r="N607" t="str">
            <v>No</v>
          </cell>
          <cell r="O607" t="str">
            <v>Yes</v>
          </cell>
          <cell r="P607" t="str">
            <v>Yes</v>
          </cell>
          <cell r="Q607" t="str">
            <v>Yes</v>
          </cell>
        </row>
        <row r="608">
          <cell r="J608">
            <v>43.348759491927922</v>
          </cell>
          <cell r="K608">
            <v>0.9529719352722168</v>
          </cell>
          <cell r="L608">
            <v>257068.54956203653</v>
          </cell>
          <cell r="M608">
            <v>50.537086179974722</v>
          </cell>
          <cell r="N608" t="str">
            <v>No</v>
          </cell>
          <cell r="O608" t="str">
            <v>Yes</v>
          </cell>
          <cell r="P608" t="str">
            <v>Yes</v>
          </cell>
          <cell r="Q608" t="str">
            <v>Yes</v>
          </cell>
        </row>
        <row r="609">
          <cell r="J609">
            <v>42.15341970033478</v>
          </cell>
          <cell r="K609">
            <v>0.85919487476348877</v>
          </cell>
          <cell r="L609">
            <v>218066.10377927287</v>
          </cell>
          <cell r="M609">
            <v>49.14454292593291</v>
          </cell>
          <cell r="N609" t="str">
            <v>No</v>
          </cell>
          <cell r="O609" t="str">
            <v>Yes</v>
          </cell>
          <cell r="P609" t="str">
            <v>Yes</v>
          </cell>
          <cell r="Q609" t="str">
            <v>Yes</v>
          </cell>
        </row>
        <row r="610">
          <cell r="J610">
            <v>40.22477706806967</v>
          </cell>
          <cell r="K610">
            <v>0.54474234580993652</v>
          </cell>
          <cell r="L610">
            <v>544957.22049494018</v>
          </cell>
          <cell r="M610">
            <v>49.82430608724826</v>
          </cell>
          <cell r="N610" t="str">
            <v>Yes</v>
          </cell>
          <cell r="O610" t="str">
            <v>Yes</v>
          </cell>
          <cell r="P610" t="str">
            <v>Yes</v>
          </cell>
          <cell r="Q610" t="str">
            <v>Yes</v>
          </cell>
        </row>
        <row r="611">
          <cell r="J611">
            <v>44.130015440750867</v>
          </cell>
          <cell r="K611">
            <v>0.98053872585296631</v>
          </cell>
          <cell r="L611">
            <v>-48728.065816327115</v>
          </cell>
          <cell r="M611">
            <v>48.960076936782571</v>
          </cell>
          <cell r="N611" t="str">
            <v>No</v>
          </cell>
          <cell r="O611" t="str">
            <v>No - check period 1</v>
          </cell>
          <cell r="P611" t="str">
            <v>Yes</v>
          </cell>
          <cell r="Q611" t="str">
            <v>No</v>
          </cell>
        </row>
        <row r="612">
          <cell r="J612">
            <v>41.651510501687881</v>
          </cell>
          <cell r="K612">
            <v>0.79552841186523438</v>
          </cell>
          <cell r="L612">
            <v>240502.66907144152</v>
          </cell>
          <cell r="M612">
            <v>48.851221789664123</v>
          </cell>
          <cell r="N612" t="str">
            <v>No</v>
          </cell>
          <cell r="O612" t="str">
            <v>Yes</v>
          </cell>
          <cell r="P612" t="str">
            <v>Yes</v>
          </cell>
          <cell r="Q612" t="str">
            <v>Yes</v>
          </cell>
        </row>
        <row r="613">
          <cell r="J613">
            <v>40.856887254485628</v>
          </cell>
          <cell r="K613">
            <v>0.66583597660064697</v>
          </cell>
          <cell r="L613">
            <v>620091.57033999846</v>
          </cell>
          <cell r="M613">
            <v>50.969930624705739</v>
          </cell>
          <cell r="N613" t="str">
            <v>Yes</v>
          </cell>
          <cell r="O613" t="str">
            <v>Yes</v>
          </cell>
          <cell r="P613" t="str">
            <v>Yes</v>
          </cell>
          <cell r="Q613" t="str">
            <v>Yes</v>
          </cell>
        </row>
        <row r="614">
          <cell r="J614">
            <v>41.809548848541453</v>
          </cell>
          <cell r="K614">
            <v>0.81720757484436035</v>
          </cell>
          <cell r="L614">
            <v>839383.21406071633</v>
          </cell>
          <cell r="M614">
            <v>53.492732503218576</v>
          </cell>
          <cell r="N614" t="str">
            <v>Yes</v>
          </cell>
          <cell r="O614" t="str">
            <v>Yes</v>
          </cell>
          <cell r="P614" t="str">
            <v>Yes</v>
          </cell>
          <cell r="Q614" t="str">
            <v>Yes</v>
          </cell>
        </row>
        <row r="615">
          <cell r="J615">
            <v>40.236086634686217</v>
          </cell>
          <cell r="K615">
            <v>0.54698359966278076</v>
          </cell>
          <cell r="L615">
            <v>718385.60694616707</v>
          </cell>
          <cell r="M615">
            <v>51.13672967927414</v>
          </cell>
          <cell r="N615" t="str">
            <v>Yes</v>
          </cell>
          <cell r="O615" t="str">
            <v>Yes</v>
          </cell>
          <cell r="P615" t="str">
            <v>Yes</v>
          </cell>
          <cell r="Q615" t="str">
            <v>Yes</v>
          </cell>
        </row>
        <row r="616">
          <cell r="J616">
            <v>42.83528606814798</v>
          </cell>
          <cell r="K616">
            <v>0.92185258865356445</v>
          </cell>
          <cell r="L616">
            <v>359883.84569905116</v>
          </cell>
          <cell r="M616">
            <v>50.836571416584775</v>
          </cell>
          <cell r="N616" t="str">
            <v>No</v>
          </cell>
          <cell r="O616" t="str">
            <v>Yes</v>
          </cell>
          <cell r="P616" t="str">
            <v>Yes</v>
          </cell>
          <cell r="Q616" t="str">
            <v>Yes</v>
          </cell>
        </row>
        <row r="617">
          <cell r="J617">
            <v>36.8501379044028</v>
          </cell>
          <cell r="K617">
            <v>5.7636380195617676E-2</v>
          </cell>
          <cell r="L617">
            <v>401645.15288207028</v>
          </cell>
          <cell r="M617">
            <v>45.643665897659957</v>
          </cell>
          <cell r="N617" t="str">
            <v>No</v>
          </cell>
          <cell r="O617" t="str">
            <v>Yes</v>
          </cell>
          <cell r="P617" t="str">
            <v>Yes</v>
          </cell>
          <cell r="Q617" t="str">
            <v>Yes</v>
          </cell>
        </row>
        <row r="618">
          <cell r="J618">
            <v>40.702802935848013</v>
          </cell>
          <cell r="K618">
            <v>0.63735651969909668</v>
          </cell>
          <cell r="L618">
            <v>235837.65247042803</v>
          </cell>
          <cell r="M618">
            <v>47.943373273301404</v>
          </cell>
          <cell r="N618" t="str">
            <v>No</v>
          </cell>
          <cell r="O618" t="str">
            <v>Yes</v>
          </cell>
          <cell r="P618" t="str">
            <v>Yes</v>
          </cell>
          <cell r="Q618" t="str">
            <v>Yes</v>
          </cell>
        </row>
        <row r="619">
          <cell r="J619">
            <v>40.372276645066449</v>
          </cell>
          <cell r="K619">
            <v>0.57383191585540771</v>
          </cell>
          <cell r="L619">
            <v>593031.13500112831</v>
          </cell>
          <cell r="M619">
            <v>50.320924300467595</v>
          </cell>
          <cell r="N619" t="str">
            <v>Yes</v>
          </cell>
          <cell r="O619" t="str">
            <v>Yes</v>
          </cell>
          <cell r="P619" t="str">
            <v>Yes</v>
          </cell>
          <cell r="Q619" t="str">
            <v>Yes</v>
          </cell>
        </row>
        <row r="620">
          <cell r="J620">
            <v>43.855529939755797</v>
          </cell>
          <cell r="K620">
            <v>0.97305774688720703</v>
          </cell>
          <cell r="L620">
            <v>30296.599805655074</v>
          </cell>
          <cell r="M620">
            <v>49.300825948012061</v>
          </cell>
          <cell r="N620" t="str">
            <v>No</v>
          </cell>
          <cell r="O620" t="str">
            <v>No - check period 1</v>
          </cell>
          <cell r="P620" t="str">
            <v>Yes</v>
          </cell>
          <cell r="Q620" t="str">
            <v>Yes</v>
          </cell>
        </row>
        <row r="621">
          <cell r="J621">
            <v>41.716448423394468</v>
          </cell>
          <cell r="K621">
            <v>0.80461561679840088</v>
          </cell>
          <cell r="L621">
            <v>722054.59592243214</v>
          </cell>
          <cell r="M621">
            <v>52.526230673538521</v>
          </cell>
          <cell r="N621" t="str">
            <v>Yes</v>
          </cell>
          <cell r="O621" t="str">
            <v>Yes</v>
          </cell>
          <cell r="P621" t="str">
            <v>Yes</v>
          </cell>
          <cell r="Q621" t="str">
            <v>Yes</v>
          </cell>
        </row>
        <row r="622">
          <cell r="J622">
            <v>43.033974280697294</v>
          </cell>
          <cell r="K622">
            <v>0.93536496162414551</v>
          </cell>
          <cell r="L622">
            <v>28820.674014997552</v>
          </cell>
          <cell r="M622">
            <v>48.533901361952303</v>
          </cell>
          <cell r="N622" t="str">
            <v>No</v>
          </cell>
          <cell r="O622" t="str">
            <v>No - check period 1</v>
          </cell>
          <cell r="P622" t="str">
            <v>Yes</v>
          </cell>
          <cell r="Q622" t="str">
            <v>Yes</v>
          </cell>
        </row>
        <row r="623">
          <cell r="J623">
            <v>39.660817593394313</v>
          </cell>
          <cell r="K623">
            <v>0.43266570568084717</v>
          </cell>
          <cell r="L623">
            <v>675611.49630170129</v>
          </cell>
          <cell r="M623">
            <v>50.286345311906189</v>
          </cell>
          <cell r="N623" t="str">
            <v>Yes</v>
          </cell>
          <cell r="O623" t="str">
            <v>Yes</v>
          </cell>
          <cell r="P623" t="str">
            <v>Yes</v>
          </cell>
          <cell r="Q623" t="str">
            <v>Yes</v>
          </cell>
        </row>
        <row r="624">
          <cell r="J624">
            <v>38.912940100126434</v>
          </cell>
          <cell r="K624">
            <v>0.29338216781616211</v>
          </cell>
          <cell r="L624">
            <v>927429.8754250335</v>
          </cell>
          <cell r="M624">
            <v>51.488820089434739</v>
          </cell>
          <cell r="N624" t="str">
            <v>Yes</v>
          </cell>
          <cell r="O624" t="str">
            <v>Yes</v>
          </cell>
          <cell r="P624" t="str">
            <v>Yes</v>
          </cell>
          <cell r="Q624" t="str">
            <v>Yes</v>
          </cell>
        </row>
        <row r="625">
          <cell r="J625">
            <v>34.836980476975441</v>
          </cell>
          <cell r="K625">
            <v>4.918217658996582E-3</v>
          </cell>
          <cell r="L625">
            <v>1452364.0628914773</v>
          </cell>
          <cell r="M625">
            <v>51.67983216670109</v>
          </cell>
          <cell r="N625" t="str">
            <v>Yes</v>
          </cell>
          <cell r="O625" t="str">
            <v>Yes</v>
          </cell>
          <cell r="P625" t="str">
            <v>Yes</v>
          </cell>
          <cell r="Q625" t="str">
            <v>Yes</v>
          </cell>
        </row>
        <row r="626">
          <cell r="J626">
            <v>40.478446509077912</v>
          </cell>
          <cell r="K626">
            <v>0.59453368186950684</v>
          </cell>
          <cell r="L626">
            <v>473074.23929888941</v>
          </cell>
          <cell r="M626">
            <v>49.518022377742454</v>
          </cell>
          <cell r="N626" t="str">
            <v>Yes</v>
          </cell>
          <cell r="O626" t="str">
            <v>Yes</v>
          </cell>
          <cell r="P626" t="str">
            <v>Yes</v>
          </cell>
          <cell r="Q626" t="str">
            <v>Yes</v>
          </cell>
        </row>
        <row r="627">
          <cell r="J627">
            <v>37.095155777060427</v>
          </cell>
          <cell r="K627">
            <v>7.3192000389099121E-2</v>
          </cell>
          <cell r="L627">
            <v>981826.07494353433</v>
          </cell>
          <cell r="M627">
            <v>50.224811174120987</v>
          </cell>
          <cell r="N627" t="str">
            <v>Yes</v>
          </cell>
          <cell r="O627" t="str">
            <v>Yes</v>
          </cell>
          <cell r="P627" t="str">
            <v>Yes</v>
          </cell>
          <cell r="Q627" t="str">
            <v>Yes</v>
          </cell>
        </row>
        <row r="628">
          <cell r="J628">
            <v>39.648214270564495</v>
          </cell>
          <cell r="K628">
            <v>0.43018913269042969</v>
          </cell>
          <cell r="L628">
            <v>664492.45795041695</v>
          </cell>
          <cell r="M628">
            <v>50.19127355699311</v>
          </cell>
          <cell r="N628" t="str">
            <v>Yes</v>
          </cell>
          <cell r="O628" t="str">
            <v>Yes</v>
          </cell>
          <cell r="P628" t="str">
            <v>Yes</v>
          </cell>
          <cell r="Q628" t="str">
            <v>Yes</v>
          </cell>
        </row>
        <row r="629">
          <cell r="J629">
            <v>40.428447037847945</v>
          </cell>
          <cell r="K629">
            <v>0.58481371402740479</v>
          </cell>
          <cell r="L629">
            <v>597863.86610602657</v>
          </cell>
          <cell r="M629">
            <v>50.40888380681281</v>
          </cell>
          <cell r="N629" t="str">
            <v>Yes</v>
          </cell>
          <cell r="O629" t="str">
            <v>Yes</v>
          </cell>
          <cell r="P629" t="str">
            <v>Yes</v>
          </cell>
          <cell r="Q629" t="str">
            <v>Yes</v>
          </cell>
        </row>
        <row r="630">
          <cell r="J630">
            <v>43.314953573863022</v>
          </cell>
          <cell r="K630">
            <v>0.95128846168518066</v>
          </cell>
          <cell r="L630">
            <v>116750.31753819622</v>
          </cell>
          <cell r="M630">
            <v>49.452541032951558</v>
          </cell>
          <cell r="N630" t="str">
            <v>No</v>
          </cell>
          <cell r="O630" t="str">
            <v>No - check period 1</v>
          </cell>
          <cell r="P630" t="str">
            <v>No - check period 1</v>
          </cell>
          <cell r="Q630" t="str">
            <v>Yes</v>
          </cell>
        </row>
        <row r="631">
          <cell r="J631">
            <v>40.116588125820272</v>
          </cell>
          <cell r="K631">
            <v>0.52324283123016357</v>
          </cell>
          <cell r="L631">
            <v>22647.954028915265</v>
          </cell>
          <cell r="M631">
            <v>45.803518686443567</v>
          </cell>
          <cell r="N631" t="str">
            <v>No</v>
          </cell>
          <cell r="O631" t="str">
            <v>No - check period 1</v>
          </cell>
          <cell r="P631" t="str">
            <v>No - check period 1</v>
          </cell>
          <cell r="Q631" t="str">
            <v>Yes</v>
          </cell>
        </row>
        <row r="632">
          <cell r="J632">
            <v>40.684758560964838</v>
          </cell>
          <cell r="K632">
            <v>0.63396692276000977</v>
          </cell>
          <cell r="L632">
            <v>135981.77015382913</v>
          </cell>
          <cell r="M632">
            <v>47.177101249690168</v>
          </cell>
          <cell r="N632" t="str">
            <v>No</v>
          </cell>
          <cell r="O632" t="str">
            <v>No - check period 1</v>
          </cell>
          <cell r="P632" t="str">
            <v>No - check period 1</v>
          </cell>
          <cell r="Q632" t="str">
            <v>Yes</v>
          </cell>
        </row>
        <row r="633">
          <cell r="J633">
            <v>41.673947735980619</v>
          </cell>
          <cell r="K633">
            <v>0.79869663715362549</v>
          </cell>
          <cell r="L633">
            <v>1007370.4167468934</v>
          </cell>
          <cell r="M633">
            <v>54.62914613308385</v>
          </cell>
          <cell r="N633" t="str">
            <v>Yes</v>
          </cell>
          <cell r="O633" t="str">
            <v>Yes</v>
          </cell>
          <cell r="P633" t="str">
            <v>Yes</v>
          </cell>
          <cell r="Q633" t="str">
            <v>Yes</v>
          </cell>
        </row>
        <row r="634">
          <cell r="J634">
            <v>38.92337200435577</v>
          </cell>
          <cell r="K634">
            <v>0.29518008232116699</v>
          </cell>
          <cell r="L634">
            <v>1122332.0446521984</v>
          </cell>
          <cell r="M634">
            <v>52.96165126201231</v>
          </cell>
          <cell r="N634" t="str">
            <v>Yes</v>
          </cell>
          <cell r="O634" t="str">
            <v>Yes</v>
          </cell>
          <cell r="P634" t="str">
            <v>Yes</v>
          </cell>
          <cell r="Q634" t="str">
            <v>Yes</v>
          </cell>
        </row>
        <row r="635">
          <cell r="J635">
            <v>39.434974142786814</v>
          </cell>
          <cell r="K635">
            <v>0.38877522945404053</v>
          </cell>
          <cell r="L635">
            <v>738064.55555746029</v>
          </cell>
          <cell r="M635">
            <v>50.547433955944143</v>
          </cell>
          <cell r="N635" t="str">
            <v>Yes</v>
          </cell>
          <cell r="O635" t="str">
            <v>Yes</v>
          </cell>
          <cell r="P635" t="str">
            <v>Yes</v>
          </cell>
          <cell r="Q635" t="str">
            <v>Yes</v>
          </cell>
        </row>
        <row r="636">
          <cell r="J636">
            <v>39.274141373462044</v>
          </cell>
          <cell r="K636">
            <v>0.35832881927490234</v>
          </cell>
          <cell r="L636">
            <v>304532.93410026003</v>
          </cell>
          <cell r="M636">
            <v>47.144714143360034</v>
          </cell>
          <cell r="N636" t="str">
            <v>No</v>
          </cell>
          <cell r="O636" t="str">
            <v>Yes</v>
          </cell>
          <cell r="P636" t="str">
            <v>Yes</v>
          </cell>
          <cell r="Q636" t="str">
            <v>Yes</v>
          </cell>
        </row>
        <row r="637">
          <cell r="J637">
            <v>41.220105332322419</v>
          </cell>
          <cell r="K637">
            <v>0.72908651828765869</v>
          </cell>
          <cell r="L637">
            <v>186605.0152670797</v>
          </cell>
          <cell r="M637">
            <v>48.049684108991642</v>
          </cell>
          <cell r="N637" t="str">
            <v>No</v>
          </cell>
          <cell r="O637" t="str">
            <v>Yes</v>
          </cell>
          <cell r="P637" t="str">
            <v>Yes</v>
          </cell>
          <cell r="Q637" t="str">
            <v>Yes</v>
          </cell>
        </row>
        <row r="638">
          <cell r="J638">
            <v>39.330379978346173</v>
          </cell>
          <cell r="K638">
            <v>0.36888432502746582</v>
          </cell>
          <cell r="L638">
            <v>516965.10432675853</v>
          </cell>
          <cell r="M638">
            <v>48.791295183764305</v>
          </cell>
          <cell r="N638" t="str">
            <v>Yes</v>
          </cell>
          <cell r="O638" t="str">
            <v>Yes</v>
          </cell>
          <cell r="P638" t="str">
            <v>Yes</v>
          </cell>
          <cell r="Q638" t="str">
            <v>Yes</v>
          </cell>
        </row>
        <row r="639">
          <cell r="J639">
            <v>39.250221662805416</v>
          </cell>
          <cell r="K639">
            <v>0.35387122631072998</v>
          </cell>
          <cell r="L639">
            <v>745970.39596834756</v>
          </cell>
          <cell r="M639">
            <v>50.436812115367502</v>
          </cell>
          <cell r="N639" t="str">
            <v>Yes</v>
          </cell>
          <cell r="O639" t="str">
            <v>Yes</v>
          </cell>
          <cell r="P639" t="str">
            <v>Yes</v>
          </cell>
          <cell r="Q639" t="str">
            <v>Yes</v>
          </cell>
        </row>
        <row r="640">
          <cell r="J640">
            <v>41.412690835422836</v>
          </cell>
          <cell r="K640">
            <v>0.76001310348510742</v>
          </cell>
          <cell r="L640">
            <v>963319.79725431581</v>
          </cell>
          <cell r="M640">
            <v>54.058074409840629</v>
          </cell>
          <cell r="N640" t="str">
            <v>Yes</v>
          </cell>
          <cell r="O640" t="str">
            <v>Yes</v>
          </cell>
          <cell r="P640" t="str">
            <v>Yes</v>
          </cell>
          <cell r="Q640" t="str">
            <v>Yes</v>
          </cell>
        </row>
        <row r="641">
          <cell r="J641">
            <v>41.5895511751296</v>
          </cell>
          <cell r="K641">
            <v>0.78662788867950439</v>
          </cell>
          <cell r="L641">
            <v>108428.80471694074</v>
          </cell>
          <cell r="M641">
            <v>47.802669895463623</v>
          </cell>
          <cell r="N641" t="str">
            <v>No</v>
          </cell>
          <cell r="O641" t="str">
            <v>No - check period 1</v>
          </cell>
          <cell r="P641" t="str">
            <v>No - check period 1</v>
          </cell>
          <cell r="Q641" t="str">
            <v>Yes</v>
          </cell>
        </row>
        <row r="642">
          <cell r="J642">
            <v>42.235865395050496</v>
          </cell>
          <cell r="K642">
            <v>0.86820197105407715</v>
          </cell>
          <cell r="L642">
            <v>451446.82759537152</v>
          </cell>
          <cell r="M642">
            <v>50.972506768448511</v>
          </cell>
          <cell r="N642" t="str">
            <v>Yes</v>
          </cell>
          <cell r="O642" t="str">
            <v>Yes</v>
          </cell>
          <cell r="P642" t="str">
            <v>Yes</v>
          </cell>
          <cell r="Q642" t="str">
            <v>Yes</v>
          </cell>
        </row>
        <row r="643">
          <cell r="J643">
            <v>40.93952621682547</v>
          </cell>
          <cell r="K643">
            <v>0.68073785305023193</v>
          </cell>
          <cell r="L643">
            <v>389765.58206654713</v>
          </cell>
          <cell r="M643">
            <v>49.316780758817913</v>
          </cell>
          <cell r="N643" t="str">
            <v>No</v>
          </cell>
          <cell r="O643" t="str">
            <v>Yes</v>
          </cell>
          <cell r="P643" t="str">
            <v>Yes</v>
          </cell>
          <cell r="Q643" t="str">
            <v>Yes</v>
          </cell>
        </row>
        <row r="644">
          <cell r="J644">
            <v>38.308767317212187</v>
          </cell>
          <cell r="K644">
            <v>0.198883056640625</v>
          </cell>
          <cell r="L644">
            <v>802264.35316086886</v>
          </cell>
          <cell r="M644">
            <v>49.993287929100916</v>
          </cell>
          <cell r="N644" t="str">
            <v>Yes</v>
          </cell>
          <cell r="O644" t="str">
            <v>Yes</v>
          </cell>
          <cell r="P644" t="str">
            <v>Yes</v>
          </cell>
          <cell r="Q644" t="str">
            <v>Yes</v>
          </cell>
        </row>
        <row r="645">
          <cell r="J645">
            <v>38.387784216902219</v>
          </cell>
          <cell r="K645">
            <v>0.2100902795791626</v>
          </cell>
          <cell r="L645">
            <v>671661.54227448837</v>
          </cell>
          <cell r="M645">
            <v>49.085480339999776</v>
          </cell>
          <cell r="N645" t="str">
            <v>Yes</v>
          </cell>
          <cell r="O645" t="str">
            <v>Yes</v>
          </cell>
          <cell r="P645" t="str">
            <v>Yes</v>
          </cell>
          <cell r="Q645" t="str">
            <v>Yes</v>
          </cell>
        </row>
        <row r="646">
          <cell r="J646">
            <v>43.144587026326917</v>
          </cell>
          <cell r="K646">
            <v>0.94205880165100098</v>
          </cell>
          <cell r="L646">
            <v>664380.30147051066</v>
          </cell>
          <cell r="M646">
            <v>53.407149051781744</v>
          </cell>
          <cell r="N646" t="str">
            <v>Yes</v>
          </cell>
          <cell r="O646" t="str">
            <v>Yes</v>
          </cell>
          <cell r="P646" t="str">
            <v>Yes</v>
          </cell>
          <cell r="Q646" t="str">
            <v>Yes</v>
          </cell>
        </row>
        <row r="647">
          <cell r="J647">
            <v>41.105058800021652</v>
          </cell>
          <cell r="K647">
            <v>0.70970714092254639</v>
          </cell>
          <cell r="L647">
            <v>-389580.24276439333</v>
          </cell>
          <cell r="M647">
            <v>43.618112057447433</v>
          </cell>
          <cell r="N647" t="str">
            <v>No</v>
          </cell>
          <cell r="O647" t="str">
            <v>No - check period 1</v>
          </cell>
          <cell r="P647" t="str">
            <v>No - check period 2</v>
          </cell>
          <cell r="Q647" t="str">
            <v>No</v>
          </cell>
        </row>
        <row r="648">
          <cell r="J648">
            <v>41.273933776246849</v>
          </cell>
          <cell r="K648">
            <v>0.73792695999145508</v>
          </cell>
          <cell r="L648">
            <v>120517.60762166651</v>
          </cell>
          <cell r="M648">
            <v>47.603053998318501</v>
          </cell>
          <cell r="N648" t="str">
            <v>No</v>
          </cell>
          <cell r="O648" t="str">
            <v>No - check period 1</v>
          </cell>
          <cell r="P648" t="str">
            <v>No - check period 1</v>
          </cell>
          <cell r="Q648" t="str">
            <v>Yes</v>
          </cell>
        </row>
        <row r="649">
          <cell r="J649">
            <v>40.334271135216113</v>
          </cell>
          <cell r="K649">
            <v>0.5663682222366333</v>
          </cell>
          <cell r="L649">
            <v>85846.400866686134</v>
          </cell>
          <cell r="M649">
            <v>46.478254615794867</v>
          </cell>
          <cell r="N649" t="str">
            <v>No</v>
          </cell>
          <cell r="O649" t="str">
            <v>No - check period 1</v>
          </cell>
          <cell r="P649" t="str">
            <v>No - check period 1</v>
          </cell>
          <cell r="Q649" t="str">
            <v>Yes</v>
          </cell>
        </row>
        <row r="650">
          <cell r="J650">
            <v>41.005930698738666</v>
          </cell>
          <cell r="K650">
            <v>0.6925055980682373</v>
          </cell>
          <cell r="L650">
            <v>785131.65985292406</v>
          </cell>
          <cell r="M650">
            <v>52.346096152905375</v>
          </cell>
          <cell r="N650" t="str">
            <v>Yes</v>
          </cell>
          <cell r="O650" t="str">
            <v>Yes</v>
          </cell>
          <cell r="P650" t="str">
            <v>Yes</v>
          </cell>
          <cell r="Q650" t="str">
            <v>Yes</v>
          </cell>
        </row>
        <row r="651">
          <cell r="J651">
            <v>39.278998075169511</v>
          </cell>
          <cell r="K651">
            <v>0.35923612117767334</v>
          </cell>
          <cell r="L651">
            <v>811431.73957680049</v>
          </cell>
          <cell r="M651">
            <v>50.954739789449377</v>
          </cell>
          <cell r="N651" t="str">
            <v>Yes</v>
          </cell>
          <cell r="O651" t="str">
            <v>Yes</v>
          </cell>
          <cell r="P651" t="str">
            <v>Yes</v>
          </cell>
          <cell r="Q651" t="str">
            <v>Yes</v>
          </cell>
        </row>
        <row r="652">
          <cell r="J652">
            <v>40.734362401999533</v>
          </cell>
          <cell r="K652">
            <v>0.64325809478759766</v>
          </cell>
          <cell r="L652">
            <v>555285.66721437196</v>
          </cell>
          <cell r="M652">
            <v>50.370673660654575</v>
          </cell>
          <cell r="N652" t="str">
            <v>Yes</v>
          </cell>
          <cell r="O652" t="str">
            <v>Yes</v>
          </cell>
          <cell r="P652" t="str">
            <v>Yes</v>
          </cell>
          <cell r="Q652" t="str">
            <v>Yes</v>
          </cell>
        </row>
        <row r="653">
          <cell r="J653">
            <v>38.654047885793261</v>
          </cell>
          <cell r="K653">
            <v>0.2504812479019165</v>
          </cell>
          <cell r="L653">
            <v>1330665.1489312882</v>
          </cell>
          <cell r="M653">
            <v>54.277935659047216</v>
          </cell>
          <cell r="N653" t="str">
            <v>Yes</v>
          </cell>
          <cell r="O653" t="str">
            <v>Yes</v>
          </cell>
          <cell r="P653" t="str">
            <v>Yes</v>
          </cell>
          <cell r="Q653" t="str">
            <v>Yes</v>
          </cell>
        </row>
        <row r="654">
          <cell r="J654">
            <v>40.905959041119786</v>
          </cell>
          <cell r="K654">
            <v>0.67471814155578613</v>
          </cell>
          <cell r="L654">
            <v>684418.68200270389</v>
          </cell>
          <cell r="M654">
            <v>51.498015080869664</v>
          </cell>
          <cell r="N654" t="str">
            <v>Yes</v>
          </cell>
          <cell r="O654" t="str">
            <v>Yes</v>
          </cell>
          <cell r="P654" t="str">
            <v>Yes</v>
          </cell>
          <cell r="Q654" t="str">
            <v>Yes</v>
          </cell>
        </row>
        <row r="655">
          <cell r="J655">
            <v>40.642062332190108</v>
          </cell>
          <cell r="K655">
            <v>0.62590682506561279</v>
          </cell>
          <cell r="L655">
            <v>336717.36835464626</v>
          </cell>
          <cell r="M655">
            <v>48.644848346884828</v>
          </cell>
          <cell r="N655" t="str">
            <v>No</v>
          </cell>
          <cell r="O655" t="str">
            <v>Yes</v>
          </cell>
          <cell r="P655" t="str">
            <v>Yes</v>
          </cell>
          <cell r="Q655" t="str">
            <v>Yes</v>
          </cell>
        </row>
        <row r="656">
          <cell r="J656">
            <v>42.391620910202619</v>
          </cell>
          <cell r="K656">
            <v>0.88411474227905273</v>
          </cell>
          <cell r="L656">
            <v>223796.32986737578</v>
          </cell>
          <cell r="M656">
            <v>49.40671159492922</v>
          </cell>
          <cell r="N656" t="str">
            <v>No</v>
          </cell>
          <cell r="O656" t="str">
            <v>Yes</v>
          </cell>
          <cell r="P656" t="str">
            <v>Yes</v>
          </cell>
          <cell r="Q656" t="str">
            <v>Yes</v>
          </cell>
        </row>
        <row r="657">
          <cell r="J657">
            <v>44.370995156932622</v>
          </cell>
          <cell r="K657">
            <v>0.98557388782501221</v>
          </cell>
          <cell r="L657">
            <v>239925.6252442284</v>
          </cell>
          <cell r="M657">
            <v>51.348857949778903</v>
          </cell>
          <cell r="N657" t="str">
            <v>No</v>
          </cell>
          <cell r="O657" t="str">
            <v>Yes</v>
          </cell>
          <cell r="P657" t="str">
            <v>Yes</v>
          </cell>
          <cell r="Q657" t="str">
            <v>Yes</v>
          </cell>
        </row>
        <row r="658">
          <cell r="J658">
            <v>39.47774540487444</v>
          </cell>
          <cell r="K658">
            <v>0.39699721336364746</v>
          </cell>
          <cell r="L658">
            <v>1148654.7354504191</v>
          </cell>
          <cell r="M658">
            <v>53.669301804620773</v>
          </cell>
          <cell r="N658" t="str">
            <v>Yes</v>
          </cell>
          <cell r="O658" t="str">
            <v>Yes</v>
          </cell>
          <cell r="P658" t="str">
            <v>Yes</v>
          </cell>
          <cell r="Q658" t="str">
            <v>Yes</v>
          </cell>
        </row>
        <row r="659">
          <cell r="J659">
            <v>37.248196450527757</v>
          </cell>
          <cell r="K659">
            <v>8.4426283836364746E-2</v>
          </cell>
          <cell r="L659">
            <v>1052172.3545488718</v>
          </cell>
          <cell r="M659">
            <v>50.893737706064712</v>
          </cell>
          <cell r="N659" t="str">
            <v>Yes</v>
          </cell>
          <cell r="O659" t="str">
            <v>Yes</v>
          </cell>
          <cell r="P659" t="str">
            <v>Yes</v>
          </cell>
          <cell r="Q659" t="str">
            <v>Yes</v>
          </cell>
        </row>
        <row r="660">
          <cell r="J660">
            <v>40.678876403981121</v>
          </cell>
          <cell r="K660">
            <v>0.63286018371582031</v>
          </cell>
          <cell r="L660">
            <v>388711.92587978672</v>
          </cell>
          <cell r="M660">
            <v>49.069068508106284</v>
          </cell>
          <cell r="N660" t="str">
            <v>No</v>
          </cell>
          <cell r="O660" t="str">
            <v>Yes</v>
          </cell>
          <cell r="P660" t="str">
            <v>Yes</v>
          </cell>
          <cell r="Q660" t="str">
            <v>Yes</v>
          </cell>
        </row>
        <row r="661">
          <cell r="J661">
            <v>39.080878296808805</v>
          </cell>
          <cell r="K661">
            <v>0.32291567325592041</v>
          </cell>
          <cell r="L661">
            <v>584420.44469815632</v>
          </cell>
          <cell r="M661">
            <v>49.068172655825038</v>
          </cell>
          <cell r="N661" t="str">
            <v>Yes</v>
          </cell>
          <cell r="O661" t="str">
            <v>Yes</v>
          </cell>
          <cell r="P661" t="str">
            <v>Yes</v>
          </cell>
          <cell r="Q661" t="str">
            <v>Yes</v>
          </cell>
        </row>
        <row r="662">
          <cell r="J662">
            <v>41.83659722097218</v>
          </cell>
          <cell r="K662">
            <v>0.82076859474182129</v>
          </cell>
          <cell r="L662">
            <v>236281.66354299663</v>
          </cell>
          <cell r="M662">
            <v>48.989815139793791</v>
          </cell>
          <cell r="N662" t="str">
            <v>No</v>
          </cell>
          <cell r="O662" t="str">
            <v>Yes</v>
          </cell>
          <cell r="P662" t="str">
            <v>Yes</v>
          </cell>
          <cell r="Q662" t="str">
            <v>Yes</v>
          </cell>
        </row>
        <row r="663">
          <cell r="J663">
            <v>39.428978298965376</v>
          </cell>
          <cell r="K663">
            <v>0.3876265287399292</v>
          </cell>
          <cell r="L663">
            <v>712635.16964464169</v>
          </cell>
          <cell r="M663">
            <v>50.351005837728735</v>
          </cell>
          <cell r="N663" t="str">
            <v>Yes</v>
          </cell>
          <cell r="O663" t="str">
            <v>Yes</v>
          </cell>
          <cell r="P663" t="str">
            <v>Yes</v>
          </cell>
          <cell r="Q663" t="str">
            <v>Yes</v>
          </cell>
        </row>
        <row r="664">
          <cell r="J664">
            <v>41.444846020604018</v>
          </cell>
          <cell r="K664">
            <v>0.76498270034790039</v>
          </cell>
          <cell r="L664">
            <v>806737.43567212461</v>
          </cell>
          <cell r="M664">
            <v>52.912111085606739</v>
          </cell>
          <cell r="N664" t="str">
            <v>Yes</v>
          </cell>
          <cell r="O664" t="str">
            <v>Yes</v>
          </cell>
          <cell r="P664" t="str">
            <v>Yes</v>
          </cell>
          <cell r="Q664" t="str">
            <v>Yes</v>
          </cell>
        </row>
        <row r="665">
          <cell r="J665">
            <v>37.856366462656297</v>
          </cell>
          <cell r="K665">
            <v>0.14190113544464111</v>
          </cell>
          <cell r="L665">
            <v>905103.08489109832</v>
          </cell>
          <cell r="M665">
            <v>50.349136826116592</v>
          </cell>
          <cell r="N665" t="str">
            <v>Yes</v>
          </cell>
          <cell r="O665" t="str">
            <v>Yes</v>
          </cell>
          <cell r="P665" t="str">
            <v>Yes</v>
          </cell>
          <cell r="Q665" t="str">
            <v>Yes</v>
          </cell>
        </row>
        <row r="666">
          <cell r="J666">
            <v>42.165884325222578</v>
          </cell>
          <cell r="K666">
            <v>0.86058306694030762</v>
          </cell>
          <cell r="L666">
            <v>436715.44460186316</v>
          </cell>
          <cell r="M666">
            <v>50.797526809037663</v>
          </cell>
          <cell r="N666" t="str">
            <v>No</v>
          </cell>
          <cell r="O666" t="str">
            <v>Yes</v>
          </cell>
          <cell r="P666" t="str">
            <v>Yes</v>
          </cell>
          <cell r="Q666" t="str">
            <v>Yes</v>
          </cell>
        </row>
        <row r="667">
          <cell r="J667">
            <v>41.454504854336847</v>
          </cell>
          <cell r="K667">
            <v>0.76646459102630615</v>
          </cell>
          <cell r="L667">
            <v>554912.78976607835</v>
          </cell>
          <cell r="M667">
            <v>51.030416569847148</v>
          </cell>
          <cell r="N667" t="str">
            <v>Yes</v>
          </cell>
          <cell r="O667" t="str">
            <v>Yes</v>
          </cell>
          <cell r="P667" t="str">
            <v>Yes</v>
          </cell>
          <cell r="Q667" t="str">
            <v>Yes</v>
          </cell>
        </row>
        <row r="668">
          <cell r="J668">
            <v>39.278245468303794</v>
          </cell>
          <cell r="K668">
            <v>0.35909557342529297</v>
          </cell>
          <cell r="L668">
            <v>64971.003306614468</v>
          </cell>
          <cell r="M668">
            <v>45.349971868563443</v>
          </cell>
          <cell r="N668" t="str">
            <v>No</v>
          </cell>
          <cell r="O668" t="str">
            <v>No - check period 1</v>
          </cell>
          <cell r="P668" t="str">
            <v>No - check period 1</v>
          </cell>
          <cell r="Q668" t="str">
            <v>Yes</v>
          </cell>
        </row>
        <row r="669">
          <cell r="J669">
            <v>37.927561707911082</v>
          </cell>
          <cell r="K669">
            <v>0.15004980564117432</v>
          </cell>
          <cell r="L669">
            <v>1038114.8780570631</v>
          </cell>
          <cell r="M669">
            <v>51.413227437296882</v>
          </cell>
          <cell r="N669" t="str">
            <v>Yes</v>
          </cell>
          <cell r="O669" t="str">
            <v>Yes</v>
          </cell>
          <cell r="P669" t="str">
            <v>Yes</v>
          </cell>
          <cell r="Q669" t="str">
            <v>Yes</v>
          </cell>
        </row>
        <row r="670">
          <cell r="J670">
            <v>42.391639100096654</v>
          </cell>
          <cell r="K670">
            <v>0.88411641120910645</v>
          </cell>
          <cell r="L670">
            <v>227590.46183945984</v>
          </cell>
          <cell r="M670">
            <v>49.435212885146029</v>
          </cell>
          <cell r="N670" t="str">
            <v>No</v>
          </cell>
          <cell r="O670" t="str">
            <v>Yes</v>
          </cell>
          <cell r="P670" t="str">
            <v>Yes</v>
          </cell>
          <cell r="Q670" t="str">
            <v>Yes</v>
          </cell>
        </row>
        <row r="671">
          <cell r="J671">
            <v>40.150653249875177</v>
          </cell>
          <cell r="K671">
            <v>0.53002250194549561</v>
          </cell>
          <cell r="L671">
            <v>544574.86132919975</v>
          </cell>
          <cell r="M671">
            <v>49.753240444988478</v>
          </cell>
          <cell r="N671" t="str">
            <v>Yes</v>
          </cell>
          <cell r="O671" t="str">
            <v>Yes</v>
          </cell>
          <cell r="P671" t="str">
            <v>Yes</v>
          </cell>
          <cell r="Q671" t="str">
            <v>Yes</v>
          </cell>
        </row>
        <row r="672">
          <cell r="J672">
            <v>38.29477474122541</v>
          </cell>
          <cell r="K672">
            <v>0.19693708419799805</v>
          </cell>
          <cell r="L672">
            <v>519132.9793426285</v>
          </cell>
          <cell r="M672">
            <v>47.854797584295738</v>
          </cell>
          <cell r="N672" t="str">
            <v>Yes</v>
          </cell>
          <cell r="O672" t="str">
            <v>Yes</v>
          </cell>
          <cell r="P672" t="str">
            <v>Yes</v>
          </cell>
          <cell r="Q672" t="str">
            <v>Yes</v>
          </cell>
        </row>
        <row r="673">
          <cell r="J673">
            <v>39.40480847726576</v>
          </cell>
          <cell r="K673">
            <v>0.38300621509552002</v>
          </cell>
          <cell r="L673">
            <v>224982.44970996538</v>
          </cell>
          <cell r="M673">
            <v>46.667702362174168</v>
          </cell>
          <cell r="N673" t="str">
            <v>No</v>
          </cell>
          <cell r="O673" t="str">
            <v>Yes</v>
          </cell>
          <cell r="P673" t="str">
            <v>Yes</v>
          </cell>
          <cell r="Q673" t="str">
            <v>Yes</v>
          </cell>
        </row>
        <row r="674">
          <cell r="J674">
            <v>38.402167875610758</v>
          </cell>
          <cell r="K674">
            <v>0.21216940879821777</v>
          </cell>
          <cell r="L674">
            <v>1135218.5744400425</v>
          </cell>
          <cell r="M674">
            <v>52.578881321824156</v>
          </cell>
          <cell r="N674" t="str">
            <v>Yes</v>
          </cell>
          <cell r="O674" t="str">
            <v>Yes</v>
          </cell>
          <cell r="P674" t="str">
            <v>Yes</v>
          </cell>
          <cell r="Q674" t="str">
            <v>Yes</v>
          </cell>
        </row>
        <row r="675">
          <cell r="J675">
            <v>40.329894191963831</v>
          </cell>
          <cell r="K675">
            <v>0.56550729274749756</v>
          </cell>
          <cell r="L675">
            <v>466773.61247100588</v>
          </cell>
          <cell r="M675">
            <v>49.334049789467826</v>
          </cell>
          <cell r="N675" t="str">
            <v>Yes</v>
          </cell>
          <cell r="O675" t="str">
            <v>Yes</v>
          </cell>
          <cell r="P675" t="str">
            <v>Yes</v>
          </cell>
          <cell r="Q675" t="str">
            <v>Yes</v>
          </cell>
        </row>
        <row r="676">
          <cell r="J676">
            <v>38.734024302393664</v>
          </cell>
          <cell r="K676">
            <v>0.26337051391601563</v>
          </cell>
          <cell r="L676">
            <v>486952.10471554776</v>
          </cell>
          <cell r="M676">
            <v>48.017315192555543</v>
          </cell>
          <cell r="N676" t="str">
            <v>Yes</v>
          </cell>
          <cell r="O676" t="str">
            <v>Yes</v>
          </cell>
          <cell r="P676" t="str">
            <v>Yes</v>
          </cell>
          <cell r="Q676" t="str">
            <v>Yes</v>
          </cell>
        </row>
        <row r="677">
          <cell r="J677">
            <v>41.075004547601566</v>
          </cell>
          <cell r="K677">
            <v>0.70453989505767822</v>
          </cell>
          <cell r="L677">
            <v>1000396.340010121</v>
          </cell>
          <cell r="M677">
            <v>54.025750968139619</v>
          </cell>
          <cell r="N677" t="str">
            <v>Yes</v>
          </cell>
          <cell r="O677" t="str">
            <v>Yes</v>
          </cell>
          <cell r="P677" t="str">
            <v>Yes</v>
          </cell>
          <cell r="Q677" t="str">
            <v>Yes</v>
          </cell>
        </row>
        <row r="678">
          <cell r="J678">
            <v>40.603968146606348</v>
          </cell>
          <cell r="K678">
            <v>0.6186678409576416</v>
          </cell>
          <cell r="L678">
            <v>182492.11307919677</v>
          </cell>
          <cell r="M678">
            <v>47.451950548565947</v>
          </cell>
          <cell r="N678" t="str">
            <v>No</v>
          </cell>
          <cell r="O678" t="str">
            <v>Yes</v>
          </cell>
          <cell r="P678" t="str">
            <v>Yes</v>
          </cell>
          <cell r="Q678" t="str">
            <v>Yes</v>
          </cell>
        </row>
        <row r="679">
          <cell r="J679">
            <v>41.974590304598678</v>
          </cell>
          <cell r="K679">
            <v>0.83825099468231201</v>
          </cell>
          <cell r="L679">
            <v>443065.75670315651</v>
          </cell>
          <cell r="M679">
            <v>50.669208475301275</v>
          </cell>
          <cell r="N679" t="str">
            <v>No</v>
          </cell>
          <cell r="O679" t="str">
            <v>Yes</v>
          </cell>
          <cell r="P679" t="str">
            <v>Yes</v>
          </cell>
          <cell r="Q679" t="str">
            <v>Yes</v>
          </cell>
        </row>
        <row r="680">
          <cell r="J680">
            <v>38.62817730900133</v>
          </cell>
          <cell r="K680">
            <v>0.2463841438293457</v>
          </cell>
          <cell r="L680">
            <v>882048.82486865087</v>
          </cell>
          <cell r="M680">
            <v>50.886134330357891</v>
          </cell>
          <cell r="N680" t="str">
            <v>Yes</v>
          </cell>
          <cell r="O680" t="str">
            <v>Yes</v>
          </cell>
          <cell r="P680" t="str">
            <v>Yes</v>
          </cell>
          <cell r="Q680" t="str">
            <v>Yes</v>
          </cell>
        </row>
        <row r="681">
          <cell r="J681">
            <v>38.988666902732803</v>
          </cell>
          <cell r="K681">
            <v>0.30654537677764893</v>
          </cell>
          <cell r="L681">
            <v>1308329.7841422642</v>
          </cell>
          <cell r="M681">
            <v>54.41810698248446</v>
          </cell>
          <cell r="N681" t="str">
            <v>Yes</v>
          </cell>
          <cell r="O681" t="str">
            <v>Yes</v>
          </cell>
          <cell r="P681" t="str">
            <v>Yes</v>
          </cell>
          <cell r="Q681" t="str">
            <v>Yes</v>
          </cell>
        </row>
        <row r="682">
          <cell r="J682">
            <v>41.913572305056732</v>
          </cell>
          <cell r="K682">
            <v>0.83066248893737793</v>
          </cell>
          <cell r="L682">
            <v>723542.34748341981</v>
          </cell>
          <cell r="M682">
            <v>52.718757059483323</v>
          </cell>
          <cell r="N682" t="str">
            <v>Yes</v>
          </cell>
          <cell r="O682" t="str">
            <v>Yes</v>
          </cell>
          <cell r="P682" t="str">
            <v>Yes</v>
          </cell>
          <cell r="Q682" t="str">
            <v>Yes</v>
          </cell>
        </row>
        <row r="683">
          <cell r="J683">
            <v>42.471351763233542</v>
          </cell>
          <cell r="K683">
            <v>0.89171063899993896</v>
          </cell>
          <cell r="L683">
            <v>329313.28054127819</v>
          </cell>
          <cell r="M683">
            <v>50.272236775344936</v>
          </cell>
          <cell r="N683" t="str">
            <v>No</v>
          </cell>
          <cell r="O683" t="str">
            <v>Yes</v>
          </cell>
          <cell r="P683" t="str">
            <v>Yes</v>
          </cell>
          <cell r="Q683" t="str">
            <v>Yes</v>
          </cell>
        </row>
        <row r="684">
          <cell r="J684">
            <v>36.429032762534916</v>
          </cell>
          <cell r="K684">
            <v>3.7091255187988281E-2</v>
          </cell>
          <cell r="L684">
            <v>1061946.2394379487</v>
          </cell>
          <cell r="M684">
            <v>50.213472048926633</v>
          </cell>
          <cell r="N684" t="str">
            <v>Yes</v>
          </cell>
          <cell r="O684" t="str">
            <v>Yes</v>
          </cell>
          <cell r="P684" t="str">
            <v>Yes</v>
          </cell>
          <cell r="Q684" t="str">
            <v>Yes</v>
          </cell>
        </row>
        <row r="685">
          <cell r="J685">
            <v>38.380503711814526</v>
          </cell>
          <cell r="K685">
            <v>0.20904219150543213</v>
          </cell>
          <cell r="L685">
            <v>1135677.0781623181</v>
          </cell>
          <cell r="M685">
            <v>52.562392182881013</v>
          </cell>
          <cell r="N685" t="str">
            <v>Yes</v>
          </cell>
          <cell r="O685" t="str">
            <v>Yes</v>
          </cell>
          <cell r="P685" t="str">
            <v>Yes</v>
          </cell>
          <cell r="Q685" t="str">
            <v>Yes</v>
          </cell>
        </row>
        <row r="686">
          <cell r="J686">
            <v>36.188125805929303</v>
          </cell>
          <cell r="K686">
            <v>2.8329133987426758E-2</v>
          </cell>
          <cell r="L686">
            <v>1265429.8278462687</v>
          </cell>
          <cell r="M686">
            <v>51.519492798252031</v>
          </cell>
          <cell r="N686" t="str">
            <v>Yes</v>
          </cell>
          <cell r="O686" t="str">
            <v>Yes</v>
          </cell>
          <cell r="P686" t="str">
            <v>Yes</v>
          </cell>
          <cell r="Q686" t="str">
            <v>Yes</v>
          </cell>
        </row>
        <row r="687">
          <cell r="J687">
            <v>39.215669959085062</v>
          </cell>
          <cell r="K687">
            <v>0.34746825695037842</v>
          </cell>
          <cell r="L687">
            <v>348086.48469980434</v>
          </cell>
          <cell r="M687">
            <v>47.417899066931568</v>
          </cell>
          <cell r="N687" t="str">
            <v>No</v>
          </cell>
          <cell r="O687" t="str">
            <v>Yes</v>
          </cell>
          <cell r="P687" t="str">
            <v>Yes</v>
          </cell>
          <cell r="Q687" t="str">
            <v>Yes</v>
          </cell>
        </row>
        <row r="688">
          <cell r="J688">
            <v>38.520529516099487</v>
          </cell>
          <cell r="K688">
            <v>0.22973012924194336</v>
          </cell>
          <cell r="L688">
            <v>716652.32740892144</v>
          </cell>
          <cell r="M688">
            <v>49.54537770463503</v>
          </cell>
          <cell r="N688" t="str">
            <v>Yes</v>
          </cell>
          <cell r="O688" t="str">
            <v>Yes</v>
          </cell>
          <cell r="P688" t="str">
            <v>Yes</v>
          </cell>
          <cell r="Q688" t="str">
            <v>Yes</v>
          </cell>
        </row>
        <row r="689">
          <cell r="J689">
            <v>41.413729933119612</v>
          </cell>
          <cell r="K689">
            <v>0.76017487049102783</v>
          </cell>
          <cell r="L689">
            <v>379595.00038258871</v>
          </cell>
          <cell r="M689">
            <v>49.676699644624023</v>
          </cell>
          <cell r="N689" t="str">
            <v>No</v>
          </cell>
          <cell r="O689" t="str">
            <v>Yes</v>
          </cell>
          <cell r="P689" t="str">
            <v>Yes</v>
          </cell>
          <cell r="Q689" t="str">
            <v>Yes</v>
          </cell>
        </row>
        <row r="690">
          <cell r="J690">
            <v>39.202118488028646</v>
          </cell>
          <cell r="K690">
            <v>0.34496855735778809</v>
          </cell>
          <cell r="L690">
            <v>413922.77327890834</v>
          </cell>
          <cell r="M690">
            <v>47.899699337722268</v>
          </cell>
          <cell r="N690" t="str">
            <v>No</v>
          </cell>
          <cell r="O690" t="str">
            <v>Yes</v>
          </cell>
          <cell r="P690" t="str">
            <v>Yes</v>
          </cell>
          <cell r="Q690" t="str">
            <v>Yes</v>
          </cell>
        </row>
        <row r="691">
          <cell r="J691">
            <v>39.520339315495221</v>
          </cell>
          <cell r="K691">
            <v>0.40523087978363037</v>
          </cell>
          <cell r="L691">
            <v>561862.80432691588</v>
          </cell>
          <cell r="M691">
            <v>49.303131517081056</v>
          </cell>
          <cell r="N691" t="str">
            <v>Yes</v>
          </cell>
          <cell r="O691" t="str">
            <v>Yes</v>
          </cell>
          <cell r="P691" t="str">
            <v>Yes</v>
          </cell>
          <cell r="Q691" t="str">
            <v>Yes</v>
          </cell>
        </row>
        <row r="692">
          <cell r="J692">
            <v>40.619709226157283</v>
          </cell>
          <cell r="K692">
            <v>0.62166404724121094</v>
          </cell>
          <cell r="L692">
            <v>270772.64543455234</v>
          </cell>
          <cell r="M692">
            <v>48.129201230767649</v>
          </cell>
          <cell r="N692" t="str">
            <v>No</v>
          </cell>
          <cell r="O692" t="str">
            <v>Yes</v>
          </cell>
          <cell r="P692" t="str">
            <v>Yes</v>
          </cell>
          <cell r="Q692" t="str">
            <v>Yes</v>
          </cell>
        </row>
        <row r="693">
          <cell r="J693">
            <v>37.805011844320688</v>
          </cell>
          <cell r="K693">
            <v>0.13621294498443604</v>
          </cell>
          <cell r="L693">
            <v>1006036.7631821884</v>
          </cell>
          <cell r="M693">
            <v>51.059652277035639</v>
          </cell>
          <cell r="N693" t="str">
            <v>Yes</v>
          </cell>
          <cell r="O693" t="str">
            <v>Yes</v>
          </cell>
          <cell r="P693" t="str">
            <v>Yes</v>
          </cell>
          <cell r="Q693" t="str">
            <v>Yes</v>
          </cell>
        </row>
        <row r="694">
          <cell r="J694">
            <v>39.32041646388825</v>
          </cell>
          <cell r="K694">
            <v>0.36700654029846191</v>
          </cell>
          <cell r="L694">
            <v>1380465.5272574709</v>
          </cell>
          <cell r="M694">
            <v>55.264882929623127</v>
          </cell>
          <cell r="N694" t="str">
            <v>Yes</v>
          </cell>
          <cell r="O694" t="str">
            <v>Yes</v>
          </cell>
          <cell r="P694" t="str">
            <v>Yes</v>
          </cell>
          <cell r="Q694" t="str">
            <v>Yes</v>
          </cell>
        </row>
        <row r="695">
          <cell r="J695">
            <v>39.190499693213496</v>
          </cell>
          <cell r="K695">
            <v>0.34283053874969482</v>
          </cell>
          <cell r="L695">
            <v>339726.48658978846</v>
          </cell>
          <cell r="M695">
            <v>47.33197910245508</v>
          </cell>
          <cell r="N695" t="str">
            <v>No</v>
          </cell>
          <cell r="O695" t="str">
            <v>Yes</v>
          </cell>
          <cell r="P695" t="str">
            <v>Yes</v>
          </cell>
          <cell r="Q695" t="str">
            <v>Yes</v>
          </cell>
        </row>
        <row r="696">
          <cell r="J696">
            <v>41.126579718402354</v>
          </cell>
          <cell r="K696">
            <v>0.71338129043579102</v>
          </cell>
          <cell r="L696">
            <v>459921.50952155376</v>
          </cell>
          <cell r="M696">
            <v>50.015570549294353</v>
          </cell>
          <cell r="N696" t="str">
            <v>Yes</v>
          </cell>
          <cell r="O696" t="str">
            <v>Yes</v>
          </cell>
          <cell r="P696" t="str">
            <v>Yes</v>
          </cell>
          <cell r="Q696" t="str">
            <v>Yes</v>
          </cell>
        </row>
        <row r="697">
          <cell r="J697">
            <v>42.001706889132038</v>
          </cell>
          <cell r="K697">
            <v>0.84155094623565674</v>
          </cell>
          <cell r="L697">
            <v>487821.29318916821</v>
          </cell>
          <cell r="M697">
            <v>51.030159637593897</v>
          </cell>
          <cell r="N697" t="str">
            <v>Yes</v>
          </cell>
          <cell r="O697" t="str">
            <v>Yes</v>
          </cell>
          <cell r="P697" t="str">
            <v>Yes</v>
          </cell>
          <cell r="Q697" t="str">
            <v>Yes</v>
          </cell>
        </row>
        <row r="698">
          <cell r="J698">
            <v>40.684899532643612</v>
          </cell>
          <cell r="K698">
            <v>0.63399386405944824</v>
          </cell>
          <cell r="L698">
            <v>379821.4081470361</v>
          </cell>
          <cell r="M698">
            <v>49.007864062150475</v>
          </cell>
          <cell r="N698" t="str">
            <v>No</v>
          </cell>
          <cell r="O698" t="str">
            <v>Yes</v>
          </cell>
          <cell r="P698" t="str">
            <v>Yes</v>
          </cell>
          <cell r="Q698" t="str">
            <v>Yes</v>
          </cell>
        </row>
        <row r="699">
          <cell r="J699">
            <v>35.72231899946928</v>
          </cell>
          <cell r="K699">
            <v>1.6224265098571777E-2</v>
          </cell>
          <cell r="L699">
            <v>857070.41946881055</v>
          </cell>
          <cell r="M699">
            <v>48.025173226778861</v>
          </cell>
          <cell r="N699" t="str">
            <v>Yes</v>
          </cell>
          <cell r="O699" t="str">
            <v>Yes</v>
          </cell>
          <cell r="P699" t="str">
            <v>Yes</v>
          </cell>
          <cell r="Q699" t="str">
            <v>Yes</v>
          </cell>
        </row>
        <row r="700">
          <cell r="J700">
            <v>38.376692929014098</v>
          </cell>
          <cell r="K700">
            <v>0.20849514007568359</v>
          </cell>
          <cell r="L700">
            <v>675551.13486441225</v>
          </cell>
          <cell r="M700">
            <v>49.104477410583058</v>
          </cell>
          <cell r="N700" t="str">
            <v>Yes</v>
          </cell>
          <cell r="O700" t="str">
            <v>Yes</v>
          </cell>
          <cell r="P700" t="str">
            <v>Yes</v>
          </cell>
          <cell r="Q700" t="str">
            <v>Yes</v>
          </cell>
        </row>
        <row r="701">
          <cell r="J701">
            <v>38.378179952851497</v>
          </cell>
          <cell r="K701">
            <v>0.20870840549468994</v>
          </cell>
          <cell r="L701">
            <v>1028085.8298985944</v>
          </cell>
          <cell r="M701">
            <v>51.752509888319764</v>
          </cell>
          <cell r="N701" t="str">
            <v>Yes</v>
          </cell>
          <cell r="O701" t="str">
            <v>Yes</v>
          </cell>
          <cell r="P701" t="str">
            <v>Yes</v>
          </cell>
          <cell r="Q701" t="str">
            <v>Yes</v>
          </cell>
        </row>
        <row r="702">
          <cell r="J702">
            <v>37.82679424242815</v>
          </cell>
          <cell r="K702">
            <v>0.13860630989074707</v>
          </cell>
          <cell r="L702">
            <v>924040.89150767447</v>
          </cell>
          <cell r="M702">
            <v>50.464106051367708</v>
          </cell>
          <cell r="N702" t="str">
            <v>Yes</v>
          </cell>
          <cell r="O702" t="str">
            <v>Yes</v>
          </cell>
          <cell r="P702" t="str">
            <v>Yes</v>
          </cell>
          <cell r="Q702" t="str">
            <v>Yes</v>
          </cell>
        </row>
        <row r="703">
          <cell r="J703">
            <v>39.280375959642697</v>
          </cell>
          <cell r="K703">
            <v>0.35949409008026123</v>
          </cell>
          <cell r="L703">
            <v>338996.47769621643</v>
          </cell>
          <cell r="M703">
            <v>47.409186107688583</v>
          </cell>
          <cell r="N703" t="str">
            <v>No</v>
          </cell>
          <cell r="O703" t="str">
            <v>Yes</v>
          </cell>
          <cell r="P703" t="str">
            <v>Yes</v>
          </cell>
          <cell r="Q703" t="str">
            <v>Yes</v>
          </cell>
        </row>
        <row r="704">
          <cell r="J704">
            <v>40.068914687290089</v>
          </cell>
          <cell r="K704">
            <v>0.51374387741088867</v>
          </cell>
          <cell r="L704">
            <v>481000.01497081434</v>
          </cell>
          <cell r="M704">
            <v>49.200749698502477</v>
          </cell>
          <cell r="N704" t="str">
            <v>Yes</v>
          </cell>
          <cell r="O704" t="str">
            <v>Yes</v>
          </cell>
          <cell r="P704" t="str">
            <v>Yes</v>
          </cell>
          <cell r="Q704" t="str">
            <v>Yes</v>
          </cell>
        </row>
        <row r="705">
          <cell r="J705">
            <v>42.544184098951519</v>
          </cell>
          <cell r="K705">
            <v>0.89832985401153564</v>
          </cell>
          <cell r="L705">
            <v>159589.15587437665</v>
          </cell>
          <cell r="M705">
            <v>49.065034899103921</v>
          </cell>
          <cell r="N705" t="str">
            <v>No</v>
          </cell>
          <cell r="O705" t="str">
            <v>Yes</v>
          </cell>
          <cell r="P705" t="str">
            <v>Yes</v>
          </cell>
          <cell r="Q705" t="str">
            <v>Yes</v>
          </cell>
        </row>
        <row r="706">
          <cell r="J706">
            <v>41.881976459117141</v>
          </cell>
          <cell r="K706">
            <v>0.8266446590423584</v>
          </cell>
          <cell r="L706">
            <v>269294.20409865933</v>
          </cell>
          <cell r="M706">
            <v>49.279407347785309</v>
          </cell>
          <cell r="N706" t="str">
            <v>No</v>
          </cell>
          <cell r="O706" t="str">
            <v>Yes</v>
          </cell>
          <cell r="P706" t="str">
            <v>Yes</v>
          </cell>
          <cell r="Q706" t="str">
            <v>Yes</v>
          </cell>
        </row>
        <row r="707">
          <cell r="J707">
            <v>42.399142431386281</v>
          </cell>
          <cell r="K707">
            <v>0.88484704494476318</v>
          </cell>
          <cell r="L707">
            <v>343001.33694749395</v>
          </cell>
          <cell r="M707">
            <v>50.308566541207256</v>
          </cell>
          <cell r="N707" t="str">
            <v>No</v>
          </cell>
          <cell r="O707" t="str">
            <v>Yes</v>
          </cell>
          <cell r="P707" t="str">
            <v>Yes</v>
          </cell>
          <cell r="Q707" t="str">
            <v>Yes</v>
          </cell>
        </row>
        <row r="708">
          <cell r="J708">
            <v>38.58089495319291</v>
          </cell>
          <cell r="K708">
            <v>0.23899078369140625</v>
          </cell>
          <cell r="L708">
            <v>782600.13316083606</v>
          </cell>
          <cell r="M708">
            <v>50.096019903139677</v>
          </cell>
          <cell r="N708" t="str">
            <v>Yes</v>
          </cell>
          <cell r="O708" t="str">
            <v>Yes</v>
          </cell>
          <cell r="P708" t="str">
            <v>Yes</v>
          </cell>
          <cell r="Q708" t="str">
            <v>Yes</v>
          </cell>
        </row>
        <row r="709">
          <cell r="J709">
            <v>39.489084530068794</v>
          </cell>
          <cell r="K709">
            <v>0.39918482303619385</v>
          </cell>
          <cell r="L709">
            <v>998003.22051660554</v>
          </cell>
          <cell r="M709">
            <v>52.548713382566348</v>
          </cell>
          <cell r="N709" t="str">
            <v>Yes</v>
          </cell>
          <cell r="O709" t="str">
            <v>Yes</v>
          </cell>
          <cell r="P709" t="str">
            <v>Yes</v>
          </cell>
          <cell r="Q709" t="str">
            <v>Yes</v>
          </cell>
        </row>
        <row r="710">
          <cell r="J710">
            <v>37.402728695305996</v>
          </cell>
          <cell r="K710">
            <v>9.7034692764282227E-2</v>
          </cell>
          <cell r="L710">
            <v>1014181.5043095166</v>
          </cell>
          <cell r="M710">
            <v>50.750692379369866</v>
          </cell>
          <cell r="N710" t="str">
            <v>Yes</v>
          </cell>
          <cell r="O710" t="str">
            <v>Yes</v>
          </cell>
          <cell r="P710" t="str">
            <v>Yes</v>
          </cell>
          <cell r="Q710" t="str">
            <v>Yes</v>
          </cell>
        </row>
        <row r="711">
          <cell r="J711">
            <v>38.18911419424694</v>
          </cell>
          <cell r="K711">
            <v>0.18261516094207764</v>
          </cell>
          <cell r="L711">
            <v>1100985.9985628398</v>
          </cell>
          <cell r="M711">
            <v>52.125866558344569</v>
          </cell>
          <cell r="N711" t="str">
            <v>Yes</v>
          </cell>
          <cell r="O711" t="str">
            <v>Yes</v>
          </cell>
          <cell r="P711" t="str">
            <v>Yes</v>
          </cell>
          <cell r="Q711" t="str">
            <v>Yes</v>
          </cell>
        </row>
        <row r="712">
          <cell r="J712">
            <v>41.032867658068426</v>
          </cell>
          <cell r="K712">
            <v>0.69722414016723633</v>
          </cell>
          <cell r="L712">
            <v>522744.37792268465</v>
          </cell>
          <cell r="M712">
            <v>50.400998487748438</v>
          </cell>
          <cell r="N712" t="str">
            <v>Yes</v>
          </cell>
          <cell r="O712" t="str">
            <v>Yes</v>
          </cell>
          <cell r="P712" t="str">
            <v>Yes</v>
          </cell>
          <cell r="Q712" t="str">
            <v>Yes</v>
          </cell>
        </row>
        <row r="713">
          <cell r="J713">
            <v>40.141330929182004</v>
          </cell>
          <cell r="K713">
            <v>0.52816784381866455</v>
          </cell>
          <cell r="L713">
            <v>246896.56117634568</v>
          </cell>
          <cell r="M713">
            <v>47.509835338860285</v>
          </cell>
          <cell r="N713" t="str">
            <v>No</v>
          </cell>
          <cell r="O713" t="str">
            <v>Yes</v>
          </cell>
          <cell r="P713" t="str">
            <v>Yes</v>
          </cell>
          <cell r="Q713" t="str">
            <v>Yes</v>
          </cell>
        </row>
        <row r="714">
          <cell r="J714">
            <v>38.961693563614972</v>
          </cell>
          <cell r="K714">
            <v>0.30182719230651855</v>
          </cell>
          <cell r="L714">
            <v>724497.65104813105</v>
          </cell>
          <cell r="M714">
            <v>50.010154508345295</v>
          </cell>
          <cell r="N714" t="str">
            <v>Yes</v>
          </cell>
          <cell r="O714" t="str">
            <v>Yes</v>
          </cell>
          <cell r="P714" t="str">
            <v>Yes</v>
          </cell>
          <cell r="Q714" t="str">
            <v>Yes</v>
          </cell>
        </row>
        <row r="715">
          <cell r="J715">
            <v>39.602634943585144</v>
          </cell>
          <cell r="K715">
            <v>0.42125546932220459</v>
          </cell>
          <cell r="L715">
            <v>594761.96181507106</v>
          </cell>
          <cell r="M715">
            <v>49.625836153427372</v>
          </cell>
          <cell r="N715" t="str">
            <v>Yes</v>
          </cell>
          <cell r="O715" t="str">
            <v>Yes</v>
          </cell>
          <cell r="P715" t="str">
            <v>Yes</v>
          </cell>
          <cell r="Q715" t="str">
            <v>Yes</v>
          </cell>
        </row>
        <row r="716">
          <cell r="J716">
            <v>39.516862771997694</v>
          </cell>
          <cell r="K716">
            <v>0.40455722808837891</v>
          </cell>
          <cell r="L716">
            <v>668654.18485141569</v>
          </cell>
          <cell r="M716">
            <v>50.101672412711196</v>
          </cell>
          <cell r="N716" t="str">
            <v>Yes</v>
          </cell>
          <cell r="O716" t="str">
            <v>Yes</v>
          </cell>
          <cell r="P716" t="str">
            <v>Yes</v>
          </cell>
          <cell r="Q716" t="str">
            <v>Yes</v>
          </cell>
        </row>
        <row r="717">
          <cell r="J717">
            <v>42.956039679702371</v>
          </cell>
          <cell r="K717">
            <v>0.93029844760894775</v>
          </cell>
          <cell r="L717">
            <v>567891.66589681664</v>
          </cell>
          <cell r="M717">
            <v>52.509291334718</v>
          </cell>
          <cell r="N717" t="str">
            <v>Yes</v>
          </cell>
          <cell r="O717" t="str">
            <v>Yes</v>
          </cell>
          <cell r="P717" t="str">
            <v>Yes</v>
          </cell>
          <cell r="Q717" t="str">
            <v>Yes</v>
          </cell>
        </row>
        <row r="718">
          <cell r="J718">
            <v>38.626994965889025</v>
          </cell>
          <cell r="K718">
            <v>0.24619793891906738</v>
          </cell>
          <cell r="L718">
            <v>758440.82532424992</v>
          </cell>
          <cell r="M718">
            <v>49.957055933919037</v>
          </cell>
          <cell r="N718" t="str">
            <v>Yes</v>
          </cell>
          <cell r="O718" t="str">
            <v>Yes</v>
          </cell>
          <cell r="P718" t="str">
            <v>Yes</v>
          </cell>
          <cell r="Q718" t="str">
            <v>Yes</v>
          </cell>
        </row>
        <row r="719">
          <cell r="J719">
            <v>42.050269358733203</v>
          </cell>
          <cell r="K719">
            <v>0.84735000133514404</v>
          </cell>
          <cell r="L719">
            <v>245514.81739605335</v>
          </cell>
          <cell r="M719">
            <v>49.255715010804124</v>
          </cell>
          <cell r="N719" t="str">
            <v>No</v>
          </cell>
          <cell r="O719" t="str">
            <v>Yes</v>
          </cell>
          <cell r="P719" t="str">
            <v>Yes</v>
          </cell>
          <cell r="Q719" t="str">
            <v>Yes</v>
          </cell>
        </row>
        <row r="720">
          <cell r="J720">
            <v>40.404954789701151</v>
          </cell>
          <cell r="K720">
            <v>0.58022832870483398</v>
          </cell>
          <cell r="L720">
            <v>207667.78863241267</v>
          </cell>
          <cell r="M720">
            <v>47.457862264127471</v>
          </cell>
          <cell r="N720" t="str">
            <v>No</v>
          </cell>
          <cell r="O720" t="str">
            <v>Yes</v>
          </cell>
          <cell r="P720" t="str">
            <v>Yes</v>
          </cell>
          <cell r="Q720" t="str">
            <v>Yes</v>
          </cell>
        </row>
        <row r="721">
          <cell r="J721">
            <v>40.397246822103625</v>
          </cell>
          <cell r="K721">
            <v>0.57872116565704346</v>
          </cell>
          <cell r="L721">
            <v>216116.04819001001</v>
          </cell>
          <cell r="M721">
            <v>47.514196365955286</v>
          </cell>
          <cell r="N721" t="str">
            <v>No</v>
          </cell>
          <cell r="O721" t="str">
            <v>Yes</v>
          </cell>
          <cell r="P721" t="str">
            <v>Yes</v>
          </cell>
          <cell r="Q721" t="str">
            <v>Yes</v>
          </cell>
        </row>
        <row r="722">
          <cell r="J722">
            <v>40.982909114100039</v>
          </cell>
          <cell r="K722">
            <v>0.68844771385192871</v>
          </cell>
          <cell r="L722">
            <v>246541.19099906553</v>
          </cell>
          <cell r="M722">
            <v>48.281432453950401</v>
          </cell>
          <cell r="N722" t="str">
            <v>No</v>
          </cell>
          <cell r="O722" t="str">
            <v>Yes</v>
          </cell>
          <cell r="P722" t="str">
            <v>Yes</v>
          </cell>
          <cell r="Q722" t="str">
            <v>Yes</v>
          </cell>
        </row>
        <row r="723">
          <cell r="J723">
            <v>38.867465365037788</v>
          </cell>
          <cell r="K723">
            <v>0.285605788230896</v>
          </cell>
          <cell r="L723">
            <v>1032850.3890078391</v>
          </cell>
          <cell r="M723">
            <v>52.238430170109496</v>
          </cell>
          <cell r="N723" t="str">
            <v>Yes</v>
          </cell>
          <cell r="O723" t="str">
            <v>Yes</v>
          </cell>
          <cell r="P723" t="str">
            <v>Yes</v>
          </cell>
          <cell r="Q723" t="str">
            <v>Yes</v>
          </cell>
        </row>
        <row r="724">
          <cell r="J724">
            <v>40.752318101149285</v>
          </cell>
          <cell r="K724">
            <v>0.64660072326660156</v>
          </cell>
          <cell r="L724">
            <v>401115.13744651922</v>
          </cell>
          <cell r="M724">
            <v>49.229753484542016</v>
          </cell>
          <cell r="N724" t="str">
            <v>No</v>
          </cell>
          <cell r="O724" t="str">
            <v>Yes</v>
          </cell>
          <cell r="P724" t="str">
            <v>Yes</v>
          </cell>
          <cell r="Q724" t="str">
            <v>Yes</v>
          </cell>
        </row>
        <row r="725">
          <cell r="J725">
            <v>38.802713889745064</v>
          </cell>
          <cell r="K725">
            <v>0.27470552921295166</v>
          </cell>
          <cell r="L725">
            <v>1263533.5220907396</v>
          </cell>
          <cell r="M725">
            <v>53.910718078259379</v>
          </cell>
          <cell r="N725" t="str">
            <v>Yes</v>
          </cell>
          <cell r="O725" t="str">
            <v>Yes</v>
          </cell>
          <cell r="P725" t="str">
            <v>Yes</v>
          </cell>
          <cell r="Q725" t="str">
            <v>Yes</v>
          </cell>
        </row>
        <row r="726">
          <cell r="J726">
            <v>41.988933036045637</v>
          </cell>
          <cell r="K726">
            <v>0.84000229835510254</v>
          </cell>
          <cell r="L726">
            <v>498961.01518778596</v>
          </cell>
          <cell r="M726">
            <v>51.102039277611766</v>
          </cell>
          <cell r="N726" t="str">
            <v>Yes</v>
          </cell>
          <cell r="O726" t="str">
            <v>Yes</v>
          </cell>
          <cell r="P726" t="str">
            <v>Yes</v>
          </cell>
          <cell r="Q726" t="str">
            <v>Yes</v>
          </cell>
        </row>
        <row r="727">
          <cell r="J727">
            <v>40.710799668013351</v>
          </cell>
          <cell r="K727">
            <v>0.63885486125946045</v>
          </cell>
          <cell r="L727">
            <v>765387.56161963125</v>
          </cell>
          <cell r="M727">
            <v>51.926341610669624</v>
          </cell>
          <cell r="N727" t="str">
            <v>Yes</v>
          </cell>
          <cell r="O727" t="str">
            <v>Yes</v>
          </cell>
          <cell r="P727" t="str">
            <v>Yes</v>
          </cell>
          <cell r="Q727" t="str">
            <v>Yes</v>
          </cell>
        </row>
        <row r="728">
          <cell r="J728">
            <v>41.220564627146814</v>
          </cell>
          <cell r="K728">
            <v>0.72916269302368164</v>
          </cell>
          <cell r="L728">
            <v>23983.310310299043</v>
          </cell>
          <cell r="M728">
            <v>46.829219526262023</v>
          </cell>
          <cell r="N728" t="str">
            <v>No</v>
          </cell>
          <cell r="O728" t="str">
            <v>No - check period 1</v>
          </cell>
          <cell r="P728" t="str">
            <v>Yes</v>
          </cell>
          <cell r="Q728" t="str">
            <v>Yes</v>
          </cell>
        </row>
        <row r="729">
          <cell r="J729">
            <v>37.906834323657677</v>
          </cell>
          <cell r="K729">
            <v>0.14764606952667236</v>
          </cell>
          <cell r="L729">
            <v>935238.14580914658</v>
          </cell>
          <cell r="M729">
            <v>50.621807885181624</v>
          </cell>
          <cell r="N729" t="str">
            <v>Yes</v>
          </cell>
          <cell r="O729" t="str">
            <v>Yes</v>
          </cell>
          <cell r="P729" t="str">
            <v>Yes</v>
          </cell>
          <cell r="Q729" t="str">
            <v>Yes</v>
          </cell>
        </row>
        <row r="730">
          <cell r="J730">
            <v>42.209926606155932</v>
          </cell>
          <cell r="K730">
            <v>0.86541247367858887</v>
          </cell>
          <cell r="L730">
            <v>43839.86500777083</v>
          </cell>
          <cell r="M730">
            <v>47.888521647837479</v>
          </cell>
          <cell r="N730" t="str">
            <v>No</v>
          </cell>
          <cell r="O730" t="str">
            <v>No - check period 1</v>
          </cell>
          <cell r="P730" t="str">
            <v>Yes</v>
          </cell>
          <cell r="Q730" t="str">
            <v>Yes</v>
          </cell>
        </row>
        <row r="731">
          <cell r="J731">
            <v>39.431211108458228</v>
          </cell>
          <cell r="K731">
            <v>0.3880542516708374</v>
          </cell>
          <cell r="L731">
            <v>488114.87654776732</v>
          </cell>
          <cell r="M731">
            <v>48.667467480117921</v>
          </cell>
          <cell r="N731" t="str">
            <v>Yes</v>
          </cell>
          <cell r="O731" t="str">
            <v>Yes</v>
          </cell>
          <cell r="P731" t="str">
            <v>Yes</v>
          </cell>
          <cell r="Q731" t="str">
            <v>Yes</v>
          </cell>
        </row>
        <row r="732">
          <cell r="J732">
            <v>37.982336026325356</v>
          </cell>
          <cell r="K732">
            <v>0.15652751922607422</v>
          </cell>
          <cell r="L732">
            <v>686370.08469279949</v>
          </cell>
          <cell r="M732">
            <v>48.822886482230388</v>
          </cell>
          <cell r="N732" t="str">
            <v>Yes</v>
          </cell>
          <cell r="O732" t="str">
            <v>Yes</v>
          </cell>
          <cell r="P732" t="str">
            <v>Yes</v>
          </cell>
          <cell r="Q732" t="str">
            <v>Yes</v>
          </cell>
        </row>
        <row r="733">
          <cell r="J733">
            <v>37.970080585218966</v>
          </cell>
          <cell r="K733">
            <v>0.15506231784820557</v>
          </cell>
          <cell r="L733">
            <v>886985.39594788081</v>
          </cell>
          <cell r="M733">
            <v>50.317736521537881</v>
          </cell>
          <cell r="N733" t="str">
            <v>Yes</v>
          </cell>
          <cell r="O733" t="str">
            <v>Yes</v>
          </cell>
          <cell r="P733" t="str">
            <v>Yes</v>
          </cell>
          <cell r="Q733" t="str">
            <v>Yes</v>
          </cell>
        </row>
        <row r="734">
          <cell r="J734">
            <v>39.401391050923849</v>
          </cell>
          <cell r="K734">
            <v>0.3823540210723877</v>
          </cell>
          <cell r="L734">
            <v>371193.62008601567</v>
          </cell>
          <cell r="M734">
            <v>47.762242855969816</v>
          </cell>
          <cell r="N734" t="str">
            <v>No</v>
          </cell>
          <cell r="O734" t="str">
            <v>Yes</v>
          </cell>
          <cell r="P734" t="str">
            <v>Yes</v>
          </cell>
          <cell r="Q734" t="str">
            <v>Yes</v>
          </cell>
        </row>
        <row r="735">
          <cell r="J735">
            <v>37.346385498531163</v>
          </cell>
          <cell r="K735">
            <v>9.2285990715026855E-2</v>
          </cell>
          <cell r="L735">
            <v>1123673.5809469735</v>
          </cell>
          <cell r="M735">
            <v>51.520870682725217</v>
          </cell>
          <cell r="N735" t="str">
            <v>Yes</v>
          </cell>
          <cell r="O735" t="str">
            <v>Yes</v>
          </cell>
          <cell r="P735" t="str">
            <v>Yes</v>
          </cell>
          <cell r="Q735" t="str">
            <v>Yes</v>
          </cell>
        </row>
        <row r="736">
          <cell r="J736">
            <v>43.511477189022116</v>
          </cell>
          <cell r="K736">
            <v>0.9604334831237793</v>
          </cell>
          <cell r="L736">
            <v>428056.2288464224</v>
          </cell>
          <cell r="M736">
            <v>51.970483936020173</v>
          </cell>
          <cell r="N736" t="str">
            <v>No</v>
          </cell>
          <cell r="O736" t="str">
            <v>Yes</v>
          </cell>
          <cell r="P736" t="str">
            <v>Yes</v>
          </cell>
          <cell r="Q736" t="str">
            <v>Yes</v>
          </cell>
        </row>
        <row r="737">
          <cell r="J737">
            <v>40.417094270233065</v>
          </cell>
          <cell r="K737">
            <v>0.58259880542755127</v>
          </cell>
          <cell r="L737">
            <v>323110.49083606992</v>
          </cell>
          <cell r="M737">
            <v>48.335720192699227</v>
          </cell>
          <cell r="N737" t="str">
            <v>No</v>
          </cell>
          <cell r="O737" t="str">
            <v>Yes</v>
          </cell>
          <cell r="P737" t="str">
            <v>Yes</v>
          </cell>
          <cell r="Q737" t="str">
            <v>Yes</v>
          </cell>
        </row>
        <row r="738">
          <cell r="J738">
            <v>43.539789759088308</v>
          </cell>
          <cell r="K738">
            <v>0.96162772178649902</v>
          </cell>
          <cell r="L738">
            <v>30335.986145240138</v>
          </cell>
          <cell r="M738">
            <v>49.010635747254128</v>
          </cell>
          <cell r="N738" t="str">
            <v>No</v>
          </cell>
          <cell r="O738" t="str">
            <v>No - check period 1</v>
          </cell>
          <cell r="P738" t="str">
            <v>Yes</v>
          </cell>
          <cell r="Q738" t="str">
            <v>Yes</v>
          </cell>
        </row>
        <row r="739">
          <cell r="J739">
            <v>42.439892341499217</v>
          </cell>
          <cell r="K739">
            <v>0.88875710964202881</v>
          </cell>
          <cell r="L739">
            <v>64518.485104569467</v>
          </cell>
          <cell r="M739">
            <v>48.255339050956536</v>
          </cell>
          <cell r="N739" t="str">
            <v>No</v>
          </cell>
          <cell r="O739" t="str">
            <v>No - check period 1</v>
          </cell>
          <cell r="P739" t="str">
            <v>Yes</v>
          </cell>
          <cell r="Q739" t="str">
            <v>Yes</v>
          </cell>
        </row>
        <row r="740">
          <cell r="J740">
            <v>39.366641532105859</v>
          </cell>
          <cell r="K740">
            <v>0.37574386596679688</v>
          </cell>
          <cell r="L740">
            <v>921279.40259220498</v>
          </cell>
          <cell r="M740">
            <v>51.860057636804413</v>
          </cell>
          <cell r="N740" t="str">
            <v>Yes</v>
          </cell>
          <cell r="O740" t="str">
            <v>Yes</v>
          </cell>
          <cell r="P740" t="str">
            <v>Yes</v>
          </cell>
          <cell r="Q740" t="str">
            <v>Yes</v>
          </cell>
        </row>
        <row r="741">
          <cell r="J741">
            <v>40.221157279156614</v>
          </cell>
          <cell r="K741">
            <v>0.54402506351470947</v>
          </cell>
          <cell r="L741">
            <v>456102.28123052046</v>
          </cell>
          <cell r="M741">
            <v>49.15389480520389</v>
          </cell>
          <cell r="N741" t="str">
            <v>Yes</v>
          </cell>
          <cell r="O741" t="str">
            <v>Yes</v>
          </cell>
          <cell r="P741" t="str">
            <v>Yes</v>
          </cell>
          <cell r="Q741" t="str">
            <v>Yes</v>
          </cell>
        </row>
        <row r="742">
          <cell r="J742">
            <v>40.648678906145506</v>
          </cell>
          <cell r="K742">
            <v>0.62715935707092285</v>
          </cell>
          <cell r="L742">
            <v>782085.41630915226</v>
          </cell>
          <cell r="M742">
            <v>51.994549165829085</v>
          </cell>
          <cell r="N742" t="str">
            <v>Yes</v>
          </cell>
          <cell r="O742" t="str">
            <v>Yes</v>
          </cell>
          <cell r="P742" t="str">
            <v>Yes</v>
          </cell>
          <cell r="Q742" t="str">
            <v>Yes</v>
          </cell>
        </row>
        <row r="743">
          <cell r="J743">
            <v>44.894245648756623</v>
          </cell>
          <cell r="K743">
            <v>0.99279963970184326</v>
          </cell>
          <cell r="L743">
            <v>381281.89469817397</v>
          </cell>
          <cell r="M743">
            <v>52.891492840717547</v>
          </cell>
          <cell r="N743" t="str">
            <v>No</v>
          </cell>
          <cell r="O743" t="str">
            <v>Yes</v>
          </cell>
          <cell r="P743" t="str">
            <v>Yes</v>
          </cell>
          <cell r="Q743" t="str">
            <v>Yes</v>
          </cell>
        </row>
        <row r="744">
          <cell r="J744">
            <v>39.177512108872179</v>
          </cell>
          <cell r="K744">
            <v>0.34044694900512695</v>
          </cell>
          <cell r="L744">
            <v>340025.44939162373</v>
          </cell>
          <cell r="M744">
            <v>47.322274793987162</v>
          </cell>
          <cell r="N744" t="str">
            <v>No</v>
          </cell>
          <cell r="O744" t="str">
            <v>Yes</v>
          </cell>
          <cell r="P744" t="str">
            <v>Yes</v>
          </cell>
          <cell r="Q744" t="str">
            <v>Yes</v>
          </cell>
        </row>
        <row r="745">
          <cell r="J745">
            <v>39.905894583207555</v>
          </cell>
          <cell r="K745">
            <v>0.48123562335968018</v>
          </cell>
          <cell r="L745">
            <v>709754.57683652476</v>
          </cell>
          <cell r="M745">
            <v>50.768150130170397</v>
          </cell>
          <cell r="N745" t="str">
            <v>Yes</v>
          </cell>
          <cell r="O745" t="str">
            <v>Yes</v>
          </cell>
          <cell r="P745" t="str">
            <v>Yes</v>
          </cell>
          <cell r="Q745" t="str">
            <v>Yes</v>
          </cell>
        </row>
        <row r="746">
          <cell r="J746">
            <v>39.261654011206701</v>
          </cell>
          <cell r="K746">
            <v>0.35599970817565918</v>
          </cell>
          <cell r="L746">
            <v>1022882.8056772987</v>
          </cell>
          <cell r="M746">
            <v>52.526257958379574</v>
          </cell>
          <cell r="N746" t="str">
            <v>Yes</v>
          </cell>
          <cell r="O746" t="str">
            <v>Yes</v>
          </cell>
          <cell r="P746" t="str">
            <v>Yes</v>
          </cell>
          <cell r="Q746" t="str">
            <v>Yes</v>
          </cell>
        </row>
        <row r="747">
          <cell r="J747">
            <v>38.301495907071512</v>
          </cell>
          <cell r="K747">
            <v>0.19787061214447021</v>
          </cell>
          <cell r="L747">
            <v>836473.76399250701</v>
          </cell>
          <cell r="M747">
            <v>50.243426256929524</v>
          </cell>
          <cell r="N747" t="str">
            <v>Yes</v>
          </cell>
          <cell r="O747" t="str">
            <v>Yes</v>
          </cell>
          <cell r="P747" t="str">
            <v>Yes</v>
          </cell>
          <cell r="Q747" t="str">
            <v>Yes</v>
          </cell>
        </row>
        <row r="748">
          <cell r="J748">
            <v>45.248148227110505</v>
          </cell>
          <cell r="K748">
            <v>0.99565601348876953</v>
          </cell>
          <cell r="L748">
            <v>138221.32675371389</v>
          </cell>
          <cell r="M748">
            <v>51.392304511682596</v>
          </cell>
          <cell r="N748" t="str">
            <v>No</v>
          </cell>
          <cell r="O748" t="str">
            <v>No - check period 1</v>
          </cell>
          <cell r="P748" t="str">
            <v>No - check period 1</v>
          </cell>
          <cell r="Q748" t="str">
            <v>Yes</v>
          </cell>
        </row>
        <row r="749">
          <cell r="J749">
            <v>40.848181116452906</v>
          </cell>
          <cell r="K749">
            <v>0.66425001621246338</v>
          </cell>
          <cell r="L749">
            <v>285852.71576412464</v>
          </cell>
          <cell r="M749">
            <v>48.452612999244593</v>
          </cell>
          <cell r="N749" t="str">
            <v>No</v>
          </cell>
          <cell r="O749" t="str">
            <v>Yes</v>
          </cell>
          <cell r="P749" t="str">
            <v>Yes</v>
          </cell>
          <cell r="Q749" t="str">
            <v>Yes</v>
          </cell>
        </row>
        <row r="750">
          <cell r="J750">
            <v>40.395218648918672</v>
          </cell>
          <cell r="K750">
            <v>0.57832455635070801</v>
          </cell>
          <cell r="L750">
            <v>291685.4860027968</v>
          </cell>
          <cell r="M750">
            <v>48.079670149309095</v>
          </cell>
          <cell r="N750" t="str">
            <v>No</v>
          </cell>
          <cell r="O750" t="str">
            <v>Yes</v>
          </cell>
          <cell r="P750" t="str">
            <v>Yes</v>
          </cell>
          <cell r="Q750" t="str">
            <v>Yes</v>
          </cell>
        </row>
        <row r="751">
          <cell r="J751">
            <v>39.365631992986891</v>
          </cell>
          <cell r="K751">
            <v>0.37555205821990967</v>
          </cell>
          <cell r="L751">
            <v>509317.89085645578</v>
          </cell>
          <cell r="M751">
            <v>48.766315911780111</v>
          </cell>
          <cell r="N751" t="str">
            <v>Yes</v>
          </cell>
          <cell r="O751" t="str">
            <v>Yes</v>
          </cell>
          <cell r="P751" t="str">
            <v>Yes</v>
          </cell>
          <cell r="Q751" t="str">
            <v>Yes</v>
          </cell>
        </row>
        <row r="752">
          <cell r="J752">
            <v>38.211615093168803</v>
          </cell>
          <cell r="K752">
            <v>0.18560934066772461</v>
          </cell>
          <cell r="L752">
            <v>961437.25529140257</v>
          </cell>
          <cell r="M752">
            <v>51.098901520890649</v>
          </cell>
          <cell r="N752" t="str">
            <v>Yes</v>
          </cell>
          <cell r="O752" t="str">
            <v>Yes</v>
          </cell>
          <cell r="P752" t="str">
            <v>Yes</v>
          </cell>
          <cell r="Q752" t="str">
            <v>Yes</v>
          </cell>
        </row>
        <row r="753">
          <cell r="J753">
            <v>40.998581981548341</v>
          </cell>
          <cell r="K753">
            <v>0.69121277332305908</v>
          </cell>
          <cell r="L753">
            <v>-115877.77991160564</v>
          </cell>
          <cell r="M753">
            <v>45.574980857782066</v>
          </cell>
          <cell r="N753" t="str">
            <v>No</v>
          </cell>
          <cell r="O753" t="str">
            <v>No - check period 1</v>
          </cell>
          <cell r="P753" t="str">
            <v>No - check period 2</v>
          </cell>
          <cell r="Q753" t="str">
            <v>No</v>
          </cell>
        </row>
        <row r="754">
          <cell r="J754">
            <v>40.921074843063252</v>
          </cell>
          <cell r="K754">
            <v>0.67743468284606934</v>
          </cell>
          <cell r="L754">
            <v>388622.26005622977</v>
          </cell>
          <cell r="M754">
            <v>49.291221683961339</v>
          </cell>
          <cell r="N754" t="str">
            <v>No</v>
          </cell>
          <cell r="O754" t="str">
            <v>Yes</v>
          </cell>
          <cell r="P754" t="str">
            <v>Yes</v>
          </cell>
          <cell r="Q754" t="str">
            <v>Yes</v>
          </cell>
        </row>
        <row r="755">
          <cell r="J755">
            <v>43.93894879380241</v>
          </cell>
          <cell r="K755">
            <v>0.97555100917816162</v>
          </cell>
          <cell r="L755">
            <v>70735.936785707716</v>
          </cell>
          <cell r="M755">
            <v>49.681172084819991</v>
          </cell>
          <cell r="N755" t="str">
            <v>No</v>
          </cell>
          <cell r="O755" t="str">
            <v>No - check period 1</v>
          </cell>
          <cell r="P755" t="str">
            <v>Yes</v>
          </cell>
          <cell r="Q755" t="str">
            <v>Yes</v>
          </cell>
        </row>
        <row r="756">
          <cell r="J756">
            <v>43.448531060712412</v>
          </cell>
          <cell r="K756">
            <v>0.95767021179199219</v>
          </cell>
          <cell r="L756">
            <v>-173261.40514523641</v>
          </cell>
          <cell r="M756">
            <v>47.398163031903096</v>
          </cell>
          <cell r="N756" t="str">
            <v>No</v>
          </cell>
          <cell r="O756" t="str">
            <v>No - check period 1</v>
          </cell>
          <cell r="P756" t="str">
            <v>No - check period 2</v>
          </cell>
          <cell r="Q756" t="str">
            <v>No</v>
          </cell>
        </row>
        <row r="757">
          <cell r="J757">
            <v>44.539833753369749</v>
          </cell>
          <cell r="K757">
            <v>0.98839342594146729</v>
          </cell>
          <cell r="L757">
            <v>-35413.881842638482</v>
          </cell>
          <cell r="M757">
            <v>49.437072801811155</v>
          </cell>
          <cell r="N757" t="str">
            <v>No</v>
          </cell>
          <cell r="O757" t="str">
            <v>No - check period 1</v>
          </cell>
          <cell r="P757" t="str">
            <v>Yes</v>
          </cell>
          <cell r="Q757" t="str">
            <v>No</v>
          </cell>
        </row>
        <row r="758">
          <cell r="J758">
            <v>39.948638560454128</v>
          </cell>
          <cell r="K758">
            <v>0.48975586891174316</v>
          </cell>
          <cell r="L758">
            <v>739630.17473105201</v>
          </cell>
          <cell r="M758">
            <v>51.031767169479281</v>
          </cell>
          <cell r="N758" t="str">
            <v>Yes</v>
          </cell>
          <cell r="O758" t="str">
            <v>Yes</v>
          </cell>
          <cell r="P758" t="str">
            <v>Yes</v>
          </cell>
          <cell r="Q758" t="str">
            <v>Yes</v>
          </cell>
        </row>
        <row r="759">
          <cell r="J759">
            <v>40.128927695186576</v>
          </cell>
          <cell r="K759">
            <v>0.52569949626922607</v>
          </cell>
          <cell r="L759">
            <v>123207.17595940782</v>
          </cell>
          <cell r="M759">
            <v>46.569822542369366</v>
          </cell>
          <cell r="N759" t="str">
            <v>No</v>
          </cell>
          <cell r="O759" t="str">
            <v>No - check period 1</v>
          </cell>
          <cell r="P759" t="str">
            <v>No - check period 1</v>
          </cell>
          <cell r="Q759" t="str">
            <v>Yes</v>
          </cell>
        </row>
        <row r="760">
          <cell r="J760">
            <v>36.928936525364406</v>
          </cell>
          <cell r="K760">
            <v>6.2326908111572266E-2</v>
          </cell>
          <cell r="L760">
            <v>1234246.0226177624</v>
          </cell>
          <cell r="M760">
            <v>51.966936906683259</v>
          </cell>
          <cell r="N760" t="str">
            <v>Yes</v>
          </cell>
          <cell r="O760" t="str">
            <v>Yes</v>
          </cell>
          <cell r="P760" t="str">
            <v>Yes</v>
          </cell>
          <cell r="Q760" t="str">
            <v>Yes</v>
          </cell>
        </row>
        <row r="761">
          <cell r="J761">
            <v>39.009355633461382</v>
          </cell>
          <cell r="K761">
            <v>0.31018650531768799</v>
          </cell>
          <cell r="L761">
            <v>781509.58521574037</v>
          </cell>
          <cell r="M761">
            <v>50.482023096992634</v>
          </cell>
          <cell r="N761" t="str">
            <v>Yes</v>
          </cell>
          <cell r="O761" t="str">
            <v>Yes</v>
          </cell>
          <cell r="P761" t="str">
            <v>Yes</v>
          </cell>
          <cell r="Q761" t="str">
            <v>Yes</v>
          </cell>
        </row>
        <row r="762">
          <cell r="J762">
            <v>41.718067323963623</v>
          </cell>
          <cell r="K762">
            <v>0.80483889579772949</v>
          </cell>
          <cell r="L762">
            <v>325997.96293630335</v>
          </cell>
          <cell r="M762">
            <v>49.554313490079949</v>
          </cell>
          <cell r="N762" t="str">
            <v>No</v>
          </cell>
          <cell r="O762" t="str">
            <v>Yes</v>
          </cell>
          <cell r="P762" t="str">
            <v>Yes</v>
          </cell>
          <cell r="Q762" t="str">
            <v>Yes</v>
          </cell>
        </row>
        <row r="763">
          <cell r="J763">
            <v>37.765598891419359</v>
          </cell>
          <cell r="K763">
            <v>0.13195455074310303</v>
          </cell>
          <cell r="L763">
            <v>663557.30976481643</v>
          </cell>
          <cell r="M763">
            <v>48.452217369049322</v>
          </cell>
          <cell r="N763" t="str">
            <v>Yes</v>
          </cell>
          <cell r="O763" t="str">
            <v>Yes</v>
          </cell>
          <cell r="P763" t="str">
            <v>Yes</v>
          </cell>
          <cell r="Q763" t="str">
            <v>Yes</v>
          </cell>
        </row>
        <row r="764">
          <cell r="J764">
            <v>39.764802396384766</v>
          </cell>
          <cell r="K764">
            <v>0.45319271087646484</v>
          </cell>
          <cell r="L764">
            <v>301891.14879979892</v>
          </cell>
          <cell r="M764">
            <v>47.576296664192341</v>
          </cell>
          <cell r="N764" t="str">
            <v>No</v>
          </cell>
          <cell r="O764" t="str">
            <v>Yes</v>
          </cell>
          <cell r="P764" t="str">
            <v>Yes</v>
          </cell>
          <cell r="Q764" t="str">
            <v>Yes</v>
          </cell>
        </row>
        <row r="765">
          <cell r="J765">
            <v>38.58167484489968</v>
          </cell>
          <cell r="K765">
            <v>0.23911154270172119</v>
          </cell>
          <cell r="L765">
            <v>607085.11917542131</v>
          </cell>
          <cell r="M765">
            <v>48.779053385078441</v>
          </cell>
          <cell r="N765" t="str">
            <v>Yes</v>
          </cell>
          <cell r="O765" t="str">
            <v>Yes</v>
          </cell>
          <cell r="P765" t="str">
            <v>Yes</v>
          </cell>
          <cell r="Q765" t="str">
            <v>Yes</v>
          </cell>
        </row>
        <row r="766">
          <cell r="J766">
            <v>42.209440026490483</v>
          </cell>
          <cell r="K766">
            <v>0.86535954475402832</v>
          </cell>
          <cell r="L766">
            <v>152407.27605765476</v>
          </cell>
          <cell r="M766">
            <v>48.703146957268473</v>
          </cell>
          <cell r="N766" t="str">
            <v>No</v>
          </cell>
          <cell r="O766" t="str">
            <v>No - check period 1</v>
          </cell>
          <cell r="P766" t="str">
            <v>No - check period 1</v>
          </cell>
          <cell r="Q766" t="str">
            <v>Yes</v>
          </cell>
        </row>
        <row r="767">
          <cell r="J767">
            <v>44.043467924930155</v>
          </cell>
          <cell r="K767">
            <v>0.97839820384979248</v>
          </cell>
          <cell r="L767">
            <v>269850.22057696874</v>
          </cell>
          <cell r="M767">
            <v>51.272187546419445</v>
          </cell>
          <cell r="N767" t="str">
            <v>No</v>
          </cell>
          <cell r="O767" t="str">
            <v>Yes</v>
          </cell>
          <cell r="P767" t="str">
            <v>Yes</v>
          </cell>
          <cell r="Q767" t="str">
            <v>Yes</v>
          </cell>
        </row>
        <row r="768">
          <cell r="J768">
            <v>41.59215232997667</v>
          </cell>
          <cell r="K768">
            <v>0.78700590133666992</v>
          </cell>
          <cell r="L768">
            <v>701894.22970483126</v>
          </cell>
          <cell r="M768">
            <v>52.26052179641556</v>
          </cell>
          <cell r="N768" t="str">
            <v>Yes</v>
          </cell>
          <cell r="O768" t="str">
            <v>Yes</v>
          </cell>
          <cell r="P768" t="str">
            <v>Yes</v>
          </cell>
          <cell r="Q768" t="str">
            <v>Yes</v>
          </cell>
        </row>
        <row r="769">
          <cell r="J769">
            <v>40.968034328252543</v>
          </cell>
          <cell r="K769">
            <v>0.68581306934356689</v>
          </cell>
          <cell r="L769">
            <v>904487.28322127648</v>
          </cell>
          <cell r="M769">
            <v>53.207296686014161</v>
          </cell>
          <cell r="N769" t="str">
            <v>Yes</v>
          </cell>
          <cell r="O769" t="str">
            <v>Yes</v>
          </cell>
          <cell r="P769" t="str">
            <v>Yes</v>
          </cell>
          <cell r="Q769" t="str">
            <v>Yes</v>
          </cell>
        </row>
        <row r="770">
          <cell r="J770">
            <v>42.225747266493272</v>
          </cell>
          <cell r="K770">
            <v>0.86711859703063965</v>
          </cell>
          <cell r="L770">
            <v>-369205.26947392651</v>
          </cell>
          <cell r="M770">
            <v>44.802128640003502</v>
          </cell>
          <cell r="N770" t="str">
            <v>No</v>
          </cell>
          <cell r="O770" t="str">
            <v>No - check period 1</v>
          </cell>
          <cell r="P770" t="str">
            <v>No - check period 2</v>
          </cell>
          <cell r="Q770" t="str">
            <v>No</v>
          </cell>
        </row>
        <row r="771">
          <cell r="J771">
            <v>41.886610334622674</v>
          </cell>
          <cell r="K771">
            <v>0.82723748683929443</v>
          </cell>
          <cell r="L771">
            <v>371519.14051916404</v>
          </cell>
          <cell r="M771">
            <v>50.051127244660165</v>
          </cell>
          <cell r="N771" t="str">
            <v>No</v>
          </cell>
          <cell r="O771" t="str">
            <v>Yes</v>
          </cell>
          <cell r="P771" t="str">
            <v>Yes</v>
          </cell>
          <cell r="Q771" t="str">
            <v>Yes</v>
          </cell>
        </row>
        <row r="772">
          <cell r="J772">
            <v>42.859833330148831</v>
          </cell>
          <cell r="K772">
            <v>0.9236297607421875</v>
          </cell>
          <cell r="L772">
            <v>124405.1275151663</v>
          </cell>
          <cell r="M772">
            <v>49.091292011144105</v>
          </cell>
          <cell r="N772" t="str">
            <v>No</v>
          </cell>
          <cell r="O772" t="str">
            <v>No - check period 1</v>
          </cell>
          <cell r="P772" t="str">
            <v>No - check period 1</v>
          </cell>
          <cell r="Q772" t="str">
            <v>Yes</v>
          </cell>
        </row>
        <row r="773">
          <cell r="J773">
            <v>39.436463440360967</v>
          </cell>
          <cell r="K773">
            <v>0.3890606164932251</v>
          </cell>
          <cell r="L773">
            <v>691804.79500170262</v>
          </cell>
          <cell r="M773">
            <v>50.20150764612481</v>
          </cell>
          <cell r="N773" t="str">
            <v>Yes</v>
          </cell>
          <cell r="O773" t="str">
            <v>Yes</v>
          </cell>
          <cell r="P773" t="str">
            <v>Yes</v>
          </cell>
          <cell r="Q773" t="str">
            <v>Yes</v>
          </cell>
        </row>
        <row r="774">
          <cell r="J774">
            <v>39.794304130773526</v>
          </cell>
          <cell r="K774">
            <v>0.45904183387756348</v>
          </cell>
          <cell r="L774">
            <v>1023386.5551484425</v>
          </cell>
          <cell r="M774">
            <v>53.020086296601221</v>
          </cell>
          <cell r="N774" t="str">
            <v>Yes</v>
          </cell>
          <cell r="O774" t="str">
            <v>Yes</v>
          </cell>
          <cell r="P774" t="str">
            <v>Yes</v>
          </cell>
          <cell r="Q774" t="str">
            <v>Yes</v>
          </cell>
        </row>
        <row r="775">
          <cell r="J775">
            <v>40.094305505626835</v>
          </cell>
          <cell r="K775">
            <v>0.51880443096160889</v>
          </cell>
          <cell r="L775">
            <v>227802.32263582456</v>
          </cell>
          <cell r="M775">
            <v>47.323220668477006</v>
          </cell>
          <cell r="N775" t="str">
            <v>No</v>
          </cell>
          <cell r="O775" t="str">
            <v>Yes</v>
          </cell>
          <cell r="P775" t="str">
            <v>Yes</v>
          </cell>
          <cell r="Q775" t="str">
            <v>Yes</v>
          </cell>
        </row>
        <row r="776">
          <cell r="J776">
            <v>39.627134457114153</v>
          </cell>
          <cell r="K776">
            <v>0.42605257034301758</v>
          </cell>
          <cell r="L776">
            <v>610610.62045502081</v>
          </cell>
          <cell r="M776">
            <v>49.767360350233503</v>
          </cell>
          <cell r="N776" t="str">
            <v>Yes</v>
          </cell>
          <cell r="O776" t="str">
            <v>Yes</v>
          </cell>
          <cell r="P776" t="str">
            <v>Yes</v>
          </cell>
          <cell r="Q776" t="str">
            <v>Yes</v>
          </cell>
        </row>
        <row r="777">
          <cell r="J777">
            <v>39.574438334093429</v>
          </cell>
          <cell r="K777">
            <v>0.4157487154006958</v>
          </cell>
          <cell r="L777">
            <v>942375.41106843576</v>
          </cell>
          <cell r="M777">
            <v>52.20961283048382</v>
          </cell>
          <cell r="N777" t="str">
            <v>Yes</v>
          </cell>
          <cell r="O777" t="str">
            <v>Yes</v>
          </cell>
          <cell r="P777" t="str">
            <v>Yes</v>
          </cell>
          <cell r="Q777" t="str">
            <v>Yes</v>
          </cell>
        </row>
        <row r="778">
          <cell r="J778">
            <v>38.607781890314072</v>
          </cell>
          <cell r="K778">
            <v>0.2431800365447998</v>
          </cell>
          <cell r="L778">
            <v>661774.03410624014</v>
          </cell>
          <cell r="M778">
            <v>49.213650880847126</v>
          </cell>
          <cell r="N778" t="str">
            <v>Yes</v>
          </cell>
          <cell r="O778" t="str">
            <v>Yes</v>
          </cell>
          <cell r="P778" t="str">
            <v>Yes</v>
          </cell>
          <cell r="Q778" t="str">
            <v>Yes</v>
          </cell>
        </row>
        <row r="779">
          <cell r="J779">
            <v>39.857282091397792</v>
          </cell>
          <cell r="K779">
            <v>0.47155606746673584</v>
          </cell>
          <cell r="L779">
            <v>361357.94369007857</v>
          </cell>
          <cell r="M779">
            <v>48.107828105275985</v>
          </cell>
          <cell r="N779" t="str">
            <v>No</v>
          </cell>
          <cell r="O779" t="str">
            <v>Yes</v>
          </cell>
          <cell r="P779" t="str">
            <v>Yes</v>
          </cell>
          <cell r="Q779" t="str">
            <v>Yes</v>
          </cell>
        </row>
        <row r="780">
          <cell r="J780">
            <v>36.896940501756035</v>
          </cell>
          <cell r="K780">
            <v>6.0387611389160156E-2</v>
          </cell>
          <cell r="L780">
            <v>977629.41684299265</v>
          </cell>
          <cell r="M780">
            <v>50.010943494999083</v>
          </cell>
          <cell r="N780" t="str">
            <v>Yes</v>
          </cell>
          <cell r="O780" t="str">
            <v>Yes</v>
          </cell>
          <cell r="P780" t="str">
            <v>Yes</v>
          </cell>
          <cell r="Q780" t="str">
            <v>Yes</v>
          </cell>
        </row>
        <row r="781">
          <cell r="J781">
            <v>40.82982296589762</v>
          </cell>
          <cell r="K781">
            <v>0.660896897315979</v>
          </cell>
          <cell r="L781">
            <v>185181.82337134006</v>
          </cell>
          <cell r="M781">
            <v>47.679933585459366</v>
          </cell>
          <cell r="N781" t="str">
            <v>No</v>
          </cell>
          <cell r="O781" t="str">
            <v>Yes</v>
          </cell>
          <cell r="P781" t="str">
            <v>Yes</v>
          </cell>
          <cell r="Q781" t="str">
            <v>Yes</v>
          </cell>
        </row>
        <row r="782">
          <cell r="J782">
            <v>38.802736627112608</v>
          </cell>
          <cell r="K782">
            <v>0.27470898628234863</v>
          </cell>
          <cell r="L782">
            <v>322637.70167560061</v>
          </cell>
          <cell r="M782">
            <v>46.846936483052559</v>
          </cell>
          <cell r="N782" t="str">
            <v>No</v>
          </cell>
          <cell r="O782" t="str">
            <v>Yes</v>
          </cell>
          <cell r="P782" t="str">
            <v>Yes</v>
          </cell>
          <cell r="Q782" t="str">
            <v>Yes</v>
          </cell>
        </row>
        <row r="783">
          <cell r="J783">
            <v>38.185026015562471</v>
          </cell>
          <cell r="K783">
            <v>0.18207442760467529</v>
          </cell>
          <cell r="L783">
            <v>460608.54168426571</v>
          </cell>
          <cell r="M783">
            <v>47.314453139551915</v>
          </cell>
          <cell r="N783" t="str">
            <v>Yes</v>
          </cell>
          <cell r="O783" t="str">
            <v>Yes</v>
          </cell>
          <cell r="P783" t="str">
            <v>Yes</v>
          </cell>
          <cell r="Q783" t="str">
            <v>Yes</v>
          </cell>
        </row>
        <row r="784">
          <cell r="J784">
            <v>38.927387423464097</v>
          </cell>
          <cell r="K784">
            <v>0.29587316513061523</v>
          </cell>
          <cell r="L784">
            <v>714316.73909530067</v>
          </cell>
          <cell r="M784">
            <v>49.902158833720023</v>
          </cell>
          <cell r="N784" t="str">
            <v>Yes</v>
          </cell>
          <cell r="O784" t="str">
            <v>Yes</v>
          </cell>
          <cell r="P784" t="str">
            <v>Yes</v>
          </cell>
          <cell r="Q784" t="str">
            <v>Yes</v>
          </cell>
        </row>
        <row r="785">
          <cell r="J785">
            <v>39.216652213362977</v>
          </cell>
          <cell r="K785">
            <v>0.34764969348907471</v>
          </cell>
          <cell r="L785">
            <v>628078.50242743129</v>
          </cell>
          <cell r="M785">
            <v>49.520850906264968</v>
          </cell>
          <cell r="N785" t="str">
            <v>Yes</v>
          </cell>
          <cell r="O785" t="str">
            <v>Yes</v>
          </cell>
          <cell r="P785" t="str">
            <v>Yes</v>
          </cell>
          <cell r="Q785" t="str">
            <v>Yes</v>
          </cell>
        </row>
        <row r="786">
          <cell r="J786">
            <v>40.311724761559162</v>
          </cell>
          <cell r="K786">
            <v>0.56192946434020996</v>
          </cell>
          <cell r="L786">
            <v>893299.19840471353</v>
          </cell>
          <cell r="M786">
            <v>52.519486770324875</v>
          </cell>
          <cell r="N786" t="str">
            <v>Yes</v>
          </cell>
          <cell r="O786" t="str">
            <v>Yes</v>
          </cell>
          <cell r="P786" t="str">
            <v>Yes</v>
          </cell>
          <cell r="Q786" t="str">
            <v>Yes</v>
          </cell>
        </row>
        <row r="787">
          <cell r="J787">
            <v>41.195917320728768</v>
          </cell>
          <cell r="K787">
            <v>0.72506654262542725</v>
          </cell>
          <cell r="L787">
            <v>323520.27770985616</v>
          </cell>
          <cell r="M787">
            <v>49.055326043162495</v>
          </cell>
          <cell r="N787" t="str">
            <v>No</v>
          </cell>
          <cell r="O787" t="str">
            <v>Yes</v>
          </cell>
          <cell r="P787" t="str">
            <v>Yes</v>
          </cell>
          <cell r="Q787" t="str">
            <v>Yes</v>
          </cell>
        </row>
        <row r="788">
          <cell r="J788">
            <v>41.718308340059593</v>
          </cell>
          <cell r="K788">
            <v>0.80487251281738281</v>
          </cell>
          <cell r="L788">
            <v>498495.85053514875</v>
          </cell>
          <cell r="M788">
            <v>50.84956809587311</v>
          </cell>
          <cell r="N788" t="str">
            <v>Yes</v>
          </cell>
          <cell r="O788" t="str">
            <v>Yes</v>
          </cell>
          <cell r="P788" t="str">
            <v>Yes</v>
          </cell>
          <cell r="Q788" t="str">
            <v>Yes</v>
          </cell>
        </row>
        <row r="789">
          <cell r="J789">
            <v>40.136851667775773</v>
          </cell>
          <cell r="K789">
            <v>0.52727663516998291</v>
          </cell>
          <cell r="L789">
            <v>350352.14930933132</v>
          </cell>
          <cell r="M789">
            <v>48.282410160754807</v>
          </cell>
          <cell r="N789" t="str">
            <v>No</v>
          </cell>
          <cell r="O789" t="str">
            <v>Yes</v>
          </cell>
          <cell r="P789" t="str">
            <v>Yes</v>
          </cell>
          <cell r="Q789" t="str">
            <v>Yes</v>
          </cell>
        </row>
        <row r="790">
          <cell r="J790">
            <v>40.333757270709611</v>
          </cell>
          <cell r="K790">
            <v>0.56626725196838379</v>
          </cell>
          <cell r="L790">
            <v>339516.58924297802</v>
          </cell>
          <cell r="M790">
            <v>48.382218109327368</v>
          </cell>
          <cell r="N790" t="str">
            <v>No</v>
          </cell>
          <cell r="O790" t="str">
            <v>Yes</v>
          </cell>
          <cell r="P790" t="str">
            <v>Yes</v>
          </cell>
          <cell r="Q790" t="str">
            <v>Yes</v>
          </cell>
        </row>
        <row r="791">
          <cell r="J791">
            <v>38.672119545517489</v>
          </cell>
          <cell r="K791">
            <v>0.2533644437789917</v>
          </cell>
          <cell r="L791">
            <v>1275343.2840595189</v>
          </cell>
          <cell r="M791">
            <v>53.879231371684</v>
          </cell>
          <cell r="N791" t="str">
            <v>Yes</v>
          </cell>
          <cell r="O791" t="str">
            <v>Yes</v>
          </cell>
          <cell r="P791" t="str">
            <v>Yes</v>
          </cell>
          <cell r="Q791" t="str">
            <v>Yes</v>
          </cell>
        </row>
        <row r="792">
          <cell r="J792">
            <v>43.570112312445417</v>
          </cell>
          <cell r="K792">
            <v>0.96287393569946289</v>
          </cell>
          <cell r="L792">
            <v>-189598.65193495981</v>
          </cell>
          <cell r="M792">
            <v>47.387367329793051</v>
          </cell>
          <cell r="N792" t="str">
            <v>No</v>
          </cell>
          <cell r="O792" t="str">
            <v>No - check period 1</v>
          </cell>
          <cell r="P792" t="str">
            <v>No - check period 2</v>
          </cell>
          <cell r="Q792" t="str">
            <v>No</v>
          </cell>
        </row>
        <row r="793">
          <cell r="J793">
            <v>40.39955239117262</v>
          </cell>
          <cell r="K793">
            <v>0.57917225360870361</v>
          </cell>
          <cell r="L793">
            <v>842325.45899082022</v>
          </cell>
          <cell r="M793">
            <v>52.217602741438895</v>
          </cell>
          <cell r="N793" t="str">
            <v>Yes</v>
          </cell>
          <cell r="O793" t="str">
            <v>Yes</v>
          </cell>
          <cell r="P793" t="str">
            <v>Yes</v>
          </cell>
          <cell r="Q793" t="str">
            <v>Yes</v>
          </cell>
        </row>
        <row r="794">
          <cell r="J794">
            <v>41.061898728949018</v>
          </cell>
          <cell r="K794">
            <v>0.70227313041687012</v>
          </cell>
          <cell r="L794">
            <v>369409.9270866944</v>
          </cell>
          <cell r="M794">
            <v>49.276544713211479</v>
          </cell>
          <cell r="N794" t="str">
            <v>No</v>
          </cell>
          <cell r="O794" t="str">
            <v>Yes</v>
          </cell>
          <cell r="P794" t="str">
            <v>Yes</v>
          </cell>
          <cell r="Q794" t="str">
            <v>Yes</v>
          </cell>
        </row>
        <row r="795">
          <cell r="J795">
            <v>39.989597654348472</v>
          </cell>
          <cell r="K795">
            <v>0.49792516231536865</v>
          </cell>
          <cell r="L795">
            <v>466858.17613882339</v>
          </cell>
          <cell r="M795">
            <v>49.021606527094264</v>
          </cell>
          <cell r="N795" t="str">
            <v>Yes</v>
          </cell>
          <cell r="O795" t="str">
            <v>Yes</v>
          </cell>
          <cell r="P795" t="str">
            <v>Yes</v>
          </cell>
          <cell r="Q795" t="str">
            <v>Yes</v>
          </cell>
        </row>
        <row r="796">
          <cell r="J796">
            <v>39.22120423434535</v>
          </cell>
          <cell r="K796">
            <v>0.34849071502685547</v>
          </cell>
          <cell r="L796">
            <v>319311.27381373616</v>
          </cell>
          <cell r="M796">
            <v>47.206959960749373</v>
          </cell>
          <cell r="N796" t="str">
            <v>No</v>
          </cell>
          <cell r="O796" t="str">
            <v>Yes</v>
          </cell>
          <cell r="P796" t="str">
            <v>Yes</v>
          </cell>
          <cell r="Q796" t="str">
            <v>Yes</v>
          </cell>
        </row>
        <row r="797">
          <cell r="J797">
            <v>41.111775418394245</v>
          </cell>
          <cell r="K797">
            <v>0.71085608005523682</v>
          </cell>
          <cell r="L797">
            <v>218373.06876344932</v>
          </cell>
          <cell r="M797">
            <v>48.188518475217279</v>
          </cell>
          <cell r="N797" t="str">
            <v>No</v>
          </cell>
          <cell r="O797" t="str">
            <v>Yes</v>
          </cell>
          <cell r="P797" t="str">
            <v>Yes</v>
          </cell>
          <cell r="Q797" t="str">
            <v>Yes</v>
          </cell>
        </row>
        <row r="798">
          <cell r="J798">
            <v>41.969469849427696</v>
          </cell>
          <cell r="K798">
            <v>0.83762288093566895</v>
          </cell>
          <cell r="L798">
            <v>150662.32721283589</v>
          </cell>
          <cell r="M798">
            <v>48.469270394707564</v>
          </cell>
          <cell r="N798" t="str">
            <v>No</v>
          </cell>
          <cell r="O798" t="str">
            <v>No - check period 1</v>
          </cell>
          <cell r="P798" t="str">
            <v>No - check period 1</v>
          </cell>
          <cell r="Q798" t="str">
            <v>Yes</v>
          </cell>
        </row>
        <row r="799">
          <cell r="J799">
            <v>38.761227288923692</v>
          </cell>
          <cell r="K799">
            <v>0.26783072948455811</v>
          </cell>
          <cell r="L799">
            <v>551767.03745869338</v>
          </cell>
          <cell r="M799">
            <v>48.528942342090886</v>
          </cell>
          <cell r="N799" t="str">
            <v>Yes</v>
          </cell>
          <cell r="O799" t="str">
            <v>Yes</v>
          </cell>
          <cell r="P799" t="str">
            <v>Yes</v>
          </cell>
          <cell r="Q799" t="str">
            <v>Yes</v>
          </cell>
        </row>
        <row r="800">
          <cell r="J800">
            <v>38.609575868613319</v>
          </cell>
          <cell r="K800">
            <v>0.24346113204956055</v>
          </cell>
          <cell r="L800">
            <v>901362.15615942865</v>
          </cell>
          <cell r="M800">
            <v>51.014016106637428</v>
          </cell>
          <cell r="N800" t="str">
            <v>Yes</v>
          </cell>
          <cell r="O800" t="str">
            <v>Yes</v>
          </cell>
          <cell r="P800" t="str">
            <v>Yes</v>
          </cell>
          <cell r="Q800" t="str">
            <v>Yes</v>
          </cell>
        </row>
        <row r="801">
          <cell r="J801">
            <v>39.788915374665521</v>
          </cell>
          <cell r="K801">
            <v>0.45797264575958252</v>
          </cell>
          <cell r="L801">
            <v>844929.55133646214</v>
          </cell>
          <cell r="M801">
            <v>51.675357452768367</v>
          </cell>
          <cell r="N801" t="str">
            <v>Yes</v>
          </cell>
          <cell r="O801" t="str">
            <v>Yes</v>
          </cell>
          <cell r="P801" t="str">
            <v>Yes</v>
          </cell>
          <cell r="Q801" t="str">
            <v>Yes</v>
          </cell>
        </row>
        <row r="802">
          <cell r="J802">
            <v>41.63457116286736</v>
          </cell>
          <cell r="K802">
            <v>0.79311728477478027</v>
          </cell>
          <cell r="L802">
            <v>529279.9427167289</v>
          </cell>
          <cell r="M802">
            <v>51.003641045826953</v>
          </cell>
          <cell r="N802" t="str">
            <v>Yes</v>
          </cell>
          <cell r="O802" t="str">
            <v>Yes</v>
          </cell>
          <cell r="P802" t="str">
            <v>Yes</v>
          </cell>
          <cell r="Q802" t="str">
            <v>Yes</v>
          </cell>
        </row>
        <row r="803">
          <cell r="J803">
            <v>43.295308488304727</v>
          </cell>
          <cell r="K803">
            <v>0.95028817653656006</v>
          </cell>
          <cell r="L803">
            <v>386596.30867351033</v>
          </cell>
          <cell r="M803">
            <v>51.460343810322229</v>
          </cell>
          <cell r="N803" t="str">
            <v>No</v>
          </cell>
          <cell r="O803" t="str">
            <v>Yes</v>
          </cell>
          <cell r="P803" t="str">
            <v>Yes</v>
          </cell>
          <cell r="Q803" t="str">
            <v>Yes</v>
          </cell>
        </row>
        <row r="804">
          <cell r="J804">
            <v>37.772083588643</v>
          </cell>
          <cell r="K804">
            <v>0.13264846801757813</v>
          </cell>
          <cell r="L804">
            <v>707315.28965609754</v>
          </cell>
          <cell r="M804">
            <v>48.786697688046843</v>
          </cell>
          <cell r="N804" t="str">
            <v>Yes</v>
          </cell>
          <cell r="O804" t="str">
            <v>Yes</v>
          </cell>
          <cell r="P804" t="str">
            <v>Yes</v>
          </cell>
          <cell r="Q804" t="str">
            <v>Yes</v>
          </cell>
        </row>
        <row r="805">
          <cell r="J805">
            <v>38.201737980707549</v>
          </cell>
          <cell r="K805">
            <v>0.18429148197174072</v>
          </cell>
          <cell r="L805">
            <v>1005056.352976297</v>
          </cell>
          <cell r="M805">
            <v>51.417286057403544</v>
          </cell>
          <cell r="N805" t="str">
            <v>Yes</v>
          </cell>
          <cell r="O805" t="str">
            <v>Yes</v>
          </cell>
          <cell r="P805" t="str">
            <v>Yes</v>
          </cell>
          <cell r="Q805" t="str">
            <v>Yes</v>
          </cell>
        </row>
        <row r="806">
          <cell r="J806">
            <v>42.011083779507317</v>
          </cell>
          <cell r="K806">
            <v>0.8426821231842041</v>
          </cell>
          <cell r="L806">
            <v>103255.47640986671</v>
          </cell>
          <cell r="M806">
            <v>48.151647560007405</v>
          </cell>
          <cell r="N806" t="str">
            <v>No</v>
          </cell>
          <cell r="O806" t="str">
            <v>No - check period 1</v>
          </cell>
          <cell r="P806" t="str">
            <v>No - check period 1</v>
          </cell>
          <cell r="Q806" t="str">
            <v>Yes</v>
          </cell>
        </row>
        <row r="807">
          <cell r="J807">
            <v>35.393300196155906</v>
          </cell>
          <cell r="K807">
            <v>1.0629534721374512E-2</v>
          </cell>
          <cell r="L807">
            <v>1227666.1104123574</v>
          </cell>
          <cell r="M807">
            <v>50.504728632222395</v>
          </cell>
          <cell r="N807" t="str">
            <v>Yes</v>
          </cell>
          <cell r="O807" t="str">
            <v>Yes</v>
          </cell>
          <cell r="P807" t="str">
            <v>Yes</v>
          </cell>
          <cell r="Q807" t="str">
            <v>Yes</v>
          </cell>
        </row>
        <row r="808">
          <cell r="J808">
            <v>38.345451786008198</v>
          </cell>
          <cell r="K808">
            <v>0.2040410041809082</v>
          </cell>
          <cell r="L808">
            <v>1172312.0262432457</v>
          </cell>
          <cell r="M808">
            <v>52.805181793519296</v>
          </cell>
          <cell r="N808" t="str">
            <v>Yes</v>
          </cell>
          <cell r="O808" t="str">
            <v>Yes</v>
          </cell>
          <cell r="P808" t="str">
            <v>Yes</v>
          </cell>
          <cell r="Q808" t="str">
            <v>Yes</v>
          </cell>
        </row>
        <row r="809">
          <cell r="J809">
            <v>40.412524059356656</v>
          </cell>
          <cell r="K809">
            <v>0.58170711994171143</v>
          </cell>
          <cell r="L809">
            <v>-159620.90177878935</v>
          </cell>
          <cell r="M809">
            <v>44.707395671866834</v>
          </cell>
          <cell r="N809" t="str">
            <v>No</v>
          </cell>
          <cell r="O809" t="str">
            <v>No - check period 1</v>
          </cell>
          <cell r="P809" t="str">
            <v>No - check period 2</v>
          </cell>
          <cell r="Q809" t="str">
            <v>No</v>
          </cell>
        </row>
        <row r="810">
          <cell r="J810">
            <v>38.410421540029347</v>
          </cell>
          <cell r="K810">
            <v>0.21336817741394043</v>
          </cell>
          <cell r="L810">
            <v>453988.86690324033</v>
          </cell>
          <cell r="M810">
            <v>47.47212314105127</v>
          </cell>
          <cell r="N810" t="str">
            <v>Yes</v>
          </cell>
          <cell r="O810" t="str">
            <v>Yes</v>
          </cell>
          <cell r="P810" t="str">
            <v>Yes</v>
          </cell>
          <cell r="Q810" t="str">
            <v>Yes</v>
          </cell>
        </row>
        <row r="811">
          <cell r="J811">
            <v>39.961455614538863</v>
          </cell>
          <cell r="K811">
            <v>0.49231183528900146</v>
          </cell>
          <cell r="L811">
            <v>631847.09925155109</v>
          </cell>
          <cell r="M811">
            <v>50.234374510910129</v>
          </cell>
          <cell r="N811" t="str">
            <v>Yes</v>
          </cell>
          <cell r="O811" t="str">
            <v>Yes</v>
          </cell>
          <cell r="P811" t="str">
            <v>Yes</v>
          </cell>
          <cell r="Q811" t="str">
            <v>Yes</v>
          </cell>
        </row>
        <row r="812">
          <cell r="J812">
            <v>42.062192834273446</v>
          </cell>
          <cell r="K812">
            <v>0.84875202178955078</v>
          </cell>
          <cell r="L812">
            <v>-321115.03214149084</v>
          </cell>
          <cell r="M812">
            <v>45.012694853357971</v>
          </cell>
          <cell r="N812" t="str">
            <v>No</v>
          </cell>
          <cell r="O812" t="str">
            <v>No - check period 1</v>
          </cell>
          <cell r="P812" t="str">
            <v>No - check period 2</v>
          </cell>
          <cell r="Q812" t="str">
            <v>No</v>
          </cell>
        </row>
        <row r="813">
          <cell r="J813">
            <v>38.093558133405168</v>
          </cell>
          <cell r="K813">
            <v>0.17023909091949463</v>
          </cell>
          <cell r="L813">
            <v>1112093.2927386882</v>
          </cell>
          <cell r="M813">
            <v>52.121341822203249</v>
          </cell>
          <cell r="N813" t="str">
            <v>Yes</v>
          </cell>
          <cell r="O813" t="str">
            <v>Yes</v>
          </cell>
          <cell r="P813" t="str">
            <v>Yes</v>
          </cell>
          <cell r="Q813" t="str">
            <v>Yes</v>
          </cell>
        </row>
        <row r="814">
          <cell r="J814">
            <v>40.431205080531072</v>
          </cell>
          <cell r="K814">
            <v>0.58535122871398926</v>
          </cell>
          <cell r="L814">
            <v>481300.89900901238</v>
          </cell>
          <cell r="M814">
            <v>49.536321411142126</v>
          </cell>
          <cell r="N814" t="str">
            <v>Yes</v>
          </cell>
          <cell r="O814" t="str">
            <v>Yes</v>
          </cell>
          <cell r="P814" t="str">
            <v>Yes</v>
          </cell>
          <cell r="Q814" t="str">
            <v>Yes</v>
          </cell>
        </row>
        <row r="815">
          <cell r="J815">
            <v>40.084835392044624</v>
          </cell>
          <cell r="K815">
            <v>0.51691710948944092</v>
          </cell>
          <cell r="L815">
            <v>188148.10169131425</v>
          </cell>
          <cell r="M815">
            <v>47.016802808502689</v>
          </cell>
          <cell r="N815" t="str">
            <v>No</v>
          </cell>
          <cell r="O815" t="str">
            <v>Yes</v>
          </cell>
          <cell r="P815" t="str">
            <v>Yes</v>
          </cell>
          <cell r="Q815" t="str">
            <v>Yes</v>
          </cell>
        </row>
        <row r="816">
          <cell r="J816">
            <v>38.019447957631201</v>
          </cell>
          <cell r="K816">
            <v>0.16101980209350586</v>
          </cell>
          <cell r="L816">
            <v>953873.6196978786</v>
          </cell>
          <cell r="M816">
            <v>50.865320544107817</v>
          </cell>
          <cell r="N816" t="str">
            <v>Yes</v>
          </cell>
          <cell r="O816" t="str">
            <v>Yes</v>
          </cell>
          <cell r="P816" t="str">
            <v>Yes</v>
          </cell>
          <cell r="Q816" t="str">
            <v>Yes</v>
          </cell>
        </row>
        <row r="817">
          <cell r="J817">
            <v>41.669222911004908</v>
          </cell>
          <cell r="K817">
            <v>0.79803192615509033</v>
          </cell>
          <cell r="L817">
            <v>413106.4368486926</v>
          </cell>
          <cell r="M817">
            <v>50.163345248438418</v>
          </cell>
          <cell r="N817" t="str">
            <v>No</v>
          </cell>
          <cell r="O817" t="str">
            <v>Yes</v>
          </cell>
          <cell r="P817" t="str">
            <v>Yes</v>
          </cell>
          <cell r="Q817" t="str">
            <v>Yes</v>
          </cell>
        </row>
        <row r="818">
          <cell r="J818">
            <v>40.46503600970027</v>
          </cell>
          <cell r="K818">
            <v>0.59193205833435059</v>
          </cell>
          <cell r="L818">
            <v>97806.068582304521</v>
          </cell>
          <cell r="M818">
            <v>46.688347891904414</v>
          </cell>
          <cell r="N818" t="str">
            <v>No</v>
          </cell>
          <cell r="O818" t="str">
            <v>No - check period 1</v>
          </cell>
          <cell r="P818" t="str">
            <v>No - check period 1</v>
          </cell>
          <cell r="Q818" t="str">
            <v>Yes</v>
          </cell>
        </row>
        <row r="819">
          <cell r="J819">
            <v>41.572589098941535</v>
          </cell>
          <cell r="K819">
            <v>0.78415238857269287</v>
          </cell>
          <cell r="L819">
            <v>594353.42544963839</v>
          </cell>
          <cell r="M819">
            <v>51.435157628293382</v>
          </cell>
          <cell r="N819" t="str">
            <v>Yes</v>
          </cell>
          <cell r="O819" t="str">
            <v>Yes</v>
          </cell>
          <cell r="P819" t="str">
            <v>Yes</v>
          </cell>
          <cell r="Q819" t="str">
            <v>Yes</v>
          </cell>
        </row>
        <row r="820">
          <cell r="J820">
            <v>39.688971001887694</v>
          </cell>
          <cell r="K820">
            <v>0.43820762634277344</v>
          </cell>
          <cell r="L820">
            <v>497110.85924020037</v>
          </cell>
          <cell r="M820">
            <v>48.972148205211852</v>
          </cell>
          <cell r="N820" t="str">
            <v>Yes</v>
          </cell>
          <cell r="O820" t="str">
            <v>Yes</v>
          </cell>
          <cell r="P820" t="str">
            <v>Yes</v>
          </cell>
          <cell r="Q820" t="str">
            <v>Yes</v>
          </cell>
        </row>
        <row r="821">
          <cell r="J821">
            <v>37.851500666001812</v>
          </cell>
          <cell r="K821">
            <v>0.14135515689849854</v>
          </cell>
          <cell r="L821">
            <v>956739.90501115005</v>
          </cell>
          <cell r="M821">
            <v>50.732325133867562</v>
          </cell>
          <cell r="N821" t="str">
            <v>Yes</v>
          </cell>
          <cell r="O821" t="str">
            <v>Yes</v>
          </cell>
          <cell r="P821" t="str">
            <v>Yes</v>
          </cell>
          <cell r="Q821" t="str">
            <v>Yes</v>
          </cell>
        </row>
        <row r="822">
          <cell r="J822">
            <v>39.062008555483771</v>
          </cell>
          <cell r="K822">
            <v>0.31953644752502441</v>
          </cell>
          <cell r="L822">
            <v>708154.01571049844</v>
          </cell>
          <cell r="M822">
            <v>49.979745552991517</v>
          </cell>
          <cell r="N822" t="str">
            <v>Yes</v>
          </cell>
          <cell r="O822" t="str">
            <v>Yes</v>
          </cell>
          <cell r="P822" t="str">
            <v>Yes</v>
          </cell>
          <cell r="Q822" t="str">
            <v>Yes</v>
          </cell>
        </row>
        <row r="823">
          <cell r="J823">
            <v>37.075692590442486</v>
          </cell>
          <cell r="K823">
            <v>7.1849703788757324E-2</v>
          </cell>
          <cell r="L823">
            <v>1259602.2959914347</v>
          </cell>
          <cell r="M823">
            <v>52.292317731189542</v>
          </cell>
          <cell r="N823" t="str">
            <v>Yes</v>
          </cell>
          <cell r="O823" t="str">
            <v>Yes</v>
          </cell>
          <cell r="P823" t="str">
            <v>Yes</v>
          </cell>
          <cell r="Q823" t="str">
            <v>Yes</v>
          </cell>
        </row>
        <row r="824">
          <cell r="J824">
            <v>40.939894562179688</v>
          </cell>
          <cell r="K824">
            <v>0.68080377578735352</v>
          </cell>
          <cell r="L824">
            <v>109389.69142911164</v>
          </cell>
          <cell r="M824">
            <v>47.212189555284567</v>
          </cell>
          <cell r="N824" t="str">
            <v>No</v>
          </cell>
          <cell r="O824" t="str">
            <v>No - check period 1</v>
          </cell>
          <cell r="P824" t="str">
            <v>No - check period 1</v>
          </cell>
          <cell r="Q824" t="str">
            <v>Yes</v>
          </cell>
        </row>
        <row r="825">
          <cell r="J825">
            <v>38.349417182907928</v>
          </cell>
          <cell r="K825">
            <v>0.20460331439971924</v>
          </cell>
          <cell r="L825">
            <v>926590.24474820308</v>
          </cell>
          <cell r="M825">
            <v>50.964066657616058</v>
          </cell>
          <cell r="N825" t="str">
            <v>Yes</v>
          </cell>
          <cell r="O825" t="str">
            <v>Yes</v>
          </cell>
          <cell r="P825" t="str">
            <v>Yes</v>
          </cell>
          <cell r="Q825" t="str">
            <v>Yes</v>
          </cell>
        </row>
        <row r="826">
          <cell r="J826">
            <v>41.739012986945454</v>
          </cell>
          <cell r="K826">
            <v>0.80771517753601074</v>
          </cell>
          <cell r="L826">
            <v>191532.52462265571</v>
          </cell>
          <cell r="M826">
            <v>48.564080669893883</v>
          </cell>
          <cell r="N826" t="str">
            <v>No</v>
          </cell>
          <cell r="O826" t="str">
            <v>Yes</v>
          </cell>
          <cell r="P826" t="str">
            <v>Yes</v>
          </cell>
          <cell r="Q826" t="str">
            <v>Yes</v>
          </cell>
        </row>
        <row r="827">
          <cell r="J827">
            <v>41.26191480376292</v>
          </cell>
          <cell r="K827">
            <v>0.73596608638763428</v>
          </cell>
          <cell r="L827">
            <v>648038.620700703</v>
          </cell>
          <cell r="M827">
            <v>51.552375579194631</v>
          </cell>
          <cell r="N827" t="str">
            <v>Yes</v>
          </cell>
          <cell r="O827" t="str">
            <v>Yes</v>
          </cell>
          <cell r="P827" t="str">
            <v>Yes</v>
          </cell>
          <cell r="Q827" t="str">
            <v>Yes</v>
          </cell>
        </row>
        <row r="828">
          <cell r="J828">
            <v>37.348022588994354</v>
          </cell>
          <cell r="K828">
            <v>9.2421531677246094E-2</v>
          </cell>
          <cell r="L828">
            <v>876321.8312935303</v>
          </cell>
          <cell r="M828">
            <v>49.66537643558695</v>
          </cell>
          <cell r="N828" t="str">
            <v>Yes</v>
          </cell>
          <cell r="O828" t="str">
            <v>Yes</v>
          </cell>
          <cell r="P828" t="str">
            <v>Yes</v>
          </cell>
          <cell r="Q828" t="str">
            <v>Yes</v>
          </cell>
        </row>
        <row r="829">
          <cell r="J829">
            <v>41.832986527006142</v>
          </cell>
          <cell r="K829">
            <v>0.82029592990875244</v>
          </cell>
          <cell r="L829">
            <v>403679.83025239152</v>
          </cell>
          <cell r="M829">
            <v>50.243239810515661</v>
          </cell>
          <cell r="N829" t="str">
            <v>No</v>
          </cell>
          <cell r="O829" t="str">
            <v>Yes</v>
          </cell>
          <cell r="P829" t="str">
            <v>Yes</v>
          </cell>
          <cell r="Q829" t="str">
            <v>Yes</v>
          </cell>
        </row>
        <row r="830">
          <cell r="J830">
            <v>40.246998297370737</v>
          </cell>
          <cell r="K830">
            <v>0.54914402961730957</v>
          </cell>
          <cell r="L830">
            <v>404484.49773364118</v>
          </cell>
          <cell r="M830">
            <v>48.790146946703317</v>
          </cell>
          <cell r="N830" t="str">
            <v>No</v>
          </cell>
          <cell r="O830" t="str">
            <v>Yes</v>
          </cell>
          <cell r="P830" t="str">
            <v>Yes</v>
          </cell>
          <cell r="Q830" t="str">
            <v>Yes</v>
          </cell>
        </row>
        <row r="831">
          <cell r="J831">
            <v>38.391203916980885</v>
          </cell>
          <cell r="K831">
            <v>0.21058356761932373</v>
          </cell>
          <cell r="L831">
            <v>797464.58798664273</v>
          </cell>
          <cell r="M831">
            <v>50.033096512197517</v>
          </cell>
          <cell r="N831" t="str">
            <v>Yes</v>
          </cell>
          <cell r="O831" t="str">
            <v>Yes</v>
          </cell>
          <cell r="P831" t="str">
            <v>Yes</v>
          </cell>
          <cell r="Q831" t="str">
            <v>Yes</v>
          </cell>
        </row>
        <row r="832">
          <cell r="J832">
            <v>40.402760633733124</v>
          </cell>
          <cell r="K832">
            <v>0.57979917526245117</v>
          </cell>
          <cell r="L832">
            <v>584790.69967739005</v>
          </cell>
          <cell r="M832">
            <v>50.287104739982169</v>
          </cell>
          <cell r="N832" t="str">
            <v>Yes</v>
          </cell>
          <cell r="O832" t="str">
            <v>Yes</v>
          </cell>
          <cell r="P832" t="str">
            <v>Yes</v>
          </cell>
          <cell r="Q832" t="str">
            <v>Yes</v>
          </cell>
        </row>
        <row r="833">
          <cell r="J833">
            <v>37.919203451601788</v>
          </cell>
          <cell r="K833">
            <v>0.14907753467559814</v>
          </cell>
          <cell r="L833">
            <v>254092.26160557289</v>
          </cell>
          <cell r="M833">
            <v>45.519465301185846</v>
          </cell>
          <cell r="N833" t="str">
            <v>No</v>
          </cell>
          <cell r="O833" t="str">
            <v>Yes</v>
          </cell>
          <cell r="P833" t="str">
            <v>Yes</v>
          </cell>
          <cell r="Q833" t="str">
            <v>Yes</v>
          </cell>
        </row>
        <row r="834">
          <cell r="J834">
            <v>44.624926077667624</v>
          </cell>
          <cell r="K834">
            <v>0.9896237850189209</v>
          </cell>
          <cell r="L834">
            <v>112407.46423202683</v>
          </cell>
          <cell r="M834">
            <v>50.625132088316604</v>
          </cell>
          <cell r="N834" t="str">
            <v>No</v>
          </cell>
          <cell r="O834" t="str">
            <v>No - check period 1</v>
          </cell>
          <cell r="P834" t="str">
            <v>Yes</v>
          </cell>
          <cell r="Q834" t="str">
            <v>Yes</v>
          </cell>
        </row>
        <row r="835">
          <cell r="J835">
            <v>40.0396539689973</v>
          </cell>
          <cell r="K835">
            <v>0.50790917873382568</v>
          </cell>
          <cell r="L835">
            <v>378972.14681103895</v>
          </cell>
          <cell r="M835">
            <v>48.407852217496838</v>
          </cell>
          <cell r="N835" t="str">
            <v>No</v>
          </cell>
          <cell r="O835" t="str">
            <v>Yes</v>
          </cell>
          <cell r="P835" t="str">
            <v>Yes</v>
          </cell>
          <cell r="Q835" t="str">
            <v>Yes</v>
          </cell>
        </row>
        <row r="836">
          <cell r="J836">
            <v>38.66859070607461</v>
          </cell>
          <cell r="K836">
            <v>0.25279998779296875</v>
          </cell>
          <cell r="L836">
            <v>1125620.9408600233</v>
          </cell>
          <cell r="M836">
            <v>52.751939973677509</v>
          </cell>
          <cell r="N836" t="str">
            <v>Yes</v>
          </cell>
          <cell r="O836" t="str">
            <v>Yes</v>
          </cell>
          <cell r="P836" t="str">
            <v>Yes</v>
          </cell>
          <cell r="Q836" t="str">
            <v>Yes</v>
          </cell>
        </row>
        <row r="837">
          <cell r="J837">
            <v>38.167118064884562</v>
          </cell>
          <cell r="K837">
            <v>0.17971765995025635</v>
          </cell>
          <cell r="L837">
            <v>639093.25119013782</v>
          </cell>
          <cell r="M837">
            <v>48.637956650782144</v>
          </cell>
          <cell r="N837" t="str">
            <v>Yes</v>
          </cell>
          <cell r="O837" t="str">
            <v>Yes</v>
          </cell>
          <cell r="P837" t="str">
            <v>Yes</v>
          </cell>
          <cell r="Q837" t="str">
            <v>Yes</v>
          </cell>
        </row>
        <row r="838">
          <cell r="J838">
            <v>36.180431480752304</v>
          </cell>
          <cell r="K838">
            <v>2.8080224990844727E-2</v>
          </cell>
          <cell r="L838">
            <v>1308159.66089202</v>
          </cell>
          <cell r="M838">
            <v>51.833209353208076</v>
          </cell>
          <cell r="N838" t="str">
            <v>Yes</v>
          </cell>
          <cell r="O838" t="str">
            <v>Yes</v>
          </cell>
          <cell r="P838" t="str">
            <v>Yes</v>
          </cell>
          <cell r="Q838" t="str">
            <v>Yes</v>
          </cell>
        </row>
        <row r="839">
          <cell r="J839">
            <v>41.155449353973381</v>
          </cell>
          <cell r="K839">
            <v>0.71827495098114014</v>
          </cell>
          <cell r="L839">
            <v>596761.49157707812</v>
          </cell>
          <cell r="M839">
            <v>51.06946117739426</v>
          </cell>
          <cell r="N839" t="str">
            <v>Yes</v>
          </cell>
          <cell r="O839" t="str">
            <v>Yes</v>
          </cell>
          <cell r="P839" t="str">
            <v>Yes</v>
          </cell>
          <cell r="Q839" t="str">
            <v>Yes</v>
          </cell>
        </row>
        <row r="840">
          <cell r="J840">
            <v>42.870783646358177</v>
          </cell>
          <cell r="K840">
            <v>0.92441225051879883</v>
          </cell>
          <cell r="L840">
            <v>413932.61435992527</v>
          </cell>
          <cell r="M840">
            <v>51.275002432521433</v>
          </cell>
          <cell r="N840" t="str">
            <v>No</v>
          </cell>
          <cell r="O840" t="str">
            <v>Yes</v>
          </cell>
          <cell r="P840" t="str">
            <v>Yes</v>
          </cell>
          <cell r="Q840" t="str">
            <v>Yes</v>
          </cell>
        </row>
        <row r="841">
          <cell r="J841">
            <v>38.516443611151772</v>
          </cell>
          <cell r="K841">
            <v>0.22911083698272705</v>
          </cell>
          <cell r="L841">
            <v>649835.24238689197</v>
          </cell>
          <cell r="M841">
            <v>49.039987415017094</v>
          </cell>
          <cell r="N841" t="str">
            <v>Yes</v>
          </cell>
          <cell r="O841" t="str">
            <v>Yes</v>
          </cell>
          <cell r="P841" t="str">
            <v>Yes</v>
          </cell>
          <cell r="Q841" t="str">
            <v>Yes</v>
          </cell>
        </row>
        <row r="842">
          <cell r="J842">
            <v>40.083064151112922</v>
          </cell>
          <cell r="K842">
            <v>0.51656413078308105</v>
          </cell>
          <cell r="L842">
            <v>528407.65841246536</v>
          </cell>
          <cell r="M842">
            <v>49.569681676803157</v>
          </cell>
          <cell r="N842" t="str">
            <v>Yes</v>
          </cell>
          <cell r="O842" t="str">
            <v>Yes</v>
          </cell>
          <cell r="P842" t="str">
            <v>Yes</v>
          </cell>
          <cell r="Q842" t="str">
            <v>Yes</v>
          </cell>
        </row>
        <row r="843">
          <cell r="J843">
            <v>40.050829385145335</v>
          </cell>
          <cell r="K843">
            <v>0.51013791561126709</v>
          </cell>
          <cell r="L843">
            <v>967992.97371766879</v>
          </cell>
          <cell r="M843">
            <v>52.840224624378607</v>
          </cell>
          <cell r="N843" t="str">
            <v>Yes</v>
          </cell>
          <cell r="O843" t="str">
            <v>Yes</v>
          </cell>
          <cell r="P843" t="str">
            <v>Yes</v>
          </cell>
          <cell r="Q843" t="str">
            <v>Yes</v>
          </cell>
        </row>
        <row r="844">
          <cell r="J844">
            <v>40.5625452104141</v>
          </cell>
          <cell r="K844">
            <v>0.61074924468994141</v>
          </cell>
          <cell r="L844">
            <v>539827.01202402846</v>
          </cell>
          <cell r="M844">
            <v>50.096542862593196</v>
          </cell>
          <cell r="N844" t="str">
            <v>Yes</v>
          </cell>
          <cell r="O844" t="str">
            <v>Yes</v>
          </cell>
          <cell r="P844" t="str">
            <v>Yes</v>
          </cell>
          <cell r="Q844" t="str">
            <v>Yes</v>
          </cell>
        </row>
        <row r="845">
          <cell r="J845">
            <v>39.709600615460658</v>
          </cell>
          <cell r="K845">
            <v>0.44227659702301025</v>
          </cell>
          <cell r="L845">
            <v>746661.76866733097</v>
          </cell>
          <cell r="M845">
            <v>50.864638423081487</v>
          </cell>
          <cell r="N845" t="str">
            <v>Yes</v>
          </cell>
          <cell r="O845" t="str">
            <v>Yes</v>
          </cell>
          <cell r="P845" t="str">
            <v>Yes</v>
          </cell>
          <cell r="Q845" t="str">
            <v>Yes</v>
          </cell>
        </row>
        <row r="846">
          <cell r="J846">
            <v>41.414223333995324</v>
          </cell>
          <cell r="K846">
            <v>0.76025128364562988</v>
          </cell>
          <cell r="L846">
            <v>403299.42333749635</v>
          </cell>
          <cell r="M846">
            <v>49.855115220270818</v>
          </cell>
          <cell r="N846" t="str">
            <v>No</v>
          </cell>
          <cell r="O846" t="str">
            <v>Yes</v>
          </cell>
          <cell r="P846" t="str">
            <v>Yes</v>
          </cell>
          <cell r="Q846" t="str">
            <v>Yes</v>
          </cell>
        </row>
        <row r="847">
          <cell r="J847">
            <v>40.664131221128628</v>
          </cell>
          <cell r="K847">
            <v>0.63008010387420654</v>
          </cell>
          <cell r="L847">
            <v>483301.52553597325</v>
          </cell>
          <cell r="M847">
            <v>49.765636857773643</v>
          </cell>
          <cell r="N847" t="str">
            <v>Yes</v>
          </cell>
          <cell r="O847" t="str">
            <v>Yes</v>
          </cell>
          <cell r="P847" t="str">
            <v>Yes</v>
          </cell>
          <cell r="Q847" t="str">
            <v>Yes</v>
          </cell>
        </row>
        <row r="848">
          <cell r="J848">
            <v>36.268816175870597</v>
          </cell>
          <cell r="K848">
            <v>3.1049251556396484E-2</v>
          </cell>
          <cell r="L848">
            <v>1066029.7065333675</v>
          </cell>
          <cell r="M848">
            <v>50.096727035270305</v>
          </cell>
          <cell r="N848" t="str">
            <v>Yes</v>
          </cell>
          <cell r="O848" t="str">
            <v>Yes</v>
          </cell>
          <cell r="P848" t="str">
            <v>Yes</v>
          </cell>
          <cell r="Q848" t="str">
            <v>Yes</v>
          </cell>
        </row>
        <row r="849">
          <cell r="J849">
            <v>38.906992004776839</v>
          </cell>
          <cell r="K849">
            <v>0.29235947132110596</v>
          </cell>
          <cell r="L849">
            <v>828992.75001190975</v>
          </cell>
          <cell r="M849">
            <v>50.74432819019421</v>
          </cell>
          <cell r="N849" t="str">
            <v>Yes</v>
          </cell>
          <cell r="O849" t="str">
            <v>Yes</v>
          </cell>
          <cell r="P849" t="str">
            <v>Yes</v>
          </cell>
          <cell r="Q849" t="str">
            <v>Yes</v>
          </cell>
        </row>
        <row r="850">
          <cell r="J850">
            <v>35.780617609852925</v>
          </cell>
          <cell r="K850">
            <v>1.7442464828491211E-2</v>
          </cell>
          <cell r="L850">
            <v>719430.08562625921</v>
          </cell>
          <cell r="M850">
            <v>47.045470081502572</v>
          </cell>
          <cell r="N850" t="str">
            <v>Yes</v>
          </cell>
          <cell r="O850" t="str">
            <v>Yes</v>
          </cell>
          <cell r="P850" t="str">
            <v>Yes</v>
          </cell>
          <cell r="Q850" t="str">
            <v>Yes</v>
          </cell>
        </row>
        <row r="851">
          <cell r="J851">
            <v>39.507831489609089</v>
          </cell>
          <cell r="K851">
            <v>0.4028085470199585</v>
          </cell>
          <cell r="L851">
            <v>120256.2158858676</v>
          </cell>
          <cell r="M851">
            <v>45.976249920204282</v>
          </cell>
          <cell r="N851" t="str">
            <v>No</v>
          </cell>
          <cell r="O851" t="str">
            <v>No - check period 1</v>
          </cell>
          <cell r="P851" t="str">
            <v>No - check period 1</v>
          </cell>
          <cell r="Q851" t="str">
            <v>Yes</v>
          </cell>
        </row>
        <row r="852">
          <cell r="J852">
            <v>37.522027115337551</v>
          </cell>
          <cell r="K852">
            <v>0.10767555236816406</v>
          </cell>
          <cell r="L852">
            <v>731528.90656834445</v>
          </cell>
          <cell r="M852">
            <v>48.738426256750245</v>
          </cell>
          <cell r="N852" t="str">
            <v>Yes</v>
          </cell>
          <cell r="O852" t="str">
            <v>Yes</v>
          </cell>
          <cell r="P852" t="str">
            <v>Yes</v>
          </cell>
          <cell r="Q852" t="str">
            <v>Yes</v>
          </cell>
        </row>
        <row r="853">
          <cell r="J853">
            <v>37.198292476241477</v>
          </cell>
          <cell r="K853">
            <v>8.062899112701416E-2</v>
          </cell>
          <cell r="L853">
            <v>1498648.1912707589</v>
          </cell>
          <cell r="M853">
            <v>54.199755494482815</v>
          </cell>
          <cell r="N853" t="str">
            <v>Yes</v>
          </cell>
          <cell r="O853" t="str">
            <v>Yes</v>
          </cell>
          <cell r="P853" t="str">
            <v>Yes</v>
          </cell>
          <cell r="Q853" t="str">
            <v>Yes</v>
          </cell>
        </row>
        <row r="854">
          <cell r="J854">
            <v>46.657210178673267</v>
          </cell>
          <cell r="K854">
            <v>0.99956345558166504</v>
          </cell>
          <cell r="L854">
            <v>11075.269622075371</v>
          </cell>
          <cell r="M854">
            <v>51.734110810502898</v>
          </cell>
          <cell r="N854" t="str">
            <v>No</v>
          </cell>
          <cell r="O854" t="str">
            <v>No - check period 1</v>
          </cell>
          <cell r="P854" t="str">
            <v>Yes</v>
          </cell>
          <cell r="Q854" t="str">
            <v>Yes</v>
          </cell>
        </row>
        <row r="855">
          <cell r="J855">
            <v>38.529906406474765</v>
          </cell>
          <cell r="K855">
            <v>0.23115527629852295</v>
          </cell>
          <cell r="L855">
            <v>1448642.4864069903</v>
          </cell>
          <cell r="M855">
            <v>55.049441824667156</v>
          </cell>
          <cell r="N855" t="str">
            <v>Yes</v>
          </cell>
          <cell r="O855" t="str">
            <v>Yes</v>
          </cell>
          <cell r="P855" t="str">
            <v>Yes</v>
          </cell>
          <cell r="Q855" t="str">
            <v>Yes</v>
          </cell>
        </row>
        <row r="856">
          <cell r="J856">
            <v>39.829929038241971</v>
          </cell>
          <cell r="K856">
            <v>0.46611642837524414</v>
          </cell>
          <cell r="L856">
            <v>165550.44946080795</v>
          </cell>
          <cell r="M856">
            <v>46.612632457981817</v>
          </cell>
          <cell r="N856" t="str">
            <v>No</v>
          </cell>
          <cell r="O856" t="str">
            <v>Yes</v>
          </cell>
          <cell r="P856" t="str">
            <v>Yes</v>
          </cell>
          <cell r="Q856" t="str">
            <v>Yes</v>
          </cell>
        </row>
        <row r="857">
          <cell r="J857">
            <v>39.680198925489094</v>
          </cell>
          <cell r="K857">
            <v>0.43647968769073486</v>
          </cell>
          <cell r="L857">
            <v>496793.28545143292</v>
          </cell>
          <cell r="M857">
            <v>48.961693563614972</v>
          </cell>
          <cell r="N857" t="str">
            <v>Yes</v>
          </cell>
          <cell r="O857" t="str">
            <v>Yes</v>
          </cell>
          <cell r="P857" t="str">
            <v>Yes</v>
          </cell>
          <cell r="Q857" t="str">
            <v>Yes</v>
          </cell>
        </row>
        <row r="858">
          <cell r="J858">
            <v>39.342462615459226</v>
          </cell>
          <cell r="K858">
            <v>0.37116503715515137</v>
          </cell>
          <cell r="L858">
            <v>532681.47492503747</v>
          </cell>
          <cell r="M858">
            <v>48.920402504154481</v>
          </cell>
          <cell r="N858" t="str">
            <v>Yes</v>
          </cell>
          <cell r="O858" t="str">
            <v>Yes</v>
          </cell>
          <cell r="P858" t="str">
            <v>Yes</v>
          </cell>
          <cell r="Q858" t="str">
            <v>Yes</v>
          </cell>
        </row>
        <row r="859">
          <cell r="J859">
            <v>37.391532815527171</v>
          </cell>
          <cell r="K859">
            <v>9.6077322959899902E-2</v>
          </cell>
          <cell r="L859">
            <v>1223296.0828928319</v>
          </cell>
          <cell r="M859">
            <v>52.310325726284645</v>
          </cell>
          <cell r="N859" t="str">
            <v>Yes</v>
          </cell>
          <cell r="O859" t="str">
            <v>Yes</v>
          </cell>
          <cell r="P859" t="str">
            <v>Yes</v>
          </cell>
          <cell r="Q859" t="str">
            <v>Yes</v>
          </cell>
        </row>
        <row r="860">
          <cell r="J860">
            <v>43.027971615665592</v>
          </cell>
          <cell r="K860">
            <v>0.93498516082763672</v>
          </cell>
          <cell r="L860">
            <v>170806.95267692069</v>
          </cell>
          <cell r="M860">
            <v>49.594344899378484</v>
          </cell>
          <cell r="N860" t="str">
            <v>No</v>
          </cell>
          <cell r="O860" t="str">
            <v>Yes</v>
          </cell>
          <cell r="P860" t="str">
            <v>Yes</v>
          </cell>
          <cell r="Q860" t="str">
            <v>Yes</v>
          </cell>
        </row>
        <row r="861">
          <cell r="J861">
            <v>41.811235961213242</v>
          </cell>
          <cell r="K861">
            <v>0.81743109226226807</v>
          </cell>
          <cell r="L861">
            <v>454182.7501352469</v>
          </cell>
          <cell r="M861">
            <v>50.602381078351755</v>
          </cell>
          <cell r="N861" t="str">
            <v>Yes</v>
          </cell>
          <cell r="O861" t="str">
            <v>Yes</v>
          </cell>
          <cell r="P861" t="str">
            <v>Yes</v>
          </cell>
          <cell r="Q861" t="str">
            <v>Yes</v>
          </cell>
        </row>
        <row r="862">
          <cell r="J862">
            <v>38.650537236244418</v>
          </cell>
          <cell r="K862">
            <v>0.2499229907989502</v>
          </cell>
          <cell r="L862">
            <v>871239.28609315399</v>
          </cell>
          <cell r="M862">
            <v>50.825552888272796</v>
          </cell>
          <cell r="N862" t="str">
            <v>Yes</v>
          </cell>
          <cell r="O862" t="str">
            <v>Yes</v>
          </cell>
          <cell r="P862" t="str">
            <v>Yes</v>
          </cell>
          <cell r="Q862" t="str">
            <v>Yes</v>
          </cell>
        </row>
        <row r="863">
          <cell r="J863">
            <v>36.833048498956487</v>
          </cell>
          <cell r="K863">
            <v>5.6656718254089355E-2</v>
          </cell>
          <cell r="L863">
            <v>1222243.9182065972</v>
          </cell>
          <cell r="M863">
            <v>51.788612280506641</v>
          </cell>
          <cell r="N863" t="str">
            <v>Yes</v>
          </cell>
          <cell r="O863" t="str">
            <v>Yes</v>
          </cell>
          <cell r="P863" t="str">
            <v>Yes</v>
          </cell>
          <cell r="Q863" t="str">
            <v>Yes</v>
          </cell>
        </row>
        <row r="864">
          <cell r="J864">
            <v>36.630540408659726</v>
          </cell>
          <cell r="K864">
            <v>4.6020030975341797E-2</v>
          </cell>
          <cell r="L864">
            <v>1156441.4177863211</v>
          </cell>
          <cell r="M864">
            <v>51.108287506212946</v>
          </cell>
          <cell r="N864" t="str">
            <v>Yes</v>
          </cell>
          <cell r="O864" t="str">
            <v>Yes</v>
          </cell>
          <cell r="P864" t="str">
            <v>Yes</v>
          </cell>
          <cell r="Q864" t="str">
            <v>Yes</v>
          </cell>
        </row>
        <row r="865">
          <cell r="J865">
            <v>35.27921318076551</v>
          </cell>
          <cell r="K865">
            <v>9.1277360916137695E-3</v>
          </cell>
          <cell r="L865">
            <v>1435567.5938059087</v>
          </cell>
          <cell r="M865">
            <v>51.960593181138393</v>
          </cell>
          <cell r="N865" t="str">
            <v>Yes</v>
          </cell>
          <cell r="O865" t="str">
            <v>Yes</v>
          </cell>
          <cell r="P865" t="str">
            <v>Yes</v>
          </cell>
          <cell r="Q865" t="str">
            <v>Yes</v>
          </cell>
        </row>
        <row r="866">
          <cell r="J866">
            <v>41.087178134184796</v>
          </cell>
          <cell r="K866">
            <v>0.70663809776306152</v>
          </cell>
          <cell r="L866">
            <v>15047.641194109921</v>
          </cell>
          <cell r="M866">
            <v>46.63941707694903</v>
          </cell>
          <cell r="N866" t="str">
            <v>No</v>
          </cell>
          <cell r="O866" t="str">
            <v>No - check period 1</v>
          </cell>
          <cell r="P866" t="str">
            <v>Yes</v>
          </cell>
          <cell r="Q866" t="str">
            <v>Yes</v>
          </cell>
        </row>
        <row r="867">
          <cell r="J867">
            <v>41.349612830381375</v>
          </cell>
          <cell r="K867">
            <v>0.75010049343109131</v>
          </cell>
          <cell r="L867">
            <v>84674.083793013124</v>
          </cell>
          <cell r="M867">
            <v>47.403583620325662</v>
          </cell>
          <cell r="N867" t="str">
            <v>No</v>
          </cell>
          <cell r="O867" t="str">
            <v>No - check period 1</v>
          </cell>
          <cell r="P867" t="str">
            <v>No - check period 1</v>
          </cell>
          <cell r="Q867" t="str">
            <v>Yes</v>
          </cell>
        </row>
        <row r="868">
          <cell r="J868">
            <v>40.171080500876997</v>
          </cell>
          <cell r="K868">
            <v>0.53408432006835938</v>
          </cell>
          <cell r="L868">
            <v>578557.23851540685</v>
          </cell>
          <cell r="M868">
            <v>50.02715751179494</v>
          </cell>
          <cell r="N868" t="str">
            <v>Yes</v>
          </cell>
          <cell r="O868" t="str">
            <v>Yes</v>
          </cell>
          <cell r="P868" t="str">
            <v>Yes</v>
          </cell>
          <cell r="Q868" t="str">
            <v>Yes</v>
          </cell>
        </row>
        <row r="869">
          <cell r="J869">
            <v>40.63906782088452</v>
          </cell>
          <cell r="K869">
            <v>0.62533915042877197</v>
          </cell>
          <cell r="L869">
            <v>339355.78949244088</v>
          </cell>
          <cell r="M869">
            <v>48.66190137254307</v>
          </cell>
          <cell r="N869" t="str">
            <v>No</v>
          </cell>
          <cell r="O869" t="str">
            <v>Yes</v>
          </cell>
          <cell r="P869" t="str">
            <v>Yes</v>
          </cell>
          <cell r="Q869" t="str">
            <v>Yes</v>
          </cell>
        </row>
        <row r="870">
          <cell r="J870">
            <v>38.745429365953896</v>
          </cell>
          <cell r="K870">
            <v>0.26523613929748535</v>
          </cell>
          <cell r="L870">
            <v>426228.86326131248</v>
          </cell>
          <cell r="M870">
            <v>47.571926542150322</v>
          </cell>
          <cell r="N870" t="str">
            <v>No</v>
          </cell>
          <cell r="O870" t="str">
            <v>Yes</v>
          </cell>
          <cell r="P870" t="str">
            <v>Yes</v>
          </cell>
          <cell r="Q870" t="str">
            <v>Yes</v>
          </cell>
        </row>
        <row r="871">
          <cell r="J871">
            <v>42.471679181326181</v>
          </cell>
          <cell r="K871">
            <v>0.89174067974090576</v>
          </cell>
          <cell r="L871">
            <v>397295.4064768462</v>
          </cell>
          <cell r="M871">
            <v>50.782915776653681</v>
          </cell>
          <cell r="N871" t="str">
            <v>No</v>
          </cell>
          <cell r="O871" t="str">
            <v>Yes</v>
          </cell>
          <cell r="P871" t="str">
            <v>Yes</v>
          </cell>
          <cell r="Q871" t="str">
            <v>Yes</v>
          </cell>
        </row>
        <row r="872">
          <cell r="J872">
            <v>41.965754563570954</v>
          </cell>
          <cell r="K872">
            <v>0.83716630935668945</v>
          </cell>
          <cell r="L872">
            <v>89110.489843495423</v>
          </cell>
          <cell r="M872">
            <v>48.0037500790786</v>
          </cell>
          <cell r="N872" t="str">
            <v>No</v>
          </cell>
          <cell r="O872" t="str">
            <v>No - check period 1</v>
          </cell>
          <cell r="P872" t="str">
            <v>No - check period 1</v>
          </cell>
          <cell r="Q872" t="str">
            <v>Yes</v>
          </cell>
        </row>
        <row r="873">
          <cell r="J873">
            <v>40.548011485079769</v>
          </cell>
          <cell r="K873">
            <v>0.60795986652374268</v>
          </cell>
          <cell r="L873">
            <v>90575.52879185346</v>
          </cell>
          <cell r="M873">
            <v>46.710403138422407</v>
          </cell>
          <cell r="N873" t="str">
            <v>No</v>
          </cell>
          <cell r="O873" t="str">
            <v>No - check period 1</v>
          </cell>
          <cell r="P873" t="str">
            <v>No - check period 1</v>
          </cell>
          <cell r="Q873" t="str">
            <v>Yes</v>
          </cell>
        </row>
        <row r="874">
          <cell r="J874">
            <v>39.507622305827681</v>
          </cell>
          <cell r="K874">
            <v>0.40276789665222168</v>
          </cell>
          <cell r="L874">
            <v>677756.04559214716</v>
          </cell>
          <cell r="M874">
            <v>50.161503521667328</v>
          </cell>
          <cell r="N874" t="str">
            <v>Yes</v>
          </cell>
          <cell r="O874" t="str">
            <v>Yes</v>
          </cell>
          <cell r="P874" t="str">
            <v>Yes</v>
          </cell>
          <cell r="Q874" t="str">
            <v>Yes</v>
          </cell>
        </row>
        <row r="875">
          <cell r="J875">
            <v>41.511057234893087</v>
          </cell>
          <cell r="K875">
            <v>0.77503430843353271</v>
          </cell>
          <cell r="L875">
            <v>443371.36218365259</v>
          </cell>
          <cell r="M875">
            <v>50.24504515749868</v>
          </cell>
          <cell r="N875" t="str">
            <v>No</v>
          </cell>
          <cell r="O875" t="str">
            <v>Yes</v>
          </cell>
          <cell r="P875" t="str">
            <v>Yes</v>
          </cell>
          <cell r="Q875" t="str">
            <v>Yes</v>
          </cell>
        </row>
        <row r="876">
          <cell r="J876">
            <v>40.487973466078984</v>
          </cell>
          <cell r="K876">
            <v>0.59637928009033203</v>
          </cell>
          <cell r="L876">
            <v>389436.82659230917</v>
          </cell>
          <cell r="M876">
            <v>48.89887703830027</v>
          </cell>
          <cell r="N876" t="str">
            <v>No</v>
          </cell>
          <cell r="O876" t="str">
            <v>Yes</v>
          </cell>
          <cell r="P876" t="str">
            <v>Yes</v>
          </cell>
          <cell r="Q876" t="str">
            <v>Yes</v>
          </cell>
        </row>
        <row r="877">
          <cell r="J877">
            <v>41.207586137752514</v>
          </cell>
          <cell r="K877">
            <v>0.72700941562652588</v>
          </cell>
          <cell r="L877">
            <v>679845.32810898381</v>
          </cell>
          <cell r="M877">
            <v>51.741182131809182</v>
          </cell>
          <cell r="N877" t="str">
            <v>Yes</v>
          </cell>
          <cell r="O877" t="str">
            <v>Yes</v>
          </cell>
          <cell r="P877" t="str">
            <v>Yes</v>
          </cell>
          <cell r="Q877" t="str">
            <v>Yes</v>
          </cell>
        </row>
        <row r="878">
          <cell r="J878">
            <v>36.698779796133749</v>
          </cell>
          <cell r="K878">
            <v>4.9409151077270508E-2</v>
          </cell>
          <cell r="L878">
            <v>997672.81023856439</v>
          </cell>
          <cell r="M878">
            <v>49.979108906700276</v>
          </cell>
          <cell r="N878" t="str">
            <v>Yes</v>
          </cell>
          <cell r="O878" t="str">
            <v>Yes</v>
          </cell>
          <cell r="P878" t="str">
            <v>Yes</v>
          </cell>
          <cell r="Q878" t="str">
            <v>Yes</v>
          </cell>
        </row>
        <row r="879">
          <cell r="J879">
            <v>41.488010639150161</v>
          </cell>
          <cell r="K879">
            <v>0.77156341075897217</v>
          </cell>
          <cell r="L879">
            <v>410911.72646450391</v>
          </cell>
          <cell r="M879">
            <v>49.980150278133806</v>
          </cell>
          <cell r="N879" t="str">
            <v>No</v>
          </cell>
          <cell r="O879" t="str">
            <v>Yes</v>
          </cell>
          <cell r="P879" t="str">
            <v>Yes</v>
          </cell>
          <cell r="Q879" t="str">
            <v>Yes</v>
          </cell>
        </row>
        <row r="880">
          <cell r="J880">
            <v>37.977611201349646</v>
          </cell>
          <cell r="K880">
            <v>0.15596151351928711</v>
          </cell>
          <cell r="L880">
            <v>693386.09685632214</v>
          </cell>
          <cell r="M880">
            <v>48.871212483209092</v>
          </cell>
          <cell r="N880" t="str">
            <v>Yes</v>
          </cell>
          <cell r="O880" t="str">
            <v>Yes</v>
          </cell>
          <cell r="P880" t="str">
            <v>Yes</v>
          </cell>
          <cell r="Q880" t="str">
            <v>Yes</v>
          </cell>
        </row>
        <row r="881">
          <cell r="J881">
            <v>37.198337950976565</v>
          </cell>
          <cell r="K881">
            <v>8.0632328987121582E-2</v>
          </cell>
          <cell r="L881">
            <v>1594317.58033713</v>
          </cell>
          <cell r="M881">
            <v>54.918038030155003</v>
          </cell>
          <cell r="N881" t="str">
            <v>Yes</v>
          </cell>
          <cell r="O881" t="str">
            <v>Yes</v>
          </cell>
          <cell r="P881" t="str">
            <v>Yes</v>
          </cell>
          <cell r="Q881" t="str">
            <v>Yes</v>
          </cell>
        </row>
        <row r="882">
          <cell r="J882">
            <v>37.299410097184591</v>
          </cell>
          <cell r="K882">
            <v>8.8460683822631836E-2</v>
          </cell>
          <cell r="L882">
            <v>710992.78540525958</v>
          </cell>
          <cell r="M882">
            <v>48.379439603013452</v>
          </cell>
          <cell r="N882" t="str">
            <v>Yes</v>
          </cell>
          <cell r="O882" t="str">
            <v>Yes</v>
          </cell>
          <cell r="P882" t="str">
            <v>Yes</v>
          </cell>
          <cell r="Q882" t="str">
            <v>Yes</v>
          </cell>
        </row>
        <row r="883">
          <cell r="J883">
            <v>41.916528162837494</v>
          </cell>
          <cell r="K883">
            <v>0.83103501796722412</v>
          </cell>
          <cell r="L883">
            <v>254222.46676800842</v>
          </cell>
          <cell r="M883">
            <v>49.198043951764703</v>
          </cell>
          <cell r="N883" t="str">
            <v>No</v>
          </cell>
          <cell r="O883" t="str">
            <v>Yes</v>
          </cell>
          <cell r="P883" t="str">
            <v>Yes</v>
          </cell>
          <cell r="Q883" t="str">
            <v>Yes</v>
          </cell>
        </row>
        <row r="884">
          <cell r="J884">
            <v>36.944325175718404</v>
          </cell>
          <cell r="K884">
            <v>6.3276290893554688E-2</v>
          </cell>
          <cell r="L884">
            <v>1190615.9862528457</v>
          </cell>
          <cell r="M884">
            <v>51.653540948609589</v>
          </cell>
          <cell r="N884" t="str">
            <v>Yes</v>
          </cell>
          <cell r="O884" t="str">
            <v>Yes</v>
          </cell>
          <cell r="P884" t="str">
            <v>Yes</v>
          </cell>
          <cell r="Q884" t="str">
            <v>Yes</v>
          </cell>
        </row>
        <row r="885">
          <cell r="J885">
            <v>40.48135916586034</v>
          </cell>
          <cell r="K885">
            <v>0.59509813785552979</v>
          </cell>
          <cell r="L885">
            <v>512163.11742548947</v>
          </cell>
          <cell r="M885">
            <v>49.814162947586738</v>
          </cell>
          <cell r="N885" t="str">
            <v>Yes</v>
          </cell>
          <cell r="O885" t="str">
            <v>Yes</v>
          </cell>
          <cell r="P885" t="str">
            <v>Yes</v>
          </cell>
          <cell r="Q885" t="str">
            <v>Yes</v>
          </cell>
        </row>
        <row r="886">
          <cell r="J886">
            <v>42.128113010257948</v>
          </cell>
          <cell r="K886">
            <v>0.85634827613830566</v>
          </cell>
          <cell r="L886">
            <v>262467.55952851777</v>
          </cell>
          <cell r="M886">
            <v>49.454605585924583</v>
          </cell>
          <cell r="N886" t="str">
            <v>No</v>
          </cell>
          <cell r="O886" t="str">
            <v>Yes</v>
          </cell>
          <cell r="P886" t="str">
            <v>Yes</v>
          </cell>
          <cell r="Q886" t="str">
            <v>Yes</v>
          </cell>
        </row>
        <row r="887">
          <cell r="J887">
            <v>44.161920514889061</v>
          </cell>
          <cell r="K887">
            <v>0.98128116130828857</v>
          </cell>
          <cell r="L887">
            <v>142401.17547262809</v>
          </cell>
          <cell r="M887">
            <v>50.424338395532686</v>
          </cell>
          <cell r="N887" t="str">
            <v>No</v>
          </cell>
          <cell r="O887" t="str">
            <v>No - check period 1</v>
          </cell>
          <cell r="P887" t="str">
            <v>No - check period 1</v>
          </cell>
          <cell r="Q887" t="str">
            <v>Yes</v>
          </cell>
        </row>
        <row r="888">
          <cell r="J888">
            <v>40.34669938031584</v>
          </cell>
          <cell r="K888">
            <v>0.56881189346313477</v>
          </cell>
          <cell r="L888">
            <v>361981.98247546307</v>
          </cell>
          <cell r="M888">
            <v>48.562784639943857</v>
          </cell>
          <cell r="N888" t="str">
            <v>No</v>
          </cell>
          <cell r="O888" t="str">
            <v>Yes</v>
          </cell>
          <cell r="P888" t="str">
            <v>Yes</v>
          </cell>
          <cell r="Q888" t="str">
            <v>Yes</v>
          </cell>
        </row>
        <row r="889">
          <cell r="J889">
            <v>40.124414327729028</v>
          </cell>
          <cell r="K889">
            <v>0.52480137348175049</v>
          </cell>
          <cell r="L889">
            <v>1068247.6567835142</v>
          </cell>
          <cell r="M889">
            <v>53.660588845377788</v>
          </cell>
          <cell r="N889" t="str">
            <v>Yes</v>
          </cell>
          <cell r="O889" t="str">
            <v>Yes</v>
          </cell>
          <cell r="P889" t="str">
            <v>Yes</v>
          </cell>
          <cell r="Q889" t="str">
            <v>Yes</v>
          </cell>
        </row>
        <row r="890">
          <cell r="J890">
            <v>40.730956344341394</v>
          </cell>
          <cell r="K890">
            <v>0.64262270927429199</v>
          </cell>
          <cell r="L890">
            <v>715304.08313357504</v>
          </cell>
          <cell r="M890">
            <v>51.56888290803181</v>
          </cell>
          <cell r="N890" t="str">
            <v>Yes</v>
          </cell>
          <cell r="O890" t="str">
            <v>Yes</v>
          </cell>
          <cell r="P890" t="str">
            <v>Yes</v>
          </cell>
          <cell r="Q890" t="str">
            <v>Yes</v>
          </cell>
        </row>
        <row r="891">
          <cell r="J891">
            <v>41.894613887998275</v>
          </cell>
          <cell r="K891">
            <v>0.82825887203216553</v>
          </cell>
          <cell r="L891">
            <v>636170.34386989498</v>
          </cell>
          <cell r="M891">
            <v>52.045367182290647</v>
          </cell>
          <cell r="N891" t="str">
            <v>Yes</v>
          </cell>
          <cell r="O891" t="str">
            <v>Yes</v>
          </cell>
          <cell r="P891" t="str">
            <v>Yes</v>
          </cell>
          <cell r="Q891" t="str">
            <v>Yes</v>
          </cell>
        </row>
        <row r="892">
          <cell r="J892">
            <v>37.710742718481924</v>
          </cell>
          <cell r="K892">
            <v>0.12618160247802734</v>
          </cell>
          <cell r="L892">
            <v>728630.69288043934</v>
          </cell>
          <cell r="M892">
            <v>48.890289134578779</v>
          </cell>
          <cell r="N892" t="str">
            <v>Yes</v>
          </cell>
          <cell r="O892" t="str">
            <v>Yes</v>
          </cell>
          <cell r="P892" t="str">
            <v>Yes</v>
          </cell>
          <cell r="Q892" t="str">
            <v>Yes</v>
          </cell>
        </row>
        <row r="893">
          <cell r="J893">
            <v>43.334371285745874</v>
          </cell>
          <cell r="K893">
            <v>0.95226156711578369</v>
          </cell>
          <cell r="L893">
            <v>284519.51362491376</v>
          </cell>
          <cell r="M893">
            <v>50.729937710275408</v>
          </cell>
          <cell r="N893" t="str">
            <v>No</v>
          </cell>
          <cell r="O893" t="str">
            <v>Yes</v>
          </cell>
          <cell r="P893" t="str">
            <v>Yes</v>
          </cell>
          <cell r="Q893" t="str">
            <v>Yes</v>
          </cell>
        </row>
        <row r="894">
          <cell r="J894">
            <v>38.243911250028759</v>
          </cell>
          <cell r="K894">
            <v>0.18995976448059082</v>
          </cell>
          <cell r="L894">
            <v>902714.07573193172</v>
          </cell>
          <cell r="M894">
            <v>50.687748524796916</v>
          </cell>
          <cell r="N894" t="str">
            <v>Yes</v>
          </cell>
          <cell r="O894" t="str">
            <v>Yes</v>
          </cell>
          <cell r="P894" t="str">
            <v>Yes</v>
          </cell>
          <cell r="Q894" t="str">
            <v>Yes</v>
          </cell>
        </row>
        <row r="895">
          <cell r="J895">
            <v>36.822352841263637</v>
          </cell>
          <cell r="K895">
            <v>5.605018138885498E-2</v>
          </cell>
          <cell r="L895">
            <v>920896.36449520593</v>
          </cell>
          <cell r="M895">
            <v>49.516396655963035</v>
          </cell>
          <cell r="N895" t="str">
            <v>Yes</v>
          </cell>
          <cell r="O895" t="str">
            <v>Yes</v>
          </cell>
          <cell r="P895" t="str">
            <v>Yes</v>
          </cell>
          <cell r="Q895" t="str">
            <v>Yes</v>
          </cell>
        </row>
        <row r="896">
          <cell r="J896">
            <v>42.475803739798721</v>
          </cell>
          <cell r="K896">
            <v>0.89212369918823242</v>
          </cell>
          <cell r="L896">
            <v>227415.31805868936</v>
          </cell>
          <cell r="M896">
            <v>49.51133077047416</v>
          </cell>
          <cell r="N896" t="str">
            <v>No</v>
          </cell>
          <cell r="O896" t="str">
            <v>Yes</v>
          </cell>
          <cell r="P896" t="str">
            <v>Yes</v>
          </cell>
          <cell r="Q896" t="str">
            <v>Yes</v>
          </cell>
        </row>
        <row r="897">
          <cell r="J897">
            <v>38.882249201415107</v>
          </cell>
          <cell r="K897">
            <v>0.28812325000762939</v>
          </cell>
          <cell r="L897">
            <v>746826.77937595616</v>
          </cell>
          <cell r="M897">
            <v>50.104701030068099</v>
          </cell>
          <cell r="N897" t="str">
            <v>Yes</v>
          </cell>
          <cell r="O897" t="str">
            <v>Yes</v>
          </cell>
          <cell r="P897" t="str">
            <v>Yes</v>
          </cell>
          <cell r="Q897" t="str">
            <v>Yes</v>
          </cell>
        </row>
        <row r="898">
          <cell r="J898">
            <v>38.274665813369211</v>
          </cell>
          <cell r="K898">
            <v>0.19416022300720215</v>
          </cell>
          <cell r="L898">
            <v>595607.96030713432</v>
          </cell>
          <cell r="M898">
            <v>48.410435182449874</v>
          </cell>
          <cell r="N898" t="str">
            <v>Yes</v>
          </cell>
          <cell r="O898" t="str">
            <v>Yes</v>
          </cell>
          <cell r="P898" t="str">
            <v>Yes</v>
          </cell>
          <cell r="Q898" t="str">
            <v>Yes</v>
          </cell>
        </row>
        <row r="899">
          <cell r="J899">
            <v>42.905626388383098</v>
          </cell>
          <cell r="K899">
            <v>0.92686212062835693</v>
          </cell>
          <cell r="L899">
            <v>356803.26514542219</v>
          </cell>
          <cell r="M899">
            <v>50.878158061823342</v>
          </cell>
          <cell r="N899" t="str">
            <v>No</v>
          </cell>
          <cell r="O899" t="str">
            <v>Yes</v>
          </cell>
          <cell r="P899" t="str">
            <v>Yes</v>
          </cell>
          <cell r="Q899" t="str">
            <v>Yes</v>
          </cell>
        </row>
        <row r="900">
          <cell r="J900">
            <v>38.49916548555484</v>
          </cell>
          <cell r="K900">
            <v>0.22650146484375</v>
          </cell>
          <cell r="L900">
            <v>633600.44534561061</v>
          </cell>
          <cell r="M900">
            <v>48.902208062645514</v>
          </cell>
          <cell r="N900" t="str">
            <v>Yes</v>
          </cell>
          <cell r="O900" t="str">
            <v>Yes</v>
          </cell>
          <cell r="P900" t="str">
            <v>Yes</v>
          </cell>
          <cell r="Q900" t="str">
            <v>Yes</v>
          </cell>
        </row>
        <row r="901">
          <cell r="J901">
            <v>41.485318534832913</v>
          </cell>
          <cell r="K901">
            <v>0.7711559534072876</v>
          </cell>
          <cell r="L901">
            <v>-121974.61814114545</v>
          </cell>
          <cell r="M901">
            <v>45.977013895753771</v>
          </cell>
          <cell r="N901" t="str">
            <v>No</v>
          </cell>
          <cell r="O901" t="str">
            <v>No - check period 1</v>
          </cell>
          <cell r="P901" t="str">
            <v>No - check period 2</v>
          </cell>
          <cell r="Q901" t="str">
            <v>No</v>
          </cell>
        </row>
        <row r="902">
          <cell r="J902">
            <v>41.71307419805089</v>
          </cell>
          <cell r="K902">
            <v>0.80414986610412598</v>
          </cell>
          <cell r="L902">
            <v>249195.88384731184</v>
          </cell>
          <cell r="M902">
            <v>48.973125912016258</v>
          </cell>
          <cell r="N902" t="str">
            <v>No</v>
          </cell>
          <cell r="O902" t="str">
            <v>Yes</v>
          </cell>
          <cell r="P902" t="str">
            <v>Yes</v>
          </cell>
          <cell r="Q902" t="str">
            <v>Yes</v>
          </cell>
        </row>
        <row r="903">
          <cell r="J903">
            <v>41.551329660287593</v>
          </cell>
          <cell r="K903">
            <v>0.78102672100067139</v>
          </cell>
          <cell r="L903">
            <v>542201.12986837188</v>
          </cell>
          <cell r="M903">
            <v>51.024063749355264</v>
          </cell>
          <cell r="N903" t="str">
            <v>Yes</v>
          </cell>
          <cell r="O903" t="str">
            <v>Yes</v>
          </cell>
          <cell r="P903" t="str">
            <v>Yes</v>
          </cell>
          <cell r="Q903" t="str">
            <v>Yes</v>
          </cell>
        </row>
        <row r="904">
          <cell r="J904">
            <v>38.261118889786303</v>
          </cell>
          <cell r="K904">
            <v>0.19230318069458008</v>
          </cell>
          <cell r="L904">
            <v>763813.09019094799</v>
          </cell>
          <cell r="M904">
            <v>49.660776666132733</v>
          </cell>
          <cell r="N904" t="str">
            <v>Yes</v>
          </cell>
          <cell r="O904" t="str">
            <v>Yes</v>
          </cell>
          <cell r="P904" t="str">
            <v>Yes</v>
          </cell>
          <cell r="Q904" t="str">
            <v>Yes</v>
          </cell>
        </row>
        <row r="905">
          <cell r="J905">
            <v>43.711465978994966</v>
          </cell>
          <cell r="K905">
            <v>0.9682542085647583</v>
          </cell>
          <cell r="L905">
            <v>112479.77260580822</v>
          </cell>
          <cell r="M905">
            <v>49.785277395858429</v>
          </cell>
          <cell r="N905" t="str">
            <v>No</v>
          </cell>
          <cell r="O905" t="str">
            <v>No - check period 1</v>
          </cell>
          <cell r="P905" t="str">
            <v>No - check period 1</v>
          </cell>
          <cell r="Q905" t="str">
            <v>Yes</v>
          </cell>
        </row>
        <row r="906">
          <cell r="J906">
            <v>37.669701770064421</v>
          </cell>
          <cell r="K906">
            <v>0.1219794750213623</v>
          </cell>
          <cell r="L906">
            <v>1025176.095216505</v>
          </cell>
          <cell r="M906">
            <v>51.07885398392682</v>
          </cell>
          <cell r="N906" t="str">
            <v>Yes</v>
          </cell>
          <cell r="O906" t="str">
            <v>Yes</v>
          </cell>
          <cell r="P906" t="str">
            <v>Yes</v>
          </cell>
          <cell r="Q906" t="str">
            <v>Yes</v>
          </cell>
        </row>
        <row r="907">
          <cell r="J907">
            <v>40.185762019100366</v>
          </cell>
          <cell r="K907">
            <v>0.53700101375579834</v>
          </cell>
          <cell r="L907">
            <v>694970.13207448018</v>
          </cell>
          <cell r="M907">
            <v>50.914637894311454</v>
          </cell>
          <cell r="N907" t="str">
            <v>Yes</v>
          </cell>
          <cell r="O907" t="str">
            <v>Yes</v>
          </cell>
          <cell r="P907" t="str">
            <v>Yes</v>
          </cell>
          <cell r="Q907" t="str">
            <v>Yes</v>
          </cell>
        </row>
        <row r="908">
          <cell r="J908">
            <v>36.815104168490507</v>
          </cell>
          <cell r="K908">
            <v>5.5642127990722656E-2</v>
          </cell>
          <cell r="L908">
            <v>1034185.7177331999</v>
          </cell>
          <cell r="M908">
            <v>50.360250851372257</v>
          </cell>
          <cell r="N908" t="str">
            <v>Yes</v>
          </cell>
          <cell r="O908" t="str">
            <v>Yes</v>
          </cell>
          <cell r="P908" t="str">
            <v>Yes</v>
          </cell>
          <cell r="Q908" t="str">
            <v>Yes</v>
          </cell>
        </row>
        <row r="909">
          <cell r="J909">
            <v>38.801108631596435</v>
          </cell>
          <cell r="K909">
            <v>0.2744375467300415</v>
          </cell>
          <cell r="L909">
            <v>761455.77040358679</v>
          </cell>
          <cell r="M909">
            <v>50.139878011395922</v>
          </cell>
          <cell r="N909" t="str">
            <v>Yes</v>
          </cell>
          <cell r="O909" t="str">
            <v>Yes</v>
          </cell>
          <cell r="P909" t="str">
            <v>Yes</v>
          </cell>
          <cell r="Q909" t="str">
            <v>Yes</v>
          </cell>
        </row>
        <row r="910">
          <cell r="J910">
            <v>41.065086507878732</v>
          </cell>
          <cell r="K910">
            <v>0.70282483100891113</v>
          </cell>
          <cell r="L910">
            <v>630618.08476663614</v>
          </cell>
          <cell r="M910">
            <v>51.240505298483185</v>
          </cell>
          <cell r="N910" t="str">
            <v>Yes</v>
          </cell>
          <cell r="O910" t="str">
            <v>Yes</v>
          </cell>
          <cell r="P910" t="str">
            <v>Yes</v>
          </cell>
          <cell r="Q910" t="str">
            <v>Yes</v>
          </cell>
        </row>
        <row r="911">
          <cell r="J911">
            <v>38.254261299734935</v>
          </cell>
          <cell r="K911">
            <v>0.19136703014373779</v>
          </cell>
          <cell r="L911">
            <v>773634.19209714583</v>
          </cell>
          <cell r="M911">
            <v>49.728199782111915</v>
          </cell>
          <cell r="N911" t="str">
            <v>Yes</v>
          </cell>
          <cell r="O911" t="str">
            <v>Yes</v>
          </cell>
          <cell r="P911" t="str">
            <v>Yes</v>
          </cell>
          <cell r="Q911" t="str">
            <v>Yes</v>
          </cell>
        </row>
        <row r="912">
          <cell r="J912">
            <v>41.583566699991934</v>
          </cell>
          <cell r="K912">
            <v>0.78575658798217773</v>
          </cell>
          <cell r="L912">
            <v>194545.32014935859</v>
          </cell>
          <cell r="M912">
            <v>48.443686308746692</v>
          </cell>
          <cell r="N912" t="str">
            <v>No</v>
          </cell>
          <cell r="O912" t="str">
            <v>Yes</v>
          </cell>
          <cell r="P912" t="str">
            <v>Yes</v>
          </cell>
          <cell r="Q912" t="str">
            <v>Yes</v>
          </cell>
        </row>
        <row r="913">
          <cell r="J913">
            <v>39.559563548245933</v>
          </cell>
          <cell r="K913">
            <v>0.41285049915313721</v>
          </cell>
          <cell r="L913">
            <v>900204.68189471983</v>
          </cell>
          <cell r="M913">
            <v>51.879329829534981</v>
          </cell>
          <cell r="N913" t="str">
            <v>Yes</v>
          </cell>
          <cell r="O913" t="str">
            <v>Yes</v>
          </cell>
          <cell r="P913" t="str">
            <v>Yes</v>
          </cell>
          <cell r="Q913" t="str">
            <v>Yes</v>
          </cell>
        </row>
        <row r="914">
          <cell r="J914">
            <v>36.803371686837636</v>
          </cell>
          <cell r="K914">
            <v>5.4986715316772461E-2</v>
          </cell>
          <cell r="L914">
            <v>1139863.3506135941</v>
          </cell>
          <cell r="M914">
            <v>51.142834662459791</v>
          </cell>
          <cell r="N914" t="str">
            <v>Yes</v>
          </cell>
          <cell r="O914" t="str">
            <v>Yes</v>
          </cell>
          <cell r="P914" t="str">
            <v>Yes</v>
          </cell>
          <cell r="Q914" t="str">
            <v>Yes</v>
          </cell>
        </row>
        <row r="915">
          <cell r="J915">
            <v>39.058063622214831</v>
          </cell>
          <cell r="K915">
            <v>0.31883180141448975</v>
          </cell>
          <cell r="L915">
            <v>1257337.7660244391</v>
          </cell>
          <cell r="M915">
            <v>54.099129000678658</v>
          </cell>
          <cell r="N915" t="str">
            <v>Yes</v>
          </cell>
          <cell r="O915" t="str">
            <v>Yes</v>
          </cell>
          <cell r="P915" t="str">
            <v>Yes</v>
          </cell>
          <cell r="Q915" t="str">
            <v>Yes</v>
          </cell>
        </row>
        <row r="916">
          <cell r="J916">
            <v>40.276659193332307</v>
          </cell>
          <cell r="K916">
            <v>0.55500984191894531</v>
          </cell>
          <cell r="L916">
            <v>284559.28286965261</v>
          </cell>
          <cell r="M916">
            <v>47.917093423893675</v>
          </cell>
          <cell r="N916" t="str">
            <v>No</v>
          </cell>
          <cell r="O916" t="str">
            <v>Yes</v>
          </cell>
          <cell r="P916" t="str">
            <v>Yes</v>
          </cell>
          <cell r="Q916" t="str">
            <v>Yes</v>
          </cell>
        </row>
        <row r="917">
          <cell r="J917">
            <v>43.024460966116749</v>
          </cell>
          <cell r="K917">
            <v>0.93476259708404541</v>
          </cell>
          <cell r="L917">
            <v>112066.33009440778</v>
          </cell>
          <cell r="M917">
            <v>49.150118128454778</v>
          </cell>
          <cell r="N917" t="str">
            <v>No</v>
          </cell>
          <cell r="O917" t="str">
            <v>No - check period 1</v>
          </cell>
          <cell r="P917" t="str">
            <v>No - check period 1</v>
          </cell>
          <cell r="Q917" t="str">
            <v>Yes</v>
          </cell>
        </row>
        <row r="918">
          <cell r="J918">
            <v>37.838381204928737</v>
          </cell>
          <cell r="K918">
            <v>0.13989090919494629</v>
          </cell>
          <cell r="L918">
            <v>862442.20003046049</v>
          </cell>
          <cell r="M918">
            <v>50.012312284525251</v>
          </cell>
          <cell r="N918" t="str">
            <v>Yes</v>
          </cell>
          <cell r="O918" t="str">
            <v>Yes</v>
          </cell>
          <cell r="P918" t="str">
            <v>Yes</v>
          </cell>
          <cell r="Q918" t="str">
            <v>Yes</v>
          </cell>
        </row>
        <row r="919">
          <cell r="J919">
            <v>40.364095740224002</v>
          </cell>
          <cell r="K919">
            <v>0.5722273588180542</v>
          </cell>
          <cell r="L919">
            <v>883108.31776826433</v>
          </cell>
          <cell r="M919">
            <v>52.491160557838157</v>
          </cell>
          <cell r="N919" t="str">
            <v>Yes</v>
          </cell>
          <cell r="O919" t="str">
            <v>Yes</v>
          </cell>
          <cell r="P919" t="str">
            <v>Yes</v>
          </cell>
          <cell r="Q919" t="str">
            <v>Yes</v>
          </cell>
        </row>
        <row r="920">
          <cell r="J920">
            <v>38.580246938217897</v>
          </cell>
          <cell r="K920">
            <v>0.23889017105102539</v>
          </cell>
          <cell r="L920">
            <v>1118647.3531262628</v>
          </cell>
          <cell r="M920">
            <v>52.618307917146012</v>
          </cell>
          <cell r="N920" t="str">
            <v>Yes</v>
          </cell>
          <cell r="O920" t="str">
            <v>Yes</v>
          </cell>
          <cell r="P920" t="str">
            <v>Yes</v>
          </cell>
          <cell r="Q920" t="str">
            <v>Yes</v>
          </cell>
        </row>
        <row r="921">
          <cell r="J921">
            <v>41.163120941782836</v>
          </cell>
          <cell r="K921">
            <v>0.71956837177276611</v>
          </cell>
          <cell r="L921">
            <v>844189.70030391193</v>
          </cell>
          <cell r="M921">
            <v>52.934093572548591</v>
          </cell>
          <cell r="N921" t="str">
            <v>Yes</v>
          </cell>
          <cell r="O921" t="str">
            <v>Yes</v>
          </cell>
          <cell r="P921" t="str">
            <v>Yes</v>
          </cell>
          <cell r="Q921" t="str">
            <v>Yes</v>
          </cell>
        </row>
        <row r="922">
          <cell r="J922">
            <v>42.272636265843175</v>
          </cell>
          <cell r="K922">
            <v>0.87208819389343262</v>
          </cell>
          <cell r="L922">
            <v>764115.70271150884</v>
          </cell>
          <cell r="M922">
            <v>53.353707143105567</v>
          </cell>
          <cell r="N922" t="str">
            <v>Yes</v>
          </cell>
          <cell r="O922" t="str">
            <v>Yes</v>
          </cell>
          <cell r="P922" t="str">
            <v>Yes</v>
          </cell>
          <cell r="Q922" t="str">
            <v>Yes</v>
          </cell>
        </row>
        <row r="923">
          <cell r="J923">
            <v>38.188322933856398</v>
          </cell>
          <cell r="K923">
            <v>0.18251073360443115</v>
          </cell>
          <cell r="L923">
            <v>1240193.6268925327</v>
          </cell>
          <cell r="M923">
            <v>53.170243871863931</v>
          </cell>
          <cell r="N923" t="str">
            <v>Yes</v>
          </cell>
          <cell r="O923" t="str">
            <v>Yes</v>
          </cell>
          <cell r="P923" t="str">
            <v>Yes</v>
          </cell>
          <cell r="Q923" t="str">
            <v>Yes</v>
          </cell>
        </row>
        <row r="924">
          <cell r="J924">
            <v>42.75746060651727</v>
          </cell>
          <cell r="K924">
            <v>0.91601085662841797</v>
          </cell>
          <cell r="L924">
            <v>113011.73848772445</v>
          </cell>
          <cell r="M924">
            <v>48.911571310600266</v>
          </cell>
          <cell r="N924" t="str">
            <v>No</v>
          </cell>
          <cell r="O924" t="str">
            <v>No - check period 1</v>
          </cell>
          <cell r="P924" t="str">
            <v>No - check period 1</v>
          </cell>
          <cell r="Q924" t="str">
            <v>Yes</v>
          </cell>
        </row>
        <row r="925">
          <cell r="J925">
            <v>39.873518845561193</v>
          </cell>
          <cell r="K925">
            <v>0.47478735446929932</v>
          </cell>
          <cell r="L925">
            <v>912232.85139590176</v>
          </cell>
          <cell r="M925">
            <v>52.258475433336571</v>
          </cell>
          <cell r="N925" t="str">
            <v>Yes</v>
          </cell>
          <cell r="O925" t="str">
            <v>Yes</v>
          </cell>
          <cell r="P925" t="str">
            <v>Yes</v>
          </cell>
          <cell r="Q925" t="str">
            <v>Yes</v>
          </cell>
        </row>
        <row r="926">
          <cell r="J926">
            <v>40.60704678617185</v>
          </cell>
          <cell r="K926">
            <v>0.61925435066223145</v>
          </cell>
          <cell r="L926">
            <v>485248.59141767654</v>
          </cell>
          <cell r="M926">
            <v>49.727735939814011</v>
          </cell>
          <cell r="N926" t="str">
            <v>Yes</v>
          </cell>
          <cell r="O926" t="str">
            <v>Yes</v>
          </cell>
          <cell r="P926" t="str">
            <v>Yes</v>
          </cell>
          <cell r="Q926" t="str">
            <v>Yes</v>
          </cell>
        </row>
        <row r="927">
          <cell r="J927">
            <v>39.792903508932795</v>
          </cell>
          <cell r="K927">
            <v>0.45876395702362061</v>
          </cell>
          <cell r="L927">
            <v>639152.93858538847</v>
          </cell>
          <cell r="M927">
            <v>50.134152742248261</v>
          </cell>
          <cell r="N927" t="str">
            <v>Yes</v>
          </cell>
          <cell r="O927" t="str">
            <v>Yes</v>
          </cell>
          <cell r="P927" t="str">
            <v>Yes</v>
          </cell>
          <cell r="Q927" t="str">
            <v>Yes</v>
          </cell>
        </row>
        <row r="928">
          <cell r="J928">
            <v>39.326273609767668</v>
          </cell>
          <cell r="K928">
            <v>0.36811017990112305</v>
          </cell>
          <cell r="L928">
            <v>1000658.0134585968</v>
          </cell>
          <cell r="M928">
            <v>52.418855729047209</v>
          </cell>
          <cell r="N928" t="str">
            <v>Yes</v>
          </cell>
          <cell r="O928" t="str">
            <v>Yes</v>
          </cell>
          <cell r="P928" t="str">
            <v>Yes</v>
          </cell>
          <cell r="Q928" t="str">
            <v>Yes</v>
          </cell>
        </row>
        <row r="929">
          <cell r="J929">
            <v>38.561959273501998</v>
          </cell>
          <cell r="K929">
            <v>0.23606407642364502</v>
          </cell>
          <cell r="L929">
            <v>644228.41763329273</v>
          </cell>
          <cell r="M929">
            <v>49.039769136288669</v>
          </cell>
          <cell r="N929" t="str">
            <v>Yes</v>
          </cell>
          <cell r="O929" t="str">
            <v>Yes</v>
          </cell>
          <cell r="P929" t="str">
            <v>Yes</v>
          </cell>
          <cell r="Q929" t="str">
            <v>Yes</v>
          </cell>
        </row>
        <row r="930">
          <cell r="J930">
            <v>41.061421244230587</v>
          </cell>
          <cell r="K930">
            <v>0.70219016075134277</v>
          </cell>
          <cell r="L930">
            <v>379860.20313753118</v>
          </cell>
          <cell r="M930">
            <v>49.35456116872956</v>
          </cell>
          <cell r="N930" t="str">
            <v>No</v>
          </cell>
          <cell r="O930" t="str">
            <v>Yes</v>
          </cell>
          <cell r="P930" t="str">
            <v>Yes</v>
          </cell>
          <cell r="Q930" t="str">
            <v>Yes</v>
          </cell>
        </row>
        <row r="931">
          <cell r="J931">
            <v>38.882663021504413</v>
          </cell>
          <cell r="K931">
            <v>0.28819406032562256</v>
          </cell>
          <cell r="L931">
            <v>489751.97462610481</v>
          </cell>
          <cell r="M931">
            <v>48.175085238472093</v>
          </cell>
          <cell r="N931" t="str">
            <v>Yes</v>
          </cell>
          <cell r="O931" t="str">
            <v>Yes</v>
          </cell>
          <cell r="P931" t="str">
            <v>Yes</v>
          </cell>
          <cell r="Q931" t="str">
            <v>Yes</v>
          </cell>
        </row>
        <row r="932">
          <cell r="J932">
            <v>40.404049842472887</v>
          </cell>
          <cell r="K932">
            <v>0.58005142211914063</v>
          </cell>
          <cell r="L932">
            <v>562392.12430726225</v>
          </cell>
          <cell r="M932">
            <v>50.120132881420432</v>
          </cell>
          <cell r="N932" t="str">
            <v>Yes</v>
          </cell>
          <cell r="O932" t="str">
            <v>Yes</v>
          </cell>
          <cell r="P932" t="str">
            <v>Yes</v>
          </cell>
          <cell r="Q932" t="str">
            <v>Yes</v>
          </cell>
        </row>
        <row r="933">
          <cell r="J933">
            <v>42.226206561317667</v>
          </cell>
          <cell r="K933">
            <v>0.86716806888580322</v>
          </cell>
          <cell r="L933">
            <v>556123.79171935073</v>
          </cell>
          <cell r="M933">
            <v>51.749485818436369</v>
          </cell>
          <cell r="N933" t="str">
            <v>Yes</v>
          </cell>
          <cell r="O933" t="str">
            <v>Yes</v>
          </cell>
          <cell r="P933" t="str">
            <v>Yes</v>
          </cell>
          <cell r="Q933" t="str">
            <v>Yes</v>
          </cell>
        </row>
        <row r="934">
          <cell r="J934">
            <v>42.50516677624546</v>
          </cell>
          <cell r="K934">
            <v>0.8948214054107666</v>
          </cell>
          <cell r="L934">
            <v>387749.84048286732</v>
          </cell>
          <cell r="M934">
            <v>50.742061274650041</v>
          </cell>
          <cell r="N934" t="str">
            <v>No</v>
          </cell>
          <cell r="O934" t="str">
            <v>Yes</v>
          </cell>
          <cell r="P934" t="str">
            <v>Yes</v>
          </cell>
          <cell r="Q934" t="str">
            <v>Yes</v>
          </cell>
        </row>
        <row r="935">
          <cell r="J935">
            <v>40.696284132573055</v>
          </cell>
          <cell r="K935">
            <v>0.63613307476043701</v>
          </cell>
          <cell r="L935">
            <v>143006.45880808542</v>
          </cell>
          <cell r="M935">
            <v>47.240443008195143</v>
          </cell>
          <cell r="N935" t="str">
            <v>No</v>
          </cell>
          <cell r="O935" t="str">
            <v>Yes</v>
          </cell>
          <cell r="P935" t="str">
            <v>Yes</v>
          </cell>
          <cell r="Q935" t="str">
            <v>Yes</v>
          </cell>
        </row>
        <row r="936">
          <cell r="J936">
            <v>38.586254150723107</v>
          </cell>
          <cell r="K936">
            <v>0.2398228645324707</v>
          </cell>
          <cell r="L936">
            <v>1001794.9411926812</v>
          </cell>
          <cell r="M936">
            <v>51.746561792970169</v>
          </cell>
          <cell r="N936" t="str">
            <v>Yes</v>
          </cell>
          <cell r="O936" t="str">
            <v>Yes</v>
          </cell>
          <cell r="P936" t="str">
            <v>Yes</v>
          </cell>
          <cell r="Q936" t="str">
            <v>Yes</v>
          </cell>
        </row>
        <row r="937">
          <cell r="J937">
            <v>40.301906766253524</v>
          </cell>
          <cell r="K937">
            <v>0.55999386310577393</v>
          </cell>
          <cell r="L937">
            <v>771295.51932736114</v>
          </cell>
          <cell r="M937">
            <v>51.594507921254262</v>
          </cell>
          <cell r="N937" t="str">
            <v>Yes</v>
          </cell>
          <cell r="O937" t="str">
            <v>Yes</v>
          </cell>
          <cell r="P937" t="str">
            <v>Yes</v>
          </cell>
          <cell r="Q937" t="str">
            <v>Yes</v>
          </cell>
        </row>
        <row r="938">
          <cell r="J938">
            <v>42.867791408789344</v>
          </cell>
          <cell r="K938">
            <v>0.92419886589050293</v>
          </cell>
          <cell r="L938">
            <v>4540.6510952605167</v>
          </cell>
          <cell r="M938">
            <v>48.19872755324468</v>
          </cell>
          <cell r="N938" t="str">
            <v>No</v>
          </cell>
          <cell r="O938" t="str">
            <v>No - check period 1</v>
          </cell>
          <cell r="P938" t="str">
            <v>Yes</v>
          </cell>
          <cell r="Q938" t="str">
            <v>Yes</v>
          </cell>
        </row>
        <row r="939">
          <cell r="J939">
            <v>36.630904206540436</v>
          </cell>
          <cell r="K939">
            <v>4.6038031578063965E-2</v>
          </cell>
          <cell r="L939">
            <v>1045467.3775648796</v>
          </cell>
          <cell r="M939">
            <v>50.275481397693511</v>
          </cell>
          <cell r="N939" t="str">
            <v>Yes</v>
          </cell>
          <cell r="O939" t="str">
            <v>Yes</v>
          </cell>
          <cell r="P939" t="str">
            <v>Yes</v>
          </cell>
          <cell r="Q939" t="str">
            <v>Yes</v>
          </cell>
        </row>
        <row r="940">
          <cell r="J940">
            <v>38.577973201463465</v>
          </cell>
          <cell r="K940">
            <v>0.23853778839111328</v>
          </cell>
          <cell r="L940">
            <v>845112.50153728132</v>
          </cell>
          <cell r="M940">
            <v>50.562645254831295</v>
          </cell>
          <cell r="N940" t="str">
            <v>Yes</v>
          </cell>
          <cell r="O940" t="str">
            <v>Yes</v>
          </cell>
          <cell r="P940" t="str">
            <v>Yes</v>
          </cell>
          <cell r="Q940" t="str">
            <v>Yes</v>
          </cell>
        </row>
        <row r="941">
          <cell r="J941">
            <v>39.145293259061873</v>
          </cell>
          <cell r="K941">
            <v>0.33456099033355713</v>
          </cell>
          <cell r="L941">
            <v>320601.35245796898</v>
          </cell>
          <cell r="M941">
            <v>47.146805981174111</v>
          </cell>
          <cell r="N941" t="str">
            <v>No</v>
          </cell>
          <cell r="O941" t="str">
            <v>Yes</v>
          </cell>
          <cell r="P941" t="str">
            <v>Yes</v>
          </cell>
          <cell r="Q941" t="str">
            <v>Yes</v>
          </cell>
        </row>
        <row r="942">
          <cell r="J942">
            <v>43.776331141125411</v>
          </cell>
          <cell r="K942">
            <v>0.97049832344055176</v>
          </cell>
          <cell r="L942">
            <v>86817.702778212726</v>
          </cell>
          <cell r="M942">
            <v>49.652295628038701</v>
          </cell>
          <cell r="N942" t="str">
            <v>No</v>
          </cell>
          <cell r="O942" t="str">
            <v>No - check period 1</v>
          </cell>
          <cell r="P942" t="str">
            <v>Yes</v>
          </cell>
          <cell r="Q942" t="str">
            <v>Yes</v>
          </cell>
        </row>
        <row r="943">
          <cell r="J943">
            <v>37.834779605909716</v>
          </cell>
          <cell r="K943">
            <v>0.13949096202850342</v>
          </cell>
          <cell r="L943">
            <v>896797.61851675273</v>
          </cell>
          <cell r="M943">
            <v>50.266923052549828</v>
          </cell>
          <cell r="N943" t="str">
            <v>Yes</v>
          </cell>
          <cell r="O943" t="str">
            <v>Yes</v>
          </cell>
          <cell r="P943" t="str">
            <v>Yes</v>
          </cell>
          <cell r="Q943" t="str">
            <v>Yes</v>
          </cell>
        </row>
        <row r="944">
          <cell r="J944">
            <v>38.095099726924673</v>
          </cell>
          <cell r="K944">
            <v>0.17043447494506836</v>
          </cell>
          <cell r="L944">
            <v>873125.53185169562</v>
          </cell>
          <cell r="M944">
            <v>50.328702753904508</v>
          </cell>
          <cell r="N944" t="str">
            <v>Yes</v>
          </cell>
          <cell r="O944" t="str">
            <v>Yes</v>
          </cell>
          <cell r="P944" t="str">
            <v>Yes</v>
          </cell>
          <cell r="Q944" t="str">
            <v>Yes</v>
          </cell>
        </row>
        <row r="945">
          <cell r="J945">
            <v>40.19590061128838</v>
          </cell>
          <cell r="K945">
            <v>0.53901398181915283</v>
          </cell>
          <cell r="L945">
            <v>500903.44054391864</v>
          </cell>
          <cell r="M945">
            <v>49.467004272446502</v>
          </cell>
          <cell r="N945" t="str">
            <v>Yes</v>
          </cell>
          <cell r="O945" t="str">
            <v>Yes</v>
          </cell>
          <cell r="P945" t="str">
            <v>Yes</v>
          </cell>
          <cell r="Q945" t="str">
            <v>Yes</v>
          </cell>
        </row>
        <row r="946">
          <cell r="J946">
            <v>38.067987689864822</v>
          </cell>
          <cell r="K946">
            <v>0.16702055931091309</v>
          </cell>
          <cell r="L946">
            <v>1099298.176580905</v>
          </cell>
          <cell r="M946">
            <v>52.001756911340635</v>
          </cell>
          <cell r="N946" t="str">
            <v>Yes</v>
          </cell>
          <cell r="O946" t="str">
            <v>Yes</v>
          </cell>
          <cell r="P946" t="str">
            <v>Yes</v>
          </cell>
          <cell r="Q946" t="str">
            <v>Yes</v>
          </cell>
        </row>
        <row r="947">
          <cell r="J947">
            <v>37.61158960609464</v>
          </cell>
          <cell r="K947">
            <v>0.11619889736175537</v>
          </cell>
          <cell r="L947">
            <v>643573.43995849276</v>
          </cell>
          <cell r="M947">
            <v>48.160496943455655</v>
          </cell>
          <cell r="N947" t="str">
            <v>Yes</v>
          </cell>
          <cell r="O947" t="str">
            <v>Yes</v>
          </cell>
          <cell r="P947" t="str">
            <v>Yes</v>
          </cell>
          <cell r="Q947" t="str">
            <v>Yes</v>
          </cell>
        </row>
        <row r="948">
          <cell r="J948">
            <v>41.931189217430074</v>
          </cell>
          <cell r="K948">
            <v>0.83287620544433594</v>
          </cell>
          <cell r="L948">
            <v>408361.31004337012</v>
          </cell>
          <cell r="M948">
            <v>50.368734163203044</v>
          </cell>
          <cell r="N948" t="str">
            <v>No</v>
          </cell>
          <cell r="O948" t="str">
            <v>Yes</v>
          </cell>
          <cell r="P948" t="str">
            <v>Yes</v>
          </cell>
          <cell r="Q948" t="str">
            <v>Yes</v>
          </cell>
        </row>
        <row r="949">
          <cell r="J949">
            <v>39.227320586214773</v>
          </cell>
          <cell r="K949">
            <v>0.34962236881256104</v>
          </cell>
          <cell r="L949">
            <v>966124.32623439957</v>
          </cell>
          <cell r="M949">
            <v>52.068554749712348</v>
          </cell>
          <cell r="N949" t="str">
            <v>Yes</v>
          </cell>
          <cell r="O949" t="str">
            <v>Yes</v>
          </cell>
          <cell r="P949" t="str">
            <v>Yes</v>
          </cell>
          <cell r="Q949" t="str">
            <v>Yes</v>
          </cell>
        </row>
        <row r="950">
          <cell r="J950">
            <v>37.439072103588842</v>
          </cell>
          <cell r="K950">
            <v>0.10019135475158691</v>
          </cell>
          <cell r="L950">
            <v>833089.01531024533</v>
          </cell>
          <cell r="M950">
            <v>49.424571797135286</v>
          </cell>
          <cell r="N950" t="str">
            <v>Yes</v>
          </cell>
          <cell r="O950" t="str">
            <v>Yes</v>
          </cell>
          <cell r="P950" t="str">
            <v>Yes</v>
          </cell>
          <cell r="Q950" t="str">
            <v>Yes</v>
          </cell>
        </row>
        <row r="951">
          <cell r="J951">
            <v>38.676053110102657</v>
          </cell>
          <cell r="K951">
            <v>0.25399386882781982</v>
          </cell>
          <cell r="L951">
            <v>506887.83638999588</v>
          </cell>
          <cell r="M951">
            <v>48.113648871367332</v>
          </cell>
          <cell r="N951" t="str">
            <v>Yes</v>
          </cell>
          <cell r="O951" t="str">
            <v>Yes</v>
          </cell>
          <cell r="P951" t="str">
            <v>Yes</v>
          </cell>
          <cell r="Q951" t="str">
            <v>Yes</v>
          </cell>
        </row>
        <row r="952">
          <cell r="J952">
            <v>41.203629835799802</v>
          </cell>
          <cell r="K952">
            <v>0.72635126113891602</v>
          </cell>
          <cell r="L952">
            <v>309368.28774494608</v>
          </cell>
          <cell r="M952">
            <v>48.956175204511965</v>
          </cell>
          <cell r="N952" t="str">
            <v>No</v>
          </cell>
          <cell r="O952" t="str">
            <v>Yes</v>
          </cell>
          <cell r="P952" t="str">
            <v>Yes</v>
          </cell>
          <cell r="Q952" t="str">
            <v>Yes</v>
          </cell>
        </row>
        <row r="953">
          <cell r="J953">
            <v>38.779094312340021</v>
          </cell>
          <cell r="K953">
            <v>0.27078068256378174</v>
          </cell>
          <cell r="L953">
            <v>704690.12994443881</v>
          </cell>
          <cell r="M953">
            <v>49.693454810767435</v>
          </cell>
          <cell r="N953" t="str">
            <v>Yes</v>
          </cell>
          <cell r="O953" t="str">
            <v>Yes</v>
          </cell>
          <cell r="P953" t="str">
            <v>Yes</v>
          </cell>
          <cell r="Q953" t="str">
            <v>Yes</v>
          </cell>
        </row>
        <row r="954">
          <cell r="J954">
            <v>39.005813151597977</v>
          </cell>
          <cell r="K954">
            <v>0.30956149101257324</v>
          </cell>
          <cell r="L954">
            <v>288309.54992252053</v>
          </cell>
          <cell r="M954">
            <v>46.776050465996377</v>
          </cell>
          <cell r="N954" t="str">
            <v>No</v>
          </cell>
          <cell r="O954" t="str">
            <v>Yes</v>
          </cell>
          <cell r="P954" t="str">
            <v>Yes</v>
          </cell>
          <cell r="Q954" t="str">
            <v>Yes</v>
          </cell>
        </row>
        <row r="955">
          <cell r="J955">
            <v>39.538904376095161</v>
          </cell>
          <cell r="K955">
            <v>0.40883290767669678</v>
          </cell>
          <cell r="L955">
            <v>596079.74507534783</v>
          </cell>
          <cell r="M955">
            <v>49.577096332359361</v>
          </cell>
          <cell r="N955" t="str">
            <v>Yes</v>
          </cell>
          <cell r="O955" t="str">
            <v>Yes</v>
          </cell>
          <cell r="P955" t="str">
            <v>Yes</v>
          </cell>
          <cell r="Q955" t="str">
            <v>Yes</v>
          </cell>
        </row>
        <row r="956">
          <cell r="J956">
            <v>40.273939804174006</v>
          </cell>
          <cell r="K956">
            <v>0.55447292327880859</v>
          </cell>
          <cell r="L956">
            <v>687366.77184484643</v>
          </cell>
          <cell r="M956">
            <v>50.938680386752822</v>
          </cell>
          <cell r="N956" t="str">
            <v>Yes</v>
          </cell>
          <cell r="O956" t="str">
            <v>Yes</v>
          </cell>
          <cell r="P956" t="str">
            <v>Yes</v>
          </cell>
          <cell r="Q956" t="str">
            <v>Yes</v>
          </cell>
        </row>
        <row r="957">
          <cell r="J957">
            <v>40.690297383698635</v>
          </cell>
          <cell r="K957">
            <v>0.63500845432281494</v>
          </cell>
          <cell r="L957">
            <v>546721.33787222835</v>
          </cell>
          <cell r="M957">
            <v>50.265836206381209</v>
          </cell>
          <cell r="N957" t="str">
            <v>Yes</v>
          </cell>
          <cell r="O957" t="str">
            <v>Yes</v>
          </cell>
          <cell r="P957" t="str">
            <v>Yes</v>
          </cell>
          <cell r="Q957" t="str">
            <v>Yes</v>
          </cell>
        </row>
        <row r="958">
          <cell r="J958">
            <v>41.597668415342923</v>
          </cell>
          <cell r="K958">
            <v>0.78780674934387207</v>
          </cell>
          <cell r="L958">
            <v>293212.5665309371</v>
          </cell>
          <cell r="M958">
            <v>49.197407305473462</v>
          </cell>
          <cell r="N958" t="str">
            <v>No</v>
          </cell>
          <cell r="O958" t="str">
            <v>Yes</v>
          </cell>
          <cell r="P958" t="str">
            <v>Yes</v>
          </cell>
          <cell r="Q958" t="str">
            <v>Yes</v>
          </cell>
        </row>
        <row r="959">
          <cell r="J959">
            <v>40.074203398980899</v>
          </cell>
          <cell r="K959">
            <v>0.51479804515838623</v>
          </cell>
          <cell r="L959">
            <v>540665.43770929263</v>
          </cell>
          <cell r="M959">
            <v>49.653555278200656</v>
          </cell>
          <cell r="N959" t="str">
            <v>Yes</v>
          </cell>
          <cell r="O959" t="str">
            <v>Yes</v>
          </cell>
          <cell r="P959" t="str">
            <v>Yes</v>
          </cell>
          <cell r="Q959" t="str">
            <v>Yes</v>
          </cell>
        </row>
        <row r="960">
          <cell r="J960">
            <v>41.189409886137582</v>
          </cell>
          <cell r="K960">
            <v>0.72397947311401367</v>
          </cell>
          <cell r="L960">
            <v>389567.5972149258</v>
          </cell>
          <cell r="M960">
            <v>49.545191258221166</v>
          </cell>
          <cell r="N960" t="str">
            <v>No</v>
          </cell>
          <cell r="O960" t="str">
            <v>Yes</v>
          </cell>
          <cell r="P960" t="str">
            <v>Yes</v>
          </cell>
          <cell r="Q960" t="str">
            <v>Yes</v>
          </cell>
        </row>
        <row r="961">
          <cell r="J961">
            <v>37.470158632495441</v>
          </cell>
          <cell r="K961">
            <v>0.10295021533966064</v>
          </cell>
          <cell r="L961">
            <v>886290.32784269052</v>
          </cell>
          <cell r="M961">
            <v>49.85258227752638</v>
          </cell>
          <cell r="N961" t="str">
            <v>Yes</v>
          </cell>
          <cell r="O961" t="str">
            <v>Yes</v>
          </cell>
          <cell r="P961" t="str">
            <v>Yes</v>
          </cell>
          <cell r="Q961" t="str">
            <v>Yes</v>
          </cell>
        </row>
        <row r="962">
          <cell r="J962">
            <v>39.903347998042591</v>
          </cell>
          <cell r="K962">
            <v>0.4807279109954834</v>
          </cell>
          <cell r="L962">
            <v>810506.2190606189</v>
          </cell>
          <cell r="M962">
            <v>51.522203092463315</v>
          </cell>
          <cell r="N962" t="str">
            <v>Yes</v>
          </cell>
          <cell r="O962" t="str">
            <v>Yes</v>
          </cell>
          <cell r="P962" t="str">
            <v>Yes</v>
          </cell>
          <cell r="Q962" t="str">
            <v>Yes</v>
          </cell>
        </row>
        <row r="963">
          <cell r="J963">
            <v>37.243930920376442</v>
          </cell>
          <cell r="K963">
            <v>8.4096312522888184E-2</v>
          </cell>
          <cell r="L963">
            <v>1247074.8208526946</v>
          </cell>
          <cell r="M963">
            <v>52.353049239900429</v>
          </cell>
          <cell r="N963" t="str">
            <v>Yes</v>
          </cell>
          <cell r="O963" t="str">
            <v>Yes</v>
          </cell>
          <cell r="P963" t="str">
            <v>Yes</v>
          </cell>
          <cell r="Q963" t="str">
            <v>Yes</v>
          </cell>
        </row>
        <row r="964">
          <cell r="J964">
            <v>42.02821411221521</v>
          </cell>
          <cell r="K964">
            <v>0.84473419189453125</v>
          </cell>
          <cell r="L964">
            <v>315661.68191553606</v>
          </cell>
          <cell r="M964">
            <v>49.762053448648658</v>
          </cell>
          <cell r="N964" t="str">
            <v>No</v>
          </cell>
          <cell r="O964" t="str">
            <v>Yes</v>
          </cell>
          <cell r="P964" t="str">
            <v>Yes</v>
          </cell>
          <cell r="Q964" t="str">
            <v>Yes</v>
          </cell>
        </row>
        <row r="965">
          <cell r="J965">
            <v>38.038642843312118</v>
          </cell>
          <cell r="K965">
            <v>0.16337549686431885</v>
          </cell>
          <cell r="L965">
            <v>1127372.0838747229</v>
          </cell>
          <cell r="M965">
            <v>52.185524863307364</v>
          </cell>
          <cell r="N965" t="str">
            <v>Yes</v>
          </cell>
          <cell r="O965" t="str">
            <v>Yes</v>
          </cell>
          <cell r="P965" t="str">
            <v>Yes</v>
          </cell>
          <cell r="Q965" t="str">
            <v>Yes</v>
          </cell>
        </row>
        <row r="966">
          <cell r="J966">
            <v>41.59383489517495</v>
          </cell>
          <cell r="K966">
            <v>0.78725075721740723</v>
          </cell>
          <cell r="L966">
            <v>322682.48826988554</v>
          </cell>
          <cell r="M966">
            <v>49.415126694657374</v>
          </cell>
          <cell r="N966" t="str">
            <v>No</v>
          </cell>
          <cell r="O966" t="str">
            <v>Yes</v>
          </cell>
          <cell r="P966" t="str">
            <v>Yes</v>
          </cell>
          <cell r="Q966" t="str">
            <v>Yes</v>
          </cell>
        </row>
        <row r="967">
          <cell r="J967">
            <v>41.089629222406074</v>
          </cell>
          <cell r="K967">
            <v>0.70705974102020264</v>
          </cell>
          <cell r="L967">
            <v>62547.196948590921</v>
          </cell>
          <cell r="M967">
            <v>46.998276401427574</v>
          </cell>
          <cell r="N967" t="str">
            <v>No</v>
          </cell>
          <cell r="O967" t="str">
            <v>No - check period 1</v>
          </cell>
          <cell r="P967" t="str">
            <v>No - check period 1</v>
          </cell>
          <cell r="Q967" t="str">
            <v>Yes</v>
          </cell>
        </row>
        <row r="968">
          <cell r="J968">
            <v>38.520497683784924</v>
          </cell>
          <cell r="K968">
            <v>0.22972536087036133</v>
          </cell>
          <cell r="L968">
            <v>802203.52247001557</v>
          </cell>
          <cell r="M968">
            <v>50.187626483239001</v>
          </cell>
          <cell r="N968" t="str">
            <v>Yes</v>
          </cell>
          <cell r="O968" t="str">
            <v>Yes</v>
          </cell>
          <cell r="P968" t="str">
            <v>Yes</v>
          </cell>
          <cell r="Q968" t="str">
            <v>Yes</v>
          </cell>
        </row>
        <row r="969">
          <cell r="J969">
            <v>40.680570337863173</v>
          </cell>
          <cell r="K969">
            <v>0.63317883014678955</v>
          </cell>
          <cell r="L969">
            <v>365314.28432870866</v>
          </cell>
          <cell r="M969">
            <v>48.894968484819401</v>
          </cell>
          <cell r="N969" t="str">
            <v>No</v>
          </cell>
          <cell r="O969" t="str">
            <v>Yes</v>
          </cell>
          <cell r="P969" t="str">
            <v>Yes</v>
          </cell>
          <cell r="Q969" t="str">
            <v>Yes</v>
          </cell>
        </row>
        <row r="970">
          <cell r="J970">
            <v>36.88077878090553</v>
          </cell>
          <cell r="K970">
            <v>5.9426069259643555E-2</v>
          </cell>
          <cell r="L970">
            <v>770855.53724138159</v>
          </cell>
          <cell r="M970">
            <v>48.443713593587745</v>
          </cell>
          <cell r="N970" t="str">
            <v>Yes</v>
          </cell>
          <cell r="O970" t="str">
            <v>Yes</v>
          </cell>
          <cell r="P970" t="str">
            <v>Yes</v>
          </cell>
          <cell r="Q970" t="str">
            <v>Yes</v>
          </cell>
        </row>
        <row r="971">
          <cell r="J971">
            <v>40.262166395259555</v>
          </cell>
          <cell r="K971">
            <v>0.55214536190032959</v>
          </cell>
          <cell r="L971">
            <v>519672.65724652028</v>
          </cell>
          <cell r="M971">
            <v>49.66888026392553</v>
          </cell>
          <cell r="N971" t="str">
            <v>Yes</v>
          </cell>
          <cell r="O971" t="str">
            <v>Yes</v>
          </cell>
          <cell r="P971" t="str">
            <v>Yes</v>
          </cell>
          <cell r="Q971" t="str">
            <v>Yes</v>
          </cell>
        </row>
        <row r="972">
          <cell r="J972">
            <v>39.467722773260903</v>
          </cell>
          <cell r="K972">
            <v>0.39506626129150391</v>
          </cell>
          <cell r="L972">
            <v>770179.62445838028</v>
          </cell>
          <cell r="M972">
            <v>50.818668013380375</v>
          </cell>
          <cell r="N972" t="str">
            <v>Yes</v>
          </cell>
          <cell r="O972" t="str">
            <v>Yes</v>
          </cell>
          <cell r="P972" t="str">
            <v>Yes</v>
          </cell>
          <cell r="Q972" t="str">
            <v>Yes</v>
          </cell>
        </row>
        <row r="973">
          <cell r="J973">
            <v>37.989430084999185</v>
          </cell>
          <cell r="K973">
            <v>0.15737974643707275</v>
          </cell>
          <cell r="L973">
            <v>985774.57532084128</v>
          </cell>
          <cell r="M973">
            <v>51.077200977306347</v>
          </cell>
          <cell r="N973" t="str">
            <v>Yes</v>
          </cell>
          <cell r="O973" t="str">
            <v>Yes</v>
          </cell>
          <cell r="P973" t="str">
            <v>Yes</v>
          </cell>
          <cell r="Q973" t="str">
            <v>Yes</v>
          </cell>
        </row>
        <row r="974">
          <cell r="J974">
            <v>37.464342413877603</v>
          </cell>
          <cell r="K974">
            <v>0.10242962837219238</v>
          </cell>
          <cell r="L974">
            <v>1173143.9151136684</v>
          </cell>
          <cell r="M974">
            <v>52.000792846956756</v>
          </cell>
          <cell r="N974" t="str">
            <v>Yes</v>
          </cell>
          <cell r="O974" t="str">
            <v>Yes</v>
          </cell>
          <cell r="P974" t="str">
            <v>Yes</v>
          </cell>
          <cell r="Q974" t="str">
            <v>Yes</v>
          </cell>
        </row>
        <row r="975">
          <cell r="J975">
            <v>42.214760570495855</v>
          </cell>
          <cell r="K975">
            <v>0.86593520641326904</v>
          </cell>
          <cell r="L975">
            <v>-73789.467431352357</v>
          </cell>
          <cell r="M975">
            <v>47.009863363928162</v>
          </cell>
          <cell r="N975" t="str">
            <v>No</v>
          </cell>
          <cell r="O975" t="str">
            <v>No - check period 1</v>
          </cell>
          <cell r="P975" t="str">
            <v>Yes</v>
          </cell>
          <cell r="Q975" t="str">
            <v>No</v>
          </cell>
        </row>
        <row r="976">
          <cell r="J976">
            <v>40.301913587463787</v>
          </cell>
          <cell r="K976">
            <v>0.55999517440795898</v>
          </cell>
          <cell r="L976">
            <v>610883.81534384424</v>
          </cell>
          <cell r="M976">
            <v>50.390218701795675</v>
          </cell>
          <cell r="N976" t="str">
            <v>Yes</v>
          </cell>
          <cell r="O976" t="str">
            <v>Yes</v>
          </cell>
          <cell r="P976" t="str">
            <v>Yes</v>
          </cell>
          <cell r="Q976" t="str">
            <v>Yes</v>
          </cell>
        </row>
        <row r="977">
          <cell r="J977">
            <v>41.101648194890004</v>
          </cell>
          <cell r="K977">
            <v>0.70912277698516846</v>
          </cell>
          <cell r="L977">
            <v>896278.60346255894</v>
          </cell>
          <cell r="M977">
            <v>53.268596628913656</v>
          </cell>
          <cell r="N977" t="str">
            <v>Yes</v>
          </cell>
          <cell r="O977" t="str">
            <v>Yes</v>
          </cell>
          <cell r="P977" t="str">
            <v>Yes</v>
          </cell>
          <cell r="Q977" t="str">
            <v>Yes</v>
          </cell>
        </row>
        <row r="978">
          <cell r="J978">
            <v>40.905092747416347</v>
          </cell>
          <cell r="K978">
            <v>0.67456221580505371</v>
          </cell>
          <cell r="L978">
            <v>744640.30336371041</v>
          </cell>
          <cell r="M978">
            <v>51.949333636730444</v>
          </cell>
          <cell r="N978" t="str">
            <v>Yes</v>
          </cell>
          <cell r="O978" t="str">
            <v>Yes</v>
          </cell>
          <cell r="P978" t="str">
            <v>Yes</v>
          </cell>
          <cell r="Q978" t="str">
            <v>Yes</v>
          </cell>
        </row>
        <row r="979">
          <cell r="J979">
            <v>39.865224253881024</v>
          </cell>
          <cell r="K979">
            <v>0.473136305809021</v>
          </cell>
          <cell r="L979">
            <v>379904.65468801302</v>
          </cell>
          <cell r="M979">
            <v>48.254374986572657</v>
          </cell>
          <cell r="N979" t="str">
            <v>No</v>
          </cell>
          <cell r="O979" t="str">
            <v>Yes</v>
          </cell>
          <cell r="P979" t="str">
            <v>Yes</v>
          </cell>
          <cell r="Q979" t="str">
            <v>Yes</v>
          </cell>
        </row>
        <row r="980">
          <cell r="J980">
            <v>37.900140442652628</v>
          </cell>
          <cell r="K980">
            <v>0.14687538146972656</v>
          </cell>
          <cell r="L980">
            <v>727693.1990778835</v>
          </cell>
          <cell r="M980">
            <v>49.057499735499732</v>
          </cell>
          <cell r="N980" t="str">
            <v>Yes</v>
          </cell>
          <cell r="O980" t="str">
            <v>Yes</v>
          </cell>
          <cell r="P980" t="str">
            <v>Yes</v>
          </cell>
          <cell r="Q980" t="str">
            <v>Yes</v>
          </cell>
        </row>
        <row r="981">
          <cell r="J981">
            <v>37.314507709234022</v>
          </cell>
          <cell r="K981">
            <v>8.967745304107666E-2</v>
          </cell>
          <cell r="L981">
            <v>749616.05623109685</v>
          </cell>
          <cell r="M981">
            <v>48.683294961665524</v>
          </cell>
          <cell r="N981" t="str">
            <v>Yes</v>
          </cell>
          <cell r="O981" t="str">
            <v>Yes</v>
          </cell>
          <cell r="P981" t="str">
            <v>Yes</v>
          </cell>
          <cell r="Q981" t="str">
            <v>Yes</v>
          </cell>
        </row>
        <row r="982">
          <cell r="J982">
            <v>44.467474354896694</v>
          </cell>
          <cell r="K982">
            <v>0.98724961280822754</v>
          </cell>
          <cell r="L982">
            <v>-94705.992071384331</v>
          </cell>
          <cell r="M982">
            <v>48.925363797752652</v>
          </cell>
          <cell r="N982" t="str">
            <v>No</v>
          </cell>
          <cell r="O982" t="str">
            <v>No - check period 1</v>
          </cell>
          <cell r="P982" t="str">
            <v>No - check period 2</v>
          </cell>
          <cell r="Q982" t="str">
            <v>No</v>
          </cell>
        </row>
        <row r="983">
          <cell r="J983">
            <v>38.813941601838451</v>
          </cell>
          <cell r="K983">
            <v>0.27658069133758545</v>
          </cell>
          <cell r="L983">
            <v>859752.72960315947</v>
          </cell>
          <cell r="M983">
            <v>50.889651801116997</v>
          </cell>
          <cell r="N983" t="str">
            <v>Yes</v>
          </cell>
          <cell r="O983" t="str">
            <v>Yes</v>
          </cell>
          <cell r="P983" t="str">
            <v>Yes</v>
          </cell>
          <cell r="Q983" t="str">
            <v>Yes</v>
          </cell>
        </row>
        <row r="984">
          <cell r="J984">
            <v>38.841410615568748</v>
          </cell>
          <cell r="K984">
            <v>0.28119516372680664</v>
          </cell>
          <cell r="L984">
            <v>858405.6926912379</v>
          </cell>
          <cell r="M984">
            <v>50.904810804058798</v>
          </cell>
          <cell r="N984" t="str">
            <v>Yes</v>
          </cell>
          <cell r="O984" t="str">
            <v>Yes</v>
          </cell>
          <cell r="P984" t="str">
            <v>Yes</v>
          </cell>
          <cell r="Q984" t="str">
            <v>Yes</v>
          </cell>
        </row>
        <row r="985">
          <cell r="J985">
            <v>39.639296675013611</v>
          </cell>
          <cell r="K985">
            <v>0.42843830585479736</v>
          </cell>
          <cell r="L985">
            <v>817464.24558357173</v>
          </cell>
          <cell r="M985">
            <v>51.331509338342585</v>
          </cell>
          <cell r="N985" t="str">
            <v>Yes</v>
          </cell>
          <cell r="O985" t="str">
            <v>Yes</v>
          </cell>
          <cell r="P985" t="str">
            <v>Yes</v>
          </cell>
          <cell r="Q985" t="str">
            <v>Yes</v>
          </cell>
        </row>
        <row r="986">
          <cell r="J986">
            <v>38.352514012367465</v>
          </cell>
          <cell r="K986">
            <v>0.20504260063171387</v>
          </cell>
          <cell r="L986">
            <v>683845.41785654495</v>
          </cell>
          <cell r="M986">
            <v>49.144501998671331</v>
          </cell>
          <cell r="N986" t="str">
            <v>Yes</v>
          </cell>
          <cell r="O986" t="str">
            <v>Yes</v>
          </cell>
          <cell r="P986" t="str">
            <v>Yes</v>
          </cell>
          <cell r="Q986" t="str">
            <v>Yes</v>
          </cell>
        </row>
        <row r="987">
          <cell r="J987">
            <v>41.39481016958598</v>
          </cell>
          <cell r="K987">
            <v>0.7572253942489624</v>
          </cell>
          <cell r="L987">
            <v>434982.63628532342</v>
          </cell>
          <cell r="M987">
            <v>50.075117441156181</v>
          </cell>
          <cell r="N987" t="str">
            <v>No</v>
          </cell>
          <cell r="O987" t="str">
            <v>Yes</v>
          </cell>
          <cell r="P987" t="str">
            <v>Yes</v>
          </cell>
          <cell r="Q987" t="str">
            <v>Yes</v>
          </cell>
        </row>
        <row r="988">
          <cell r="J988">
            <v>38.90238086663885</v>
          </cell>
          <cell r="K988">
            <v>0.29156780242919922</v>
          </cell>
          <cell r="L988">
            <v>871506.47935565491</v>
          </cell>
          <cell r="M988">
            <v>51.059258920577122</v>
          </cell>
          <cell r="N988" t="str">
            <v>Yes</v>
          </cell>
          <cell r="O988" t="str">
            <v>Yes</v>
          </cell>
          <cell r="P988" t="str">
            <v>Yes</v>
          </cell>
          <cell r="Q988" t="str">
            <v>Yes</v>
          </cell>
        </row>
        <row r="989">
          <cell r="J989">
            <v>40.951786205405369</v>
          </cell>
          <cell r="K989">
            <v>0.68292486667633057</v>
          </cell>
          <cell r="L989">
            <v>891772.70867311209</v>
          </cell>
          <cell r="M989">
            <v>53.096893124165945</v>
          </cell>
          <cell r="N989" t="str">
            <v>Yes</v>
          </cell>
          <cell r="O989" t="str">
            <v>Yes</v>
          </cell>
          <cell r="P989" t="str">
            <v>Yes</v>
          </cell>
          <cell r="Q989" t="str">
            <v>Yes</v>
          </cell>
        </row>
        <row r="990">
          <cell r="J990">
            <v>43.207533154636621</v>
          </cell>
          <cell r="K990">
            <v>0.9456169605255127</v>
          </cell>
          <cell r="L990">
            <v>256114.23783857748</v>
          </cell>
          <cell r="M990">
            <v>50.399991222366225</v>
          </cell>
          <cell r="N990" t="str">
            <v>No</v>
          </cell>
          <cell r="O990" t="str">
            <v>Yes</v>
          </cell>
          <cell r="P990" t="str">
            <v>Yes</v>
          </cell>
          <cell r="Q990" t="str">
            <v>Yes</v>
          </cell>
        </row>
        <row r="991">
          <cell r="J991">
            <v>39.870328792894725</v>
          </cell>
          <cell r="K991">
            <v>0.47415244579315186</v>
          </cell>
          <cell r="L991">
            <v>521952.63330198894</v>
          </cell>
          <cell r="M991">
            <v>49.325500539271161</v>
          </cell>
          <cell r="N991" t="str">
            <v>Yes</v>
          </cell>
          <cell r="O991" t="str">
            <v>Yes</v>
          </cell>
          <cell r="P991" t="str">
            <v>Yes</v>
          </cell>
          <cell r="Q991" t="str">
            <v>Yes</v>
          </cell>
        </row>
        <row r="992">
          <cell r="J992">
            <v>38.385294475156115</v>
          </cell>
          <cell r="K992">
            <v>0.2097315788269043</v>
          </cell>
          <cell r="L992">
            <v>591112.48746595276</v>
          </cell>
          <cell r="M992">
            <v>48.478465386142489</v>
          </cell>
          <cell r="N992" t="str">
            <v>Yes</v>
          </cell>
          <cell r="O992" t="str">
            <v>Yes</v>
          </cell>
          <cell r="P992" t="str">
            <v>Yes</v>
          </cell>
          <cell r="Q992" t="str">
            <v>Yes</v>
          </cell>
        </row>
        <row r="993">
          <cell r="J993">
            <v>37.828381310682744</v>
          </cell>
          <cell r="K993">
            <v>0.13878166675567627</v>
          </cell>
          <cell r="L993">
            <v>670443.92054506158</v>
          </cell>
          <cell r="M993">
            <v>48.561679603881203</v>
          </cell>
          <cell r="N993" t="str">
            <v>Yes</v>
          </cell>
          <cell r="O993" t="str">
            <v>Yes</v>
          </cell>
          <cell r="P993" t="str">
            <v>Yes</v>
          </cell>
          <cell r="Q993" t="str">
            <v>Yes</v>
          </cell>
        </row>
        <row r="994">
          <cell r="J994">
            <v>41.542857717140578</v>
          </cell>
          <cell r="K994">
            <v>0.77977347373962402</v>
          </cell>
          <cell r="L994">
            <v>526321.82472647191</v>
          </cell>
          <cell r="M994">
            <v>50.897055087989429</v>
          </cell>
          <cell r="N994" t="str">
            <v>Yes</v>
          </cell>
          <cell r="O994" t="str">
            <v>Yes</v>
          </cell>
          <cell r="P994" t="str">
            <v>Yes</v>
          </cell>
          <cell r="Q994" t="str">
            <v>Yes</v>
          </cell>
        </row>
        <row r="995">
          <cell r="J995">
            <v>40.325126165989786</v>
          </cell>
          <cell r="K995">
            <v>0.56456887722015381</v>
          </cell>
          <cell r="L995">
            <v>-605.7498731900705</v>
          </cell>
          <cell r="M995">
            <v>45.820799085777253</v>
          </cell>
          <cell r="N995" t="str">
            <v>No</v>
          </cell>
          <cell r="O995" t="str">
            <v>No - check period 1</v>
          </cell>
          <cell r="P995" t="str">
            <v>Yes</v>
          </cell>
          <cell r="Q995" t="str">
            <v>No</v>
          </cell>
        </row>
        <row r="996">
          <cell r="J996">
            <v>38.7776982379728</v>
          </cell>
          <cell r="K996">
            <v>0.27054977416992188</v>
          </cell>
          <cell r="L996">
            <v>626759.45049802726</v>
          </cell>
          <cell r="M996">
            <v>49.107103576534428</v>
          </cell>
          <cell r="N996" t="str">
            <v>Yes</v>
          </cell>
          <cell r="O996" t="str">
            <v>Yes</v>
          </cell>
          <cell r="P996" t="str">
            <v>Yes</v>
          </cell>
          <cell r="Q996" t="str">
            <v>Yes</v>
          </cell>
        </row>
        <row r="997">
          <cell r="J997">
            <v>42.678780219866894</v>
          </cell>
          <cell r="K997">
            <v>0.90977823734283447</v>
          </cell>
          <cell r="L997">
            <v>222652.89334822795</v>
          </cell>
          <cell r="M997">
            <v>49.662318259652238</v>
          </cell>
          <cell r="N997" t="str">
            <v>No</v>
          </cell>
          <cell r="O997" t="str">
            <v>Yes</v>
          </cell>
          <cell r="P997" t="str">
            <v>Yes</v>
          </cell>
          <cell r="Q997" t="str">
            <v>Yes</v>
          </cell>
        </row>
        <row r="998">
          <cell r="J998">
            <v>41.234334376931656</v>
          </cell>
          <cell r="K998">
            <v>0.73143792152404785</v>
          </cell>
          <cell r="L998">
            <v>645595.68108557374</v>
          </cell>
          <cell r="M998">
            <v>51.508660716353916</v>
          </cell>
          <cell r="N998" t="str">
            <v>Yes</v>
          </cell>
          <cell r="O998" t="str">
            <v>Yes</v>
          </cell>
          <cell r="P998" t="str">
            <v>Yes</v>
          </cell>
          <cell r="Q998" t="str">
            <v>Yes</v>
          </cell>
        </row>
        <row r="999">
          <cell r="J999">
            <v>38.611781393265119</v>
          </cell>
          <cell r="K999">
            <v>0.24380671977996826</v>
          </cell>
          <cell r="L999">
            <v>1098937.2593134125</v>
          </cell>
          <cell r="M999">
            <v>52.499346010154113</v>
          </cell>
          <cell r="N999" t="str">
            <v>Yes</v>
          </cell>
          <cell r="O999" t="str">
            <v>Yes</v>
          </cell>
          <cell r="P999" t="str">
            <v>Yes</v>
          </cell>
          <cell r="Q999" t="str">
            <v>Yes</v>
          </cell>
        </row>
        <row r="1000">
          <cell r="J1000">
            <v>39.55524799588602</v>
          </cell>
          <cell r="K1000">
            <v>0.41201066970825195</v>
          </cell>
          <cell r="L1000">
            <v>948641.27903632587</v>
          </cell>
          <cell r="M1000">
            <v>52.238998604298104</v>
          </cell>
          <cell r="N1000" t="str">
            <v>Yes</v>
          </cell>
          <cell r="O1000" t="str">
            <v>Yes</v>
          </cell>
          <cell r="P1000" t="str">
            <v>Yes</v>
          </cell>
          <cell r="Q1000" t="str">
            <v>Yes</v>
          </cell>
        </row>
        <row r="1001">
          <cell r="J1001">
            <v>39.686947376176249</v>
          </cell>
          <cell r="K1001">
            <v>0.43780910968780518</v>
          </cell>
          <cell r="L1001">
            <v>425027.49177999515</v>
          </cell>
          <cell r="M1001">
            <v>48.429118477361044</v>
          </cell>
          <cell r="N1001" t="str">
            <v>No</v>
          </cell>
          <cell r="O1001" t="str">
            <v>Yes</v>
          </cell>
          <cell r="P1001" t="str">
            <v>Yes</v>
          </cell>
          <cell r="Q1001" t="str">
            <v>Yes</v>
          </cell>
        </row>
        <row r="1002">
          <cell r="J1002">
            <v>41.528635493741604</v>
          </cell>
          <cell r="K1002">
            <v>0.77766108512878418</v>
          </cell>
          <cell r="L1002">
            <v>-9554.8472681625281</v>
          </cell>
          <cell r="M1002">
            <v>46.860860846936703</v>
          </cell>
          <cell r="N1002" t="str">
            <v>No</v>
          </cell>
          <cell r="O1002" t="str">
            <v>No - check period 1</v>
          </cell>
          <cell r="P1002" t="str">
            <v>Yes</v>
          </cell>
          <cell r="Q1002" t="str">
            <v>No</v>
          </cell>
        </row>
        <row r="1003">
          <cell r="J1003">
            <v>38.981697899580467</v>
          </cell>
          <cell r="K1003">
            <v>0.30532300472259521</v>
          </cell>
          <cell r="L1003">
            <v>764091.16888487455</v>
          </cell>
          <cell r="M1003">
            <v>50.325808287016116</v>
          </cell>
          <cell r="N1003" t="str">
            <v>Yes</v>
          </cell>
          <cell r="O1003" t="str">
            <v>Yes</v>
          </cell>
          <cell r="P1003" t="str">
            <v>Yes</v>
          </cell>
          <cell r="Q1003" t="str">
            <v>Yes</v>
          </cell>
        </row>
        <row r="1004">
          <cell r="J1004">
            <v>41.512348717369605</v>
          </cell>
          <cell r="K1004">
            <v>0.77522754669189453</v>
          </cell>
          <cell r="L1004">
            <v>895789.00476356409</v>
          </cell>
          <cell r="M1004">
            <v>53.642771844170056</v>
          </cell>
          <cell r="N1004" t="str">
            <v>Yes</v>
          </cell>
          <cell r="O1004" t="str">
            <v>Yes</v>
          </cell>
          <cell r="P1004" t="str">
            <v>Yes</v>
          </cell>
          <cell r="Q1004" t="str">
            <v>Yes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0"/>
      <sheetName val="B"/>
      <sheetName val="MCMD95"/>
      <sheetName val="CA99"/>
      <sheetName val="FF-21(a)"/>
      <sheetName val="TC"/>
      <sheetName val="Interim --&gt; Top"/>
      <sheetName val="P&amp;L"/>
      <sheetName val="ADD"/>
      <sheetName val="Adjust"/>
      <sheetName val="Menu"/>
      <sheetName val="10"/>
      <sheetName val="4 Analysis"/>
      <sheetName val="SCH 2"/>
      <sheetName val="Dirlist"/>
      <sheetName val="1A TaxComp (pi)"/>
      <sheetName val="FF-1"/>
      <sheetName val="Macro1"/>
      <sheetName val="P12.4"/>
      <sheetName val="SCH"/>
      <sheetName val="U10|20"/>
      <sheetName val="CA"/>
      <sheetName val="1 LeadSchedule"/>
      <sheetName val="U"/>
      <sheetName val="CA Sheet"/>
      <sheetName val="CP5"/>
      <sheetName val="Section B"/>
      <sheetName val="Cover"/>
      <sheetName val="exchange Rate"/>
      <sheetName val="Adm97"/>
      <sheetName val="C"/>
      <sheetName val="FF-21"/>
      <sheetName val="Interim_--&gt;_Top"/>
      <sheetName val="4_Analysis"/>
      <sheetName val="SCH_2"/>
      <sheetName val="1A_TaxComp_(pi)"/>
      <sheetName val="P12_4"/>
      <sheetName val="CA_Sheet"/>
      <sheetName val="Section_B"/>
      <sheetName val="1_LeadSchedule"/>
      <sheetName val="C1"/>
      <sheetName val="A-1"/>
      <sheetName val="D"/>
      <sheetName val="FF-6"/>
      <sheetName val="BS"/>
      <sheetName val="F-4l5"/>
      <sheetName val="BPR"/>
      <sheetName val="DIL"/>
      <sheetName val="Assumptions"/>
      <sheetName val="Lists"/>
      <sheetName val="gl"/>
      <sheetName val="COM"/>
      <sheetName val="CBO0497"/>
      <sheetName val="in0"/>
      <sheetName val="in1"/>
      <sheetName val="Farm1"/>
      <sheetName val="Entity Data"/>
      <sheetName val="12017000"/>
      <sheetName val="BPCOR DETAILS"/>
      <sheetName val="BPMKT DETAILS"/>
      <sheetName val="Manual Adjustments"/>
      <sheetName val="Conversion Date"/>
      <sheetName val="Inventory"/>
      <sheetName val="K1-1 Addn"/>
      <sheetName val="Action Items"/>
      <sheetName val="Back Charges"/>
      <sheetName val="Project Status Overview"/>
      <sheetName val="Variances Month"/>
      <sheetName val="Closeout"/>
      <sheetName val="Commissioning Dates"/>
      <sheetName val="Contingency"/>
      <sheetName val="Contract"/>
      <sheetName val="Contract Dates"/>
      <sheetName val="Fab Subcont Cost"/>
      <sheetName val="Health Check List"/>
      <sheetName val="Cover Page"/>
      <sheetName val="Formatting examples"/>
      <sheetName val="Major Equip Dates"/>
      <sheetName val="R and O"/>
      <sheetName val="Marine Status"/>
      <sheetName val="Cost Summary"/>
      <sheetName val="Procure Mat Cost"/>
      <sheetName val="PSI"/>
      <sheetName val="Safety"/>
      <sheetName val="Varainces CTD"/>
      <sheetName val="Varainces QTR"/>
      <sheetName val="B1"/>
      <sheetName val="Company Info"/>
      <sheetName val="Interim_--&gt;_Top1"/>
      <sheetName val="CA_Sheet1"/>
      <sheetName val="Section_B1"/>
      <sheetName val="P12_41"/>
      <sheetName val="4_Analysis1"/>
      <sheetName val="SCH_21"/>
      <sheetName val="1A_TaxComp_(pi)1"/>
      <sheetName val="1_LeadSchedule1"/>
      <sheetName val="exchange_Rate"/>
      <sheetName val="Entity_Data"/>
      <sheetName val="Interim_--&gt;_Top2"/>
      <sheetName val="4_Analysis2"/>
      <sheetName val="SCH_22"/>
      <sheetName val="1A_TaxComp_(pi)2"/>
      <sheetName val="P12_42"/>
      <sheetName val="CA_Sheet2"/>
      <sheetName val="Section_B2"/>
      <sheetName val="exchange_Rate1"/>
      <sheetName val="1_LeadSchedule2"/>
      <sheetName val="Entity_Data1"/>
      <sheetName val="BPCOR_DETAILS"/>
      <sheetName val="BPMKT_DETAILS"/>
      <sheetName val="Manual_Adjustments"/>
      <sheetName val="Conversion_Date"/>
      <sheetName val="K1-1_Addn"/>
      <sheetName val="Action_Items"/>
      <sheetName val="Back_Charges"/>
      <sheetName val="Project_Status_Overview"/>
      <sheetName val="Variances_Month"/>
      <sheetName val="Commissioning_Dates"/>
      <sheetName val="Contract_Dates"/>
      <sheetName val="Fab_Subcont_Cost"/>
      <sheetName val="Health_Check_List"/>
      <sheetName val="Cover_Page"/>
      <sheetName val="Formatting_examples"/>
      <sheetName val="Major_Equip_Dates"/>
      <sheetName val="R_and_O"/>
      <sheetName val="Marine_Status"/>
      <sheetName val="Cost_Summary"/>
      <sheetName val="Procure_Mat_Cost"/>
      <sheetName val="Varainces_CTD"/>
      <sheetName val="Varainces_QTR"/>
      <sheetName val="Company_Info"/>
      <sheetName val="FF-2"/>
      <sheetName val="PnL"/>
      <sheetName val="Hp"/>
      <sheetName val="itc"/>
      <sheetName val="tax-ss"/>
      <sheetName val="0110"/>
      <sheetName val="J"/>
      <sheetName val="M_Maincomp"/>
      <sheetName val="tax comp"/>
      <sheetName val="Approfit Zinc AWP 03"/>
      <sheetName val="Actual"/>
      <sheetName val="invadditions"/>
      <sheetName val="Op.Exp.(Input)"/>
      <sheetName val="PL"/>
      <sheetName val="PL3"/>
      <sheetName val="NSMALJUN"/>
      <sheetName val="AFA"/>
      <sheetName val="A3-1"/>
      <sheetName val="Config sheet"/>
      <sheetName val="U2 - Sales"/>
      <sheetName val="Actuals98"/>
      <sheetName val="Actuals99"/>
      <sheetName val="REVENUE"/>
      <sheetName val="Acc"/>
      <sheetName val="Bldg Brkdown"/>
      <sheetName val="pg3"/>
      <sheetName val="adj"/>
      <sheetName val="structure"/>
      <sheetName val="income"/>
      <sheetName val="data"/>
      <sheetName val="instruction"/>
      <sheetName val="GM"/>
      <sheetName val="HR"/>
      <sheetName val="1.SAP GR55 ZCOS (2)"/>
      <sheetName val="2.PV (2)"/>
      <sheetName val="1.SAP GR55 ZCOS"/>
      <sheetName val="MK Summary"/>
      <sheetName val="AD Summary"/>
      <sheetName val="HR Summary"/>
      <sheetName val="2.PV"/>
      <sheetName val="LOCAL HR"/>
      <sheetName val="LOCAL ADMIN"/>
      <sheetName val="SALESFORCE"/>
      <sheetName val="CUST MARKETING"/>
      <sheetName val="ADMIN"/>
      <sheetName val="Sheet1"/>
      <sheetName val="Map"/>
      <sheetName val="BPC Code"/>
      <sheetName val="CC"/>
      <sheetName val="GR55-2015"/>
      <sheetName val="GR55"/>
      <sheetName val="Sheet4"/>
      <sheetName val="Customize Your Loan Manager"/>
      <sheetName val="Loan Amortization Table"/>
      <sheetName val="Atth CC"/>
      <sheetName val="A2"/>
      <sheetName val="A"/>
      <sheetName val="A2.1"/>
      <sheetName val="A2(60F)"/>
      <sheetName val="B2"/>
      <sheetName val="A3.1"/>
      <sheetName val="Index"/>
      <sheetName val="A4.2"/>
      <sheetName val="B3"/>
      <sheetName val="A1"/>
      <sheetName val="FA2"/>
      <sheetName val="Interim_--&gt;_Top3"/>
      <sheetName val="SCH_23"/>
      <sheetName val="1A_TaxComp_(pi)3"/>
      <sheetName val="4_Analysis3"/>
      <sheetName val="P12_43"/>
      <sheetName val="1_LeadSchedule3"/>
      <sheetName val="CA_Sheet3"/>
      <sheetName val="Section_B3"/>
      <sheetName val="exchange_Rate2"/>
      <sheetName val="Entity_Data2"/>
      <sheetName val="BPCOR_DETAILS1"/>
      <sheetName val="BPMKT_DETAILS1"/>
      <sheetName val="Manual_Adjustments1"/>
      <sheetName val="Conversion_Date1"/>
      <sheetName val="K1-1_Addn1"/>
      <sheetName val="Action_Items1"/>
      <sheetName val="Back_Charges1"/>
      <sheetName val="Project_Status_Overview1"/>
      <sheetName val="Variances_Month1"/>
      <sheetName val="Commissioning_Dates1"/>
      <sheetName val="Contract_Dates1"/>
      <sheetName val="Fab_Subcont_Cost1"/>
      <sheetName val="Health_Check_List1"/>
      <sheetName val="Cover_Page1"/>
      <sheetName val="Formatting_examples1"/>
      <sheetName val="Major_Equip_Dates1"/>
      <sheetName val="R_and_O1"/>
      <sheetName val="Marine_Status1"/>
      <sheetName val="Cost_Summary1"/>
      <sheetName val="Procure_Mat_Cost1"/>
      <sheetName val="Varainces_CTD1"/>
      <sheetName val="Varainces_QTR1"/>
      <sheetName val="Company_Info1"/>
      <sheetName val="Config_sheet"/>
      <sheetName val="tax_comp"/>
      <sheetName val="Op_Exp_(Input)"/>
      <sheetName val="Approfit_Zinc_AWP_03"/>
      <sheetName val="DFA"/>
    </sheetNames>
    <sheetDataSet>
      <sheetData sheetId="0" refreshError="1">
        <row r="2">
          <cell r="A2" t="str">
            <v>COUNTRY : 341 MALAYSIA</v>
          </cell>
        </row>
        <row r="3">
          <cell r="I3" t="str">
            <v>VERSION : 1</v>
          </cell>
        </row>
        <row r="9">
          <cell r="I9" t="str">
            <v>Amounts in : Thousands MYR</v>
          </cell>
        </row>
        <row r="14">
          <cell r="D14">
            <v>1028501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3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F_3"/>
      <sheetName val="A-1"/>
      <sheetName val="摊销表"/>
      <sheetName val="FF-13"/>
      <sheetName val="TAXCOM96"/>
      <sheetName val="FSA"/>
      <sheetName val="Cost centre expenditure"/>
      <sheetName val="BPR"/>
      <sheetName val="FF-21(a)"/>
      <sheetName val="FF-2 (1)"/>
      <sheetName val="B"/>
      <sheetName val="G2|1-MGS-SS"/>
      <sheetName val="G-35-3"/>
      <sheetName val="1"/>
      <sheetName val="esxa"/>
      <sheetName val="PA"/>
      <sheetName val="1 LeadSchedule"/>
      <sheetName val="n10"/>
      <sheetName val="MMIP(JU)"/>
      <sheetName val="F-1&amp;F-2"/>
      <sheetName val="Company Info"/>
      <sheetName val="MBBDU"/>
      <sheetName val="accumdeprn"/>
      <sheetName val="6A CA"/>
      <sheetName val="O1 - Lead"/>
      <sheetName val="CA Sheet"/>
      <sheetName val="M-1 Nov"/>
      <sheetName val="5 Analysis"/>
      <sheetName val="CA"/>
      <sheetName val="Breakdown (1)"/>
      <sheetName val="CAPEX"/>
      <sheetName val="OPEX"/>
      <sheetName val="1997"/>
      <sheetName val="EBC"/>
      <sheetName val="Assumptions 1"/>
      <sheetName val="Assumptions 2"/>
      <sheetName val="Traffic Tables"/>
      <sheetName val="Cashflow"/>
      <sheetName val="addl cost"/>
      <sheetName val="Comp equip"/>
      <sheetName val="FFE"/>
      <sheetName val="COEFF"/>
      <sheetName val="B-4"/>
      <sheetName val="U_"/>
      <sheetName val="FF-2_(1)"/>
      <sheetName val="Company_Info"/>
      <sheetName val="1_LeadSchedule"/>
      <sheetName val="5_Analysis"/>
      <sheetName val="CA_Sheet"/>
      <sheetName val="Cost_centre_expenditure"/>
      <sheetName val="M-1_Nov"/>
      <sheetName val="Breakdown_(1)"/>
      <sheetName val="O1_-_Lead"/>
      <sheetName val="6A_CA"/>
      <sheetName val="cashflowcomp"/>
      <sheetName val="Hp"/>
      <sheetName val="Sheet1"/>
      <sheetName val="0000"/>
      <sheetName val="PAYROLL"/>
      <sheetName val="Reimbursements"/>
      <sheetName val="Journal"/>
      <sheetName val="FSL"/>
      <sheetName val="資料"/>
      <sheetName val="O101"/>
      <sheetName val="Exchange Rate"/>
      <sheetName val="31072001"/>
      <sheetName val="Notes"/>
      <sheetName val="P&amp;L"/>
      <sheetName val="TBal"/>
      <sheetName val="TTL"/>
      <sheetName val="FF-21"/>
      <sheetName val="ADMIN"/>
      <sheetName val="MFG"/>
      <sheetName val="U10|20"/>
      <sheetName val="C-1-5"/>
      <sheetName val="Nit344_AWPs"/>
      <sheetName val="Accounts00"/>
      <sheetName val="K4. F&amp;F"/>
      <sheetName val="Interim --&gt; Top"/>
      <sheetName val="Criteria"/>
      <sheetName val="JUNE EOH-MASTER (2)"/>
      <sheetName val="stock1020v1.3"/>
      <sheetName val="Entity Data"/>
      <sheetName val="4 Analysis"/>
      <sheetName val="F-1,F-3"/>
      <sheetName val="N2-1F"/>
      <sheetName val="F-1 F-2"/>
      <sheetName val="C_Lead"/>
      <sheetName val="summary"/>
      <sheetName val="P12.4"/>
      <sheetName val="master"/>
      <sheetName val="DFA"/>
      <sheetName val="Kod Negara "/>
      <sheetName val="Muka 1"/>
      <sheetName val="Tables"/>
      <sheetName val="DPLA"/>
      <sheetName val="U"/>
      <sheetName val="FF-2(1)"/>
      <sheetName val="gl"/>
      <sheetName val="Addition"/>
      <sheetName val="SCH B"/>
      <sheetName val="Control"/>
      <sheetName val="FF-50"/>
      <sheetName val="Obsol 2004"/>
      <sheetName val="CA-O7"/>
      <sheetName val="Fin_Perf_wc"/>
      <sheetName val="Palm Oil Prices"/>
      <sheetName val="619030_oth admin"/>
      <sheetName val="Feb 04"/>
      <sheetName val="F_1"/>
      <sheetName val="F_8"/>
      <sheetName val="Q1"/>
      <sheetName val="ABR P&amp;L"/>
      <sheetName val="PLmth "/>
      <sheetName val="Hypo"/>
      <sheetName val="10-20"/>
      <sheetName val="Loan Amortization Table"/>
      <sheetName val="3 P&amp;L "/>
      <sheetName val="CBS - App1"/>
      <sheetName val="Curr Prov   O7"/>
      <sheetName val="AUDIT SCHEDULE"/>
      <sheetName val="Assumption sheet"/>
      <sheetName val="D"/>
      <sheetName val="15100 Prepayment"/>
      <sheetName val="12月到货 "/>
      <sheetName val="SAME"/>
      <sheetName val="Backend"/>
      <sheetName val="Disposal"/>
      <sheetName val="A3"/>
      <sheetName val="Prod"/>
      <sheetName val="Sch18-34"/>
      <sheetName val="1120"/>
      <sheetName val="PL"/>
      <sheetName val="MFA"/>
      <sheetName val="ADD"/>
      <sheetName val="Balance Sheet"/>
      <sheetName val="COVER"/>
      <sheetName val="CA Comp"/>
      <sheetName val="Appx B"/>
      <sheetName val="61 HR"/>
      <sheetName val="65 FINANCE"/>
      <sheetName val="B_S"/>
      <sheetName val="Validation"/>
      <sheetName val="lead "/>
      <sheetName val="BS"/>
      <sheetName val="COST"/>
      <sheetName val="5E CA Comp"/>
      <sheetName val="AFA"/>
      <sheetName val="JobDetails"/>
      <sheetName val="Sheet2"/>
      <sheetName val="G101"/>
      <sheetName val="U-3"/>
      <sheetName val="Note"/>
      <sheetName val="COM"/>
      <sheetName val="BPR-Gym"/>
      <sheetName val="FTT- Profitability"/>
      <sheetName val="Additional Procedures"/>
      <sheetName val="FTT- Balance Sheet"/>
      <sheetName val="Sch16-27"/>
      <sheetName val="Sheet3"/>
      <sheetName val="A2-3"/>
      <sheetName val="IBA"/>
      <sheetName val="Sort Of SAP-GL"/>
      <sheetName val="ALLOWANCE"/>
      <sheetName val="TC"/>
      <sheetName val="OSM"/>
      <sheetName val="FF_21_a_"/>
      <sheetName val="Electrical "/>
      <sheetName val="FORMC94"/>
      <sheetName val="O2 TC"/>
      <sheetName val="O4 CA"/>
      <sheetName val="Pnl-10"/>
      <sheetName val="70"/>
      <sheetName val="A"/>
      <sheetName val="AA"/>
      <sheetName val="AP110"/>
      <sheetName val="B-10"/>
      <sheetName val="BB-1"/>
      <sheetName val="C-5"/>
      <sheetName val="C-6"/>
      <sheetName val="C-6a"/>
      <sheetName val="CC"/>
      <sheetName val="F-1l2"/>
      <sheetName val="F-21"/>
      <sheetName val="F-9c"/>
      <sheetName val="FF"/>
      <sheetName val="F-8(FSA)"/>
      <sheetName val="L"/>
      <sheetName val="M MM"/>
      <sheetName val="30a"/>
      <sheetName val="30-Note"/>
      <sheetName val="U-2"/>
      <sheetName val="self_rating 2001"/>
      <sheetName val="F3"/>
      <sheetName val="price"/>
      <sheetName val="U2 - Sales"/>
      <sheetName val="BIS LIST-NTH 18"/>
      <sheetName val="UB-20"/>
      <sheetName val="U3"/>
      <sheetName val="COMP"/>
      <sheetName val="MV"/>
      <sheetName val="TAX SCHEDULE"/>
      <sheetName val="SUAD"/>
      <sheetName val="BPR-Bloom"/>
      <sheetName val="EXIT"/>
      <sheetName val="CFlow2"/>
      <sheetName val="FG2540"/>
      <sheetName val="G2. Prepayments"/>
      <sheetName val="K1-1"/>
      <sheetName val="K1-3"/>
      <sheetName val="Total CA_IA"/>
      <sheetName val="O5_CA"/>
      <sheetName val="Leasehold improvement"/>
      <sheetName val="C1"/>
      <sheetName val="1257"/>
      <sheetName val="Adm97"/>
      <sheetName val="U4-Recruitment"/>
      <sheetName val="U-13-2(disc)"/>
      <sheetName val="n7-e"/>
      <sheetName val="company"/>
      <sheetName val="U_1"/>
      <sheetName val="FF-2_(1)1"/>
      <sheetName val="Company_Info1"/>
      <sheetName val="6A_CA1"/>
      <sheetName val="O1_-_Lead1"/>
      <sheetName val="1_LeadSchedule1"/>
      <sheetName val="5_Analysis1"/>
      <sheetName val="CA_Sheet1"/>
      <sheetName val="Cost_centre_expenditure1"/>
      <sheetName val="M-1_Nov1"/>
      <sheetName val="Breakdown_(1)1"/>
      <sheetName val="addl_cost"/>
      <sheetName val="Exchange_Rate"/>
      <sheetName val="Assumptions_1"/>
      <sheetName val="Assumptions_2"/>
      <sheetName val="Traffic_Tables"/>
      <sheetName val="Comp_equip"/>
      <sheetName val="Interim_--&gt;_Top"/>
      <sheetName val="F-1_F-2"/>
      <sheetName val="Entity_Data"/>
      <sheetName val="K4__F&amp;F"/>
      <sheetName val="JUNE_EOH-MASTER_(2)"/>
      <sheetName val="stock1020v1_3"/>
      <sheetName val="P12_4"/>
      <sheetName val="SCH_B"/>
      <sheetName val="Kod_Negara_"/>
      <sheetName val="Muka_1"/>
      <sheetName val="4_Analysis"/>
      <sheetName val="Obsol_2004"/>
      <sheetName val="Feb_04"/>
      <sheetName val="Palm_Oil_Prices"/>
      <sheetName val="619030_oth_admin"/>
      <sheetName val="ABR_P&amp;L"/>
      <sheetName val="PLmth_"/>
      <sheetName val="Loan_Amortization_Table"/>
      <sheetName val="CBS_-_App1"/>
      <sheetName val="Curr_Prov___O7"/>
      <sheetName val="AUDIT_SCHEDULE"/>
      <sheetName val="3_P&amp;L_"/>
      <sheetName val="Assumption_sheet"/>
      <sheetName val="self_rating_2001"/>
      <sheetName val="M_MM"/>
      <sheetName val="C-63"/>
      <sheetName val="det_exps"/>
      <sheetName val="HP99"/>
      <sheetName val="JAN 07"/>
      <sheetName val="JUL 06"/>
      <sheetName val="OCT 06"/>
      <sheetName val="FF_6"/>
      <sheetName val="Confirmation"/>
      <sheetName val="Detail Loan Move. &amp; Listing"/>
      <sheetName val="Main"/>
      <sheetName val="???"/>
      <sheetName val="??"/>
      <sheetName val="FADISP_FY2002_B_"/>
      <sheetName val="Sch18_34"/>
      <sheetName val="FADISP-FY2002(B)"/>
      <sheetName val="K5-1"/>
      <sheetName val="Menu"/>
      <sheetName val="Ji100_Summary"/>
      <sheetName val="U1.6"/>
      <sheetName val="___"/>
      <sheetName val="__"/>
      <sheetName val="Drop List References"/>
      <sheetName val="BALANCESHEET"/>
      <sheetName val="tax-ss"/>
      <sheetName val="Farm1"/>
      <sheetName val="FORMC"/>
      <sheetName val="FF_2"/>
      <sheetName val="E101 Lead"/>
      <sheetName val="costing"/>
      <sheetName val="MatCust"/>
      <sheetName val="Sales Price"/>
      <sheetName val="GVL-NC-M"/>
      <sheetName val="Drop Down Lists"/>
      <sheetName val="Weights"/>
      <sheetName val="PHSB-GL-TB"/>
      <sheetName val="Apx6"/>
      <sheetName val="Apx5"/>
      <sheetName val="MFA00"/>
      <sheetName val="COMP00"/>
      <sheetName val="c"/>
      <sheetName val="B_Sheet"/>
      <sheetName val="Q-HP-44"/>
      <sheetName val="N2 Detailed Listing (Pre-final)"/>
      <sheetName val="N2-1-f"/>
      <sheetName val="MDN"/>
      <sheetName val="NGA"/>
      <sheetName val="INFO"/>
      <sheetName val="E002"/>
      <sheetName val="Dept"/>
      <sheetName val="Mach &amp; equip"/>
      <sheetName val="K101 "/>
      <sheetName val="03 Detailed"/>
      <sheetName val="01 Bid Price summary"/>
      <sheetName val="Chemlist"/>
      <sheetName val="U301"/>
      <sheetName val="IS by Co (Individual)"/>
      <sheetName val="Customize Your Loan Manager"/>
      <sheetName val="24100 Accr Liab"/>
      <sheetName val="Listing"/>
      <sheetName val="DetailsA-M"/>
      <sheetName val="DetailsN-Z"/>
      <sheetName val="DetailsST"/>
      <sheetName val="Special"/>
      <sheetName val="July Posting"/>
      <sheetName val="AmCon-Listing"/>
      <sheetName val="all dept master"/>
      <sheetName val="E101"/>
      <sheetName val="ARP_U201"/>
      <sheetName val="Parameter"/>
      <sheetName val="C.A.Sum."/>
      <sheetName val="DATA"/>
      <sheetName val="luong06"/>
      <sheetName val="BUDGET1"/>
      <sheetName val="dirlist"/>
      <sheetName val="U2 Sales"/>
      <sheetName val="Customize_Your_Loan_Manager"/>
      <sheetName val="24100_Accr_Liab"/>
      <sheetName val="CA_Comp"/>
      <sheetName val="H1-Investments"/>
      <sheetName val="Green details"/>
      <sheetName val="O2-CA"/>
      <sheetName val="U1"/>
      <sheetName val=" IB-PL-00-01 SUMMARY"/>
      <sheetName val="Gain Loss Calculation"/>
      <sheetName val="F2-3-6 OH absorbtion rate "/>
      <sheetName val="DETAIL PNL"/>
      <sheetName val="Precomm Work"/>
      <sheetName val="SS"/>
      <sheetName val="SCH4B"/>
      <sheetName val="SCH5C"/>
      <sheetName val="SCH6(5-8)"/>
      <sheetName val="SCH 4D(i)"/>
      <sheetName val="SCH 7C"/>
      <sheetName val="LOOSECHKLIST"/>
      <sheetName val="RATE"/>
      <sheetName val="A16"/>
      <sheetName val="U101 P&amp;L"/>
      <sheetName val="Rates"/>
      <sheetName val="Lease"/>
      <sheetName val="EE97"/>
      <sheetName val="MainComp"/>
      <sheetName val="Q400"/>
      <sheetName val="A4.4 (FY06)"/>
      <sheetName val="BP-CPX1"/>
      <sheetName val="CR.AJE"/>
      <sheetName val="CFS US-Canada CAD"/>
      <sheetName val="CFS AP-NZD (Trade Bills)"/>
      <sheetName val="DEV"/>
      <sheetName val="J-N"/>
      <sheetName val="O12-O15"/>
      <sheetName val="P1"/>
      <sheetName val="may 06"/>
      <sheetName val="FA"/>
      <sheetName val="2001"/>
      <sheetName val="notes98"/>
      <sheetName val="YA97"/>
      <sheetName val="U2.2"/>
      <sheetName val="DECO INCOME"/>
      <sheetName val="FA-LISTING"/>
      <sheetName val="M_Maincomp"/>
      <sheetName val="A7"/>
      <sheetName val="Code"/>
      <sheetName val="2.A.1 Fixed Assets"/>
      <sheetName val="SCH"/>
      <sheetName val="BS_GRP"/>
      <sheetName val="APCODE"/>
      <sheetName val="Balance Sheet Accoung"/>
      <sheetName val="NS02"/>
      <sheetName val="CONC_FEES02"/>
      <sheetName val="DEPREC_02"/>
      <sheetName val="LPD02"/>
      <sheetName val="sapactivexlhiddensheet"/>
      <sheetName val="VM02"/>
      <sheetName val="MTD PL"/>
      <sheetName val="1A TaxComp (pi)"/>
      <sheetName val="Input Table"/>
      <sheetName val="M"/>
      <sheetName val="DRG"/>
      <sheetName val="EMR"/>
      <sheetName val="GNR"/>
      <sheetName val="JDE"/>
      <sheetName val="LGR"/>
      <sheetName val="MTU"/>
      <sheetName val="RBW"/>
      <sheetName val="RBY"/>
      <sheetName val="RSL"/>
      <sheetName val="SVR"/>
      <sheetName val="TDR"/>
      <sheetName val="TGR"/>
      <sheetName val="WAR"/>
      <sheetName val="Dec"/>
      <sheetName val="Nov"/>
      <sheetName val="MOS2008"/>
      <sheetName val="Pack St Val 95 (Local)"/>
      <sheetName val="Jul-06"/>
      <sheetName val="SCH_4D(i)"/>
      <sheetName val="SCH_7C"/>
      <sheetName val="MTD_PL"/>
      <sheetName val="1A_TaxComp_(pi)"/>
      <sheetName val="JAN_07"/>
      <sheetName val="JUL_06"/>
      <sheetName val="OCT_06"/>
      <sheetName val="F2-3-6_OH_absorbtion_rate_"/>
      <sheetName val="_IB-PL-00-01_SUMMARY"/>
      <sheetName val="Input_Table"/>
      <sheetName val="Names"/>
      <sheetName val="应交增值税"/>
      <sheetName val="Co info"/>
      <sheetName val="Pareto Daily"/>
      <sheetName val="C101"/>
      <sheetName val="GIT"/>
      <sheetName val="bankrecon"/>
      <sheetName val="K2"/>
      <sheetName val="Cash&amp;Bank - A"/>
      <sheetName val="K10"/>
      <sheetName val="U1.2"/>
      <sheetName val="U1.5"/>
      <sheetName val="U1.1"/>
      <sheetName val="U1.3"/>
      <sheetName val="STAT"/>
      <sheetName val="C400-Cash Cut off"/>
      <sheetName val="Currency deposit-MYR"/>
      <sheetName val="U10"/>
      <sheetName val="平衡测试"/>
      <sheetName val="Cum.91-93"/>
      <sheetName val="Dec 94"/>
      <sheetName val="depn-Sep 03"/>
      <sheetName val="Note2"/>
      <sheetName val="FA_Rec"/>
      <sheetName val="Lookup Data"/>
      <sheetName val="Atth CC"/>
      <sheetName val="Input Director Info &amp; Part Q"/>
      <sheetName val="KMCPronto"/>
      <sheetName val="SCH 4 - 7"/>
      <sheetName val="TMS2000"/>
      <sheetName val="FS"/>
      <sheetName val="U-1"/>
      <sheetName val="BS15"/>
      <sheetName val="PRICE @ 31 Jan 2000"/>
      <sheetName val="Travel Overseas"/>
      <sheetName val="Seagate _share_in_units"/>
      <sheetName val="O-11"/>
      <sheetName val="CRA-Detail"/>
      <sheetName val="FF_2 _1_"/>
      <sheetName val="Mth"/>
      <sheetName val="TITLE"/>
      <sheetName val="Disk2Basic"/>
      <sheetName val="WIRE"/>
      <sheetName val="Leasehold Land"/>
      <sheetName val="NTFS 2003"/>
      <sheetName val="gvl"/>
      <sheetName val="Nav (r)"/>
      <sheetName val="LIST"/>
      <sheetName val="lookup"/>
      <sheetName val="P910"/>
      <sheetName val="NOTE 2"/>
      <sheetName val="Dir"/>
      <sheetName val="detailed"/>
      <sheetName val="Input"/>
      <sheetName val="Dates"/>
      <sheetName val="Sheet4"/>
      <sheetName val="Format (2)"/>
      <sheetName val="jul97"/>
      <sheetName val="Sch 22"/>
      <sheetName val="K1-1 Addn"/>
      <sheetName val="adm&amp;selling exp"/>
      <sheetName val="revenue-mth"/>
      <sheetName val="cumm-ohd"/>
      <sheetName val="Working"/>
      <sheetName val="Categories"/>
      <sheetName val="Accn"/>
      <sheetName val="PTSB-BS(1)"/>
      <sheetName val="A4-1&amp;2"/>
      <sheetName val="FF-10"/>
      <sheetName val="C2"/>
      <sheetName val="analysis"/>
      <sheetName val="ADVANCE-STAFF"/>
      <sheetName val="Options"/>
      <sheetName val="3-4"/>
      <sheetName val="K7"/>
      <sheetName val="Q100"/>
      <sheetName val="Materiallist-081002"/>
      <sheetName val="INN"/>
      <sheetName val="U-50"/>
      <sheetName val="I1_2002"/>
      <sheetName val="BPCOR DETAILS"/>
      <sheetName val="BPMKT DETAILS"/>
      <sheetName val="CIPA"/>
      <sheetName val=" IBPL0001"/>
      <sheetName val="Percentage"/>
      <sheetName val="3a. PM by customerJan"/>
      <sheetName val="ACT"/>
      <sheetName val="PES"/>
      <sheetName val="consol"/>
      <sheetName val="GeneralInfo"/>
      <sheetName val="Permanent info"/>
      <sheetName val="fiscal depr(E)"/>
      <sheetName val="MasterList"/>
      <sheetName val="F101 - inventory "/>
      <sheetName val="O101 - Lead"/>
      <sheetName val="2.A2.L Fixed Assets"/>
      <sheetName val="Bil.BE"/>
      <sheetName val="台账统计表"/>
      <sheetName val="Depn Summary"/>
      <sheetName val="银行存款余额验证表"/>
      <sheetName val="GW201 AR"/>
      <sheetName val="B2-3"/>
      <sheetName val="11_x0000__x0000__x0000__x0000__x0013_[N"/>
      <sheetName val="FYI - 固定资产明细表"/>
      <sheetName val="Test of Beginning"/>
      <sheetName val="N7-8-admin-finance"/>
      <sheetName val="KC TEO"/>
      <sheetName val="PANDER"/>
      <sheetName val="WOPROXY"/>
      <sheetName val="RAJAH"/>
      <sheetName val="UTAMA"/>
      <sheetName val="PROV DD"/>
      <sheetName val="S201"/>
      <sheetName val="MASTER_SCHDULE"/>
      <sheetName val="Deferred Sales Aug04"/>
      <sheetName val="unpaid"/>
      <sheetName val="A16C"/>
      <sheetName val="Index"/>
      <sheetName val="A3-1"/>
      <sheetName val="source"/>
      <sheetName val="明细号汇总"/>
      <sheetName val="provisions"/>
      <sheetName val="financial statements"/>
      <sheetName val="TB"/>
      <sheetName val="aged listing"/>
      <sheetName val="12月到货_"/>
      <sheetName val="Balance_Sheet"/>
      <sheetName val="Appx_B"/>
      <sheetName val="61_HR"/>
      <sheetName val="65_FINANCE"/>
      <sheetName val="TAX_SCHEDULE"/>
      <sheetName val="lead_"/>
      <sheetName val="5E_CA_Comp"/>
      <sheetName val="Exchange"/>
      <sheetName val="Dec08"/>
      <sheetName val="1999 Actuals"/>
      <sheetName val="E006_Forex"/>
      <sheetName val="SWDV"/>
      <sheetName val="ye"/>
      <sheetName val="hour"/>
      <sheetName val="wbs"/>
      <sheetName val="Interim ___ Top"/>
      <sheetName val="24100_Accr_Liab1"/>
      <sheetName val="Entity_Data1"/>
      <sheetName val="Customize_Your_Loan_Manager1"/>
      <sheetName val="Loan_Amortization_Table1"/>
      <sheetName val="CA_Comp1"/>
      <sheetName val="IS_by_Co_(Individual)"/>
      <sheetName val="all_dept_master"/>
      <sheetName val="July_Posting"/>
      <sheetName val="Gain_Loss_Calculation"/>
      <sheetName val="Green_details"/>
      <sheetName val="03_Detailed"/>
      <sheetName val="01_Bid_Price_summary"/>
      <sheetName val="15100_Prepayment"/>
      <sheetName val="LQ2"/>
      <sheetName val="TQ2"/>
      <sheetName val="LQ3"/>
      <sheetName val="TQ3"/>
      <sheetName val="LQ4 "/>
      <sheetName val="TQ4"/>
      <sheetName val="ADD NA"/>
      <sheetName val="C104"/>
      <sheetName val="COV"/>
      <sheetName val="AP"/>
      <sheetName val="k1"/>
      <sheetName val="Chart of acct "/>
      <sheetName val="110"/>
      <sheetName val="K4"/>
      <sheetName val="details"/>
      <sheetName val="JV"/>
      <sheetName val="Profit &amp; Loss"/>
      <sheetName val="Age311299TESP"/>
      <sheetName val="SPARES"/>
      <sheetName val="Volumes"/>
      <sheetName val="Appendix A"/>
      <sheetName val="Q2"/>
      <sheetName val="Movex"/>
      <sheetName val="OPR"/>
      <sheetName val="O17-O24"/>
      <sheetName val="2000cy"/>
      <sheetName val="U5"/>
      <sheetName val="O4_CA"/>
      <sheetName val="O5_IBA"/>
      <sheetName val="LC _ TR Listing"/>
      <sheetName val="FF_50"/>
      <sheetName val="SGT New Equipment Sta Al_inputs"/>
      <sheetName val="MOBDCF"/>
      <sheetName val="OLDPOTS"/>
      <sheetName val="Details  (Link)"/>
      <sheetName val="#REF"/>
      <sheetName val="Treasury - GSL 0%"/>
      <sheetName val="FA addition"/>
      <sheetName val="PDPC0908"/>
      <sheetName val="Consol BS"/>
      <sheetName val="IC BAL"/>
      <sheetName val="L1A-1"/>
      <sheetName val="G_Adv to OE"/>
      <sheetName val="AC"/>
      <sheetName val="in1"/>
      <sheetName val="Consolidated"/>
      <sheetName val="UKCSTG02"/>
      <sheetName val="IS"/>
      <sheetName val="UB1"/>
      <sheetName val="Sheet1 (2)"/>
      <sheetName val="O1-1CA Sheet"/>
      <sheetName val="RT2-D"/>
      <sheetName val="NOTE2004"/>
      <sheetName val="P4DDBFTESP"/>
      <sheetName val="IntDec00TespM&amp;B"/>
      <sheetName val="Expense Summary"/>
      <sheetName val="TAX COM"/>
      <sheetName val="K024-Sch14t&amp;&amp;"/>
      <sheetName val="U_2"/>
      <sheetName val="CA_Sheet2"/>
      <sheetName val="Kod_Negara_1"/>
      <sheetName val="Muka_11"/>
      <sheetName val="FF-2_(1)2"/>
      <sheetName val="Cost_centre_expenditure2"/>
      <sheetName val="1_LeadSchedule2"/>
      <sheetName val="Company_Info2"/>
      <sheetName val="M-1_Nov2"/>
      <sheetName val="5_Analysis2"/>
      <sheetName val="6A_CA2"/>
      <sheetName val="O1_-_Lead2"/>
      <sheetName val="Breakdown_(1)2"/>
      <sheetName val="addl_cost1"/>
      <sheetName val="Comp_equip1"/>
      <sheetName val="Assumptions_11"/>
      <sheetName val="Assumptions_21"/>
      <sheetName val="Traffic_Tables1"/>
      <sheetName val="Exchange_Rate1"/>
      <sheetName val="K4__F&amp;F1"/>
      <sheetName val="Interim_--&gt;_Top1"/>
      <sheetName val="JUNE_EOH-MASTER_(2)1"/>
      <sheetName val="stock1020v1_31"/>
      <sheetName val="F-1_F-21"/>
      <sheetName val="P12_41"/>
      <sheetName val="SCH_B1"/>
      <sheetName val="4_Analysis1"/>
      <sheetName val="Obsol_20041"/>
      <sheetName val="ABR_P&amp;L1"/>
      <sheetName val="PLmth_1"/>
      <sheetName val="Palm_Oil_Prices1"/>
      <sheetName val="619030_oth_admin1"/>
      <sheetName val="Feb_041"/>
      <sheetName val="3_P&amp;L_1"/>
      <sheetName val="CBS_-_App11"/>
      <sheetName val="Curr_Prov___O71"/>
      <sheetName val="AUDIT_SCHEDULE1"/>
      <sheetName val="Assumption_sheet1"/>
      <sheetName val="self_rating_20011"/>
      <sheetName val="M_MM1"/>
      <sheetName val="12月到货_1"/>
      <sheetName val="Balance_Sheet1"/>
      <sheetName val="Appx_B1"/>
      <sheetName val="61_HR1"/>
      <sheetName val="65_FINANCE1"/>
      <sheetName val="lead_1"/>
      <sheetName val="5E_CA_Comp1"/>
      <sheetName val="Leasehold_improvement1"/>
      <sheetName val="Leasehold_improvement"/>
      <sheetName val="U_3"/>
      <sheetName val="CA_Sheet3"/>
      <sheetName val="Kod_Negara_2"/>
      <sheetName val="Muka_12"/>
      <sheetName val="FF-2_(1)3"/>
      <sheetName val="Cost_centre_expenditure3"/>
      <sheetName val="1_LeadSchedule3"/>
      <sheetName val="Company_Info3"/>
      <sheetName val="M-1_Nov3"/>
      <sheetName val="5_Analysis3"/>
      <sheetName val="6A_CA3"/>
      <sheetName val="O1_-_Lead3"/>
      <sheetName val="Breakdown_(1)3"/>
      <sheetName val="addl_cost2"/>
      <sheetName val="Comp_equip2"/>
      <sheetName val="Assumptions_12"/>
      <sheetName val="Assumptions_22"/>
      <sheetName val="Traffic_Tables2"/>
      <sheetName val="Exchange_Rate2"/>
      <sheetName val="K4__F&amp;F2"/>
      <sheetName val="Interim_--&gt;_Top2"/>
      <sheetName val="JUNE_EOH-MASTER_(2)2"/>
      <sheetName val="stock1020v1_32"/>
      <sheetName val="Entity_Data2"/>
      <sheetName val="F-1_F-22"/>
      <sheetName val="P12_42"/>
      <sheetName val="SCH_B2"/>
      <sheetName val="4_Analysis2"/>
      <sheetName val="Obsol_20042"/>
      <sheetName val="ABR_P&amp;L2"/>
      <sheetName val="PLmth_2"/>
      <sheetName val="Loan_Amortization_Table2"/>
      <sheetName val="Palm_Oil_Prices2"/>
      <sheetName val="619030_oth_admin2"/>
      <sheetName val="Feb_042"/>
      <sheetName val="3_P&amp;L_2"/>
      <sheetName val="CBS_-_App12"/>
      <sheetName val="Curr_Prov___O72"/>
      <sheetName val="AUDIT_SCHEDULE2"/>
      <sheetName val="Assumption_sheet2"/>
      <sheetName val="self_rating_20012"/>
      <sheetName val="M_MM2"/>
      <sheetName val="12月到货_2"/>
      <sheetName val="Balance_Sheet2"/>
      <sheetName val="CA_Comp2"/>
      <sheetName val="Appx_B2"/>
      <sheetName val="61_HR2"/>
      <sheetName val="65_FINANCE2"/>
      <sheetName val="lead_2"/>
      <sheetName val="5E_CA_Comp2"/>
      <sheetName val="Leasehold_improvement2"/>
      <sheetName val="sch10-rm2"/>
      <sheetName val="sch6-rm"/>
      <sheetName val="other-rm"/>
      <sheetName val="currency"/>
      <sheetName val="itc-inv"/>
      <sheetName val="FA-Add"/>
      <sheetName val="TB1"/>
      <sheetName val="30Apr"/>
      <sheetName val="FDREPORT"/>
      <sheetName val="PM Setting"/>
      <sheetName val="BS-3"/>
      <sheetName val="Desc Mstr"/>
      <sheetName val="LinkData"/>
      <sheetName val="JUNE EOH_MASTER _2_"/>
      <sheetName val="Mal Cem_A1 (RM)"/>
      <sheetName val="US GAAP  už nepoužívat!!!"/>
      <sheetName val="IBA&amp;HP"/>
      <sheetName val="O6(update on PEC8424)"/>
      <sheetName val="O4(update on CA)"/>
      <sheetName val="Significant Processes"/>
      <sheetName val="O-4.1"/>
      <sheetName val="A2-4"/>
      <sheetName val="General"/>
      <sheetName val="K-2"/>
      <sheetName val="Q-HP-11"/>
      <sheetName val="SCH D"/>
      <sheetName val="SCH 20"/>
      <sheetName val="CA working"/>
      <sheetName val="SAPTRAIAL"/>
      <sheetName val="U_4"/>
      <sheetName val="CA_Sheet4"/>
      <sheetName val="Kod_Negara_3"/>
      <sheetName val="Muka_13"/>
      <sheetName val="FF-2_(1)4"/>
      <sheetName val="1_LeadSchedule4"/>
      <sheetName val="Company_Info4"/>
      <sheetName val="5_Analysis4"/>
      <sheetName val="O1_-_Lead4"/>
      <sheetName val="6A_CA4"/>
      <sheetName val="Cost_centre_expenditure4"/>
      <sheetName val="M-1_Nov4"/>
      <sheetName val="Assumptions_13"/>
      <sheetName val="Assumptions_23"/>
      <sheetName val="Traffic_Tables3"/>
      <sheetName val="Breakdown_(1)4"/>
      <sheetName val="Comp_equip3"/>
      <sheetName val="addl_cost3"/>
      <sheetName val="Exchange_Rate3"/>
      <sheetName val="Interim_--&gt;_Top3"/>
      <sheetName val="Entity_Data3"/>
      <sheetName val="F-1_F-23"/>
      <sheetName val="P12_43"/>
      <sheetName val="K4__F&amp;F3"/>
      <sheetName val="JUNE_EOH-MASTER_(2)3"/>
      <sheetName val="stock1020v1_33"/>
      <sheetName val="4_Analysis3"/>
      <sheetName val="Obsol_20043"/>
      <sheetName val="SCH_B3"/>
      <sheetName val="ABR_P&amp;L3"/>
      <sheetName val="PLmth_3"/>
      <sheetName val="Loan_Amortization_Table3"/>
      <sheetName val="Curr_Prov___O73"/>
      <sheetName val="CBS_-_App13"/>
      <sheetName val="Palm_Oil_Prices3"/>
      <sheetName val="619030_oth_admin3"/>
      <sheetName val="Feb_043"/>
      <sheetName val="3_P&amp;L_3"/>
      <sheetName val="AUDIT_SCHEDULE3"/>
      <sheetName val="12月到货_3"/>
      <sheetName val="Assumption_sheet3"/>
      <sheetName val="M_MM3"/>
      <sheetName val="self_rating_20013"/>
      <sheetName val="Balance_Sheet3"/>
      <sheetName val="CA_Comp3"/>
      <sheetName val="Appx_B3"/>
      <sheetName val="61_HR3"/>
      <sheetName val="65_FINANCE3"/>
      <sheetName val="TAX_SCHEDULE2"/>
      <sheetName val="lead_3"/>
      <sheetName val="5E_CA_Comp3"/>
      <sheetName val="G2__Prepayments1"/>
      <sheetName val="Leasehold_improvement3"/>
      <sheetName val="FTT-_Profitability1"/>
      <sheetName val="Additional_Procedures1"/>
      <sheetName val="FTT-_Balance_Sheet1"/>
      <sheetName val="Sort_Of_SAP-GL1"/>
      <sheetName val="Electrical_1"/>
      <sheetName val="O2_TC1"/>
      <sheetName val="O4_CA1"/>
      <sheetName val="BIS_LIST-NTH_181"/>
      <sheetName val="U2_-_Sales1"/>
      <sheetName val="Total_CA_IA1"/>
      <sheetName val="U1_61"/>
      <sheetName val="15100_Prepayment1"/>
      <sheetName val="JAN_071"/>
      <sheetName val="JUL_061"/>
      <sheetName val="OCT_061"/>
      <sheetName val="Drop_List_References1"/>
      <sheetName val="TAX_SCHEDULE1"/>
      <sheetName val="G2__Prepayments"/>
      <sheetName val="FTT-_Profitability"/>
      <sheetName val="Additional_Procedures"/>
      <sheetName val="FTT-_Balance_Sheet"/>
      <sheetName val="Sort_Of_SAP-GL"/>
      <sheetName val="Electrical_"/>
      <sheetName val="O2_TC"/>
      <sheetName val="BIS_LIST-NTH_18"/>
      <sheetName val="U2_-_Sales"/>
      <sheetName val="Total_CA_IA"/>
      <sheetName val="U1_6"/>
      <sheetName val="Drop_List_References"/>
      <sheetName val="ARP-G101"/>
      <sheetName val="ARP-U101"/>
      <sheetName val="ARP-U301"/>
      <sheetName val="E221"/>
      <sheetName val="MCA"/>
      <sheetName val="MCMD95"/>
      <sheetName val="DaveScheduleTrend"/>
      <sheetName val="20.0"/>
      <sheetName val="03.0"/>
      <sheetName val="100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A1" t="str">
            <v>NITE BEAUTY INDUSTRIES SDN. BHD.</v>
          </cell>
        </row>
        <row r="2">
          <cell r="A2" t="str">
            <v>FILE NUMBER   :  C 0887357-07</v>
          </cell>
        </row>
        <row r="3">
          <cell r="A3" t="str">
            <v>SECTION 108 CREDIT BALANCE</v>
          </cell>
        </row>
        <row r="6">
          <cell r="A6" t="str">
            <v>YEAR</v>
          </cell>
          <cell r="B6">
            <v>0</v>
          </cell>
          <cell r="C6" t="str">
            <v>BALANCE</v>
          </cell>
          <cell r="D6">
            <v>0</v>
          </cell>
          <cell r="E6" t="str">
            <v>CURRENT</v>
          </cell>
          <cell r="F6">
            <v>0</v>
          </cell>
          <cell r="G6">
            <v>0</v>
          </cell>
          <cell r="H6">
            <v>0</v>
          </cell>
          <cell r="I6" t="str">
            <v>DIVIDENDS</v>
          </cell>
          <cell r="J6">
            <v>0</v>
          </cell>
          <cell r="K6" t="str">
            <v>BALANCE</v>
          </cell>
        </row>
        <row r="7">
          <cell r="A7" t="str">
            <v>ENDED</v>
          </cell>
          <cell r="B7">
            <v>0</v>
          </cell>
          <cell r="C7" t="str">
            <v>B/F</v>
          </cell>
          <cell r="D7">
            <v>0</v>
          </cell>
          <cell r="E7" t="str">
            <v>YEAR</v>
          </cell>
          <cell r="F7">
            <v>0</v>
          </cell>
          <cell r="G7" t="str">
            <v>BALANCE</v>
          </cell>
          <cell r="H7">
            <v>0</v>
          </cell>
          <cell r="I7" t="str">
            <v>PAID</v>
          </cell>
          <cell r="J7">
            <v>0</v>
          </cell>
          <cell r="K7" t="str">
            <v>C/F</v>
          </cell>
        </row>
        <row r="10">
          <cell r="A10" t="str">
            <v>31.12.1996</v>
          </cell>
          <cell r="B10">
            <v>0</v>
          </cell>
          <cell r="C10">
            <v>14969.4</v>
          </cell>
          <cell r="D10">
            <v>0</v>
          </cell>
          <cell r="E10">
            <v>518067.6</v>
          </cell>
          <cell r="F10">
            <v>0</v>
          </cell>
          <cell r="G10">
            <v>533037</v>
          </cell>
          <cell r="H10">
            <v>0</v>
          </cell>
          <cell r="I10">
            <v>0</v>
          </cell>
          <cell r="J10">
            <v>0</v>
          </cell>
          <cell r="K10">
            <v>533037</v>
          </cell>
        </row>
        <row r="11">
          <cell r="G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 t="str">
            <v xml:space="preserve"> 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NITE BEAUTY INDUSTRIES SDN. BHD.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/>
      <sheetData sheetId="590" refreshError="1"/>
      <sheetData sheetId="591" refreshError="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 refreshError="1"/>
      <sheetData sheetId="605" refreshError="1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 refreshError="1"/>
      <sheetData sheetId="674" refreshError="1"/>
      <sheetData sheetId="675"/>
      <sheetData sheetId="676" refreshError="1"/>
      <sheetData sheetId="677" refreshError="1"/>
      <sheetData sheetId="678" refreshError="1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F23"/>
  <sheetViews>
    <sheetView tabSelected="1" workbookViewId="0">
      <selection activeCell="C10" sqref="C10"/>
    </sheetView>
  </sheetViews>
  <sheetFormatPr defaultRowHeight="15" x14ac:dyDescent="0.25"/>
  <cols>
    <col min="2" max="2" width="25" bestFit="1" customWidth="1"/>
    <col min="3" max="4" width="14.28515625" bestFit="1" customWidth="1"/>
    <col min="5" max="6" width="13.28515625" bestFit="1" customWidth="1"/>
  </cols>
  <sheetData>
    <row r="2" spans="2:6" x14ac:dyDescent="0.25">
      <c r="B2" s="284"/>
      <c r="C2" s="290" t="s">
        <v>142</v>
      </c>
      <c r="D2" s="290" t="s">
        <v>143</v>
      </c>
    </row>
    <row r="3" spans="2:6" x14ac:dyDescent="0.25">
      <c r="B3" s="284"/>
      <c r="C3" s="290" t="s">
        <v>72</v>
      </c>
      <c r="D3" s="290" t="s">
        <v>72</v>
      </c>
    </row>
    <row r="4" spans="2:6" x14ac:dyDescent="0.25">
      <c r="B4" s="284" t="s">
        <v>68</v>
      </c>
      <c r="C4" s="284">
        <f>'Summary Executive'!E21</f>
        <v>11980879.399999999</v>
      </c>
      <c r="D4" s="284">
        <f>'Summary Executive'!E13</f>
        <v>45500000</v>
      </c>
    </row>
    <row r="5" spans="2:6" x14ac:dyDescent="0.25">
      <c r="B5" s="284" t="s">
        <v>40</v>
      </c>
      <c r="C5" s="284">
        <f>'Summary Executive'!E61+'Summary PSC Meeting'!C4</f>
        <v>18005150.39946834</v>
      </c>
      <c r="D5" s="284">
        <f>D4</f>
        <v>45500000</v>
      </c>
      <c r="F5" s="2"/>
    </row>
    <row r="6" spans="2:6" x14ac:dyDescent="0.25">
      <c r="B6" s="284"/>
      <c r="C6" s="284"/>
      <c r="D6" s="284"/>
      <c r="E6" s="2"/>
    </row>
    <row r="7" spans="2:6" x14ac:dyDescent="0.25">
      <c r="B7" s="284"/>
      <c r="C7" s="284"/>
      <c r="D7" s="284"/>
    </row>
    <row r="8" spans="2:6" x14ac:dyDescent="0.25">
      <c r="B8" s="284" t="s">
        <v>144</v>
      </c>
      <c r="C8" s="284"/>
      <c r="D8" s="284">
        <f>'Summary Executive'!E46</f>
        <v>36394200</v>
      </c>
    </row>
    <row r="9" spans="2:6" x14ac:dyDescent="0.25">
      <c r="B9" s="284" t="s">
        <v>145</v>
      </c>
      <c r="C9" s="284">
        <f>COST!F128+COST!F143</f>
        <v>22614999.053379692</v>
      </c>
      <c r="D9" s="284"/>
    </row>
    <row r="10" spans="2:6" x14ac:dyDescent="0.25">
      <c r="B10" s="284" t="s">
        <v>175</v>
      </c>
      <c r="C10" s="298">
        <v>-8450000</v>
      </c>
      <c r="D10" s="298"/>
    </row>
    <row r="11" spans="2:6" x14ac:dyDescent="0.25">
      <c r="B11" s="284"/>
      <c r="C11" s="309">
        <f>SUM(C8:C10)</f>
        <v>14164999.053379692</v>
      </c>
      <c r="D11" s="309">
        <f>SUM(D8:D10)</f>
        <v>36394200</v>
      </c>
    </row>
    <row r="12" spans="2:6" x14ac:dyDescent="0.25">
      <c r="B12" s="284"/>
      <c r="C12" s="284"/>
      <c r="D12" s="284"/>
    </row>
    <row r="13" spans="2:6" x14ac:dyDescent="0.25">
      <c r="B13" s="284"/>
      <c r="C13" s="284"/>
      <c r="D13" s="284"/>
    </row>
    <row r="14" spans="2:6" ht="15.75" thickBot="1" x14ac:dyDescent="0.3">
      <c r="B14" s="285" t="s">
        <v>8</v>
      </c>
      <c r="C14" s="286">
        <f>C5-C11</f>
        <v>3840151.3460886478</v>
      </c>
      <c r="D14" s="286">
        <f>D5-D11</f>
        <v>9105800</v>
      </c>
    </row>
    <row r="15" spans="2:6" x14ac:dyDescent="0.25">
      <c r="B15" s="284" t="s">
        <v>51</v>
      </c>
      <c r="C15" s="287">
        <f>C14/C5</f>
        <v>0.21328071473382643</v>
      </c>
      <c r="D15" s="287">
        <f>D14/D5</f>
        <v>0.20012747252747254</v>
      </c>
    </row>
    <row r="21" spans="3:3" x14ac:dyDescent="0.25">
      <c r="C21" s="293"/>
    </row>
    <row r="23" spans="3:3" x14ac:dyDescent="0.25">
      <c r="C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01"/>
  <sheetViews>
    <sheetView view="pageBreakPreview" zoomScale="80" zoomScaleNormal="80" zoomScaleSheetLayoutView="80" workbookViewId="0">
      <selection activeCell="E9" sqref="E9"/>
    </sheetView>
  </sheetViews>
  <sheetFormatPr defaultRowHeight="15" x14ac:dyDescent="0.25"/>
  <cols>
    <col min="1" max="1" width="2.7109375" customWidth="1"/>
    <col min="2" max="2" width="3.140625" bestFit="1" customWidth="1"/>
    <col min="3" max="3" width="37.5703125" customWidth="1"/>
    <col min="4" max="4" width="2" bestFit="1" customWidth="1"/>
    <col min="5" max="5" width="19.5703125" customWidth="1"/>
    <col min="6" max="6" width="17" bestFit="1" customWidth="1"/>
    <col min="7" max="7" width="23.7109375" bestFit="1" customWidth="1"/>
    <col min="8" max="8" width="14.28515625" bestFit="1" customWidth="1"/>
    <col min="9" max="9" width="20.7109375" customWidth="1"/>
    <col min="11" max="11" width="2.85546875" customWidth="1"/>
  </cols>
  <sheetData>
    <row r="1" spans="2:12" ht="15.75" thickBot="1" x14ac:dyDescent="0.3"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2:12" ht="15.75" x14ac:dyDescent="0.25">
      <c r="B2" s="106"/>
      <c r="C2" s="107"/>
      <c r="D2" s="108"/>
      <c r="E2" s="108"/>
      <c r="F2" s="108"/>
      <c r="G2" s="108"/>
      <c r="H2" s="108"/>
      <c r="I2" s="108"/>
      <c r="J2" s="109"/>
      <c r="K2" s="105"/>
      <c r="L2" s="105"/>
    </row>
    <row r="3" spans="2:12" ht="54" customHeight="1" x14ac:dyDescent="0.25">
      <c r="B3" s="110"/>
      <c r="C3" s="111" t="s">
        <v>54</v>
      </c>
      <c r="D3" s="112" t="s">
        <v>55</v>
      </c>
      <c r="E3" s="335" t="s">
        <v>100</v>
      </c>
      <c r="F3" s="335"/>
      <c r="G3" s="335"/>
      <c r="H3" s="335"/>
      <c r="I3" s="335"/>
      <c r="J3" s="336"/>
      <c r="K3" s="105"/>
      <c r="L3" s="105"/>
    </row>
    <row r="4" spans="2:12" ht="18.75" x14ac:dyDescent="0.25">
      <c r="B4" s="110"/>
      <c r="C4" s="111" t="s">
        <v>56</v>
      </c>
      <c r="D4" s="112" t="s">
        <v>55</v>
      </c>
      <c r="E4" s="113" t="s">
        <v>97</v>
      </c>
      <c r="F4" s="114"/>
      <c r="G4" s="114"/>
      <c r="H4" s="114"/>
      <c r="I4" s="114"/>
      <c r="J4" s="115"/>
      <c r="K4" s="105"/>
      <c r="L4" s="105"/>
    </row>
    <row r="5" spans="2:12" ht="18.75" x14ac:dyDescent="0.25">
      <c r="B5" s="110"/>
      <c r="C5" s="111" t="s">
        <v>57</v>
      </c>
      <c r="D5" s="112" t="s">
        <v>55</v>
      </c>
      <c r="E5" s="113" t="s">
        <v>99</v>
      </c>
      <c r="F5" s="114"/>
      <c r="G5" s="114"/>
      <c r="H5" s="114"/>
      <c r="I5" s="114"/>
      <c r="J5" s="115"/>
      <c r="K5" s="105"/>
      <c r="L5" s="105"/>
    </row>
    <row r="6" spans="2:12" ht="18.75" x14ac:dyDescent="0.25">
      <c r="B6" s="110"/>
      <c r="C6" s="111" t="s">
        <v>58</v>
      </c>
      <c r="D6" s="112" t="s">
        <v>55</v>
      </c>
      <c r="E6" s="113"/>
      <c r="F6" s="114"/>
      <c r="G6" s="114"/>
      <c r="H6" s="114"/>
      <c r="I6" s="114"/>
      <c r="J6" s="115"/>
      <c r="K6" s="105"/>
      <c r="L6" s="105"/>
    </row>
    <row r="7" spans="2:12" ht="18.75" x14ac:dyDescent="0.25">
      <c r="B7" s="110"/>
      <c r="C7" s="111" t="s">
        <v>59</v>
      </c>
      <c r="D7" s="112" t="s">
        <v>55</v>
      </c>
      <c r="E7" s="114" t="s">
        <v>101</v>
      </c>
      <c r="F7" s="114"/>
      <c r="G7" s="114"/>
      <c r="H7" s="114"/>
      <c r="I7" s="114"/>
      <c r="J7" s="115"/>
      <c r="K7" s="105"/>
      <c r="L7" s="113"/>
    </row>
    <row r="8" spans="2:12" ht="18.75" x14ac:dyDescent="0.25">
      <c r="B8" s="110"/>
      <c r="C8" s="111" t="s">
        <v>60</v>
      </c>
      <c r="D8" s="116" t="s">
        <v>55</v>
      </c>
      <c r="E8" s="337" t="s">
        <v>482</v>
      </c>
      <c r="F8" s="338"/>
      <c r="G8" s="114"/>
      <c r="H8" s="114"/>
      <c r="I8" s="114"/>
      <c r="J8" s="115"/>
      <c r="K8" s="105"/>
      <c r="L8" s="113"/>
    </row>
    <row r="9" spans="2:12" ht="18.75" x14ac:dyDescent="0.25">
      <c r="B9" s="110"/>
      <c r="C9" s="111"/>
      <c r="D9" s="116"/>
      <c r="E9" s="117"/>
      <c r="F9" s="117"/>
      <c r="G9" s="114"/>
      <c r="H9" s="114"/>
      <c r="I9" s="114"/>
      <c r="J9" s="115"/>
      <c r="K9" s="105"/>
      <c r="L9" s="113"/>
    </row>
    <row r="10" spans="2:12" ht="15.75" x14ac:dyDescent="0.25">
      <c r="B10" s="110"/>
      <c r="C10" s="114"/>
      <c r="D10" s="114"/>
      <c r="E10" s="114"/>
      <c r="F10" s="114"/>
      <c r="G10" s="114"/>
      <c r="H10" s="114"/>
      <c r="I10" s="114"/>
      <c r="J10" s="115"/>
      <c r="K10" s="105"/>
      <c r="L10" s="113"/>
    </row>
    <row r="11" spans="2:12" ht="18.75" x14ac:dyDescent="0.25">
      <c r="B11" s="118" t="s">
        <v>61</v>
      </c>
      <c r="C11" s="119" t="s">
        <v>62</v>
      </c>
      <c r="D11" s="114"/>
      <c r="E11" s="114"/>
      <c r="F11" s="114"/>
      <c r="G11" s="114"/>
      <c r="H11" s="114"/>
      <c r="I11" s="114"/>
      <c r="J11" s="115"/>
      <c r="K11" s="105"/>
      <c r="L11" s="105"/>
    </row>
    <row r="12" spans="2:12" ht="15.75" x14ac:dyDescent="0.25">
      <c r="B12" s="110"/>
      <c r="C12" s="120"/>
      <c r="D12" s="114"/>
      <c r="E12" s="114"/>
      <c r="F12" s="114"/>
      <c r="G12" s="114"/>
      <c r="H12" s="114"/>
      <c r="I12" s="114"/>
      <c r="J12" s="115"/>
      <c r="K12" s="105"/>
      <c r="L12" s="105"/>
    </row>
    <row r="13" spans="2:12" ht="15.75" x14ac:dyDescent="0.25">
      <c r="B13" s="110"/>
      <c r="C13" s="121" t="s">
        <v>63</v>
      </c>
      <c r="D13" s="112" t="s">
        <v>55</v>
      </c>
      <c r="E13" s="122">
        <f>costing!H19</f>
        <v>45500000</v>
      </c>
      <c r="F13" s="114"/>
      <c r="G13" s="114"/>
      <c r="H13" s="114"/>
      <c r="I13" s="114"/>
      <c r="J13" s="115"/>
      <c r="K13" s="105"/>
      <c r="L13" s="105"/>
    </row>
    <row r="14" spans="2:12" ht="15.75" x14ac:dyDescent="0.25">
      <c r="B14" s="110"/>
      <c r="C14" s="120"/>
      <c r="D14" s="112"/>
      <c r="E14" s="123"/>
      <c r="F14" s="114"/>
      <c r="G14" s="114"/>
      <c r="H14" s="114"/>
      <c r="I14" s="114"/>
      <c r="J14" s="115"/>
      <c r="K14" s="105"/>
      <c r="L14" s="105"/>
    </row>
    <row r="15" spans="2:12" ht="15.75" x14ac:dyDescent="0.25">
      <c r="B15" s="110"/>
      <c r="C15" s="114" t="s">
        <v>64</v>
      </c>
      <c r="D15" s="112" t="s">
        <v>55</v>
      </c>
      <c r="E15" s="123">
        <f>E13</f>
        <v>45500000</v>
      </c>
      <c r="F15" s="124"/>
      <c r="G15" s="114"/>
      <c r="H15" s="114"/>
      <c r="I15" s="114"/>
      <c r="J15" s="115"/>
      <c r="K15" s="105"/>
      <c r="L15" s="105"/>
    </row>
    <row r="16" spans="2:12" ht="15.75" x14ac:dyDescent="0.25">
      <c r="B16" s="110"/>
      <c r="C16" s="114"/>
      <c r="D16" s="114"/>
      <c r="E16" s="114"/>
      <c r="F16" s="114"/>
      <c r="G16" s="114"/>
      <c r="H16" s="114"/>
      <c r="I16" s="114"/>
      <c r="J16" s="115"/>
      <c r="K16" s="105"/>
      <c r="L16" s="105"/>
    </row>
    <row r="17" spans="2:19" ht="15.75" x14ac:dyDescent="0.25">
      <c r="B17" s="110"/>
      <c r="C17" s="114"/>
      <c r="D17" s="114"/>
      <c r="E17" s="114"/>
      <c r="F17" s="114"/>
      <c r="G17" s="114"/>
      <c r="H17" s="114"/>
      <c r="I17" s="114"/>
      <c r="J17" s="115"/>
      <c r="K17" s="105"/>
      <c r="L17" s="105"/>
      <c r="M17" s="105"/>
      <c r="N17" s="105"/>
      <c r="O17" s="105"/>
      <c r="P17" s="105"/>
      <c r="Q17" s="105"/>
      <c r="R17" s="105"/>
      <c r="S17" s="105"/>
    </row>
    <row r="18" spans="2:19" ht="18.75" x14ac:dyDescent="0.25">
      <c r="B18" s="118" t="s">
        <v>65</v>
      </c>
      <c r="C18" s="119" t="s">
        <v>66</v>
      </c>
      <c r="D18" s="114"/>
      <c r="E18" s="105"/>
      <c r="F18" s="125"/>
      <c r="G18" s="114"/>
      <c r="H18" s="114"/>
      <c r="I18" s="114"/>
      <c r="J18" s="115"/>
      <c r="K18" s="105"/>
      <c r="L18" s="105"/>
      <c r="M18" s="105"/>
      <c r="N18" s="105"/>
      <c r="O18" s="105"/>
      <c r="P18" s="105"/>
      <c r="Q18" s="105"/>
      <c r="R18" s="105"/>
      <c r="S18" s="105"/>
    </row>
    <row r="19" spans="2:19" ht="15.75" x14ac:dyDescent="0.25">
      <c r="B19" s="110"/>
      <c r="C19" s="120"/>
      <c r="D19" s="114"/>
      <c r="E19" s="126" t="s">
        <v>22</v>
      </c>
      <c r="F19" s="126" t="s">
        <v>64</v>
      </c>
      <c r="G19" s="114"/>
      <c r="H19" s="114"/>
      <c r="I19" s="114"/>
      <c r="J19" s="115"/>
      <c r="K19" s="105"/>
      <c r="L19" s="105"/>
      <c r="M19" s="105"/>
      <c r="N19" s="105"/>
      <c r="O19" s="105"/>
      <c r="P19" s="105"/>
      <c r="Q19" s="105"/>
      <c r="R19" s="105"/>
      <c r="S19" s="105"/>
    </row>
    <row r="20" spans="2:19" ht="15.75" x14ac:dyDescent="0.25">
      <c r="B20" s="110"/>
      <c r="C20" s="114" t="s">
        <v>67</v>
      </c>
      <c r="D20" s="112" t="s">
        <v>55</v>
      </c>
      <c r="E20" s="127">
        <f>F20</f>
        <v>10622439.369999999</v>
      </c>
      <c r="F20" s="128">
        <f>SUM(BILLING!E12:J12)</f>
        <v>10622439.369999999</v>
      </c>
      <c r="G20" s="114"/>
      <c r="H20" s="114"/>
      <c r="I20" s="114"/>
      <c r="J20" s="129"/>
      <c r="K20" s="105"/>
      <c r="L20" s="105"/>
      <c r="M20" s="105"/>
      <c r="N20" s="105"/>
      <c r="O20" s="105"/>
      <c r="P20" s="105"/>
      <c r="Q20" s="105"/>
      <c r="R20" s="105"/>
      <c r="S20" s="105"/>
    </row>
    <row r="21" spans="2:19" ht="15.75" x14ac:dyDescent="0.25">
      <c r="B21" s="110"/>
      <c r="C21" s="114" t="s">
        <v>68</v>
      </c>
      <c r="D21" s="112" t="s">
        <v>55</v>
      </c>
      <c r="E21" s="127">
        <f>BILLING!L19</f>
        <v>11980879.399999999</v>
      </c>
      <c r="F21" s="128">
        <f>E21</f>
        <v>11980879.399999999</v>
      </c>
      <c r="G21" s="114"/>
      <c r="H21" s="114"/>
      <c r="I21" s="114"/>
      <c r="J21" s="129"/>
      <c r="K21" s="105"/>
      <c r="L21" s="105"/>
      <c r="M21" s="105"/>
      <c r="N21" s="105"/>
      <c r="O21" s="105"/>
      <c r="P21" s="105"/>
      <c r="Q21" s="105"/>
      <c r="R21" s="105"/>
      <c r="S21" s="105"/>
    </row>
    <row r="22" spans="2:19" ht="15.75" x14ac:dyDescent="0.25">
      <c r="B22" s="110"/>
      <c r="C22" s="130" t="s">
        <v>45</v>
      </c>
      <c r="D22" s="112" t="s">
        <v>55</v>
      </c>
      <c r="E22" s="127">
        <f>BILLING!M19</f>
        <v>41726415.090000004</v>
      </c>
      <c r="F22" s="128">
        <f>E22</f>
        <v>41726415.090000004</v>
      </c>
      <c r="G22" s="114"/>
      <c r="H22" s="114"/>
      <c r="I22" s="114"/>
      <c r="J22" s="129"/>
      <c r="K22" s="105"/>
      <c r="L22" s="105"/>
      <c r="M22" s="105"/>
      <c r="N22" s="105"/>
      <c r="O22" s="105"/>
      <c r="P22" s="105"/>
      <c r="Q22" s="105"/>
      <c r="R22" s="105"/>
      <c r="S22" s="105"/>
    </row>
    <row r="23" spans="2:19" ht="16.5" thickBot="1" x14ac:dyDescent="0.3">
      <c r="B23" s="110"/>
      <c r="C23" s="114" t="s">
        <v>2</v>
      </c>
      <c r="D23" s="112" t="s">
        <v>55</v>
      </c>
      <c r="E23" s="131">
        <f>E20+E21+E22</f>
        <v>64329733.859999999</v>
      </c>
      <c r="F23" s="131">
        <f>F20+F21+F22</f>
        <v>64329733.859999999</v>
      </c>
      <c r="G23" s="114"/>
      <c r="H23" s="114"/>
      <c r="I23" s="114"/>
      <c r="J23" s="129"/>
      <c r="K23" s="105"/>
      <c r="L23" s="105"/>
      <c r="M23" s="105"/>
      <c r="N23" s="105"/>
      <c r="O23" s="105"/>
      <c r="P23" s="105"/>
      <c r="Q23" s="105"/>
      <c r="R23" s="105"/>
      <c r="S23" s="105"/>
    </row>
    <row r="24" spans="2:19" ht="15.75" x14ac:dyDescent="0.25">
      <c r="B24" s="110"/>
      <c r="C24" s="114"/>
      <c r="D24" s="112"/>
      <c r="E24" s="132"/>
      <c r="F24" s="132"/>
      <c r="G24" s="114"/>
      <c r="H24" s="114"/>
      <c r="I24" s="114"/>
      <c r="J24" s="129"/>
      <c r="K24" s="105"/>
      <c r="L24" s="105"/>
      <c r="M24" s="105"/>
      <c r="N24" s="105"/>
      <c r="O24" s="105"/>
      <c r="P24" s="105"/>
      <c r="Q24" s="105"/>
      <c r="R24" s="105"/>
      <c r="S24" s="105"/>
    </row>
    <row r="25" spans="2:19" ht="15.75" x14ac:dyDescent="0.25">
      <c r="B25" s="110"/>
      <c r="C25" s="114" t="s">
        <v>69</v>
      </c>
      <c r="D25" s="112" t="s">
        <v>55</v>
      </c>
      <c r="E25" s="133">
        <f>F25</f>
        <v>0.26331603076923071</v>
      </c>
      <c r="F25" s="133">
        <f>F21/E15</f>
        <v>0.26331603076923071</v>
      </c>
      <c r="G25" s="114"/>
      <c r="H25" s="114"/>
      <c r="I25" s="114"/>
      <c r="J25" s="129"/>
      <c r="K25" s="105"/>
      <c r="L25" s="105"/>
      <c r="M25" s="105"/>
      <c r="N25" s="105"/>
      <c r="O25" s="105"/>
      <c r="P25" s="105"/>
      <c r="Q25" s="105"/>
      <c r="R25" s="105"/>
      <c r="S25" s="105"/>
    </row>
    <row r="26" spans="2:19" ht="15.75" x14ac:dyDescent="0.25">
      <c r="B26" s="110"/>
      <c r="C26" s="114"/>
      <c r="D26" s="112"/>
      <c r="E26" s="134"/>
      <c r="F26" s="114"/>
      <c r="G26" s="114"/>
      <c r="H26" s="114"/>
      <c r="I26" s="114"/>
      <c r="J26" s="129"/>
      <c r="K26" s="105"/>
      <c r="L26" s="339"/>
      <c r="M26" s="339"/>
      <c r="N26" s="339"/>
      <c r="O26" s="339"/>
      <c r="P26" s="339"/>
      <c r="Q26" s="339"/>
      <c r="R26" s="339"/>
      <c r="S26" s="339"/>
    </row>
    <row r="27" spans="2:19" ht="15.75" x14ac:dyDescent="0.25">
      <c r="B27" s="110"/>
      <c r="C27" s="114"/>
      <c r="D27" s="112"/>
      <c r="E27" s="134"/>
      <c r="F27" s="114"/>
      <c r="G27" s="114"/>
      <c r="H27" s="114"/>
      <c r="I27" s="114"/>
      <c r="J27" s="129"/>
      <c r="K27" s="105"/>
      <c r="L27" s="135"/>
      <c r="M27" s="135"/>
      <c r="N27" s="135"/>
      <c r="O27" s="135"/>
      <c r="P27" s="135"/>
      <c r="Q27" s="135"/>
      <c r="R27" s="135"/>
      <c r="S27" s="135"/>
    </row>
    <row r="28" spans="2:19" ht="15.75" x14ac:dyDescent="0.25">
      <c r="B28" s="118"/>
      <c r="C28" s="136" t="s">
        <v>70</v>
      </c>
      <c r="D28" s="136" t="s">
        <v>55</v>
      </c>
      <c r="E28" s="136" t="s">
        <v>71</v>
      </c>
      <c r="F28" s="136" t="s">
        <v>72</v>
      </c>
      <c r="G28" s="136" t="s">
        <v>73</v>
      </c>
      <c r="H28" s="136" t="s">
        <v>74</v>
      </c>
      <c r="I28" s="136" t="s">
        <v>75</v>
      </c>
      <c r="J28" s="137"/>
      <c r="K28" s="138"/>
      <c r="L28" s="138"/>
      <c r="M28" s="138"/>
      <c r="N28" s="138"/>
      <c r="O28" s="138"/>
      <c r="P28" s="138"/>
      <c r="Q28" s="138"/>
      <c r="R28" s="138"/>
      <c r="S28" s="138"/>
    </row>
    <row r="29" spans="2:19" ht="15.75" x14ac:dyDescent="0.25">
      <c r="B29" s="118"/>
      <c r="C29" s="139"/>
      <c r="D29" s="140"/>
      <c r="E29" s="140"/>
      <c r="F29" s="140"/>
      <c r="G29" s="140"/>
      <c r="H29" s="140"/>
      <c r="I29" s="140"/>
      <c r="J29" s="137"/>
      <c r="K29" s="138"/>
      <c r="L29" s="138"/>
      <c r="M29" s="138"/>
      <c r="N29" s="138"/>
      <c r="O29" s="138"/>
      <c r="P29" s="138"/>
      <c r="Q29" s="138"/>
      <c r="R29" s="138"/>
      <c r="S29" s="138"/>
    </row>
    <row r="30" spans="2:19" s="148" customFormat="1" ht="15.75" x14ac:dyDescent="0.25">
      <c r="B30" s="141"/>
      <c r="C30" s="142"/>
      <c r="D30" s="143"/>
      <c r="E30" s="144" t="s">
        <v>114</v>
      </c>
      <c r="F30" s="145">
        <f>BILLING!E19</f>
        <v>3773584.91</v>
      </c>
      <c r="G30" s="143">
        <f>BILLING!E4</f>
        <v>1817000459</v>
      </c>
      <c r="H30" s="143"/>
      <c r="I30" s="308" t="s">
        <v>160</v>
      </c>
      <c r="J30" s="146"/>
      <c r="K30" s="147"/>
      <c r="L30" s="147"/>
      <c r="M30" s="147"/>
      <c r="N30" s="147"/>
      <c r="O30" s="147"/>
      <c r="P30" s="147"/>
      <c r="Q30" s="147"/>
      <c r="R30" s="147"/>
      <c r="S30" s="147"/>
    </row>
    <row r="31" spans="2:19" s="148" customFormat="1" ht="15.75" x14ac:dyDescent="0.25">
      <c r="B31" s="141"/>
      <c r="C31" s="142"/>
      <c r="D31" s="143"/>
      <c r="E31" s="144" t="s">
        <v>163</v>
      </c>
      <c r="F31" s="145">
        <v>1415094.34</v>
      </c>
      <c r="G31" s="143">
        <v>1817001257</v>
      </c>
      <c r="H31" s="143"/>
      <c r="I31" s="308" t="s">
        <v>189</v>
      </c>
      <c r="J31" s="146"/>
      <c r="K31" s="147"/>
      <c r="L31" s="147"/>
      <c r="M31" s="147"/>
      <c r="N31" s="147"/>
      <c r="O31" s="147"/>
      <c r="P31" s="147"/>
      <c r="Q31" s="147"/>
      <c r="R31" s="147"/>
      <c r="S31" s="147"/>
    </row>
    <row r="32" spans="2:19" s="148" customFormat="1" ht="15.75" x14ac:dyDescent="0.25">
      <c r="B32" s="141"/>
      <c r="C32" s="142"/>
      <c r="D32" s="143"/>
      <c r="E32" s="144" t="s">
        <v>177</v>
      </c>
      <c r="F32" s="145">
        <v>1358440.03</v>
      </c>
      <c r="G32" s="143">
        <v>1817001315</v>
      </c>
      <c r="H32" s="143"/>
      <c r="I32" s="308" t="s">
        <v>311</v>
      </c>
      <c r="J32" s="146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2:19" s="148" customFormat="1" ht="15.75" x14ac:dyDescent="0.25">
      <c r="B33" s="141"/>
      <c r="C33" s="142"/>
      <c r="D33" s="143"/>
      <c r="E33" s="144" t="s">
        <v>243</v>
      </c>
      <c r="F33" s="145">
        <v>1358440.03</v>
      </c>
      <c r="G33" s="143" t="s">
        <v>242</v>
      </c>
      <c r="H33" s="143"/>
      <c r="I33" s="308" t="s">
        <v>312</v>
      </c>
      <c r="J33" s="146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2:19" s="148" customFormat="1" ht="15.75" x14ac:dyDescent="0.25">
      <c r="B34" s="141"/>
      <c r="C34" s="142"/>
      <c r="D34" s="143"/>
      <c r="E34" s="144" t="s">
        <v>346</v>
      </c>
      <c r="F34" s="145">
        <v>1358440.03</v>
      </c>
      <c r="G34" s="143" t="s">
        <v>345</v>
      </c>
      <c r="H34" s="143"/>
      <c r="I34" s="308" t="s">
        <v>395</v>
      </c>
      <c r="J34" s="146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2:19" s="317" customFormat="1" ht="15.75" x14ac:dyDescent="0.25">
      <c r="B35" s="318"/>
      <c r="C35" s="319"/>
      <c r="D35" s="153"/>
      <c r="E35" s="144" t="s">
        <v>439</v>
      </c>
      <c r="F35" s="145">
        <v>1358440.03</v>
      </c>
      <c r="G35" s="143" t="s">
        <v>438</v>
      </c>
      <c r="H35" s="143"/>
      <c r="I35" s="308" t="s">
        <v>471</v>
      </c>
      <c r="J35" s="323"/>
      <c r="K35" s="324"/>
      <c r="L35" s="324"/>
      <c r="M35" s="324"/>
      <c r="N35" s="324"/>
      <c r="O35" s="324"/>
      <c r="P35" s="324"/>
      <c r="Q35" s="324"/>
      <c r="R35" s="324"/>
      <c r="S35" s="324"/>
    </row>
    <row r="36" spans="2:19" s="148" customFormat="1" ht="15.75" x14ac:dyDescent="0.25">
      <c r="B36" s="141"/>
      <c r="C36" s="142"/>
      <c r="D36" s="143"/>
      <c r="E36" s="320" t="s">
        <v>469</v>
      </c>
      <c r="F36" s="321">
        <v>1358440.03</v>
      </c>
      <c r="G36" s="153">
        <v>1818002054</v>
      </c>
      <c r="H36" s="153"/>
      <c r="I36" s="322" t="s">
        <v>470</v>
      </c>
      <c r="J36" s="146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2:19" s="148" customFormat="1" ht="15.75" x14ac:dyDescent="0.25">
      <c r="B37" s="141"/>
      <c r="C37" s="142"/>
      <c r="D37" s="143"/>
      <c r="E37" s="144"/>
      <c r="F37" s="145"/>
      <c r="G37" s="143"/>
      <c r="H37" s="143"/>
      <c r="I37" s="308"/>
      <c r="J37" s="146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2:19" ht="15.75" x14ac:dyDescent="0.25">
      <c r="B38" s="118"/>
      <c r="C38" s="139"/>
      <c r="D38" s="140"/>
      <c r="E38" s="149"/>
      <c r="F38" s="150"/>
      <c r="G38" s="151"/>
      <c r="H38" s="152"/>
      <c r="I38" s="153"/>
      <c r="J38" s="137"/>
      <c r="K38" s="138"/>
      <c r="L38" s="138"/>
      <c r="M38" s="138"/>
      <c r="N38" s="138"/>
      <c r="O38" s="138"/>
      <c r="P38" s="138"/>
      <c r="Q38" s="138"/>
      <c r="R38" s="138"/>
      <c r="S38" s="138"/>
    </row>
    <row r="39" spans="2:19" ht="16.5" thickBot="1" x14ac:dyDescent="0.3">
      <c r="B39" s="118"/>
      <c r="C39" s="154" t="s">
        <v>76</v>
      </c>
      <c r="D39" s="155"/>
      <c r="E39" s="155"/>
      <c r="F39" s="156">
        <f>SUM(F29:F38)</f>
        <v>11980879.399999999</v>
      </c>
      <c r="G39" s="155"/>
      <c r="H39" s="155"/>
      <c r="I39" s="155"/>
      <c r="J39" s="137"/>
      <c r="K39" s="138"/>
      <c r="L39" s="138"/>
      <c r="M39" s="138"/>
      <c r="N39" s="138"/>
      <c r="O39" s="138"/>
      <c r="P39" s="138"/>
      <c r="Q39" s="138"/>
      <c r="R39" s="138"/>
      <c r="S39" s="138"/>
    </row>
    <row r="40" spans="2:19" ht="15.75" x14ac:dyDescent="0.25">
      <c r="B40" s="118"/>
      <c r="C40" s="112"/>
      <c r="D40" s="112"/>
      <c r="E40" s="157"/>
      <c r="F40" s="157"/>
      <c r="G40" s="157"/>
      <c r="H40" s="157"/>
      <c r="I40" s="157"/>
      <c r="J40" s="137"/>
    </row>
    <row r="41" spans="2:19" ht="15.75" x14ac:dyDescent="0.25">
      <c r="B41" s="118"/>
      <c r="C41" s="158"/>
      <c r="D41" s="158"/>
      <c r="E41" s="158"/>
      <c r="F41" s="159"/>
      <c r="G41" s="112"/>
      <c r="H41" s="112"/>
      <c r="I41" s="130"/>
      <c r="J41" s="160"/>
    </row>
    <row r="42" spans="2:19" ht="18.75" x14ac:dyDescent="0.25">
      <c r="B42" s="118" t="s">
        <v>77</v>
      </c>
      <c r="C42" s="119" t="s">
        <v>78</v>
      </c>
      <c r="D42" s="114"/>
      <c r="E42" s="114"/>
      <c r="F42" s="114"/>
      <c r="G42" s="114"/>
      <c r="H42" s="161"/>
      <c r="I42" s="114"/>
      <c r="J42" s="129"/>
    </row>
    <row r="43" spans="2:19" ht="16.5" thickBot="1" x14ac:dyDescent="0.3">
      <c r="B43" s="110"/>
      <c r="C43" s="120"/>
      <c r="D43" s="114"/>
      <c r="E43" s="114"/>
      <c r="F43" s="114"/>
      <c r="G43" s="114"/>
      <c r="H43" s="114"/>
      <c r="I43" s="114"/>
      <c r="J43" s="115"/>
    </row>
    <row r="44" spans="2:19" ht="15.75" x14ac:dyDescent="0.25">
      <c r="B44" s="110"/>
      <c r="C44" s="162" t="s">
        <v>26</v>
      </c>
      <c r="D44" s="114"/>
      <c r="E44" s="163" t="s">
        <v>64</v>
      </c>
      <c r="F44" s="164" t="s">
        <v>22</v>
      </c>
      <c r="G44" s="165"/>
      <c r="H44" s="165"/>
      <c r="I44" s="114"/>
      <c r="J44" s="115"/>
    </row>
    <row r="45" spans="2:19" ht="15.75" x14ac:dyDescent="0.25">
      <c r="B45" s="110"/>
      <c r="C45" s="166"/>
      <c r="D45" s="114"/>
      <c r="E45" s="167"/>
      <c r="F45" s="168"/>
      <c r="G45" s="165"/>
      <c r="H45" s="165"/>
      <c r="I45" s="114"/>
      <c r="J45" s="115"/>
    </row>
    <row r="46" spans="2:19" ht="15.75" x14ac:dyDescent="0.25">
      <c r="B46" s="110"/>
      <c r="C46" s="169" t="s">
        <v>79</v>
      </c>
      <c r="D46" s="114"/>
      <c r="E46" s="170">
        <f>costing!F19</f>
        <v>36394200</v>
      </c>
      <c r="F46" s="171">
        <f>E46</f>
        <v>36394200</v>
      </c>
      <c r="G46" s="172"/>
      <c r="H46" s="172"/>
      <c r="I46" s="114"/>
      <c r="J46" s="115"/>
    </row>
    <row r="47" spans="2:19" ht="15.75" x14ac:dyDescent="0.25">
      <c r="B47" s="110"/>
      <c r="C47" s="173"/>
      <c r="D47" s="114"/>
      <c r="E47" s="174"/>
      <c r="F47" s="175"/>
      <c r="G47" s="172"/>
      <c r="H47" s="172"/>
      <c r="I47" s="114"/>
      <c r="J47" s="115"/>
    </row>
    <row r="48" spans="2:19" ht="15.75" x14ac:dyDescent="0.25">
      <c r="B48" s="110"/>
      <c r="C48" s="176" t="s">
        <v>80</v>
      </c>
      <c r="D48" s="114"/>
      <c r="E48" s="174">
        <f>Summary!N17+Summary!N27</f>
        <v>22211328.970000003</v>
      </c>
      <c r="F48" s="175">
        <f>E48</f>
        <v>22211328.970000003</v>
      </c>
      <c r="G48" s="172"/>
      <c r="H48" s="172"/>
      <c r="I48" s="114"/>
      <c r="J48" s="115"/>
    </row>
    <row r="49" spans="2:10" ht="15.75" x14ac:dyDescent="0.25">
      <c r="B49" s="110"/>
      <c r="C49" s="176"/>
      <c r="D49" s="114"/>
      <c r="E49" s="174"/>
      <c r="F49" s="175"/>
      <c r="G49" s="172"/>
      <c r="H49" s="172"/>
      <c r="I49" s="114"/>
      <c r="J49" s="115"/>
    </row>
    <row r="50" spans="2:10" ht="16.5" thickBot="1" x14ac:dyDescent="0.3">
      <c r="B50" s="110"/>
      <c r="C50" s="177" t="s">
        <v>81</v>
      </c>
      <c r="D50" s="114"/>
      <c r="E50" s="178">
        <f>E48/E46</f>
        <v>0.61029859070950876</v>
      </c>
      <c r="F50" s="179">
        <f>F48/F46</f>
        <v>0.61029859070950876</v>
      </c>
      <c r="G50" s="180"/>
      <c r="H50" s="180"/>
      <c r="I50" s="114"/>
      <c r="J50" s="115"/>
    </row>
    <row r="51" spans="2:10" ht="15.75" x14ac:dyDescent="0.25">
      <c r="B51" s="110"/>
      <c r="C51" s="114"/>
      <c r="D51" s="114"/>
      <c r="E51" s="114"/>
      <c r="F51" s="114"/>
      <c r="G51" s="114"/>
      <c r="H51" s="114"/>
      <c r="I51" s="114"/>
      <c r="J51" s="115"/>
    </row>
    <row r="52" spans="2:10" ht="15.75" x14ac:dyDescent="0.25">
      <c r="B52" s="110"/>
      <c r="C52" s="114" t="s">
        <v>82</v>
      </c>
      <c r="D52" s="114"/>
      <c r="E52" s="114"/>
      <c r="F52" s="114"/>
      <c r="G52" s="114"/>
      <c r="H52" s="114"/>
      <c r="I52" s="114"/>
      <c r="J52" s="115"/>
    </row>
    <row r="53" spans="2:10" ht="15.75" x14ac:dyDescent="0.25">
      <c r="B53" s="110"/>
      <c r="C53" s="130"/>
      <c r="D53" s="130"/>
      <c r="E53" s="130"/>
      <c r="F53" s="130"/>
      <c r="G53" s="130"/>
      <c r="H53" s="130"/>
      <c r="I53" s="130"/>
      <c r="J53" s="181"/>
    </row>
    <row r="54" spans="2:10" ht="18.75" x14ac:dyDescent="0.25">
      <c r="B54" s="118" t="s">
        <v>83</v>
      </c>
      <c r="C54" s="119" t="s">
        <v>84</v>
      </c>
      <c r="D54" s="114"/>
      <c r="E54" s="182" t="str">
        <f>E8</f>
        <v>30/11/2018</v>
      </c>
      <c r="F54" s="114"/>
      <c r="G54" s="114"/>
      <c r="H54" s="114"/>
      <c r="I54" s="114"/>
      <c r="J54" s="115"/>
    </row>
    <row r="55" spans="2:10" ht="15.75" x14ac:dyDescent="0.25">
      <c r="B55" s="118"/>
      <c r="C55" s="120"/>
      <c r="D55" s="114"/>
      <c r="E55" s="114"/>
      <c r="F55" s="114"/>
      <c r="G55" s="114"/>
      <c r="H55" s="114"/>
      <c r="I55" s="114"/>
      <c r="J55" s="115"/>
    </row>
    <row r="56" spans="2:10" ht="15.75" x14ac:dyDescent="0.25">
      <c r="B56" s="110"/>
      <c r="C56" s="183" t="s">
        <v>85</v>
      </c>
      <c r="D56" s="114"/>
      <c r="E56" s="183" t="s">
        <v>141</v>
      </c>
      <c r="F56" s="161"/>
      <c r="G56" s="183" t="s">
        <v>86</v>
      </c>
      <c r="H56" s="184"/>
      <c r="I56" s="183" t="s">
        <v>87</v>
      </c>
      <c r="J56" s="115"/>
    </row>
    <row r="57" spans="2:10" ht="15.75" x14ac:dyDescent="0.25">
      <c r="B57" s="110"/>
      <c r="C57" s="185"/>
      <c r="D57" s="114"/>
      <c r="E57" s="186" t="s">
        <v>72</v>
      </c>
      <c r="F57" s="161"/>
      <c r="G57" s="186" t="s">
        <v>72</v>
      </c>
      <c r="H57" s="114"/>
      <c r="I57" s="187" t="s">
        <v>72</v>
      </c>
      <c r="J57" s="115"/>
    </row>
    <row r="58" spans="2:10" ht="15.75" x14ac:dyDescent="0.25">
      <c r="B58" s="188"/>
      <c r="C58" s="189"/>
      <c r="D58" s="121"/>
      <c r="E58" s="187"/>
      <c r="F58" s="190"/>
      <c r="G58" s="191"/>
      <c r="H58" s="121"/>
      <c r="I58" s="191"/>
      <c r="J58" s="192"/>
    </row>
    <row r="59" spans="2:10" ht="15.75" x14ac:dyDescent="0.25">
      <c r="B59" s="193"/>
      <c r="C59" s="194" t="s">
        <v>40</v>
      </c>
      <c r="D59" s="195"/>
      <c r="E59" s="196"/>
      <c r="F59" s="63"/>
      <c r="G59" s="196"/>
      <c r="H59" s="63"/>
      <c r="I59" s="196"/>
      <c r="J59" s="197"/>
    </row>
    <row r="60" spans="2:10" ht="15.75" x14ac:dyDescent="0.25">
      <c r="B60" s="193"/>
      <c r="C60" s="198" t="s">
        <v>64</v>
      </c>
      <c r="D60" s="195"/>
      <c r="E60" s="199">
        <f>BILLING!E19</f>
        <v>3773584.91</v>
      </c>
      <c r="F60" s="63"/>
      <c r="G60" s="199">
        <f>Summary!K17</f>
        <v>18005150.39946834</v>
      </c>
      <c r="H60" s="134"/>
      <c r="I60" s="199">
        <f>E13</f>
        <v>45500000</v>
      </c>
      <c r="J60" s="197"/>
    </row>
    <row r="61" spans="2:10" ht="15.75" x14ac:dyDescent="0.25">
      <c r="B61" s="193"/>
      <c r="C61" s="200" t="s">
        <v>88</v>
      </c>
      <c r="D61" s="195"/>
      <c r="E61" s="199">
        <f>Recognition!D71</f>
        <v>6024270.9994683415</v>
      </c>
      <c r="F61" s="63"/>
      <c r="G61" s="199">
        <f>E61</f>
        <v>6024270.9994683415</v>
      </c>
      <c r="H61" s="134"/>
      <c r="I61" s="199"/>
      <c r="J61" s="197"/>
    </row>
    <row r="62" spans="2:10" ht="15.75" x14ac:dyDescent="0.25">
      <c r="B62" s="193"/>
      <c r="C62" s="198"/>
      <c r="D62" s="195"/>
      <c r="E62" s="199"/>
      <c r="F62" s="63"/>
      <c r="G62" s="199"/>
      <c r="H62" s="134"/>
      <c r="I62" s="199"/>
      <c r="J62" s="197"/>
    </row>
    <row r="63" spans="2:10" ht="15.75" x14ac:dyDescent="0.25">
      <c r="B63" s="193"/>
      <c r="C63" s="201" t="s">
        <v>89</v>
      </c>
      <c r="D63" s="195"/>
      <c r="E63" s="202">
        <f>SUM(E59:E62)</f>
        <v>9797855.9094683416</v>
      </c>
      <c r="F63" s="63"/>
      <c r="G63" s="202">
        <f>SUM(G59:G62)</f>
        <v>24029421.398936681</v>
      </c>
      <c r="H63" s="134"/>
      <c r="I63" s="202">
        <f>SUM(I59:I62)</f>
        <v>45500000</v>
      </c>
      <c r="J63" s="197"/>
    </row>
    <row r="64" spans="2:10" ht="15.75" x14ac:dyDescent="0.25">
      <c r="B64" s="193"/>
      <c r="C64" s="198"/>
      <c r="D64" s="195"/>
      <c r="E64" s="199"/>
      <c r="F64" s="63"/>
      <c r="G64" s="199"/>
      <c r="H64" s="134"/>
      <c r="I64" s="199"/>
      <c r="J64" s="197"/>
    </row>
    <row r="65" spans="2:10" ht="15.75" x14ac:dyDescent="0.25">
      <c r="B65" s="193"/>
      <c r="C65" s="201" t="s">
        <v>41</v>
      </c>
      <c r="D65" s="195"/>
      <c r="E65" s="199"/>
      <c r="F65" s="63"/>
      <c r="G65" s="199"/>
      <c r="H65" s="134"/>
      <c r="I65" s="199"/>
      <c r="J65" s="197"/>
    </row>
    <row r="66" spans="2:10" ht="15.75" x14ac:dyDescent="0.25">
      <c r="B66" s="203"/>
      <c r="C66" s="204" t="s">
        <v>64</v>
      </c>
      <c r="D66" s="205"/>
      <c r="E66" s="199"/>
      <c r="F66" s="63"/>
      <c r="G66" s="199"/>
      <c r="H66" s="63"/>
      <c r="I66" s="199">
        <f>E46</f>
        <v>36394200</v>
      </c>
      <c r="J66" s="197"/>
    </row>
    <row r="67" spans="2:10" ht="15.75" x14ac:dyDescent="0.25">
      <c r="B67" s="193"/>
      <c r="C67" s="200" t="s">
        <v>46</v>
      </c>
      <c r="D67" s="195"/>
      <c r="E67" s="199">
        <f>COST!F126</f>
        <v>6496609.79</v>
      </c>
      <c r="F67" s="63"/>
      <c r="G67" s="199">
        <f>Summary!N17+Summary!N27</f>
        <v>22211328.970000003</v>
      </c>
      <c r="H67" s="134"/>
      <c r="I67" s="199"/>
      <c r="J67" s="206"/>
    </row>
    <row r="68" spans="2:10" ht="15.75" x14ac:dyDescent="0.25">
      <c r="B68" s="193"/>
      <c r="C68" s="207"/>
      <c r="D68" s="195"/>
      <c r="E68" s="128"/>
      <c r="F68" s="134"/>
      <c r="G68" s="199"/>
      <c r="H68" s="134"/>
      <c r="I68" s="199"/>
      <c r="J68" s="197"/>
    </row>
    <row r="69" spans="2:10" ht="15.75" x14ac:dyDescent="0.25">
      <c r="B69" s="193"/>
      <c r="C69" s="207"/>
      <c r="D69" s="195"/>
      <c r="E69" s="128"/>
      <c r="F69" s="134"/>
      <c r="G69" s="199"/>
      <c r="H69" s="134"/>
      <c r="I69" s="199"/>
      <c r="J69" s="197"/>
    </row>
    <row r="70" spans="2:10" ht="15.75" x14ac:dyDescent="0.25">
      <c r="B70" s="193"/>
      <c r="C70" s="207" t="s">
        <v>90</v>
      </c>
      <c r="D70" s="195"/>
      <c r="E70" s="128">
        <f>[18]Summary!P19</f>
        <v>0</v>
      </c>
      <c r="F70" s="134"/>
      <c r="G70" s="199">
        <f>E70</f>
        <v>0</v>
      </c>
      <c r="H70" s="134"/>
      <c r="I70" s="199"/>
      <c r="J70" s="197"/>
    </row>
    <row r="71" spans="2:10" ht="15.75" x14ac:dyDescent="0.25">
      <c r="B71" s="193"/>
      <c r="C71" s="198"/>
      <c r="D71" s="195"/>
      <c r="E71" s="208"/>
      <c r="F71" s="63"/>
      <c r="G71" s="208"/>
      <c r="H71" s="134"/>
      <c r="I71" s="208"/>
      <c r="J71" s="115"/>
    </row>
    <row r="72" spans="2:10" ht="15.75" x14ac:dyDescent="0.25">
      <c r="B72" s="209"/>
      <c r="C72" s="194" t="s">
        <v>91</v>
      </c>
      <c r="D72" s="210"/>
      <c r="E72" s="211">
        <f>SUM(E66:E71)</f>
        <v>6496609.79</v>
      </c>
      <c r="F72" s="212"/>
      <c r="G72" s="211">
        <f>SUM(G66:G71)</f>
        <v>22211328.970000003</v>
      </c>
      <c r="H72" s="134"/>
      <c r="I72" s="211">
        <f>SUM(I66:I71)</f>
        <v>36394200</v>
      </c>
      <c r="J72" s="206"/>
    </row>
    <row r="73" spans="2:10" ht="15.75" x14ac:dyDescent="0.25">
      <c r="B73" s="193"/>
      <c r="C73" s="198"/>
      <c r="D73" s="195"/>
      <c r="E73" s="213"/>
      <c r="F73" s="212"/>
      <c r="G73" s="199"/>
      <c r="H73" s="134"/>
      <c r="I73" s="199"/>
      <c r="J73" s="115"/>
    </row>
    <row r="74" spans="2:10" ht="16.5" thickBot="1" x14ac:dyDescent="0.3">
      <c r="B74" s="209"/>
      <c r="C74" s="194" t="s">
        <v>92</v>
      </c>
      <c r="D74" s="210"/>
      <c r="E74" s="214">
        <f>E63-E72</f>
        <v>3301246.1194683416</v>
      </c>
      <c r="F74" s="215"/>
      <c r="G74" s="216">
        <f>G63-G72</f>
        <v>1818092.4289366789</v>
      </c>
      <c r="H74" s="217"/>
      <c r="I74" s="216">
        <f>I63-I72</f>
        <v>9105800</v>
      </c>
      <c r="J74" s="206"/>
    </row>
    <row r="75" spans="2:10" ht="15.75" x14ac:dyDescent="0.25">
      <c r="B75" s="110"/>
      <c r="C75" s="218"/>
      <c r="D75" s="114"/>
      <c r="E75" s="219"/>
      <c r="F75" s="215"/>
      <c r="G75" s="220"/>
      <c r="H75" s="134"/>
      <c r="I75" s="199"/>
      <c r="J75" s="221"/>
    </row>
    <row r="76" spans="2:10" ht="15.75" x14ac:dyDescent="0.25">
      <c r="B76" s="110"/>
      <c r="C76" s="189" t="s">
        <v>8</v>
      </c>
      <c r="D76" s="114"/>
      <c r="E76" s="222">
        <f>E74/E63</f>
        <v>0.33693556528812807</v>
      </c>
      <c r="F76" s="223"/>
      <c r="G76" s="222">
        <f>G74/G63</f>
        <v>7.5661098898416698E-2</v>
      </c>
      <c r="H76" s="224"/>
      <c r="I76" s="222">
        <f>I74/I63</f>
        <v>0.20012747252747254</v>
      </c>
      <c r="J76" s="225"/>
    </row>
    <row r="77" spans="2:10" ht="15.75" x14ac:dyDescent="0.25">
      <c r="B77" s="110"/>
      <c r="C77" s="226"/>
      <c r="D77" s="114"/>
      <c r="E77" s="226"/>
      <c r="F77" s="184"/>
      <c r="G77" s="226"/>
      <c r="H77" s="114"/>
      <c r="I77" s="227"/>
      <c r="J77" s="115"/>
    </row>
    <row r="78" spans="2:10" ht="15.75" x14ac:dyDescent="0.25">
      <c r="B78" s="110"/>
      <c r="C78" s="161"/>
      <c r="D78" s="114"/>
      <c r="E78" s="161"/>
      <c r="F78" s="161"/>
      <c r="G78" s="161"/>
      <c r="H78" s="114"/>
      <c r="I78" s="114"/>
      <c r="J78" s="115"/>
    </row>
    <row r="79" spans="2:10" ht="16.5" thickBot="1" x14ac:dyDescent="0.3">
      <c r="B79" s="110"/>
      <c r="C79" s="161"/>
      <c r="D79" s="114"/>
      <c r="E79" s="161"/>
      <c r="F79" s="161"/>
      <c r="G79" s="161"/>
      <c r="H79" s="114"/>
      <c r="I79" s="114"/>
      <c r="J79" s="115"/>
    </row>
    <row r="80" spans="2:10" ht="16.5" thickBot="1" x14ac:dyDescent="0.3">
      <c r="B80" s="110"/>
      <c r="C80" s="228" t="s">
        <v>93</v>
      </c>
      <c r="D80" s="229"/>
      <c r="E80" s="163" t="s">
        <v>64</v>
      </c>
      <c r="F80" s="164" t="s">
        <v>22</v>
      </c>
      <c r="G80" s="230"/>
      <c r="H80" s="230"/>
      <c r="I80" s="114"/>
      <c r="J80" s="115"/>
    </row>
    <row r="81" spans="1:10" ht="15.75" x14ac:dyDescent="0.25">
      <c r="B81" s="110"/>
      <c r="C81" s="231"/>
      <c r="D81" s="229"/>
      <c r="E81" s="232"/>
      <c r="F81" s="233"/>
      <c r="G81" s="229"/>
      <c r="H81" s="229"/>
      <c r="I81" s="114"/>
      <c r="J81" s="115"/>
    </row>
    <row r="82" spans="1:10" ht="15.75" x14ac:dyDescent="0.25">
      <c r="B82" s="110"/>
      <c r="C82" s="231" t="s">
        <v>94</v>
      </c>
      <c r="D82" s="229"/>
      <c r="E82" s="234">
        <f>E25</f>
        <v>0.26331603076923071</v>
      </c>
      <c r="F82" s="235">
        <f>E82</f>
        <v>0.26331603076923071</v>
      </c>
      <c r="G82" s="229"/>
      <c r="H82" s="229"/>
      <c r="I82" s="114"/>
      <c r="J82" s="115"/>
    </row>
    <row r="83" spans="1:10" ht="15.75" x14ac:dyDescent="0.25">
      <c r="B83" s="110"/>
      <c r="C83" s="231"/>
      <c r="D83" s="229"/>
      <c r="E83" s="234"/>
      <c r="F83" s="235"/>
      <c r="G83" s="229"/>
      <c r="H83" s="229"/>
      <c r="I83" s="114"/>
      <c r="J83" s="115"/>
    </row>
    <row r="84" spans="1:10" ht="15.75" x14ac:dyDescent="0.25">
      <c r="B84" s="110"/>
      <c r="C84" s="231" t="s">
        <v>95</v>
      </c>
      <c r="D84" s="229"/>
      <c r="E84" s="234">
        <f>E50</f>
        <v>0.61029859070950876</v>
      </c>
      <c r="F84" s="235">
        <f>E84</f>
        <v>0.61029859070950876</v>
      </c>
      <c r="G84" s="236"/>
      <c r="H84" s="236"/>
      <c r="I84" s="114"/>
      <c r="J84" s="115"/>
    </row>
    <row r="85" spans="1:10" ht="15.75" x14ac:dyDescent="0.25">
      <c r="B85" s="110"/>
      <c r="C85" s="231"/>
      <c r="D85" s="229"/>
      <c r="E85" s="234"/>
      <c r="F85" s="235"/>
      <c r="G85" s="236"/>
      <c r="H85" s="236"/>
      <c r="I85" s="114"/>
      <c r="J85" s="115"/>
    </row>
    <row r="86" spans="1:10" ht="15.75" x14ac:dyDescent="0.25">
      <c r="B86" s="110"/>
      <c r="C86" s="231" t="s">
        <v>96</v>
      </c>
      <c r="D86" s="229"/>
      <c r="E86" s="234">
        <f>E82-E84</f>
        <v>-0.34698255994027805</v>
      </c>
      <c r="F86" s="235">
        <f>F82-F84</f>
        <v>-0.34698255994027805</v>
      </c>
      <c r="G86" s="236"/>
      <c r="H86" s="236"/>
      <c r="I86" s="114"/>
      <c r="J86" s="115"/>
    </row>
    <row r="87" spans="1:10" ht="16.5" thickBot="1" x14ac:dyDescent="0.3">
      <c r="A87" s="105"/>
      <c r="B87" s="110"/>
      <c r="C87" s="237"/>
      <c r="D87" s="229"/>
      <c r="E87" s="238"/>
      <c r="F87" s="239"/>
      <c r="G87" s="236"/>
      <c r="H87" s="236"/>
      <c r="I87" s="114"/>
      <c r="J87" s="115"/>
    </row>
    <row r="88" spans="1:10" ht="15.75" x14ac:dyDescent="0.25">
      <c r="A88" s="105"/>
      <c r="B88" s="110"/>
      <c r="C88" s="161"/>
      <c r="D88" s="114"/>
      <c r="E88" s="161"/>
      <c r="F88" s="161"/>
      <c r="G88" s="161"/>
      <c r="H88" s="114"/>
      <c r="I88" s="114"/>
      <c r="J88" s="115"/>
    </row>
    <row r="89" spans="1:10" ht="16.5" thickBot="1" x14ac:dyDescent="0.3">
      <c r="A89" s="138"/>
      <c r="B89" s="240"/>
      <c r="C89" s="241"/>
      <c r="D89" s="241"/>
      <c r="E89" s="242"/>
      <c r="F89" s="241"/>
      <c r="G89" s="241"/>
      <c r="H89" s="241"/>
      <c r="I89" s="241"/>
      <c r="J89" s="243"/>
    </row>
    <row r="90" spans="1:10" ht="15.75" x14ac:dyDescent="0.25">
      <c r="A90" s="138"/>
      <c r="B90" s="138"/>
      <c r="C90" s="105"/>
      <c r="D90" s="105"/>
      <c r="E90" s="105"/>
      <c r="F90" s="105"/>
      <c r="G90" s="105"/>
      <c r="H90" s="105"/>
      <c r="I90" s="105"/>
      <c r="J90" s="105"/>
    </row>
    <row r="91" spans="1:10" ht="15.75" x14ac:dyDescent="0.25">
      <c r="A91" s="138"/>
      <c r="B91" s="138"/>
      <c r="C91" s="244"/>
      <c r="D91" s="105"/>
      <c r="E91" s="245"/>
      <c r="F91" s="246"/>
      <c r="G91" s="247"/>
      <c r="H91" s="105"/>
      <c r="I91" s="105"/>
      <c r="J91" s="105"/>
    </row>
    <row r="92" spans="1:10" ht="15.75" x14ac:dyDescent="0.25">
      <c r="A92" s="138"/>
      <c r="B92" s="138"/>
      <c r="C92" s="244"/>
      <c r="D92" s="105"/>
      <c r="E92" s="245"/>
      <c r="F92" s="246"/>
      <c r="G92" s="105"/>
      <c r="H92" s="105"/>
      <c r="I92" s="105"/>
      <c r="J92" s="105"/>
    </row>
    <row r="93" spans="1:10" ht="15.75" x14ac:dyDescent="0.25">
      <c r="A93" s="138"/>
      <c r="B93" s="138"/>
      <c r="C93" s="244"/>
      <c r="D93" s="105"/>
      <c r="E93" s="245"/>
      <c r="F93" s="246"/>
      <c r="G93" s="105"/>
      <c r="H93" s="105"/>
      <c r="I93" s="105"/>
      <c r="J93" s="105"/>
    </row>
    <row r="94" spans="1:10" ht="15.75" x14ac:dyDescent="0.25">
      <c r="A94" s="105"/>
      <c r="B94" s="105"/>
      <c r="C94" s="244"/>
      <c r="D94" s="105"/>
      <c r="E94" s="245"/>
      <c r="F94" s="246"/>
      <c r="G94" s="105"/>
      <c r="H94" s="105"/>
      <c r="I94" s="105"/>
      <c r="J94" s="105"/>
    </row>
    <row r="95" spans="1:10" ht="15.75" x14ac:dyDescent="0.25">
      <c r="A95" s="105"/>
      <c r="B95" s="105"/>
      <c r="C95" s="244"/>
      <c r="D95" s="105"/>
      <c r="E95" s="245"/>
      <c r="F95" s="246"/>
      <c r="G95" s="105"/>
      <c r="H95" s="105"/>
      <c r="I95" s="105"/>
      <c r="J95" s="248"/>
    </row>
    <row r="96" spans="1:10" ht="15.75" x14ac:dyDescent="0.25">
      <c r="A96" s="105"/>
      <c r="B96" s="105"/>
      <c r="C96" s="244"/>
      <c r="D96" s="105"/>
      <c r="E96" s="245"/>
      <c r="F96" s="246"/>
      <c r="G96" s="105"/>
      <c r="H96" s="105"/>
      <c r="I96" s="105"/>
      <c r="J96" s="248"/>
    </row>
    <row r="97" spans="1:10" ht="15.75" x14ac:dyDescent="0.25">
      <c r="A97" s="105"/>
      <c r="B97" s="105"/>
      <c r="C97" s="244"/>
      <c r="D97" s="105"/>
      <c r="E97" s="249"/>
      <c r="F97" s="246"/>
      <c r="G97" s="105"/>
      <c r="H97" s="105"/>
      <c r="I97" s="105"/>
      <c r="J97" s="248"/>
    </row>
    <row r="98" spans="1:10" ht="15.75" x14ac:dyDescent="0.25">
      <c r="A98" s="105"/>
      <c r="B98" s="105"/>
      <c r="C98" s="244"/>
      <c r="D98" s="105"/>
      <c r="E98" s="245"/>
      <c r="F98" s="246"/>
      <c r="G98" s="105"/>
      <c r="H98" s="105"/>
      <c r="I98" s="105"/>
      <c r="J98" s="248"/>
    </row>
    <row r="99" spans="1:10" ht="15.75" x14ac:dyDescent="0.25">
      <c r="A99" s="105"/>
      <c r="B99" s="105"/>
      <c r="C99" s="244"/>
      <c r="D99" s="105"/>
      <c r="E99" s="245"/>
      <c r="F99" s="246"/>
      <c r="G99" s="105"/>
      <c r="H99" s="105"/>
      <c r="I99" s="105"/>
      <c r="J99" s="248"/>
    </row>
    <row r="100" spans="1:10" ht="15.75" x14ac:dyDescent="0.25">
      <c r="A100" s="105"/>
      <c r="B100" s="105"/>
      <c r="C100" s="244"/>
      <c r="D100" s="105"/>
      <c r="E100" s="245"/>
      <c r="F100" s="246"/>
      <c r="G100" s="105"/>
      <c r="H100" s="105"/>
      <c r="I100" s="105"/>
      <c r="J100" s="248"/>
    </row>
    <row r="101" spans="1:10" ht="15.75" x14ac:dyDescent="0.25">
      <c r="A101" s="105"/>
      <c r="B101" s="105"/>
      <c r="C101" s="105"/>
      <c r="D101" s="105"/>
      <c r="E101" s="250"/>
      <c r="F101" s="105"/>
      <c r="G101" s="105"/>
      <c r="H101" s="105"/>
      <c r="I101" s="105"/>
      <c r="J101" s="248"/>
    </row>
  </sheetData>
  <mergeCells count="3">
    <mergeCell ref="E3:J3"/>
    <mergeCell ref="E8:F8"/>
    <mergeCell ref="L26:S26"/>
  </mergeCells>
  <pageMargins left="0.7" right="0.7" top="0.75" bottom="0.75" header="0.3" footer="0.3"/>
  <pageSetup paperSize="9" scale="51" orientation="portrait" verticalDpi="0" r:id="rId1"/>
  <rowBreaks count="1" manualBreakCount="1">
    <brk id="89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A52"/>
  <sheetViews>
    <sheetView view="pageBreakPreview" topLeftCell="A2" zoomScale="69" zoomScaleNormal="80" zoomScaleSheetLayoutView="69" workbookViewId="0">
      <pane xSplit="2" ySplit="7" topLeftCell="C15" activePane="bottomRight" state="frozen"/>
      <selection activeCell="E3" sqref="E3:J4"/>
      <selection pane="topRight" activeCell="E3" sqref="E3:J4"/>
      <selection pane="bottomLeft" activeCell="E3" sqref="E3:J4"/>
      <selection pane="bottomRight" activeCell="E34" sqref="E34"/>
    </sheetView>
  </sheetViews>
  <sheetFormatPr defaultRowHeight="15" x14ac:dyDescent="0.25"/>
  <cols>
    <col min="1" max="1" width="3" customWidth="1"/>
    <col min="2" max="2" width="20.85546875" bestFit="1" customWidth="1"/>
    <col min="3" max="3" width="42" bestFit="1" customWidth="1"/>
    <col min="4" max="6" width="17" bestFit="1" customWidth="1"/>
    <col min="7" max="7" width="10.42578125" bestFit="1" customWidth="1"/>
    <col min="9" max="9" width="16.5703125" bestFit="1" customWidth="1"/>
    <col min="10" max="10" width="24.28515625" bestFit="1" customWidth="1"/>
    <col min="11" max="11" width="18.42578125" customWidth="1"/>
    <col min="12" max="12" width="19.42578125" customWidth="1"/>
    <col min="14" max="14" width="17" bestFit="1" customWidth="1"/>
    <col min="15" max="15" width="17" customWidth="1"/>
    <col min="16" max="16" width="16.42578125" bestFit="1" customWidth="1"/>
    <col min="17" max="17" width="17" bestFit="1" customWidth="1"/>
    <col min="19" max="19" width="17.7109375" bestFit="1" customWidth="1"/>
    <col min="20" max="20" width="9.140625" style="104" bestFit="1" customWidth="1"/>
    <col min="21" max="21" width="19.85546875" bestFit="1" customWidth="1"/>
    <col min="22" max="22" width="9.85546875" customWidth="1"/>
    <col min="23" max="23" width="5" customWidth="1"/>
    <col min="24" max="24" width="19.28515625" bestFit="1" customWidth="1"/>
    <col min="27" max="27" width="4.5703125" bestFit="1" customWidth="1"/>
  </cols>
  <sheetData>
    <row r="2" spans="2:27" ht="15.75" x14ac:dyDescent="0.25">
      <c r="B2" s="19" t="s">
        <v>34</v>
      </c>
      <c r="C2" s="19"/>
      <c r="D2" s="19"/>
      <c r="E2" s="19"/>
      <c r="F2" s="19"/>
      <c r="G2" s="19"/>
      <c r="H2" s="20"/>
      <c r="I2" s="20"/>
      <c r="J2" s="20"/>
      <c r="K2" s="20"/>
      <c r="L2" s="20"/>
      <c r="M2" s="21"/>
      <c r="N2" s="20"/>
      <c r="O2" s="20"/>
      <c r="P2" s="21"/>
      <c r="Q2" s="21"/>
      <c r="R2" s="20"/>
      <c r="S2" s="20"/>
      <c r="T2" s="22"/>
      <c r="U2" s="20"/>
      <c r="V2" s="20"/>
      <c r="W2" s="20"/>
      <c r="X2" s="20"/>
      <c r="Y2" s="20"/>
      <c r="Z2" s="20"/>
      <c r="AA2" s="20"/>
    </row>
    <row r="3" spans="2:27" ht="15.75" x14ac:dyDescent="0.25">
      <c r="B3" s="19"/>
      <c r="C3" s="19"/>
      <c r="D3" s="19"/>
      <c r="E3" s="19"/>
      <c r="F3" s="19"/>
      <c r="G3" s="19"/>
      <c r="H3" s="20"/>
      <c r="I3" s="20"/>
      <c r="J3" s="20"/>
      <c r="K3" s="20"/>
      <c r="L3" s="20"/>
      <c r="M3" s="21"/>
      <c r="N3" s="20"/>
      <c r="O3" s="20"/>
      <c r="P3" s="23"/>
      <c r="Q3" s="24"/>
      <c r="R3" s="20"/>
      <c r="S3" s="20"/>
      <c r="T3" s="22"/>
      <c r="U3" s="20"/>
      <c r="V3" s="20"/>
      <c r="W3" s="20"/>
      <c r="X3" s="20"/>
      <c r="Y3" s="20"/>
      <c r="Z3" s="20"/>
      <c r="AA3" s="20"/>
    </row>
    <row r="4" spans="2:27" ht="15.75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5"/>
      <c r="Q4" s="24"/>
      <c r="R4" s="20"/>
      <c r="S4" s="20"/>
      <c r="T4" s="22"/>
      <c r="U4" s="20"/>
      <c r="V4" s="20"/>
      <c r="W4" s="20"/>
      <c r="X4" s="20"/>
      <c r="Y4" s="20"/>
      <c r="Z4" s="20"/>
      <c r="AA4" s="20"/>
    </row>
    <row r="5" spans="2:27" ht="15.75" x14ac:dyDescent="0.25">
      <c r="B5" s="26"/>
      <c r="C5" s="26"/>
      <c r="D5" s="340" t="s">
        <v>35</v>
      </c>
      <c r="E5" s="341"/>
      <c r="F5" s="341"/>
      <c r="G5" s="342"/>
      <c r="H5" s="27"/>
      <c r="I5" s="340" t="s">
        <v>36</v>
      </c>
      <c r="J5" s="341"/>
      <c r="K5" s="341"/>
      <c r="L5" s="342"/>
      <c r="M5" s="27"/>
      <c r="N5" s="340" t="s">
        <v>37</v>
      </c>
      <c r="O5" s="341"/>
      <c r="P5" s="341"/>
      <c r="Q5" s="342"/>
      <c r="R5" s="28"/>
      <c r="S5" s="340" t="s">
        <v>38</v>
      </c>
      <c r="T5" s="341"/>
      <c r="U5" s="341"/>
      <c r="V5" s="342"/>
      <c r="W5" s="26"/>
      <c r="X5" s="26"/>
      <c r="Y5" s="26"/>
      <c r="Z5" s="26"/>
      <c r="AA5" s="26"/>
    </row>
    <row r="6" spans="2:27" ht="15.75" x14ac:dyDescent="0.25">
      <c r="B6" s="20"/>
      <c r="C6" s="20"/>
      <c r="D6" s="20"/>
      <c r="E6" s="20"/>
      <c r="F6" s="20"/>
      <c r="G6" s="20"/>
      <c r="H6" s="29"/>
      <c r="I6" s="20"/>
      <c r="J6" s="20"/>
      <c r="K6" s="20"/>
      <c r="L6" s="20"/>
      <c r="M6" s="28"/>
      <c r="N6" s="20"/>
      <c r="O6" s="20"/>
      <c r="P6" s="20"/>
      <c r="Q6" s="20"/>
      <c r="R6" s="20"/>
      <c r="S6" s="20"/>
      <c r="T6" s="22"/>
      <c r="U6" s="20"/>
      <c r="V6" s="30"/>
      <c r="W6" s="20"/>
      <c r="X6" s="20"/>
      <c r="Y6" s="20"/>
      <c r="Z6" s="20"/>
      <c r="AA6" s="20"/>
    </row>
    <row r="7" spans="2:27" ht="17.25" customHeight="1" x14ac:dyDescent="0.25">
      <c r="B7" s="31" t="s">
        <v>26</v>
      </c>
      <c r="C7" s="31" t="s">
        <v>39</v>
      </c>
      <c r="D7" s="32" t="s">
        <v>40</v>
      </c>
      <c r="E7" s="32" t="s">
        <v>41</v>
      </c>
      <c r="F7" s="32" t="s">
        <v>8</v>
      </c>
      <c r="G7" s="32"/>
      <c r="H7" s="29"/>
      <c r="I7" s="33" t="s">
        <v>42</v>
      </c>
      <c r="J7" s="33" t="s">
        <v>43</v>
      </c>
      <c r="K7" s="33" t="s">
        <v>44</v>
      </c>
      <c r="L7" s="33" t="s">
        <v>45</v>
      </c>
      <c r="M7" s="34"/>
      <c r="N7" s="35" t="s">
        <v>46</v>
      </c>
      <c r="O7" s="35" t="s">
        <v>47</v>
      </c>
      <c r="P7" s="35" t="s">
        <v>48</v>
      </c>
      <c r="Q7" s="35" t="s">
        <v>49</v>
      </c>
      <c r="R7" s="26"/>
      <c r="S7" s="33" t="s">
        <v>50</v>
      </c>
      <c r="T7" s="36" t="s">
        <v>51</v>
      </c>
      <c r="U7" s="33" t="s">
        <v>52</v>
      </c>
      <c r="V7" s="33" t="s">
        <v>51</v>
      </c>
      <c r="W7" s="20"/>
      <c r="X7" s="20"/>
      <c r="Y7" s="20"/>
      <c r="Z7" s="20"/>
      <c r="AA7" s="20"/>
    </row>
    <row r="8" spans="2:27" ht="15.75" x14ac:dyDescent="0.25">
      <c r="B8" s="37"/>
      <c r="C8" s="37"/>
      <c r="D8" s="38"/>
      <c r="E8" s="38"/>
      <c r="F8" s="39"/>
      <c r="G8" s="39"/>
      <c r="H8" s="40"/>
      <c r="I8" s="41"/>
      <c r="J8" s="41"/>
      <c r="K8" s="41"/>
      <c r="L8" s="41"/>
      <c r="M8" s="42"/>
      <c r="N8" s="39"/>
      <c r="O8" s="39"/>
      <c r="P8" s="39"/>
      <c r="Q8" s="43"/>
      <c r="R8" s="20"/>
      <c r="S8" s="41"/>
      <c r="T8" s="44"/>
      <c r="U8" s="41"/>
      <c r="V8" s="45"/>
      <c r="W8" s="20"/>
      <c r="X8" s="20"/>
      <c r="Y8" s="20"/>
      <c r="Z8" s="20"/>
      <c r="AA8" s="20"/>
    </row>
    <row r="9" spans="2:27" s="57" customFormat="1" ht="15.75" x14ac:dyDescent="0.25">
      <c r="B9" s="46" t="s">
        <v>97</v>
      </c>
      <c r="C9" s="46"/>
      <c r="D9" s="47">
        <f>costing!H19</f>
        <v>45500000</v>
      </c>
      <c r="E9" s="48">
        <f>costing!F19</f>
        <v>36394200</v>
      </c>
      <c r="F9" s="49">
        <f>D9-E9</f>
        <v>9105800</v>
      </c>
      <c r="G9" s="50">
        <f>F9/D9</f>
        <v>0.20012747252747254</v>
      </c>
      <c r="H9" s="51"/>
      <c r="I9" s="49">
        <f>BILLING!L10</f>
        <v>11980879.399999999</v>
      </c>
      <c r="J9" s="49"/>
      <c r="K9" s="49">
        <f>SUM(I9:J9)</f>
        <v>11980879.399999999</v>
      </c>
      <c r="L9" s="49">
        <f>D9-I9</f>
        <v>33519120.600000001</v>
      </c>
      <c r="M9" s="52"/>
      <c r="N9" s="49">
        <f>COST!F128</f>
        <v>22341767.990000006</v>
      </c>
      <c r="O9" s="49"/>
      <c r="P9" s="49"/>
      <c r="Q9" s="49">
        <f>N9+O9+P9</f>
        <v>22341767.990000006</v>
      </c>
      <c r="R9" s="53"/>
      <c r="S9" s="49">
        <f t="shared" ref="S9:S15" si="0">I9-N9-O9</f>
        <v>-10360888.590000007</v>
      </c>
      <c r="T9" s="54">
        <f>S9/I9</f>
        <v>-0.86478531701103745</v>
      </c>
      <c r="U9" s="49">
        <f t="shared" ref="U9:U15" si="1">K9-Q9</f>
        <v>-10360888.590000007</v>
      </c>
      <c r="V9" s="55">
        <f>U9/K9</f>
        <v>-0.86478531701103745</v>
      </c>
      <c r="W9" s="53"/>
      <c r="X9" s="56" t="str">
        <f>'[18]Summary Executive'!E4</f>
        <v>SAD-SPPCD</v>
      </c>
      <c r="Y9" s="53"/>
      <c r="Z9" s="53"/>
      <c r="AA9" s="53" t="s">
        <v>53</v>
      </c>
    </row>
    <row r="10" spans="2:27" s="57" customFormat="1" ht="15.75" x14ac:dyDescent="0.25">
      <c r="B10" s="46"/>
      <c r="C10" s="46"/>
      <c r="D10" s="47"/>
      <c r="E10" s="48"/>
      <c r="F10" s="49"/>
      <c r="G10" s="50"/>
      <c r="H10" s="51"/>
      <c r="I10" s="49"/>
      <c r="J10" s="49"/>
      <c r="K10" s="49"/>
      <c r="L10" s="49"/>
      <c r="M10" s="52"/>
      <c r="N10" s="49"/>
      <c r="O10" s="49"/>
      <c r="P10" s="49"/>
      <c r="Q10" s="49"/>
      <c r="R10" s="53"/>
      <c r="S10" s="49"/>
      <c r="T10" s="54"/>
      <c r="U10" s="49"/>
      <c r="V10" s="55"/>
      <c r="W10" s="53"/>
      <c r="X10" s="56"/>
      <c r="Y10" s="53"/>
      <c r="Z10" s="53"/>
      <c r="AA10" s="53"/>
    </row>
    <row r="11" spans="2:27" ht="15.75" x14ac:dyDescent="0.25">
      <c r="B11" s="58"/>
      <c r="C11" s="58"/>
      <c r="D11" s="59"/>
      <c r="E11" s="60"/>
      <c r="F11" s="61"/>
      <c r="G11" s="62"/>
      <c r="H11" s="63"/>
      <c r="I11" s="64"/>
      <c r="J11" s="64"/>
      <c r="K11" s="64"/>
      <c r="L11" s="64"/>
      <c r="M11" s="65"/>
      <c r="N11" s="61"/>
      <c r="O11" s="61"/>
      <c r="P11" s="61"/>
      <c r="Q11" s="61">
        <f>N11+O11+P11</f>
        <v>0</v>
      </c>
      <c r="R11" s="66"/>
      <c r="S11" s="64">
        <f t="shared" si="0"/>
        <v>0</v>
      </c>
      <c r="T11" s="67"/>
      <c r="U11" s="64">
        <f t="shared" si="1"/>
        <v>0</v>
      </c>
      <c r="V11" s="68"/>
      <c r="W11" s="66"/>
      <c r="X11" s="24"/>
      <c r="Y11" s="66"/>
      <c r="Z11" s="66"/>
      <c r="AA11" s="66"/>
    </row>
    <row r="12" spans="2:27" ht="15.75" x14ac:dyDescent="0.25">
      <c r="B12" s="69" t="str">
        <f>costing!L7</f>
        <v>SAD-FOMEMA-01SA</v>
      </c>
      <c r="C12" s="70" t="str">
        <f>costing!C5</f>
        <v>Application Development, Training and Test</v>
      </c>
      <c r="D12" s="59">
        <f>costing!H7</f>
        <v>1805509.4339622643</v>
      </c>
      <c r="E12" s="60">
        <f>costing!F7</f>
        <v>1476200</v>
      </c>
      <c r="F12" s="61">
        <f>D12-E12</f>
        <v>329309.43396226433</v>
      </c>
      <c r="G12" s="62">
        <f>F12/D12</f>
        <v>0.18239142248045823</v>
      </c>
      <c r="H12" s="63"/>
      <c r="I12" s="64">
        <f>BILLING!L12</f>
        <v>11980879.399999999</v>
      </c>
      <c r="J12" s="2">
        <f>D38</f>
        <v>6024270.9994683415</v>
      </c>
      <c r="K12" s="64">
        <f t="shared" ref="K12:K15" si="2">SUM(I12:J12)</f>
        <v>18005150.39946834</v>
      </c>
      <c r="L12" s="64">
        <f t="shared" ref="L12:L14" si="3">D12-I12</f>
        <v>-10175369.966037733</v>
      </c>
      <c r="M12" s="65"/>
      <c r="N12" s="61">
        <f>COST!M128</f>
        <v>1028119.6000000006</v>
      </c>
      <c r="O12" s="61"/>
      <c r="P12" s="61">
        <v>0</v>
      </c>
      <c r="Q12" s="61">
        <f>N12+O12+P12</f>
        <v>1028119.6000000006</v>
      </c>
      <c r="R12" s="66"/>
      <c r="S12" s="64">
        <f t="shared" si="0"/>
        <v>10952759.799999997</v>
      </c>
      <c r="T12" s="67">
        <f>S12/I12</f>
        <v>0.91418663307803583</v>
      </c>
      <c r="U12" s="64">
        <f t="shared" si="1"/>
        <v>16977030.799468338</v>
      </c>
      <c r="V12" s="68">
        <f>U12/K12</f>
        <v>0.94289858306152441</v>
      </c>
      <c r="W12" s="66"/>
      <c r="X12" s="24"/>
      <c r="Y12" s="66"/>
      <c r="Z12" s="66"/>
      <c r="AA12" s="66"/>
    </row>
    <row r="13" spans="2:27" ht="15.75" x14ac:dyDescent="0.25">
      <c r="B13" s="69" t="str">
        <f>costing!L9</f>
        <v>SAD-FOMEMA-02DC</v>
      </c>
      <c r="C13" s="70" t="str">
        <f>costing!C8</f>
        <v>Data Center Hardware and Services</v>
      </c>
      <c r="D13" s="59">
        <f>costing!H9</f>
        <v>2366000</v>
      </c>
      <c r="E13" s="60">
        <f>costing!F9</f>
        <v>728000</v>
      </c>
      <c r="F13" s="61">
        <f t="shared" ref="F13:F15" si="4">D13-E13</f>
        <v>1638000</v>
      </c>
      <c r="G13" s="62">
        <f t="shared" ref="G13:G15" si="5">F13/D13</f>
        <v>0.69230769230769229</v>
      </c>
      <c r="H13" s="63"/>
      <c r="I13" s="64">
        <f>BILLING!L13</f>
        <v>0</v>
      </c>
      <c r="J13" s="64"/>
      <c r="K13" s="64">
        <f t="shared" si="2"/>
        <v>0</v>
      </c>
      <c r="L13" s="64">
        <f t="shared" si="3"/>
        <v>2366000</v>
      </c>
      <c r="M13" s="65"/>
      <c r="N13" s="61">
        <f>COST!N128</f>
        <v>107281.62</v>
      </c>
      <c r="O13" s="61"/>
      <c r="P13" s="61">
        <v>0</v>
      </c>
      <c r="Q13" s="61">
        <f>N13+O13+P13</f>
        <v>107281.62</v>
      </c>
      <c r="R13" s="66"/>
      <c r="S13" s="64">
        <f t="shared" si="0"/>
        <v>-107281.62</v>
      </c>
      <c r="T13" s="67" t="e">
        <f>S13/I13</f>
        <v>#DIV/0!</v>
      </c>
      <c r="U13" s="64">
        <f t="shared" si="1"/>
        <v>-107281.62</v>
      </c>
      <c r="V13" s="68" t="e">
        <f>U13/K13</f>
        <v>#DIV/0!</v>
      </c>
      <c r="W13" s="66"/>
      <c r="X13" s="24"/>
      <c r="Y13" s="66"/>
      <c r="Z13" s="66"/>
      <c r="AA13" s="66"/>
    </row>
    <row r="14" spans="2:27" ht="15.75" x14ac:dyDescent="0.25">
      <c r="B14" s="69" t="str">
        <f>costing!L11</f>
        <v>SAD-FOMEMA-03SH</v>
      </c>
      <c r="C14" s="70" t="str">
        <f>costing!C10</f>
        <v>FingerPrint Device and Deployment</v>
      </c>
      <c r="D14" s="59">
        <f>costing!H11</f>
        <v>7378867.9245283026</v>
      </c>
      <c r="E14" s="60">
        <f>costing!F11</f>
        <v>3606000</v>
      </c>
      <c r="F14" s="61">
        <f t="shared" si="4"/>
        <v>3772867.9245283026</v>
      </c>
      <c r="G14" s="62">
        <f t="shared" si="5"/>
        <v>0.51130714943234123</v>
      </c>
      <c r="H14" s="63"/>
      <c r="I14" s="64">
        <f>BILLING!L14</f>
        <v>0</v>
      </c>
      <c r="J14" s="64"/>
      <c r="K14" s="64">
        <f t="shared" si="2"/>
        <v>0</v>
      </c>
      <c r="L14" s="64">
        <f t="shared" si="3"/>
        <v>7378867.9245283026</v>
      </c>
      <c r="M14" s="65"/>
      <c r="N14" s="61">
        <f>COST!O128</f>
        <v>3418208.9300000006</v>
      </c>
      <c r="O14" s="61"/>
      <c r="P14" s="61"/>
      <c r="Q14" s="61">
        <f t="shared" ref="Q14:Q15" si="6">N14+O14+P14</f>
        <v>3418208.9300000006</v>
      </c>
      <c r="R14" s="66"/>
      <c r="S14" s="64">
        <f t="shared" si="0"/>
        <v>-3418208.9300000006</v>
      </c>
      <c r="T14" s="67"/>
      <c r="U14" s="64">
        <f t="shared" si="1"/>
        <v>-3418208.9300000006</v>
      </c>
      <c r="V14" s="68"/>
      <c r="W14" s="66"/>
      <c r="X14" s="24"/>
      <c r="Y14" s="66"/>
      <c r="Z14" s="66"/>
      <c r="AA14" s="66"/>
    </row>
    <row r="15" spans="2:27" ht="15.75" x14ac:dyDescent="0.25">
      <c r="B15" s="69" t="str">
        <f>costing!L13</f>
        <v>SAD-FOMEMA-04SA</v>
      </c>
      <c r="C15" s="70" t="str">
        <f>costing!C12</f>
        <v>Consultancy Services</v>
      </c>
      <c r="D15" s="59">
        <f>costing!H13</f>
        <v>6370000</v>
      </c>
      <c r="E15" s="60">
        <f>costing!F13</f>
        <v>7886336.9699999997</v>
      </c>
      <c r="F15" s="61">
        <f t="shared" si="4"/>
        <v>-1516336.9699999997</v>
      </c>
      <c r="G15" s="62">
        <f t="shared" si="5"/>
        <v>-0.23804348037676604</v>
      </c>
      <c r="H15" s="63"/>
      <c r="I15" s="64">
        <f>BILLING!L15</f>
        <v>0</v>
      </c>
      <c r="J15" s="64"/>
      <c r="K15" s="64">
        <f t="shared" si="2"/>
        <v>0</v>
      </c>
      <c r="L15" s="64">
        <f>D15-I15</f>
        <v>6370000</v>
      </c>
      <c r="M15" s="65"/>
      <c r="N15" s="61">
        <f>COST!P128</f>
        <v>9207718.8200000003</v>
      </c>
      <c r="O15" s="61"/>
      <c r="P15" s="61"/>
      <c r="Q15" s="61">
        <f t="shared" si="6"/>
        <v>9207718.8200000003</v>
      </c>
      <c r="R15" s="66"/>
      <c r="S15" s="64">
        <f t="shared" si="0"/>
        <v>-9207718.8200000003</v>
      </c>
      <c r="T15" s="67" t="e">
        <f>S15/I15</f>
        <v>#DIV/0!</v>
      </c>
      <c r="U15" s="64">
        <f t="shared" si="1"/>
        <v>-9207718.8200000003</v>
      </c>
      <c r="V15" s="68" t="e">
        <f>U15/K15</f>
        <v>#DIV/0!</v>
      </c>
      <c r="W15" s="66"/>
      <c r="X15" s="24"/>
      <c r="Y15" s="66"/>
      <c r="Z15" s="66"/>
      <c r="AA15" s="66"/>
    </row>
    <row r="16" spans="2:27" ht="15.75" x14ac:dyDescent="0.25">
      <c r="B16" s="71"/>
      <c r="C16" s="71"/>
      <c r="D16" s="72"/>
      <c r="E16" s="72"/>
      <c r="F16" s="73"/>
      <c r="G16" s="74"/>
      <c r="H16" s="20"/>
      <c r="I16" s="75"/>
      <c r="J16" s="75"/>
      <c r="K16" s="75"/>
      <c r="L16" s="76"/>
      <c r="M16" s="42"/>
      <c r="N16" s="43"/>
      <c r="O16" s="43"/>
      <c r="P16" s="77"/>
      <c r="Q16" s="77"/>
      <c r="R16" s="20"/>
      <c r="S16" s="78"/>
      <c r="T16" s="79"/>
      <c r="U16" s="78"/>
      <c r="V16" s="80"/>
      <c r="W16" s="20"/>
      <c r="X16" s="81"/>
      <c r="Y16" s="20"/>
      <c r="Z16" s="20"/>
      <c r="AA16" s="20"/>
    </row>
    <row r="17" spans="2:27" ht="16.5" thickBot="1" x14ac:dyDescent="0.3">
      <c r="B17" s="82"/>
      <c r="C17" s="82"/>
      <c r="D17" s="83">
        <f>SUM(D12:D16)</f>
        <v>17920377.358490568</v>
      </c>
      <c r="E17" s="83">
        <f>SUM(E12:E16)</f>
        <v>13696536.969999999</v>
      </c>
      <c r="F17" s="83">
        <f>SUM(F12:F16)</f>
        <v>4223840.388490567</v>
      </c>
      <c r="G17" s="84">
        <f>F17/D17</f>
        <v>0.23570041545410519</v>
      </c>
      <c r="H17" s="85"/>
      <c r="I17" s="86">
        <f>SUM(I12:I16)</f>
        <v>11980879.399999999</v>
      </c>
      <c r="J17" s="86">
        <f>SUM(J12:J16)</f>
        <v>6024270.9994683415</v>
      </c>
      <c r="K17" s="86">
        <f>SUM(K12:K16)</f>
        <v>18005150.39946834</v>
      </c>
      <c r="L17" s="86">
        <f>SUM(L12:L16)</f>
        <v>5939497.9584905691</v>
      </c>
      <c r="M17" s="87"/>
      <c r="N17" s="86">
        <f>SUM(N12:N16)</f>
        <v>13761328.970000003</v>
      </c>
      <c r="O17" s="86">
        <f>SUM(O12:O16)</f>
        <v>0</v>
      </c>
      <c r="P17" s="86">
        <f>SUM(P12:P16)</f>
        <v>0</v>
      </c>
      <c r="Q17" s="86">
        <f>SUM(N17:P17)</f>
        <v>13761328.970000003</v>
      </c>
      <c r="R17" s="85"/>
      <c r="S17" s="88">
        <f>SUM(S12:S16)</f>
        <v>-1780449.5700000031</v>
      </c>
      <c r="T17" s="89">
        <f>S17/I17</f>
        <v>-0.14860758635129934</v>
      </c>
      <c r="U17" s="88">
        <f>K17-Q17</f>
        <v>4243821.4294683374</v>
      </c>
      <c r="V17" s="90">
        <f>U17/K17</f>
        <v>0.23570041545410528</v>
      </c>
      <c r="W17" s="85"/>
      <c r="X17" s="85"/>
      <c r="Y17" s="85"/>
      <c r="Z17" s="85"/>
      <c r="AA17" s="85"/>
    </row>
    <row r="18" spans="2:27" ht="16.5" thickTop="1" x14ac:dyDescent="0.25">
      <c r="B18" s="20"/>
      <c r="C18" s="20"/>
      <c r="D18" s="20"/>
      <c r="E18" s="20"/>
      <c r="F18" s="20"/>
      <c r="G18" s="20"/>
      <c r="H18" s="20"/>
      <c r="I18" s="29"/>
      <c r="J18" s="29"/>
      <c r="K18" s="29"/>
      <c r="L18" s="29"/>
      <c r="M18" s="42"/>
      <c r="N18" s="42"/>
      <c r="O18" s="42"/>
      <c r="P18" s="91"/>
      <c r="Q18" s="91"/>
      <c r="R18" s="20"/>
      <c r="S18" s="42"/>
      <c r="T18" s="92"/>
      <c r="U18" s="42"/>
      <c r="V18" s="93"/>
      <c r="W18" s="20"/>
      <c r="X18" s="20"/>
      <c r="Y18" s="20"/>
      <c r="Z18" s="20"/>
      <c r="AA18" s="20"/>
    </row>
    <row r="19" spans="2:27" s="269" customFormat="1" ht="17.25" customHeight="1" x14ac:dyDescent="0.25">
      <c r="B19" s="260" t="s">
        <v>26</v>
      </c>
      <c r="C19" s="260" t="s">
        <v>39</v>
      </c>
      <c r="D19" s="261" t="s">
        <v>40</v>
      </c>
      <c r="E19" s="261" t="s">
        <v>41</v>
      </c>
      <c r="F19" s="261" t="s">
        <v>8</v>
      </c>
      <c r="G19" s="261"/>
      <c r="H19" s="262"/>
      <c r="I19" s="263" t="s">
        <v>42</v>
      </c>
      <c r="J19" s="263" t="s">
        <v>43</v>
      </c>
      <c r="K19" s="263" t="s">
        <v>44</v>
      </c>
      <c r="L19" s="279" t="s">
        <v>45</v>
      </c>
      <c r="M19" s="264"/>
      <c r="N19" s="265" t="s">
        <v>46</v>
      </c>
      <c r="O19" s="265" t="s">
        <v>47</v>
      </c>
      <c r="P19" s="265" t="s">
        <v>48</v>
      </c>
      <c r="Q19" s="265" t="s">
        <v>49</v>
      </c>
      <c r="R19" s="266"/>
      <c r="S19" s="263" t="s">
        <v>50</v>
      </c>
      <c r="T19" s="267" t="s">
        <v>51</v>
      </c>
      <c r="U19" s="279" t="s">
        <v>52</v>
      </c>
      <c r="V19" s="263" t="s">
        <v>51</v>
      </c>
      <c r="W19" s="268"/>
      <c r="X19" s="268"/>
      <c r="Y19" s="268"/>
      <c r="Z19" s="268"/>
      <c r="AA19" s="268"/>
    </row>
    <row r="20" spans="2:27" ht="15.75" x14ac:dyDescent="0.25">
      <c r="B20" s="69" t="str">
        <f>costing!L18</f>
        <v>SAD-FOMEMA-06SA</v>
      </c>
      <c r="C20" s="70" t="str">
        <f>costing!C18</f>
        <v>Finance Charges</v>
      </c>
      <c r="D20" s="59"/>
      <c r="E20" s="60">
        <f>costing!F18</f>
        <v>600000</v>
      </c>
      <c r="F20" s="61">
        <f>D20-E20</f>
        <v>-600000</v>
      </c>
      <c r="G20" s="62" t="e">
        <f>F20/D20</f>
        <v>#DIV/0!</v>
      </c>
      <c r="H20" s="63"/>
      <c r="I20" s="64">
        <f>BILLING!L17</f>
        <v>0</v>
      </c>
      <c r="J20" s="64"/>
      <c r="K20" s="64"/>
      <c r="L20" s="64"/>
      <c r="M20" s="65"/>
      <c r="N20" s="61">
        <f>COST!R128</f>
        <v>130439.02000000002</v>
      </c>
      <c r="O20" s="61"/>
      <c r="P20" s="61"/>
      <c r="Q20" s="61"/>
      <c r="R20" s="66"/>
      <c r="S20" s="64"/>
      <c r="T20" s="67"/>
      <c r="U20" s="64"/>
      <c r="V20" s="68"/>
      <c r="W20" s="66"/>
      <c r="X20" s="24"/>
      <c r="Y20" s="66"/>
      <c r="Z20" s="66"/>
      <c r="AA20" s="66"/>
    </row>
    <row r="21" spans="2:27" ht="15.75" x14ac:dyDescent="0.25">
      <c r="B21" s="20"/>
      <c r="C21" s="20"/>
      <c r="D21" s="20"/>
      <c r="E21" s="20"/>
      <c r="F21" s="20"/>
      <c r="G21" s="20"/>
      <c r="H21" s="20"/>
      <c r="I21" s="75"/>
      <c r="J21" s="75"/>
      <c r="K21" s="75"/>
      <c r="L21" s="29"/>
      <c r="M21" s="42"/>
      <c r="N21" s="43"/>
      <c r="O21" s="43"/>
      <c r="P21" s="77"/>
      <c r="Q21" s="77"/>
      <c r="R21" s="20"/>
      <c r="S21" s="43"/>
      <c r="T21" s="282"/>
      <c r="U21" s="42"/>
      <c r="V21" s="93"/>
      <c r="W21" s="20"/>
      <c r="X21" s="20"/>
      <c r="Y21" s="20"/>
      <c r="Z21" s="20"/>
      <c r="AA21" s="20"/>
    </row>
    <row r="22" spans="2:27" s="269" customFormat="1" ht="16.5" thickBot="1" x14ac:dyDescent="0.3">
      <c r="B22" s="270"/>
      <c r="C22" s="270"/>
      <c r="D22" s="271">
        <f>SUM(D20:D21)</f>
        <v>0</v>
      </c>
      <c r="E22" s="271">
        <f>SUM(E20:E21)</f>
        <v>600000</v>
      </c>
      <c r="F22" s="271">
        <f>SUM(F20:F21)</f>
        <v>-600000</v>
      </c>
      <c r="G22" s="272" t="e">
        <f>F22/D22</f>
        <v>#DIV/0!</v>
      </c>
      <c r="H22" s="273"/>
      <c r="I22" s="277">
        <f>SUM(I20:I21)</f>
        <v>0</v>
      </c>
      <c r="J22" s="277"/>
      <c r="K22" s="277">
        <f>SUM(I22:J22)</f>
        <v>0</v>
      </c>
      <c r="L22" s="276">
        <f>SUM(L20:L21)</f>
        <v>0</v>
      </c>
      <c r="M22" s="274"/>
      <c r="N22" s="277">
        <f>SUM(N20:N21)</f>
        <v>130439.02000000002</v>
      </c>
      <c r="O22" s="277"/>
      <c r="P22" s="277">
        <f>SUM(N22:O22)</f>
        <v>130439.02000000002</v>
      </c>
      <c r="Q22" s="277">
        <f>SUM(Q20:Q21)</f>
        <v>0</v>
      </c>
      <c r="R22" s="273"/>
      <c r="S22" s="278">
        <f>SUM(S20:S21)</f>
        <v>0</v>
      </c>
      <c r="T22" s="283" t="e">
        <f>#REF!/#REF!</f>
        <v>#REF!</v>
      </c>
      <c r="U22" s="281">
        <f>SUM(U20:U21)</f>
        <v>0</v>
      </c>
      <c r="V22" s="275"/>
      <c r="W22" s="273"/>
      <c r="X22" s="273"/>
      <c r="Y22" s="273"/>
      <c r="Z22" s="273"/>
      <c r="AA22" s="273"/>
    </row>
    <row r="23" spans="2:27" ht="16.5" thickTop="1" x14ac:dyDescent="0.25">
      <c r="B23" s="20"/>
      <c r="C23" s="20"/>
      <c r="D23" s="20"/>
      <c r="E23" s="20"/>
      <c r="F23" s="20"/>
      <c r="G23" s="20"/>
      <c r="H23" s="20"/>
      <c r="I23" s="29"/>
      <c r="J23" s="29"/>
      <c r="K23" s="29"/>
      <c r="L23" s="29"/>
      <c r="M23" s="42"/>
      <c r="N23" s="42"/>
      <c r="O23" s="42"/>
      <c r="P23" s="91"/>
      <c r="Q23" s="91"/>
      <c r="R23" s="20"/>
      <c r="S23" s="42"/>
      <c r="T23" s="92"/>
      <c r="U23" s="42"/>
      <c r="V23" s="93"/>
      <c r="W23" s="20"/>
      <c r="X23" s="20"/>
      <c r="Y23" s="20"/>
      <c r="Z23" s="20"/>
      <c r="AA23" s="20"/>
    </row>
    <row r="24" spans="2:27" s="269" customFormat="1" ht="17.25" customHeight="1" x14ac:dyDescent="0.25">
      <c r="B24" s="260" t="s">
        <v>26</v>
      </c>
      <c r="C24" s="260" t="s">
        <v>39</v>
      </c>
      <c r="D24" s="261" t="s">
        <v>40</v>
      </c>
      <c r="E24" s="261" t="s">
        <v>41</v>
      </c>
      <c r="F24" s="261" t="s">
        <v>8</v>
      </c>
      <c r="G24" s="261"/>
      <c r="H24" s="262"/>
      <c r="I24" s="263" t="s">
        <v>42</v>
      </c>
      <c r="J24" s="263" t="s">
        <v>43</v>
      </c>
      <c r="K24" s="263" t="s">
        <v>44</v>
      </c>
      <c r="L24" s="279" t="s">
        <v>45</v>
      </c>
      <c r="M24" s="264"/>
      <c r="N24" s="265" t="s">
        <v>46</v>
      </c>
      <c r="O24" s="265" t="s">
        <v>47</v>
      </c>
      <c r="P24" s="265" t="s">
        <v>48</v>
      </c>
      <c r="Q24" s="265" t="s">
        <v>49</v>
      </c>
      <c r="R24" s="266"/>
      <c r="S24" s="263" t="s">
        <v>50</v>
      </c>
      <c r="T24" s="267" t="s">
        <v>51</v>
      </c>
      <c r="U24" s="279" t="s">
        <v>52</v>
      </c>
      <c r="V24" s="263" t="s">
        <v>51</v>
      </c>
      <c r="W24" s="268"/>
      <c r="X24" s="268"/>
      <c r="Y24" s="268"/>
      <c r="Z24" s="268"/>
      <c r="AA24" s="268"/>
    </row>
    <row r="25" spans="2:27" ht="15.75" x14ac:dyDescent="0.25">
      <c r="B25" s="69" t="str">
        <f>costing!L16</f>
        <v>SAD-FOMEMA-05MS</v>
      </c>
      <c r="C25" s="70" t="str">
        <f>costing!C14</f>
        <v>Annual Maintenance for 10 Years</v>
      </c>
      <c r="D25" s="59">
        <f>costing!H16</f>
        <v>27579622.641509436</v>
      </c>
      <c r="E25" s="60">
        <f>costing!F16</f>
        <v>22097663.030000001</v>
      </c>
      <c r="F25" s="61">
        <f>D25-E25</f>
        <v>5481959.6115094349</v>
      </c>
      <c r="G25" s="62">
        <f>F25/D25</f>
        <v>0.19876847782749091</v>
      </c>
      <c r="H25" s="63"/>
      <c r="I25" s="64">
        <f>BILLING!L16</f>
        <v>0</v>
      </c>
      <c r="J25" s="64"/>
      <c r="K25" s="64">
        <f>SUM(I25:J25)</f>
        <v>0</v>
      </c>
      <c r="L25" s="280">
        <f>D25-I25</f>
        <v>27579622.641509436</v>
      </c>
      <c r="M25" s="65"/>
      <c r="N25" s="61">
        <f>COST!Q128</f>
        <v>8450000</v>
      </c>
      <c r="O25" s="61"/>
      <c r="P25" s="61">
        <f>-Recognition!L71</f>
        <v>-4725000</v>
      </c>
      <c r="Q25" s="61">
        <f>N25+O25+P25</f>
        <v>3725000</v>
      </c>
      <c r="R25" s="66"/>
      <c r="S25" s="64">
        <f>I25-N25-O25</f>
        <v>-8450000</v>
      </c>
      <c r="T25" s="67" t="e">
        <f>S25/I25</f>
        <v>#DIV/0!</v>
      </c>
      <c r="U25" s="280">
        <f>K25-Q25</f>
        <v>-3725000</v>
      </c>
      <c r="V25" s="68" t="e">
        <f>U25/K25</f>
        <v>#DIV/0!</v>
      </c>
      <c r="W25" s="66"/>
      <c r="X25" s="24"/>
      <c r="Y25" s="66"/>
      <c r="Z25" s="66"/>
      <c r="AA25" s="66"/>
    </row>
    <row r="26" spans="2:27" ht="15.75" x14ac:dyDescent="0.25">
      <c r="B26" s="20"/>
      <c r="C26" s="20"/>
      <c r="D26" s="20"/>
      <c r="E26" s="20"/>
      <c r="F26" s="20"/>
      <c r="G26" s="20"/>
      <c r="H26" s="20"/>
      <c r="I26" s="75"/>
      <c r="J26" s="75"/>
      <c r="K26" s="75"/>
      <c r="L26" s="29"/>
      <c r="M26" s="42"/>
      <c r="N26" s="43"/>
      <c r="O26" s="43"/>
      <c r="P26" s="77"/>
      <c r="Q26" s="77"/>
      <c r="R26" s="20"/>
      <c r="S26" s="43"/>
      <c r="T26" s="282"/>
      <c r="U26" s="42"/>
      <c r="V26" s="93"/>
      <c r="W26" s="20"/>
      <c r="X26" s="20"/>
      <c r="Y26" s="20"/>
      <c r="Z26" s="20"/>
      <c r="AA26" s="20"/>
    </row>
    <row r="27" spans="2:27" s="269" customFormat="1" ht="16.5" thickBot="1" x14ac:dyDescent="0.3">
      <c r="B27" s="270"/>
      <c r="C27" s="270"/>
      <c r="D27" s="271">
        <f>D25</f>
        <v>27579622.641509436</v>
      </c>
      <c r="E27" s="271">
        <f>E25</f>
        <v>22097663.030000001</v>
      </c>
      <c r="F27" s="271">
        <f>F25</f>
        <v>5481959.6115094349</v>
      </c>
      <c r="G27" s="272">
        <f>F27/D27</f>
        <v>0.19876847782749091</v>
      </c>
      <c r="H27" s="273"/>
      <c r="I27" s="277">
        <f>SUM(I25:I26)</f>
        <v>0</v>
      </c>
      <c r="J27" s="277"/>
      <c r="K27" s="277">
        <f>SUM(I27:J27)</f>
        <v>0</v>
      </c>
      <c r="L27" s="276">
        <f>SUM(L25:L26)</f>
        <v>27579622.641509436</v>
      </c>
      <c r="M27" s="274"/>
      <c r="N27" s="277">
        <f>SUM(N25:N26)</f>
        <v>8450000</v>
      </c>
      <c r="O27" s="277">
        <f t="shared" ref="O27:P27" si="7">SUM(O25:O26)</f>
        <v>0</v>
      </c>
      <c r="P27" s="277">
        <f t="shared" si="7"/>
        <v>-4725000</v>
      </c>
      <c r="Q27" s="277">
        <f>SUM(Q25:Q26)</f>
        <v>3725000</v>
      </c>
      <c r="R27" s="273"/>
      <c r="S27" s="278">
        <f>SUM(S25:S26)</f>
        <v>-8450000</v>
      </c>
      <c r="T27" s="283" t="e">
        <f>S25/I25</f>
        <v>#DIV/0!</v>
      </c>
      <c r="U27" s="281">
        <f>SUM(U25:U26)</f>
        <v>-3725000</v>
      </c>
      <c r="V27" s="275"/>
      <c r="W27" s="273"/>
      <c r="X27" s="273"/>
      <c r="Y27" s="273"/>
      <c r="Z27" s="273"/>
      <c r="AA27" s="273"/>
    </row>
    <row r="28" spans="2:27" ht="16.5" thickTop="1" x14ac:dyDescent="0.25">
      <c r="B28" s="20"/>
      <c r="C28" s="20"/>
      <c r="D28" s="20"/>
      <c r="E28" s="20"/>
      <c r="F28" s="20"/>
      <c r="G28" s="20"/>
      <c r="H28" s="20"/>
      <c r="I28" s="29"/>
      <c r="J28" s="29"/>
      <c r="K28" s="29"/>
      <c r="L28" s="29"/>
      <c r="M28" s="42"/>
      <c r="N28" s="42"/>
      <c r="O28" s="42"/>
      <c r="P28" s="91"/>
      <c r="Q28" s="91"/>
      <c r="R28" s="20"/>
      <c r="S28" s="42"/>
      <c r="T28" s="92"/>
      <c r="U28" s="42"/>
      <c r="V28" s="93"/>
      <c r="W28" s="20"/>
      <c r="X28" s="20"/>
      <c r="Y28" s="20"/>
      <c r="Z28" s="20"/>
      <c r="AA28" s="20"/>
    </row>
    <row r="29" spans="2:27" ht="15.75" x14ac:dyDescent="0.25">
      <c r="B29" s="20"/>
      <c r="C29" s="20"/>
      <c r="D29" s="20"/>
      <c r="E29" s="20"/>
      <c r="F29" s="20"/>
      <c r="G29" s="20"/>
      <c r="H29" s="20"/>
      <c r="I29" s="29"/>
      <c r="J29" s="29"/>
      <c r="K29" s="29"/>
      <c r="L29" s="29"/>
      <c r="M29" s="42"/>
      <c r="N29" s="42"/>
      <c r="O29" s="42"/>
      <c r="P29" s="91"/>
      <c r="Q29" s="91"/>
      <c r="R29" s="20"/>
      <c r="S29" s="42"/>
      <c r="T29" s="92"/>
      <c r="U29" s="42"/>
      <c r="V29" s="93"/>
      <c r="W29" s="20"/>
      <c r="X29" s="20"/>
      <c r="Y29" s="20"/>
      <c r="Z29" s="20"/>
      <c r="AA29" s="20"/>
    </row>
    <row r="30" spans="2:27" ht="15.75" x14ac:dyDescent="0.25">
      <c r="B30" s="20"/>
      <c r="C30" s="20" t="s">
        <v>146</v>
      </c>
      <c r="D30" s="288">
        <f>D17+D27</f>
        <v>45500000</v>
      </c>
      <c r="E30" s="288">
        <f>E17+E27</f>
        <v>35794200</v>
      </c>
      <c r="F30" s="288">
        <f>D30-E30</f>
        <v>9705800</v>
      </c>
      <c r="G30" s="289">
        <f>F30/D30</f>
        <v>0.21331428571428571</v>
      </c>
      <c r="H30" s="20"/>
      <c r="I30" s="95"/>
      <c r="J30" s="96"/>
      <c r="K30" s="96"/>
      <c r="L30" s="96"/>
      <c r="M30" s="96"/>
      <c r="N30" s="96"/>
      <c r="O30" s="91"/>
      <c r="P30" s="91"/>
      <c r="Q30" s="91"/>
      <c r="R30" s="20"/>
      <c r="S30" s="97"/>
      <c r="T30" s="98"/>
      <c r="U30" s="97">
        <f>U9-U17</f>
        <v>-14604710.019468345</v>
      </c>
      <c r="V30" s="99"/>
      <c r="W30" s="20"/>
      <c r="X30" s="20"/>
      <c r="Y30" s="20"/>
      <c r="Z30" s="20"/>
      <c r="AA30" s="20"/>
    </row>
    <row r="31" spans="2:27" ht="15.75" x14ac:dyDescent="0.25">
      <c r="B31" s="20"/>
      <c r="C31" s="258" t="s">
        <v>136</v>
      </c>
      <c r="D31" s="30"/>
      <c r="E31" s="100"/>
      <c r="F31" s="20"/>
      <c r="G31" s="20"/>
      <c r="H31" s="20"/>
      <c r="I31" s="95"/>
      <c r="J31" s="96"/>
      <c r="K31" s="96"/>
      <c r="L31" s="96"/>
      <c r="M31" s="96"/>
      <c r="N31" s="96"/>
      <c r="O31" s="42"/>
      <c r="P31" s="42"/>
      <c r="Q31" s="42"/>
      <c r="R31" s="20"/>
      <c r="S31" s="42"/>
      <c r="T31" s="92"/>
      <c r="U31" s="42"/>
      <c r="V31" s="93"/>
      <c r="W31" s="20"/>
      <c r="X31" s="20"/>
      <c r="Y31" s="20"/>
      <c r="Z31" s="20"/>
      <c r="AA31" s="20"/>
    </row>
    <row r="32" spans="2:27" ht="15.75" x14ac:dyDescent="0.25">
      <c r="B32" s="20"/>
      <c r="C32" s="20"/>
      <c r="D32" s="30"/>
      <c r="E32" s="100"/>
      <c r="F32" s="20"/>
      <c r="G32" s="20"/>
      <c r="H32" s="20"/>
      <c r="I32" s="95"/>
      <c r="J32" s="96"/>
      <c r="K32" s="96"/>
      <c r="L32" s="96"/>
      <c r="M32" s="96"/>
      <c r="N32" s="96"/>
      <c r="O32" s="42"/>
      <c r="P32" s="42"/>
      <c r="Q32" s="42"/>
      <c r="R32" s="20"/>
      <c r="S32" s="42"/>
      <c r="T32" s="92"/>
      <c r="U32" s="42"/>
      <c r="V32" s="93"/>
      <c r="W32" s="20"/>
      <c r="X32" s="20"/>
      <c r="Y32" s="20"/>
      <c r="Z32" s="20"/>
      <c r="AA32" s="20"/>
    </row>
    <row r="33" spans="2:27" ht="15.75" x14ac:dyDescent="0.25">
      <c r="B33" s="20"/>
      <c r="C33" s="20"/>
      <c r="D33" s="30" t="s">
        <v>139</v>
      </c>
      <c r="E33" s="259">
        <f>Q17/E17*D17</f>
        <v>18005150.39946834</v>
      </c>
      <c r="F33" s="20"/>
      <c r="G33" s="20"/>
      <c r="H33" s="20"/>
      <c r="I33" s="95"/>
      <c r="J33" s="96"/>
      <c r="K33" s="96"/>
      <c r="L33" s="96"/>
      <c r="M33" s="96"/>
      <c r="N33" s="96"/>
      <c r="O33" s="42"/>
      <c r="P33" s="42"/>
      <c r="Q33" s="42"/>
      <c r="R33" s="20"/>
      <c r="S33" s="42"/>
      <c r="T33" s="92"/>
      <c r="U33" s="42"/>
      <c r="V33" s="93"/>
      <c r="W33" s="20"/>
      <c r="X33" s="20"/>
      <c r="Y33" s="20"/>
      <c r="Z33" s="20"/>
      <c r="AA33" s="20"/>
    </row>
    <row r="34" spans="2:27" ht="15.75" x14ac:dyDescent="0.25">
      <c r="B34" s="20"/>
      <c r="C34" s="20"/>
      <c r="D34" s="30" t="s">
        <v>68</v>
      </c>
      <c r="E34" s="259">
        <f>I17</f>
        <v>11980879.399999999</v>
      </c>
      <c r="F34" s="20"/>
      <c r="G34" s="20"/>
      <c r="H34" s="20"/>
      <c r="I34" s="95"/>
      <c r="J34" s="96"/>
      <c r="K34" s="96"/>
      <c r="L34" s="96"/>
      <c r="M34" s="96"/>
      <c r="N34" s="96"/>
      <c r="O34" s="42"/>
      <c r="P34" s="42"/>
      <c r="Q34" s="42"/>
      <c r="R34" s="20"/>
      <c r="S34" s="42"/>
      <c r="T34" s="92"/>
      <c r="U34" s="42"/>
      <c r="V34" s="93"/>
      <c r="W34" s="20"/>
      <c r="X34" s="20"/>
      <c r="Y34" s="20"/>
      <c r="Z34" s="20"/>
      <c r="AA34" s="20"/>
    </row>
    <row r="35" spans="2:27" ht="15.75" x14ac:dyDescent="0.25">
      <c r="B35" s="20"/>
      <c r="C35" s="20"/>
      <c r="D35" s="30"/>
      <c r="E35" s="259">
        <f>E33-E34</f>
        <v>6024270.9994683415</v>
      </c>
      <c r="F35" s="20"/>
      <c r="G35" s="20"/>
      <c r="H35" s="20"/>
      <c r="I35" s="95"/>
      <c r="J35" s="96"/>
      <c r="K35" s="96"/>
      <c r="L35" s="96"/>
      <c r="M35" s="96"/>
      <c r="N35" s="96"/>
      <c r="O35" s="42"/>
      <c r="P35" s="42"/>
      <c r="Q35" s="42"/>
      <c r="R35" s="20"/>
      <c r="S35" s="42"/>
      <c r="T35" s="92"/>
      <c r="U35" s="42"/>
      <c r="V35" s="93"/>
      <c r="W35" s="20"/>
      <c r="X35" s="20"/>
      <c r="Y35" s="20"/>
      <c r="Z35" s="20"/>
      <c r="AA35" s="20"/>
    </row>
    <row r="36" spans="2:27" ht="15.75" x14ac:dyDescent="0.25">
      <c r="B36" s="20"/>
      <c r="C36" s="20"/>
      <c r="D36" s="30"/>
      <c r="E36" s="259"/>
      <c r="F36" s="20"/>
      <c r="G36" s="20"/>
      <c r="H36" s="20"/>
      <c r="I36" s="95"/>
      <c r="J36" s="96"/>
      <c r="K36" s="96"/>
      <c r="L36" s="96"/>
      <c r="M36" s="96"/>
      <c r="N36" s="96"/>
      <c r="O36" s="42"/>
      <c r="P36" s="42"/>
      <c r="Q36" s="42"/>
      <c r="R36" s="20"/>
      <c r="S36" s="42"/>
      <c r="T36" s="92"/>
      <c r="U36" s="42"/>
      <c r="V36" s="93"/>
      <c r="W36" s="20"/>
      <c r="X36" s="20"/>
      <c r="Y36" s="20"/>
      <c r="Z36" s="20"/>
      <c r="AA36" s="20"/>
    </row>
    <row r="37" spans="2:27" ht="15.75" x14ac:dyDescent="0.25">
      <c r="D37" s="30"/>
      <c r="E37" s="100"/>
      <c r="F37" s="20"/>
      <c r="G37" s="20"/>
      <c r="H37" s="20"/>
      <c r="I37" s="29"/>
      <c r="J37" s="101"/>
      <c r="K37" s="101"/>
      <c r="L37" s="101"/>
      <c r="M37" s="101"/>
      <c r="N37" s="101"/>
      <c r="O37" s="102"/>
      <c r="P37" s="20"/>
      <c r="Q37" s="20"/>
      <c r="R37" s="20"/>
      <c r="S37" s="20"/>
      <c r="T37" s="22"/>
      <c r="U37" s="20"/>
      <c r="V37" s="20"/>
    </row>
    <row r="38" spans="2:27" ht="15.75" x14ac:dyDescent="0.25">
      <c r="C38" t="s">
        <v>161</v>
      </c>
      <c r="D38" s="259">
        <f>E35</f>
        <v>6024270.9994683415</v>
      </c>
      <c r="E38" s="100"/>
      <c r="F38" s="20"/>
      <c r="G38" s="20"/>
      <c r="H38" s="20"/>
      <c r="I38" s="29"/>
      <c r="J38" s="101"/>
      <c r="K38" s="101"/>
      <c r="L38" s="101"/>
      <c r="M38" s="101"/>
      <c r="N38" s="101"/>
      <c r="O38" s="20"/>
      <c r="P38" s="20"/>
      <c r="Q38" s="20"/>
      <c r="R38" s="20"/>
      <c r="S38" s="20"/>
      <c r="T38" s="22"/>
      <c r="U38" s="20"/>
      <c r="V38" s="20"/>
    </row>
    <row r="39" spans="2:27" ht="15.75" x14ac:dyDescent="0.25">
      <c r="C39" t="s">
        <v>137</v>
      </c>
      <c r="D39" s="30"/>
      <c r="E39" s="259">
        <f>E35</f>
        <v>6024270.9994683415</v>
      </c>
      <c r="F39" s="20"/>
      <c r="G39" s="20"/>
      <c r="H39" s="20"/>
      <c r="I39" s="29"/>
      <c r="J39" s="101"/>
      <c r="K39" s="101"/>
      <c r="L39" s="101"/>
      <c r="M39" s="101"/>
      <c r="N39" s="101"/>
      <c r="O39" s="20"/>
      <c r="P39" s="94"/>
      <c r="Q39" s="20"/>
      <c r="R39" s="20"/>
      <c r="S39" s="20"/>
      <c r="T39" s="22"/>
      <c r="U39" s="20"/>
      <c r="V39" s="20"/>
    </row>
    <row r="40" spans="2:27" ht="15.75" x14ac:dyDescent="0.25">
      <c r="D40" s="20"/>
      <c r="E40" s="3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94"/>
      <c r="Q40" s="20"/>
      <c r="R40" s="20"/>
      <c r="S40" s="20"/>
      <c r="T40" s="22"/>
      <c r="U40" s="20"/>
      <c r="V40" s="20"/>
    </row>
    <row r="41" spans="2:27" ht="15.75" x14ac:dyDescent="0.25"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94"/>
      <c r="Q41" s="20"/>
      <c r="R41" s="20"/>
      <c r="S41" s="20"/>
      <c r="T41" s="22"/>
      <c r="U41" s="20"/>
      <c r="V41" s="20"/>
    </row>
    <row r="48" spans="2:27" ht="15.75" x14ac:dyDescent="0.25">
      <c r="D48" s="20"/>
      <c r="E48" s="20"/>
      <c r="F48" s="20"/>
      <c r="G48" s="20"/>
      <c r="H48" s="20"/>
      <c r="I48" s="81"/>
      <c r="J48" s="81"/>
      <c r="K48" s="81"/>
      <c r="L48" s="20"/>
      <c r="M48" s="20"/>
      <c r="N48" s="20"/>
      <c r="O48" s="20"/>
      <c r="P48" s="20"/>
      <c r="Q48" s="20"/>
      <c r="R48" s="20"/>
      <c r="S48" s="20"/>
      <c r="T48" s="22"/>
      <c r="U48" s="20"/>
      <c r="V48" s="20"/>
    </row>
    <row r="49" spans="4:22" ht="15.75" x14ac:dyDescent="0.25">
      <c r="D49" s="20"/>
      <c r="E49" s="20"/>
      <c r="F49" s="20"/>
      <c r="G49" s="20"/>
      <c r="H49" s="20"/>
      <c r="I49" s="81"/>
      <c r="J49" s="81"/>
      <c r="K49" s="81"/>
      <c r="L49" s="20"/>
      <c r="M49" s="20"/>
      <c r="N49" s="20"/>
      <c r="O49" s="20"/>
      <c r="P49" s="20"/>
      <c r="Q49" s="20"/>
      <c r="R49" s="20"/>
      <c r="S49" s="20"/>
      <c r="T49" s="22"/>
      <c r="U49" s="20"/>
      <c r="V49" s="20"/>
    </row>
    <row r="50" spans="4:22" ht="15.75" x14ac:dyDescent="0.25">
      <c r="D50" s="20"/>
      <c r="E50" s="20"/>
      <c r="F50" s="20"/>
      <c r="G50" s="20"/>
      <c r="H50" s="20"/>
      <c r="I50" s="103"/>
      <c r="J50" s="103"/>
      <c r="K50" s="103"/>
      <c r="L50" s="20"/>
      <c r="M50" s="28"/>
      <c r="N50" s="20"/>
      <c r="O50" s="20"/>
      <c r="P50" s="20"/>
      <c r="Q50" s="20"/>
      <c r="R50" s="20"/>
      <c r="S50" s="20"/>
      <c r="T50" s="22"/>
      <c r="U50" s="20"/>
      <c r="V50" s="20"/>
    </row>
    <row r="51" spans="4:22" ht="15.75" x14ac:dyDescent="0.25">
      <c r="I51" s="81"/>
      <c r="J51" s="81"/>
      <c r="K51" s="81"/>
      <c r="L51" s="20"/>
      <c r="M51" s="28"/>
    </row>
    <row r="52" spans="4:22" ht="15.75" x14ac:dyDescent="0.25">
      <c r="I52" s="81"/>
      <c r="J52" s="81"/>
      <c r="K52" s="81"/>
      <c r="L52" s="20"/>
      <c r="M52" s="28"/>
    </row>
  </sheetData>
  <mergeCells count="4">
    <mergeCell ref="D5:G5"/>
    <mergeCell ref="I5:L5"/>
    <mergeCell ref="N5:Q5"/>
    <mergeCell ref="S5:V5"/>
  </mergeCells>
  <pageMargins left="0.7" right="0.7" top="0.75" bottom="0.75" header="0.3" footer="0.3"/>
  <pageSetup paperSize="9" scale="2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S41"/>
  <sheetViews>
    <sheetView view="pageBreakPreview" topLeftCell="A2" zoomScale="87" zoomScaleNormal="80" zoomScaleSheetLayoutView="87" workbookViewId="0">
      <pane xSplit="2" ySplit="8" topLeftCell="I10" activePane="bottomRight" state="frozen"/>
      <selection activeCell="E3" sqref="E3:J4"/>
      <selection pane="topRight" activeCell="E3" sqref="E3:J4"/>
      <selection pane="bottomLeft" activeCell="E3" sqref="E3:J4"/>
      <selection pane="bottomRight" activeCell="K10" sqref="K10"/>
    </sheetView>
  </sheetViews>
  <sheetFormatPr defaultRowHeight="15" x14ac:dyDescent="0.25"/>
  <cols>
    <col min="1" max="1" width="3" customWidth="1"/>
    <col min="2" max="2" width="20.85546875" bestFit="1" customWidth="1"/>
    <col min="3" max="3" width="42" bestFit="1" customWidth="1"/>
    <col min="4" max="4" width="17" bestFit="1" customWidth="1"/>
    <col min="5" max="5" width="16.5703125" bestFit="1" customWidth="1"/>
    <col min="6" max="11" width="16.5703125" customWidth="1"/>
    <col min="12" max="12" width="18.42578125" customWidth="1"/>
    <col min="13" max="13" width="19.42578125" customWidth="1"/>
    <col min="14" max="14" width="9.140625" style="254"/>
    <col min="15" max="15" width="5" customWidth="1"/>
    <col min="16" max="16" width="19.28515625" bestFit="1" customWidth="1"/>
    <col min="19" max="19" width="4.5703125" bestFit="1" customWidth="1"/>
  </cols>
  <sheetData>
    <row r="4" spans="2:19" x14ac:dyDescent="0.25">
      <c r="B4" t="s">
        <v>117</v>
      </c>
      <c r="E4" s="295">
        <v>1817000459</v>
      </c>
      <c r="F4" s="295">
        <v>1817001257</v>
      </c>
      <c r="G4" s="295">
        <v>1817001315</v>
      </c>
      <c r="H4" s="295" t="s">
        <v>242</v>
      </c>
      <c r="I4" s="295" t="s">
        <v>345</v>
      </c>
      <c r="J4" s="295" t="s">
        <v>438</v>
      </c>
      <c r="K4" s="329">
        <v>1818002054</v>
      </c>
    </row>
    <row r="5" spans="2:19" x14ac:dyDescent="0.25">
      <c r="B5" t="s">
        <v>118</v>
      </c>
      <c r="E5" s="295" t="s">
        <v>114</v>
      </c>
      <c r="F5" s="295" t="s">
        <v>163</v>
      </c>
      <c r="G5" s="295" t="s">
        <v>177</v>
      </c>
      <c r="H5" s="295" t="s">
        <v>243</v>
      </c>
      <c r="I5" s="295" t="s">
        <v>346</v>
      </c>
      <c r="J5" s="295" t="s">
        <v>439</v>
      </c>
      <c r="K5" s="329" t="s">
        <v>469</v>
      </c>
    </row>
    <row r="6" spans="2:19" x14ac:dyDescent="0.25">
      <c r="B6" t="s">
        <v>119</v>
      </c>
      <c r="E6" s="295" t="s">
        <v>160</v>
      </c>
      <c r="F6" s="295" t="s">
        <v>189</v>
      </c>
      <c r="G6" s="295" t="s">
        <v>224</v>
      </c>
      <c r="H6" s="295" t="s">
        <v>310</v>
      </c>
      <c r="I6" s="295" t="s">
        <v>386</v>
      </c>
      <c r="J6" s="295" t="s">
        <v>465</v>
      </c>
      <c r="K6" s="329" t="s">
        <v>470</v>
      </c>
    </row>
    <row r="7" spans="2:19" ht="15.75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81"/>
      <c r="O7" s="20"/>
      <c r="P7" s="20"/>
      <c r="Q7" s="20"/>
      <c r="R7" s="20"/>
      <c r="S7" s="20"/>
    </row>
    <row r="8" spans="2:19" ht="17.25" customHeight="1" x14ac:dyDescent="0.25">
      <c r="B8" s="31" t="s">
        <v>26</v>
      </c>
      <c r="C8" s="31" t="s">
        <v>39</v>
      </c>
      <c r="D8" s="32" t="s">
        <v>40</v>
      </c>
      <c r="E8" s="33" t="s">
        <v>116</v>
      </c>
      <c r="F8" s="33" t="s">
        <v>162</v>
      </c>
      <c r="G8" s="33" t="s">
        <v>188</v>
      </c>
      <c r="H8" s="33" t="s">
        <v>244</v>
      </c>
      <c r="I8" s="33" t="s">
        <v>347</v>
      </c>
      <c r="J8" s="33" t="s">
        <v>437</v>
      </c>
      <c r="K8" s="33" t="s">
        <v>468</v>
      </c>
      <c r="L8" s="33" t="s">
        <v>190</v>
      </c>
      <c r="M8" s="33" t="s">
        <v>45</v>
      </c>
      <c r="N8" s="34"/>
      <c r="O8" s="20"/>
      <c r="P8" s="20"/>
      <c r="Q8" s="20"/>
      <c r="R8" s="20"/>
      <c r="S8" s="20"/>
    </row>
    <row r="9" spans="2:19" ht="15.75" x14ac:dyDescent="0.25">
      <c r="B9" s="37"/>
      <c r="C9" s="37"/>
      <c r="D9" s="38"/>
      <c r="E9" s="41"/>
      <c r="F9" s="41"/>
      <c r="G9" s="41"/>
      <c r="H9" s="41"/>
      <c r="I9" s="41"/>
      <c r="J9" s="41"/>
      <c r="K9" s="41"/>
      <c r="L9" s="41"/>
      <c r="M9" s="41"/>
      <c r="N9" s="29"/>
      <c r="O9" s="20"/>
      <c r="P9" s="20"/>
      <c r="Q9" s="20"/>
      <c r="R9" s="20"/>
      <c r="S9" s="20"/>
    </row>
    <row r="10" spans="2:19" s="57" customFormat="1" ht="15.75" x14ac:dyDescent="0.25">
      <c r="B10" s="46" t="s">
        <v>97</v>
      </c>
      <c r="C10" s="46"/>
      <c r="D10" s="47">
        <f>costing!H19</f>
        <v>45500000</v>
      </c>
      <c r="E10" s="49">
        <v>3773584.91</v>
      </c>
      <c r="F10" s="49">
        <v>1415094.34</v>
      </c>
      <c r="G10" s="49">
        <v>1358440.03</v>
      </c>
      <c r="H10" s="49">
        <v>1358440.03</v>
      </c>
      <c r="I10" s="49">
        <v>1358440.03</v>
      </c>
      <c r="J10" s="49">
        <v>1358440.03</v>
      </c>
      <c r="K10" s="49">
        <v>1358440.03</v>
      </c>
      <c r="L10" s="49">
        <f>SUM(E10:K10)</f>
        <v>11980879.399999999</v>
      </c>
      <c r="M10" s="49">
        <f>D10-L10</f>
        <v>33519120.600000001</v>
      </c>
      <c r="N10" s="255"/>
      <c r="O10" s="53"/>
      <c r="P10" s="56"/>
      <c r="Q10" s="53"/>
      <c r="R10" s="53"/>
      <c r="S10" s="53" t="s">
        <v>53</v>
      </c>
    </row>
    <row r="11" spans="2:19" ht="15.75" x14ac:dyDescent="0.25">
      <c r="B11" s="251"/>
      <c r="C11" s="251"/>
      <c r="D11" s="252"/>
      <c r="E11" s="253"/>
      <c r="F11" s="253"/>
      <c r="G11" s="253"/>
      <c r="H11" s="253"/>
      <c r="I11" s="253"/>
      <c r="J11" s="253"/>
      <c r="K11" s="253"/>
      <c r="L11" s="253"/>
      <c r="M11" s="253"/>
      <c r="N11" s="255"/>
      <c r="O11" s="66"/>
      <c r="P11" s="24"/>
      <c r="Q11" s="66"/>
      <c r="R11" s="66"/>
      <c r="S11" s="66"/>
    </row>
    <row r="12" spans="2:19" ht="15.75" x14ac:dyDescent="0.25">
      <c r="B12" s="69" t="str">
        <f>costing!L7</f>
        <v>SAD-FOMEMA-01SA</v>
      </c>
      <c r="C12" s="70" t="str">
        <f>costing!C5</f>
        <v>Application Development, Training and Test</v>
      </c>
      <c r="D12" s="59">
        <f>costing!H7</f>
        <v>1805509.4339622643</v>
      </c>
      <c r="E12" s="2">
        <f>E10</f>
        <v>3773584.91</v>
      </c>
      <c r="F12" s="64">
        <f>F10</f>
        <v>1415094.34</v>
      </c>
      <c r="G12" s="64">
        <v>1358440.03</v>
      </c>
      <c r="H12" s="64">
        <v>1358440.03</v>
      </c>
      <c r="I12" s="64">
        <v>1358440.03</v>
      </c>
      <c r="J12" s="64">
        <v>1358440.03</v>
      </c>
      <c r="K12" s="64">
        <v>1358440.03</v>
      </c>
      <c r="L12" s="64">
        <f>SUM(E12:K12)</f>
        <v>11980879.399999999</v>
      </c>
      <c r="M12" s="64">
        <f>D12-E12</f>
        <v>-1968075.4760377358</v>
      </c>
      <c r="N12" s="255"/>
      <c r="O12" s="66"/>
      <c r="P12" s="24"/>
      <c r="Q12" s="66"/>
      <c r="R12" s="66"/>
      <c r="S12" s="66"/>
    </row>
    <row r="13" spans="2:19" ht="15.75" x14ac:dyDescent="0.25">
      <c r="B13" s="69" t="str">
        <f>costing!L9</f>
        <v>SAD-FOMEMA-02DC</v>
      </c>
      <c r="C13" s="70" t="str">
        <f>costing!C8</f>
        <v>Data Center Hardware and Services</v>
      </c>
      <c r="D13" s="59">
        <f>costing!H9</f>
        <v>2366000</v>
      </c>
      <c r="E13" s="64"/>
      <c r="F13" s="64"/>
      <c r="G13" s="64"/>
      <c r="H13" s="64"/>
      <c r="I13" s="64"/>
      <c r="J13" s="64"/>
      <c r="K13" s="64"/>
      <c r="L13" s="64">
        <f t="shared" ref="L13:L17" si="0">SUM(E13:J13)</f>
        <v>0</v>
      </c>
      <c r="M13" s="64">
        <f>D13-E13</f>
        <v>2366000</v>
      </c>
      <c r="N13" s="255"/>
      <c r="O13" s="66"/>
      <c r="P13" s="24"/>
      <c r="Q13" s="66"/>
      <c r="R13" s="66"/>
      <c r="S13" s="66"/>
    </row>
    <row r="14" spans="2:19" ht="15.75" x14ac:dyDescent="0.25">
      <c r="B14" s="69" t="str">
        <f>costing!L11</f>
        <v>SAD-FOMEMA-03SH</v>
      </c>
      <c r="C14" s="70" t="str">
        <f>costing!C10</f>
        <v>FingerPrint Device and Deployment</v>
      </c>
      <c r="D14" s="59">
        <f>costing!H11</f>
        <v>7378867.9245283026</v>
      </c>
      <c r="E14" s="64"/>
      <c r="F14" s="64"/>
      <c r="G14" s="64"/>
      <c r="H14" s="64"/>
      <c r="I14" s="64"/>
      <c r="J14" s="64"/>
      <c r="K14" s="64"/>
      <c r="L14" s="64">
        <f t="shared" si="0"/>
        <v>0</v>
      </c>
      <c r="M14" s="64">
        <f>D14-E14</f>
        <v>7378867.9245283026</v>
      </c>
      <c r="N14" s="255"/>
      <c r="O14" s="66"/>
      <c r="P14" s="24"/>
      <c r="Q14" s="66"/>
      <c r="R14" s="66"/>
      <c r="S14" s="66"/>
    </row>
    <row r="15" spans="2:19" ht="15.75" x14ac:dyDescent="0.25">
      <c r="B15" s="69" t="str">
        <f>costing!L13</f>
        <v>SAD-FOMEMA-04SA</v>
      </c>
      <c r="C15" s="70" t="str">
        <f>costing!C12</f>
        <v>Consultancy Services</v>
      </c>
      <c r="D15" s="59">
        <f>costing!H13</f>
        <v>6370000</v>
      </c>
      <c r="E15" s="64"/>
      <c r="F15" s="64"/>
      <c r="G15" s="64"/>
      <c r="H15" s="64"/>
      <c r="I15" s="64"/>
      <c r="J15" s="64"/>
      <c r="K15" s="64"/>
      <c r="L15" s="64">
        <f t="shared" si="0"/>
        <v>0</v>
      </c>
      <c r="M15" s="64">
        <f>D15-E15</f>
        <v>6370000</v>
      </c>
      <c r="N15" s="255"/>
      <c r="O15" s="66"/>
      <c r="P15" s="24"/>
      <c r="Q15" s="66"/>
      <c r="R15" s="66"/>
      <c r="S15" s="66"/>
    </row>
    <row r="16" spans="2:19" ht="15.75" x14ac:dyDescent="0.25">
      <c r="B16" s="69" t="str">
        <f>costing!L16</f>
        <v>SAD-FOMEMA-05MS</v>
      </c>
      <c r="C16" s="70" t="str">
        <f>costing!C14</f>
        <v>Annual Maintenance for 10 Years</v>
      </c>
      <c r="D16" s="59">
        <f>costing!H16</f>
        <v>27579622.641509436</v>
      </c>
      <c r="E16" s="64"/>
      <c r="F16" s="64"/>
      <c r="G16" s="64"/>
      <c r="H16" s="64"/>
      <c r="I16" s="64"/>
      <c r="J16" s="64"/>
      <c r="K16" s="64"/>
      <c r="L16" s="64">
        <f t="shared" si="0"/>
        <v>0</v>
      </c>
      <c r="M16" s="64">
        <f>D16-E16</f>
        <v>27579622.641509436</v>
      </c>
      <c r="N16" s="255"/>
      <c r="O16" s="66"/>
      <c r="P16" s="24"/>
      <c r="Q16" s="66"/>
      <c r="R16" s="66"/>
      <c r="S16" s="66"/>
    </row>
    <row r="17" spans="2:19" ht="15.75" x14ac:dyDescent="0.25">
      <c r="B17" s="69" t="str">
        <f>costing!L18</f>
        <v>SAD-FOMEMA-06SA</v>
      </c>
      <c r="C17" s="70" t="str">
        <f>costing!C18</f>
        <v>Finance Charges</v>
      </c>
      <c r="D17" s="59"/>
      <c r="E17" s="64"/>
      <c r="F17" s="64"/>
      <c r="G17" s="64"/>
      <c r="H17" s="64"/>
      <c r="I17" s="64"/>
      <c r="J17" s="64"/>
      <c r="K17" s="64"/>
      <c r="L17" s="64">
        <f t="shared" si="0"/>
        <v>0</v>
      </c>
      <c r="M17" s="64"/>
      <c r="N17" s="255"/>
      <c r="O17" s="66"/>
      <c r="P17" s="24"/>
      <c r="Q17" s="66"/>
      <c r="R17" s="66"/>
      <c r="S17" s="66"/>
    </row>
    <row r="18" spans="2:19" ht="15.75" x14ac:dyDescent="0.25">
      <c r="B18" s="71"/>
      <c r="C18" s="71"/>
      <c r="D18" s="72"/>
      <c r="E18" s="75"/>
      <c r="F18" s="75"/>
      <c r="G18" s="75"/>
      <c r="H18" s="75"/>
      <c r="I18" s="75"/>
      <c r="J18" s="75"/>
      <c r="K18" s="75"/>
      <c r="L18" s="75"/>
      <c r="M18" s="76"/>
      <c r="N18" s="29"/>
      <c r="O18" s="20"/>
      <c r="P18" s="81"/>
      <c r="Q18" s="20"/>
      <c r="R18" s="20"/>
      <c r="S18" s="20"/>
    </row>
    <row r="19" spans="2:19" ht="16.5" thickBot="1" x14ac:dyDescent="0.3">
      <c r="B19" s="82"/>
      <c r="C19" s="82"/>
      <c r="D19" s="83">
        <f t="shared" ref="D19:M19" si="1">SUM(D12:D16)</f>
        <v>45500000</v>
      </c>
      <c r="E19" s="86">
        <f t="shared" si="1"/>
        <v>3773584.91</v>
      </c>
      <c r="F19" s="86">
        <f t="shared" si="1"/>
        <v>1415094.34</v>
      </c>
      <c r="G19" s="86">
        <f t="shared" si="1"/>
        <v>1358440.03</v>
      </c>
      <c r="H19" s="86">
        <f t="shared" si="1"/>
        <v>1358440.03</v>
      </c>
      <c r="I19" s="86">
        <f t="shared" si="1"/>
        <v>1358440.03</v>
      </c>
      <c r="J19" s="86">
        <f t="shared" si="1"/>
        <v>1358440.03</v>
      </c>
      <c r="K19" s="86">
        <f t="shared" si="1"/>
        <v>1358440.03</v>
      </c>
      <c r="L19" s="86">
        <f>SUM(L12:L16)</f>
        <v>11980879.399999999</v>
      </c>
      <c r="M19" s="86">
        <f t="shared" si="1"/>
        <v>41726415.090000004</v>
      </c>
      <c r="N19" s="256"/>
      <c r="O19" s="85"/>
      <c r="P19" s="85"/>
      <c r="Q19" s="85"/>
      <c r="R19" s="85"/>
      <c r="S19" s="85"/>
    </row>
    <row r="20" spans="2:19" ht="16.5" thickTop="1" x14ac:dyDescent="0.25">
      <c r="B20" s="20"/>
      <c r="C20" s="20"/>
      <c r="D20" s="20"/>
      <c r="E20" s="95">
        <f>E19*6%</f>
        <v>226415.09460000001</v>
      </c>
      <c r="F20" s="95">
        <f t="shared" ref="F20:L20" si="2">F19*6%</f>
        <v>84905.660400000008</v>
      </c>
      <c r="G20" s="95">
        <f t="shared" si="2"/>
        <v>81506.401799999992</v>
      </c>
      <c r="H20" s="95">
        <f t="shared" si="2"/>
        <v>81506.401799999992</v>
      </c>
      <c r="I20" s="95">
        <f t="shared" si="2"/>
        <v>81506.401799999992</v>
      </c>
      <c r="J20" s="95">
        <f t="shared" si="2"/>
        <v>81506.401799999992</v>
      </c>
      <c r="K20" s="95">
        <f t="shared" si="2"/>
        <v>81506.401799999992</v>
      </c>
      <c r="L20" s="95">
        <f t="shared" si="2"/>
        <v>718852.76399999985</v>
      </c>
      <c r="M20" s="29"/>
      <c r="N20" s="29"/>
      <c r="O20" s="20"/>
      <c r="P20" s="20"/>
      <c r="Q20" s="20"/>
      <c r="R20" s="20"/>
      <c r="S20" s="20"/>
    </row>
    <row r="21" spans="2:19" ht="15.75" x14ac:dyDescent="0.25">
      <c r="B21" s="20"/>
      <c r="C21" s="20"/>
      <c r="D21" s="20"/>
      <c r="E21" s="95">
        <f>E19+E20</f>
        <v>4000000.0046000001</v>
      </c>
      <c r="F21" s="95">
        <f t="shared" ref="F21:L21" si="3">F19+F20</f>
        <v>1500000.0004</v>
      </c>
      <c r="G21" s="95">
        <f t="shared" si="3"/>
        <v>1439946.4317999999</v>
      </c>
      <c r="H21" s="95">
        <f t="shared" si="3"/>
        <v>1439946.4317999999</v>
      </c>
      <c r="I21" s="95">
        <f t="shared" si="3"/>
        <v>1439946.4317999999</v>
      </c>
      <c r="J21" s="95">
        <f t="shared" si="3"/>
        <v>1439946.4317999999</v>
      </c>
      <c r="K21" s="95">
        <f t="shared" si="3"/>
        <v>1439946.4317999999</v>
      </c>
      <c r="L21" s="95">
        <f t="shared" si="3"/>
        <v>12699732.163999999</v>
      </c>
      <c r="M21" s="96"/>
      <c r="N21" s="96"/>
      <c r="O21" s="20"/>
      <c r="P21" s="20"/>
      <c r="Q21" s="20"/>
      <c r="R21" s="20"/>
      <c r="S21" s="20"/>
    </row>
    <row r="22" spans="2:19" ht="15.75" x14ac:dyDescent="0.25">
      <c r="B22" s="20"/>
      <c r="C22" s="20"/>
      <c r="D22" s="30"/>
      <c r="E22" s="95"/>
      <c r="F22" s="95"/>
      <c r="G22" s="95"/>
      <c r="H22" s="95"/>
      <c r="I22" s="95"/>
      <c r="J22" s="95"/>
      <c r="K22" s="95"/>
      <c r="L22" s="96"/>
      <c r="M22" s="96"/>
      <c r="N22" s="96"/>
      <c r="O22" s="20"/>
      <c r="P22" s="20"/>
      <c r="Q22" s="20"/>
      <c r="R22" s="20"/>
      <c r="S22" s="20"/>
    </row>
    <row r="23" spans="2:19" ht="15.75" x14ac:dyDescent="0.25">
      <c r="B23" s="20"/>
      <c r="C23" s="20"/>
      <c r="D23" s="30"/>
      <c r="E23" s="97"/>
      <c r="F23" s="97"/>
      <c r="G23" s="97"/>
      <c r="H23" s="97"/>
      <c r="I23" s="97"/>
      <c r="J23" s="97"/>
      <c r="K23" s="97"/>
      <c r="L23" s="96"/>
      <c r="M23" s="96"/>
      <c r="N23" s="96"/>
      <c r="O23" s="20"/>
      <c r="P23" s="20"/>
      <c r="Q23" s="20"/>
      <c r="R23" s="20"/>
      <c r="S23" s="20"/>
    </row>
    <row r="24" spans="2:19" ht="15.75" x14ac:dyDescent="0.25">
      <c r="D24" s="30"/>
      <c r="E24" s="29"/>
      <c r="F24" s="29"/>
      <c r="G24" s="29"/>
      <c r="H24" s="29"/>
      <c r="I24" s="29"/>
      <c r="J24" s="29"/>
      <c r="K24" s="29"/>
      <c r="L24" s="101"/>
      <c r="M24" s="101"/>
      <c r="N24" s="101"/>
    </row>
    <row r="25" spans="2:19" ht="15.75" x14ac:dyDescent="0.25">
      <c r="D25" s="30"/>
      <c r="E25" s="95"/>
      <c r="F25" s="95"/>
      <c r="G25" s="95"/>
      <c r="H25" s="95"/>
      <c r="I25" s="95"/>
      <c r="J25" s="95"/>
      <c r="K25" s="95"/>
      <c r="L25" s="101"/>
      <c r="M25" s="101"/>
      <c r="N25" s="101"/>
    </row>
    <row r="26" spans="2:19" ht="15.75" x14ac:dyDescent="0.25">
      <c r="D26" s="30"/>
      <c r="E26" s="29"/>
      <c r="F26" s="29"/>
      <c r="G26" s="29"/>
      <c r="H26" s="29"/>
      <c r="I26" s="29"/>
      <c r="J26" s="29"/>
      <c r="K26" s="29"/>
      <c r="L26" s="101"/>
      <c r="M26" s="101"/>
      <c r="N26" s="101"/>
    </row>
    <row r="27" spans="2:19" ht="15.75" x14ac:dyDescent="0.25">
      <c r="D27" s="30"/>
      <c r="E27" s="29"/>
      <c r="F27" s="29"/>
      <c r="G27" s="29"/>
      <c r="H27" s="29"/>
      <c r="I27" s="29"/>
      <c r="J27" s="29"/>
      <c r="K27" s="29"/>
      <c r="L27" s="101"/>
      <c r="M27" s="101"/>
      <c r="N27" s="101"/>
    </row>
    <row r="28" spans="2:19" ht="15.75" x14ac:dyDescent="0.25">
      <c r="D28" s="30"/>
      <c r="E28" s="29"/>
      <c r="F28" s="29"/>
      <c r="G28" s="29"/>
      <c r="H28" s="29"/>
      <c r="I28" s="29"/>
      <c r="J28" s="29"/>
      <c r="K28" s="29"/>
      <c r="L28" s="101"/>
      <c r="M28" s="101"/>
      <c r="N28" s="101"/>
    </row>
    <row r="29" spans="2:19" x14ac:dyDescent="0.25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57"/>
    </row>
    <row r="30" spans="2:19" x14ac:dyDescent="0.25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57"/>
    </row>
    <row r="37" spans="4:14" ht="15.75" x14ac:dyDescent="0.25">
      <c r="D37" s="20"/>
      <c r="E37" s="81"/>
      <c r="F37" s="81"/>
      <c r="G37" s="81"/>
      <c r="H37" s="81"/>
      <c r="I37" s="81"/>
      <c r="J37" s="81"/>
      <c r="K37" s="81"/>
      <c r="L37" s="81"/>
      <c r="M37" s="20"/>
      <c r="N37" s="257"/>
    </row>
    <row r="38" spans="4:14" ht="15.75" x14ac:dyDescent="0.25">
      <c r="D38" s="20"/>
      <c r="E38" s="81"/>
      <c r="F38" s="81"/>
      <c r="G38" s="81"/>
      <c r="H38" s="81"/>
      <c r="I38" s="81"/>
      <c r="J38" s="81"/>
      <c r="K38" s="81"/>
      <c r="L38" s="81"/>
      <c r="M38" s="20"/>
      <c r="N38" s="257"/>
    </row>
    <row r="39" spans="4:14" ht="15.75" x14ac:dyDescent="0.25">
      <c r="D39" s="20"/>
      <c r="E39" s="103"/>
      <c r="F39" s="103"/>
      <c r="G39" s="103"/>
      <c r="H39" s="103"/>
      <c r="I39" s="103"/>
      <c r="J39" s="103"/>
      <c r="K39" s="103"/>
      <c r="L39" s="103"/>
      <c r="M39" s="20"/>
      <c r="N39" s="81"/>
    </row>
    <row r="40" spans="4:14" ht="15.75" x14ac:dyDescent="0.25">
      <c r="E40" s="81"/>
      <c r="F40" s="81"/>
      <c r="G40" s="81"/>
      <c r="H40" s="81"/>
      <c r="I40" s="81"/>
      <c r="J40" s="81"/>
      <c r="K40" s="81"/>
      <c r="L40" s="81"/>
      <c r="M40" s="20"/>
      <c r="N40" s="81"/>
    </row>
    <row r="41" spans="4:14" ht="15.75" x14ac:dyDescent="0.25">
      <c r="E41" s="81"/>
      <c r="F41" s="81"/>
      <c r="G41" s="81"/>
      <c r="H41" s="81"/>
      <c r="I41" s="81"/>
      <c r="J41" s="81"/>
      <c r="K41" s="81"/>
      <c r="L41" s="81"/>
      <c r="M41" s="20"/>
      <c r="N41" s="81"/>
    </row>
  </sheetData>
  <pageMargins left="0.7" right="0.7" top="0.75" bottom="0.75" header="0.3" footer="0.3"/>
  <pageSetup paperSize="9" scale="2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workbookViewId="0">
      <pane ySplit="1" topLeftCell="A123" activePane="bottomLeft" state="frozen"/>
      <selection activeCell="C1" sqref="C1"/>
      <selection pane="bottomLeft" activeCell="F142" sqref="F142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1" bestFit="1" customWidth="1"/>
    <col min="5" max="5" width="21.5703125" bestFit="1" customWidth="1"/>
    <col min="6" max="6" width="14.7109375" style="326" bestFit="1" customWidth="1"/>
    <col min="8" max="8" width="34.5703125" bestFit="1" customWidth="1"/>
    <col min="11" max="11" width="46.5703125" bestFit="1" customWidth="1"/>
    <col min="13" max="13" width="13.28515625" bestFit="1" customWidth="1"/>
    <col min="14" max="14" width="11.5703125" bestFit="1" customWidth="1"/>
    <col min="15" max="17" width="13.28515625" bestFit="1" customWidth="1"/>
    <col min="18" max="18" width="11.5703125" bestFit="1" customWidth="1"/>
    <col min="19" max="19" width="14.28515625" bestFit="1" customWidth="1"/>
    <col min="20" max="20" width="12.28515625" bestFit="1" customWidth="1"/>
  </cols>
  <sheetData>
    <row r="1" spans="1:19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s="326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</row>
    <row r="2" spans="1:19" x14ac:dyDescent="0.25">
      <c r="A2" t="s">
        <v>120</v>
      </c>
      <c r="B2">
        <v>100209868</v>
      </c>
      <c r="C2">
        <v>5000012259</v>
      </c>
      <c r="D2">
        <v>512001</v>
      </c>
      <c r="E2" t="s">
        <v>121</v>
      </c>
      <c r="F2" s="326">
        <v>-330188</v>
      </c>
      <c r="H2" t="s">
        <v>122</v>
      </c>
      <c r="J2" t="s">
        <v>401</v>
      </c>
      <c r="K2" t="s">
        <v>123</v>
      </c>
      <c r="L2" t="s">
        <v>115</v>
      </c>
      <c r="M2" s="293"/>
      <c r="N2" s="293"/>
      <c r="O2" s="293">
        <f>F2</f>
        <v>-330188</v>
      </c>
      <c r="P2" s="293"/>
      <c r="Q2" s="293"/>
      <c r="R2" s="293"/>
      <c r="S2" s="293"/>
    </row>
    <row r="3" spans="1:19" x14ac:dyDescent="0.25">
      <c r="A3" t="s">
        <v>120</v>
      </c>
      <c r="B3">
        <v>100209870</v>
      </c>
      <c r="C3">
        <v>5000012261</v>
      </c>
      <c r="D3">
        <v>512001</v>
      </c>
      <c r="E3" t="s">
        <v>121</v>
      </c>
      <c r="F3" s="326">
        <v>-320188.68</v>
      </c>
      <c r="H3" t="s">
        <v>122</v>
      </c>
      <c r="J3" t="s">
        <v>401</v>
      </c>
      <c r="K3" t="s">
        <v>123</v>
      </c>
      <c r="L3" t="s">
        <v>115</v>
      </c>
      <c r="M3" s="293"/>
      <c r="N3" s="293"/>
      <c r="O3" s="293">
        <f t="shared" ref="O3:O11" si="0">F3</f>
        <v>-320188.68</v>
      </c>
      <c r="P3" s="293"/>
      <c r="Q3" s="293"/>
      <c r="R3" s="293"/>
      <c r="S3" s="293"/>
    </row>
    <row r="4" spans="1:19" x14ac:dyDescent="0.25">
      <c r="A4" t="s">
        <v>120</v>
      </c>
      <c r="B4">
        <v>100209872</v>
      </c>
      <c r="C4">
        <v>5000012263</v>
      </c>
      <c r="D4">
        <v>512001</v>
      </c>
      <c r="E4" t="s">
        <v>121</v>
      </c>
      <c r="F4" s="326">
        <v>-330188.68</v>
      </c>
      <c r="H4" t="s">
        <v>122</v>
      </c>
      <c r="J4" t="s">
        <v>401</v>
      </c>
      <c r="K4" t="s">
        <v>123</v>
      </c>
      <c r="L4" t="s">
        <v>115</v>
      </c>
      <c r="M4" s="293"/>
      <c r="N4" s="293"/>
      <c r="O4" s="293">
        <f t="shared" si="0"/>
        <v>-330188.68</v>
      </c>
      <c r="P4" s="293"/>
      <c r="Q4" s="293"/>
      <c r="R4" s="293"/>
      <c r="S4" s="293"/>
    </row>
    <row r="5" spans="1:19" x14ac:dyDescent="0.25">
      <c r="A5" t="s">
        <v>120</v>
      </c>
      <c r="B5">
        <v>100209866</v>
      </c>
      <c r="C5">
        <v>5000012257</v>
      </c>
      <c r="D5">
        <v>512001</v>
      </c>
      <c r="E5" t="s">
        <v>121</v>
      </c>
      <c r="F5" s="326">
        <v>330188</v>
      </c>
      <c r="H5" t="s">
        <v>122</v>
      </c>
      <c r="J5" t="s">
        <v>401</v>
      </c>
      <c r="K5" t="s">
        <v>123</v>
      </c>
      <c r="L5" t="s">
        <v>115</v>
      </c>
      <c r="M5" s="293"/>
      <c r="N5" s="293"/>
      <c r="O5" s="293">
        <f t="shared" si="0"/>
        <v>330188</v>
      </c>
      <c r="P5" s="293"/>
      <c r="Q5" s="293"/>
      <c r="R5" s="293"/>
      <c r="S5" s="293"/>
    </row>
    <row r="6" spans="1:19" x14ac:dyDescent="0.25">
      <c r="A6" t="s">
        <v>120</v>
      </c>
      <c r="B6">
        <v>100209869</v>
      </c>
      <c r="C6">
        <v>5000012260</v>
      </c>
      <c r="D6">
        <v>512001</v>
      </c>
      <c r="E6" t="s">
        <v>121</v>
      </c>
      <c r="F6" s="326">
        <v>320188.68</v>
      </c>
      <c r="H6" t="s">
        <v>122</v>
      </c>
      <c r="J6" t="s">
        <v>401</v>
      </c>
      <c r="K6" t="s">
        <v>123</v>
      </c>
      <c r="L6" t="s">
        <v>115</v>
      </c>
      <c r="M6" s="293"/>
      <c r="N6" s="293"/>
      <c r="O6" s="293">
        <f t="shared" si="0"/>
        <v>320188.68</v>
      </c>
      <c r="P6" s="293"/>
      <c r="Q6" s="293"/>
      <c r="R6" s="293"/>
      <c r="S6" s="293"/>
    </row>
    <row r="7" spans="1:19" x14ac:dyDescent="0.25">
      <c r="A7" t="s">
        <v>120</v>
      </c>
      <c r="B7">
        <v>100209871</v>
      </c>
      <c r="C7">
        <v>5000012262</v>
      </c>
      <c r="D7">
        <v>512001</v>
      </c>
      <c r="E7" t="s">
        <v>121</v>
      </c>
      <c r="F7" s="326">
        <v>330188.68</v>
      </c>
      <c r="H7" t="s">
        <v>122</v>
      </c>
      <c r="J7" t="s">
        <v>401</v>
      </c>
      <c r="K7" t="s">
        <v>123</v>
      </c>
      <c r="L7" t="s">
        <v>115</v>
      </c>
      <c r="M7" s="293"/>
      <c r="N7" s="293"/>
      <c r="O7" s="293">
        <f t="shared" si="0"/>
        <v>330188.68</v>
      </c>
      <c r="P7" s="293"/>
      <c r="Q7" s="293"/>
      <c r="R7" s="293"/>
      <c r="S7" s="293"/>
    </row>
    <row r="8" spans="1:19" x14ac:dyDescent="0.25">
      <c r="A8" t="s">
        <v>120</v>
      </c>
      <c r="B8">
        <v>100209873</v>
      </c>
      <c r="C8">
        <v>5000012264</v>
      </c>
      <c r="D8">
        <v>512001</v>
      </c>
      <c r="E8" t="s">
        <v>121</v>
      </c>
      <c r="F8" s="331">
        <v>330188.68</v>
      </c>
      <c r="H8" t="s">
        <v>122</v>
      </c>
      <c r="J8" t="s">
        <v>401</v>
      </c>
      <c r="K8" t="s">
        <v>123</v>
      </c>
      <c r="L8" t="s">
        <v>115</v>
      </c>
      <c r="M8" s="293"/>
      <c r="N8" s="293"/>
      <c r="O8" s="293">
        <f t="shared" si="0"/>
        <v>330188.68</v>
      </c>
      <c r="P8" s="293"/>
      <c r="Q8" s="293"/>
      <c r="R8" s="293"/>
      <c r="S8" s="293"/>
    </row>
    <row r="9" spans="1:19" x14ac:dyDescent="0.25">
      <c r="A9" t="s">
        <v>120</v>
      </c>
      <c r="B9">
        <v>100209865</v>
      </c>
      <c r="C9">
        <v>5000012256</v>
      </c>
      <c r="D9">
        <v>512001</v>
      </c>
      <c r="E9" t="s">
        <v>124</v>
      </c>
      <c r="F9" s="331">
        <v>1900800</v>
      </c>
      <c r="H9" t="s">
        <v>122</v>
      </c>
      <c r="I9">
        <v>1900800</v>
      </c>
      <c r="J9" t="s">
        <v>401</v>
      </c>
      <c r="K9" t="s">
        <v>125</v>
      </c>
      <c r="L9" t="s">
        <v>115</v>
      </c>
      <c r="M9" s="293"/>
      <c r="N9" s="293"/>
      <c r="O9" s="293"/>
      <c r="P9" s="293">
        <f>F9</f>
        <v>1900800</v>
      </c>
      <c r="Q9" s="293"/>
      <c r="R9" s="293"/>
      <c r="S9" s="293"/>
    </row>
    <row r="10" spans="1:19" x14ac:dyDescent="0.25">
      <c r="A10" t="s">
        <v>120</v>
      </c>
      <c r="B10">
        <v>100209867</v>
      </c>
      <c r="C10">
        <v>5000012258</v>
      </c>
      <c r="D10">
        <v>512001</v>
      </c>
      <c r="E10" t="s">
        <v>124</v>
      </c>
      <c r="F10" s="331">
        <v>672610.38</v>
      </c>
      <c r="H10" t="s">
        <v>122</v>
      </c>
      <c r="J10" t="s">
        <v>401</v>
      </c>
      <c r="K10" t="s">
        <v>126</v>
      </c>
      <c r="L10" t="s">
        <v>115</v>
      </c>
      <c r="M10" s="293"/>
      <c r="N10" s="293"/>
      <c r="O10" s="293"/>
      <c r="P10" s="293">
        <f>F10</f>
        <v>672610.38</v>
      </c>
      <c r="Q10" s="293"/>
      <c r="R10" s="293"/>
      <c r="S10" s="293"/>
    </row>
    <row r="11" spans="1:19" x14ac:dyDescent="0.25">
      <c r="A11" t="s">
        <v>127</v>
      </c>
      <c r="B11">
        <v>100210265</v>
      </c>
      <c r="C11">
        <v>5000012300</v>
      </c>
      <c r="D11">
        <v>524001</v>
      </c>
      <c r="E11" t="s">
        <v>121</v>
      </c>
      <c r="F11" s="331">
        <v>660000</v>
      </c>
      <c r="H11" t="s">
        <v>128</v>
      </c>
      <c r="J11" t="s">
        <v>401</v>
      </c>
      <c r="K11" t="s">
        <v>129</v>
      </c>
      <c r="L11" t="s">
        <v>115</v>
      </c>
      <c r="M11" s="293"/>
      <c r="N11" s="293"/>
      <c r="O11" s="293">
        <f t="shared" si="0"/>
        <v>660000</v>
      </c>
      <c r="P11" s="293"/>
      <c r="Q11" s="293"/>
      <c r="R11" s="293"/>
      <c r="S11" s="293"/>
    </row>
    <row r="12" spans="1:19" x14ac:dyDescent="0.25">
      <c r="A12" t="s">
        <v>150</v>
      </c>
      <c r="B12">
        <v>100215109</v>
      </c>
      <c r="C12">
        <v>117001576</v>
      </c>
      <c r="D12">
        <v>512001</v>
      </c>
      <c r="E12" t="s">
        <v>121</v>
      </c>
      <c r="F12" s="326">
        <v>1.65</v>
      </c>
      <c r="G12" t="s">
        <v>151</v>
      </c>
      <c r="H12" t="s">
        <v>122</v>
      </c>
      <c r="I12" t="s">
        <v>152</v>
      </c>
      <c r="J12" t="s">
        <v>153</v>
      </c>
      <c r="L12" t="s">
        <v>115</v>
      </c>
      <c r="M12" s="293"/>
      <c r="N12" s="293"/>
      <c r="O12" s="293">
        <f>F12</f>
        <v>1.65</v>
      </c>
      <c r="P12" s="293"/>
      <c r="Q12" s="293"/>
      <c r="R12" s="293"/>
      <c r="S12" s="293"/>
    </row>
    <row r="13" spans="1:19" x14ac:dyDescent="0.25">
      <c r="A13" t="s">
        <v>150</v>
      </c>
      <c r="B13">
        <v>100214983</v>
      </c>
      <c r="C13">
        <v>117001577</v>
      </c>
      <c r="D13">
        <v>512001</v>
      </c>
      <c r="E13" t="s">
        <v>121</v>
      </c>
      <c r="F13" s="326">
        <v>5</v>
      </c>
      <c r="G13" t="s">
        <v>154</v>
      </c>
      <c r="H13" t="s">
        <v>122</v>
      </c>
      <c r="I13" t="s">
        <v>152</v>
      </c>
      <c r="J13" t="s">
        <v>153</v>
      </c>
      <c r="L13" t="s">
        <v>115</v>
      </c>
      <c r="M13" s="293"/>
      <c r="N13" s="293"/>
      <c r="O13" s="293">
        <f>F13</f>
        <v>5</v>
      </c>
      <c r="P13" s="293"/>
      <c r="Q13" s="293"/>
      <c r="R13" s="293"/>
      <c r="S13" s="293"/>
    </row>
    <row r="14" spans="1:19" x14ac:dyDescent="0.25">
      <c r="A14" t="s">
        <v>150</v>
      </c>
      <c r="B14">
        <v>100215109</v>
      </c>
      <c r="C14">
        <v>117001576</v>
      </c>
      <c r="D14">
        <v>512001</v>
      </c>
      <c r="E14" t="s">
        <v>124</v>
      </c>
      <c r="F14" s="326">
        <v>3.35</v>
      </c>
      <c r="G14" t="s">
        <v>151</v>
      </c>
      <c r="H14" t="s">
        <v>122</v>
      </c>
      <c r="I14" t="s">
        <v>152</v>
      </c>
      <c r="J14" t="s">
        <v>153</v>
      </c>
      <c r="L14" t="s">
        <v>115</v>
      </c>
      <c r="M14" s="293"/>
      <c r="N14" s="293"/>
      <c r="O14" s="293"/>
      <c r="P14" s="293">
        <f>F14</f>
        <v>3.35</v>
      </c>
      <c r="Q14" s="293"/>
      <c r="R14" s="293"/>
      <c r="S14" s="293"/>
    </row>
    <row r="15" spans="1:19" x14ac:dyDescent="0.25">
      <c r="A15" t="s">
        <v>150</v>
      </c>
      <c r="B15">
        <v>100214982</v>
      </c>
      <c r="C15">
        <v>117001575</v>
      </c>
      <c r="D15">
        <v>512001</v>
      </c>
      <c r="E15" t="s">
        <v>124</v>
      </c>
      <c r="F15" s="326">
        <v>5</v>
      </c>
      <c r="G15" t="s">
        <v>155</v>
      </c>
      <c r="H15" t="s">
        <v>122</v>
      </c>
      <c r="I15" t="s">
        <v>152</v>
      </c>
      <c r="J15" t="s">
        <v>153</v>
      </c>
      <c r="L15" t="s">
        <v>115</v>
      </c>
      <c r="M15" s="293"/>
      <c r="N15" s="293"/>
      <c r="O15" s="293"/>
      <c r="P15" s="293">
        <f>F15</f>
        <v>5</v>
      </c>
      <c r="Q15" s="293"/>
      <c r="R15" s="293"/>
      <c r="S15" s="293"/>
    </row>
    <row r="16" spans="1:19" x14ac:dyDescent="0.25">
      <c r="A16" t="s">
        <v>156</v>
      </c>
      <c r="B16">
        <v>100212797</v>
      </c>
      <c r="C16">
        <v>5000012529</v>
      </c>
      <c r="D16">
        <v>524001</v>
      </c>
      <c r="E16" t="s">
        <v>157</v>
      </c>
      <c r="F16" s="326">
        <v>7930</v>
      </c>
      <c r="H16" t="s">
        <v>128</v>
      </c>
      <c r="J16" t="s">
        <v>401</v>
      </c>
      <c r="K16" t="s">
        <v>158</v>
      </c>
      <c r="L16" t="s">
        <v>115</v>
      </c>
      <c r="M16" s="293"/>
      <c r="N16" s="293">
        <f>F16</f>
        <v>7930</v>
      </c>
      <c r="O16" s="293"/>
      <c r="P16" s="293"/>
      <c r="Q16" s="293"/>
      <c r="R16" s="293"/>
      <c r="S16" s="293"/>
    </row>
    <row r="17" spans="1:19" x14ac:dyDescent="0.25">
      <c r="A17" t="s">
        <v>156</v>
      </c>
      <c r="B17">
        <v>100212797</v>
      </c>
      <c r="C17">
        <v>5000012529</v>
      </c>
      <c r="D17">
        <v>524001</v>
      </c>
      <c r="E17" t="s">
        <v>157</v>
      </c>
      <c r="F17" s="326">
        <v>3980</v>
      </c>
      <c r="H17" t="s">
        <v>128</v>
      </c>
      <c r="J17" t="s">
        <v>401</v>
      </c>
      <c r="K17" t="s">
        <v>159</v>
      </c>
      <c r="L17" t="s">
        <v>115</v>
      </c>
      <c r="M17" s="293"/>
      <c r="N17" s="293">
        <f>F17</f>
        <v>3980</v>
      </c>
      <c r="O17" s="293"/>
      <c r="P17" s="293"/>
      <c r="Q17" s="293"/>
      <c r="R17" s="293"/>
      <c r="S17" s="293"/>
    </row>
    <row r="18" spans="1:19" x14ac:dyDescent="0.25">
      <c r="A18" t="s">
        <v>164</v>
      </c>
      <c r="B18">
        <v>100217191</v>
      </c>
      <c r="C18">
        <v>117002368</v>
      </c>
      <c r="D18">
        <v>512001</v>
      </c>
      <c r="E18" t="s">
        <v>121</v>
      </c>
      <c r="F18" s="326">
        <v>12249.53</v>
      </c>
      <c r="G18" t="s">
        <v>165</v>
      </c>
      <c r="H18" t="s">
        <v>122</v>
      </c>
      <c r="I18" t="s">
        <v>166</v>
      </c>
      <c r="J18" t="s">
        <v>167</v>
      </c>
      <c r="L18" t="s">
        <v>115</v>
      </c>
      <c r="M18" s="293"/>
      <c r="N18" s="293"/>
      <c r="O18" s="293">
        <f>F18</f>
        <v>12249.53</v>
      </c>
      <c r="P18" s="293"/>
      <c r="Q18" s="293"/>
      <c r="R18" s="293"/>
      <c r="S18" s="293"/>
    </row>
    <row r="19" spans="1:19" x14ac:dyDescent="0.25">
      <c r="A19" t="s">
        <v>164</v>
      </c>
      <c r="B19">
        <v>100217191</v>
      </c>
      <c r="C19">
        <v>117002368</v>
      </c>
      <c r="D19">
        <v>512001</v>
      </c>
      <c r="E19" t="s">
        <v>121</v>
      </c>
      <c r="F19" s="326">
        <v>2</v>
      </c>
      <c r="G19" t="s">
        <v>168</v>
      </c>
      <c r="H19" t="s">
        <v>122</v>
      </c>
      <c r="I19" t="s">
        <v>166</v>
      </c>
      <c r="J19" t="s">
        <v>167</v>
      </c>
      <c r="L19" t="s">
        <v>115</v>
      </c>
      <c r="M19" s="293"/>
      <c r="N19" s="293"/>
      <c r="O19" s="293">
        <f>F19</f>
        <v>2</v>
      </c>
      <c r="P19" s="293"/>
      <c r="Q19" s="293"/>
      <c r="R19" s="293"/>
      <c r="S19" s="293"/>
    </row>
    <row r="20" spans="1:19" s="254" customFormat="1" x14ac:dyDescent="0.25">
      <c r="A20" s="254" t="s">
        <v>163</v>
      </c>
      <c r="B20" s="254">
        <v>100215620</v>
      </c>
      <c r="C20" s="254">
        <v>5000012705</v>
      </c>
      <c r="D20" s="254">
        <v>524001</v>
      </c>
      <c r="E20" s="254" t="s">
        <v>121</v>
      </c>
      <c r="F20" s="331">
        <v>4725000</v>
      </c>
      <c r="H20" s="254" t="s">
        <v>128</v>
      </c>
      <c r="J20" s="254" t="s">
        <v>401</v>
      </c>
      <c r="K20" s="254" t="s">
        <v>169</v>
      </c>
      <c r="L20" s="254" t="s">
        <v>115</v>
      </c>
      <c r="M20" s="304">
        <v>1000000</v>
      </c>
      <c r="N20" s="304"/>
      <c r="O20" s="304"/>
      <c r="P20" s="304"/>
      <c r="Q20" s="304">
        <v>3725000</v>
      </c>
      <c r="R20" s="304"/>
      <c r="S20" s="304"/>
    </row>
    <row r="21" spans="1:19" x14ac:dyDescent="0.25">
      <c r="A21" t="s">
        <v>170</v>
      </c>
      <c r="B21">
        <v>100215786</v>
      </c>
      <c r="C21">
        <v>5000012718</v>
      </c>
      <c r="D21">
        <v>512001</v>
      </c>
      <c r="E21" t="s">
        <v>157</v>
      </c>
      <c r="F21" s="326">
        <v>14000</v>
      </c>
      <c r="H21" t="s">
        <v>122</v>
      </c>
      <c r="J21" t="s">
        <v>401</v>
      </c>
      <c r="K21" t="s">
        <v>171</v>
      </c>
      <c r="L21" t="s">
        <v>115</v>
      </c>
      <c r="M21" s="293"/>
      <c r="N21" s="293">
        <f>F21</f>
        <v>14000</v>
      </c>
      <c r="O21" s="293"/>
      <c r="P21" s="293"/>
      <c r="Q21" s="293"/>
      <c r="R21" s="293"/>
      <c r="S21" s="293"/>
    </row>
    <row r="22" spans="1:19" x14ac:dyDescent="0.25">
      <c r="A22" t="s">
        <v>170</v>
      </c>
      <c r="B22">
        <v>100215786</v>
      </c>
      <c r="C22">
        <v>5000012718</v>
      </c>
      <c r="D22">
        <v>512001</v>
      </c>
      <c r="E22" t="s">
        <v>157</v>
      </c>
      <c r="F22" s="326">
        <v>79200</v>
      </c>
      <c r="H22" t="s">
        <v>122</v>
      </c>
      <c r="J22" t="s">
        <v>401</v>
      </c>
      <c r="K22" t="s">
        <v>172</v>
      </c>
      <c r="L22" t="s">
        <v>115</v>
      </c>
      <c r="M22" s="293"/>
      <c r="N22" s="293">
        <f>F22</f>
        <v>79200</v>
      </c>
      <c r="O22" s="293"/>
      <c r="P22" s="293"/>
      <c r="Q22" s="293"/>
      <c r="R22" s="293"/>
      <c r="S22" s="293"/>
    </row>
    <row r="23" spans="1:19" x14ac:dyDescent="0.25">
      <c r="A23" t="s">
        <v>170</v>
      </c>
      <c r="B23">
        <v>100215811</v>
      </c>
      <c r="C23">
        <v>5000012722</v>
      </c>
      <c r="D23">
        <v>512001</v>
      </c>
      <c r="E23" t="s">
        <v>124</v>
      </c>
      <c r="F23" s="326">
        <v>1900800</v>
      </c>
      <c r="H23" t="s">
        <v>122</v>
      </c>
      <c r="J23" t="s">
        <v>401</v>
      </c>
      <c r="K23" t="s">
        <v>125</v>
      </c>
      <c r="L23" t="s">
        <v>115</v>
      </c>
      <c r="M23" s="293"/>
      <c r="N23" s="293"/>
      <c r="O23" s="293"/>
      <c r="P23" s="293">
        <f>F23</f>
        <v>1900800</v>
      </c>
      <c r="Q23" s="293"/>
      <c r="R23" s="293"/>
      <c r="S23" s="293"/>
    </row>
    <row r="24" spans="1:19" x14ac:dyDescent="0.25">
      <c r="A24" t="s">
        <v>177</v>
      </c>
      <c r="B24">
        <v>100216908</v>
      </c>
      <c r="C24">
        <v>5000012762</v>
      </c>
      <c r="D24">
        <v>524001</v>
      </c>
      <c r="E24" t="s">
        <v>121</v>
      </c>
      <c r="F24" s="326">
        <v>220000</v>
      </c>
      <c r="H24" t="s">
        <v>128</v>
      </c>
      <c r="J24" t="s">
        <v>401</v>
      </c>
      <c r="K24" t="s">
        <v>129</v>
      </c>
      <c r="L24" t="s">
        <v>115</v>
      </c>
      <c r="M24" s="293"/>
      <c r="N24" s="293"/>
      <c r="O24" s="293">
        <f>F24</f>
        <v>220000</v>
      </c>
      <c r="P24" s="293"/>
      <c r="Q24" s="293"/>
      <c r="R24" s="293"/>
      <c r="S24" s="293"/>
    </row>
    <row r="25" spans="1:19" x14ac:dyDescent="0.25">
      <c r="A25" t="s">
        <v>178</v>
      </c>
      <c r="B25">
        <v>100219609</v>
      </c>
      <c r="C25">
        <v>5000012940</v>
      </c>
      <c r="D25">
        <v>512001</v>
      </c>
      <c r="E25" t="s">
        <v>121</v>
      </c>
      <c r="F25" s="331">
        <v>1269811.32</v>
      </c>
      <c r="H25" t="s">
        <v>122</v>
      </c>
      <c r="J25" t="s">
        <v>401</v>
      </c>
      <c r="K25" t="s">
        <v>123</v>
      </c>
      <c r="L25" t="s">
        <v>115</v>
      </c>
      <c r="M25" s="293"/>
      <c r="N25" s="293"/>
      <c r="O25" s="293">
        <f>F25</f>
        <v>1269811.32</v>
      </c>
      <c r="P25" s="293"/>
      <c r="Q25" s="293"/>
      <c r="R25" s="293"/>
      <c r="S25" s="293"/>
    </row>
    <row r="26" spans="1:19" x14ac:dyDescent="0.25">
      <c r="A26" t="s">
        <v>178</v>
      </c>
      <c r="B26">
        <v>100219607</v>
      </c>
      <c r="C26">
        <v>5000012939</v>
      </c>
      <c r="D26">
        <v>512001</v>
      </c>
      <c r="E26" t="s">
        <v>124</v>
      </c>
      <c r="F26" s="326">
        <v>634776.1</v>
      </c>
      <c r="H26" t="s">
        <v>122</v>
      </c>
      <c r="J26" t="s">
        <v>401</v>
      </c>
      <c r="K26" t="s">
        <v>126</v>
      </c>
      <c r="L26" t="s">
        <v>115</v>
      </c>
      <c r="M26" s="293"/>
      <c r="N26" s="293"/>
      <c r="O26" s="293"/>
      <c r="P26" s="293">
        <f>F26</f>
        <v>634776.1</v>
      </c>
      <c r="Q26" s="293"/>
      <c r="R26" s="293"/>
      <c r="S26" s="293"/>
    </row>
    <row r="27" spans="1:19" x14ac:dyDescent="0.25">
      <c r="A27" t="s">
        <v>179</v>
      </c>
      <c r="B27">
        <v>100219611</v>
      </c>
      <c r="C27">
        <v>117002888</v>
      </c>
      <c r="D27">
        <v>512001</v>
      </c>
      <c r="E27" t="s">
        <v>121</v>
      </c>
      <c r="F27" s="326">
        <v>5</v>
      </c>
      <c r="G27" t="s">
        <v>180</v>
      </c>
      <c r="H27" t="s">
        <v>122</v>
      </c>
      <c r="I27" t="s">
        <v>181</v>
      </c>
      <c r="J27" t="s">
        <v>153</v>
      </c>
      <c r="L27" t="s">
        <v>115</v>
      </c>
      <c r="M27" s="293"/>
      <c r="N27" s="293"/>
      <c r="O27" s="293">
        <f>F27</f>
        <v>5</v>
      </c>
      <c r="P27" s="293"/>
      <c r="Q27" s="293"/>
      <c r="R27" s="293"/>
      <c r="S27" s="293"/>
    </row>
    <row r="28" spans="1:19" x14ac:dyDescent="0.25">
      <c r="A28" t="s">
        <v>179</v>
      </c>
      <c r="B28">
        <v>100219612</v>
      </c>
      <c r="C28">
        <v>117002889</v>
      </c>
      <c r="D28">
        <v>512001</v>
      </c>
      <c r="E28" t="s">
        <v>124</v>
      </c>
      <c r="F28" s="326">
        <v>5</v>
      </c>
      <c r="G28" t="s">
        <v>180</v>
      </c>
      <c r="H28" t="s">
        <v>122</v>
      </c>
      <c r="I28" t="s">
        <v>181</v>
      </c>
      <c r="J28" t="s">
        <v>153</v>
      </c>
      <c r="L28" t="s">
        <v>115</v>
      </c>
      <c r="M28" s="293"/>
      <c r="N28" s="293"/>
      <c r="O28" s="293"/>
      <c r="P28" s="293">
        <f>F28</f>
        <v>5</v>
      </c>
      <c r="Q28" s="293"/>
      <c r="R28" s="293"/>
      <c r="S28" s="293"/>
    </row>
    <row r="29" spans="1:19" x14ac:dyDescent="0.25">
      <c r="A29" t="s">
        <v>182</v>
      </c>
      <c r="B29">
        <v>100218227</v>
      </c>
      <c r="C29">
        <v>1917004792</v>
      </c>
      <c r="D29">
        <v>509004</v>
      </c>
      <c r="E29" t="s">
        <v>183</v>
      </c>
      <c r="F29" s="326">
        <v>7572</v>
      </c>
      <c r="G29" t="s">
        <v>184</v>
      </c>
      <c r="H29" t="s">
        <v>185</v>
      </c>
      <c r="I29" t="s">
        <v>186</v>
      </c>
      <c r="J29" t="s">
        <v>187</v>
      </c>
      <c r="L29" t="s">
        <v>115</v>
      </c>
      <c r="M29" s="293">
        <f>F29</f>
        <v>7572</v>
      </c>
      <c r="N29" s="293"/>
      <c r="O29" s="293"/>
      <c r="P29" s="293"/>
      <c r="Q29" s="293"/>
      <c r="R29" s="293"/>
      <c r="S29" s="293"/>
    </row>
    <row r="30" spans="1:19" x14ac:dyDescent="0.25">
      <c r="A30" t="s">
        <v>191</v>
      </c>
      <c r="B30">
        <v>100219165</v>
      </c>
      <c r="C30">
        <v>5000012874</v>
      </c>
      <c r="D30">
        <v>512001</v>
      </c>
      <c r="E30" t="s">
        <v>124</v>
      </c>
      <c r="F30" s="326">
        <v>1267200</v>
      </c>
      <c r="H30" t="s">
        <v>122</v>
      </c>
      <c r="J30" t="s">
        <v>401</v>
      </c>
      <c r="K30" t="s">
        <v>125</v>
      </c>
      <c r="L30" t="s">
        <v>115</v>
      </c>
      <c r="M30" s="293"/>
      <c r="N30" s="293"/>
      <c r="O30" s="293"/>
      <c r="P30" s="293">
        <f>F30</f>
        <v>1267200</v>
      </c>
      <c r="Q30" s="293"/>
      <c r="R30" s="293"/>
      <c r="S30" s="293"/>
    </row>
    <row r="31" spans="1:19" x14ac:dyDescent="0.25">
      <c r="A31" t="s">
        <v>192</v>
      </c>
      <c r="B31">
        <v>100219275</v>
      </c>
      <c r="C31">
        <v>5000012904</v>
      </c>
      <c r="D31">
        <v>512001</v>
      </c>
      <c r="E31" t="s">
        <v>124</v>
      </c>
      <c r="F31" s="326">
        <v>950400</v>
      </c>
      <c r="H31" t="s">
        <v>122</v>
      </c>
      <c r="J31" t="s">
        <v>401</v>
      </c>
      <c r="K31" t="s">
        <v>125</v>
      </c>
      <c r="L31" t="s">
        <v>115</v>
      </c>
      <c r="M31" s="293"/>
      <c r="N31" s="293"/>
      <c r="O31" s="293"/>
      <c r="P31" s="293">
        <f>F31</f>
        <v>950400</v>
      </c>
      <c r="Q31" s="293"/>
      <c r="R31" s="293"/>
      <c r="S31" s="293"/>
    </row>
    <row r="32" spans="1:19" x14ac:dyDescent="0.25">
      <c r="A32" s="302" t="s">
        <v>237</v>
      </c>
      <c r="B32" s="303" t="s">
        <v>193</v>
      </c>
      <c r="C32" s="303" t="s">
        <v>194</v>
      </c>
      <c r="D32" s="303" t="s">
        <v>195</v>
      </c>
      <c r="E32" s="300" t="s">
        <v>124</v>
      </c>
      <c r="F32" s="326">
        <v>5</v>
      </c>
      <c r="G32" s="300" t="s">
        <v>196</v>
      </c>
      <c r="H32" s="300" t="s">
        <v>122</v>
      </c>
      <c r="I32" s="300" t="s">
        <v>181</v>
      </c>
      <c r="J32" s="300" t="s">
        <v>153</v>
      </c>
      <c r="K32" s="300"/>
      <c r="L32" s="300" t="s">
        <v>115</v>
      </c>
      <c r="N32" s="293"/>
      <c r="O32" s="293"/>
      <c r="P32" s="301">
        <v>5</v>
      </c>
      <c r="Q32" s="293"/>
      <c r="R32" s="293"/>
      <c r="S32" s="293"/>
    </row>
    <row r="33" spans="1:19" x14ac:dyDescent="0.25">
      <c r="A33" s="302" t="s">
        <v>238</v>
      </c>
      <c r="B33" s="303" t="s">
        <v>197</v>
      </c>
      <c r="C33" s="303" t="s">
        <v>198</v>
      </c>
      <c r="D33" s="303" t="s">
        <v>199</v>
      </c>
      <c r="E33" s="300" t="s">
        <v>121</v>
      </c>
      <c r="F33" s="326">
        <v>880000</v>
      </c>
      <c r="G33" s="300"/>
      <c r="H33" s="300" t="s">
        <v>128</v>
      </c>
      <c r="I33" s="300"/>
      <c r="J33" s="300" t="s">
        <v>401</v>
      </c>
      <c r="K33" s="300" t="s">
        <v>129</v>
      </c>
      <c r="L33" s="300" t="s">
        <v>115</v>
      </c>
      <c r="N33" s="293"/>
      <c r="O33" s="301">
        <v>880000</v>
      </c>
      <c r="P33" s="293"/>
      <c r="Q33" s="293"/>
      <c r="R33" s="293"/>
      <c r="S33" s="293"/>
    </row>
    <row r="34" spans="1:19" x14ac:dyDescent="0.25">
      <c r="A34" s="302" t="s">
        <v>239</v>
      </c>
      <c r="B34" s="303" t="s">
        <v>200</v>
      </c>
      <c r="C34" s="303" t="s">
        <v>201</v>
      </c>
      <c r="D34" s="300" t="s">
        <v>202</v>
      </c>
      <c r="E34" s="301" t="s">
        <v>183</v>
      </c>
      <c r="F34" s="326">
        <v>869.05</v>
      </c>
      <c r="G34" s="300" t="s">
        <v>203</v>
      </c>
      <c r="H34" s="300" t="s">
        <v>204</v>
      </c>
      <c r="I34" s="300" t="s">
        <v>402</v>
      </c>
      <c r="J34" s="300" t="s">
        <v>205</v>
      </c>
      <c r="K34" s="300"/>
      <c r="L34" t="s">
        <v>115</v>
      </c>
      <c r="M34" s="305">
        <v>869.05</v>
      </c>
      <c r="N34" s="301"/>
      <c r="O34" s="293"/>
      <c r="P34" s="293"/>
      <c r="Q34" s="293"/>
      <c r="R34" s="293"/>
    </row>
    <row r="35" spans="1:19" x14ac:dyDescent="0.25">
      <c r="A35" s="302" t="s">
        <v>239</v>
      </c>
      <c r="B35" s="303" t="s">
        <v>206</v>
      </c>
      <c r="C35" s="303" t="s">
        <v>207</v>
      </c>
      <c r="D35" s="300" t="s">
        <v>202</v>
      </c>
      <c r="E35" s="301" t="s">
        <v>183</v>
      </c>
      <c r="F35" s="326">
        <v>21</v>
      </c>
      <c r="G35" s="300" t="s">
        <v>208</v>
      </c>
      <c r="H35" s="300" t="s">
        <v>204</v>
      </c>
      <c r="I35" s="300" t="s">
        <v>209</v>
      </c>
      <c r="J35" s="300" t="s">
        <v>210</v>
      </c>
      <c r="K35" s="300"/>
      <c r="L35" t="s">
        <v>115</v>
      </c>
      <c r="M35" s="305">
        <v>21</v>
      </c>
      <c r="N35" s="301"/>
      <c r="O35" s="293"/>
      <c r="P35" s="293"/>
      <c r="Q35" s="293"/>
      <c r="R35" s="293"/>
    </row>
    <row r="36" spans="1:19" x14ac:dyDescent="0.25">
      <c r="A36" s="302" t="s">
        <v>239</v>
      </c>
      <c r="B36" s="303" t="s">
        <v>206</v>
      </c>
      <c r="C36" s="303" t="s">
        <v>207</v>
      </c>
      <c r="D36" s="300" t="s">
        <v>202</v>
      </c>
      <c r="E36" s="301" t="s">
        <v>183</v>
      </c>
      <c r="F36" s="326">
        <v>39.9</v>
      </c>
      <c r="G36" s="300" t="s">
        <v>208</v>
      </c>
      <c r="H36" s="300" t="s">
        <v>204</v>
      </c>
      <c r="I36" s="300" t="s">
        <v>209</v>
      </c>
      <c r="J36" s="300" t="s">
        <v>210</v>
      </c>
      <c r="K36" s="300"/>
      <c r="L36" t="s">
        <v>115</v>
      </c>
      <c r="M36" s="305">
        <v>39.9</v>
      </c>
      <c r="N36" s="301"/>
      <c r="O36" s="293"/>
      <c r="P36" s="293"/>
      <c r="Q36" s="293"/>
      <c r="R36" s="293"/>
    </row>
    <row r="37" spans="1:19" x14ac:dyDescent="0.25">
      <c r="A37" s="302" t="s">
        <v>239</v>
      </c>
      <c r="B37" s="303" t="s">
        <v>211</v>
      </c>
      <c r="C37" s="303" t="s">
        <v>212</v>
      </c>
      <c r="D37" s="300" t="s">
        <v>202</v>
      </c>
      <c r="E37" s="301" t="s">
        <v>183</v>
      </c>
      <c r="F37" s="326">
        <v>578.04999999999995</v>
      </c>
      <c r="G37" s="300" t="s">
        <v>403</v>
      </c>
      <c r="H37" s="300" t="s">
        <v>204</v>
      </c>
      <c r="I37" s="300" t="s">
        <v>404</v>
      </c>
      <c r="J37" s="300" t="s">
        <v>205</v>
      </c>
      <c r="K37" s="300"/>
      <c r="L37" t="s">
        <v>115</v>
      </c>
      <c r="M37" s="305">
        <v>578.04999999999995</v>
      </c>
      <c r="N37" s="301"/>
      <c r="O37" s="293"/>
      <c r="P37" s="293"/>
      <c r="Q37" s="293"/>
      <c r="R37" s="293"/>
    </row>
    <row r="38" spans="1:19" x14ac:dyDescent="0.25">
      <c r="A38" s="302" t="s">
        <v>239</v>
      </c>
      <c r="B38" s="303" t="s">
        <v>200</v>
      </c>
      <c r="C38" s="303" t="s">
        <v>201</v>
      </c>
      <c r="D38" s="300" t="s">
        <v>195</v>
      </c>
      <c r="E38" s="301" t="s">
        <v>183</v>
      </c>
      <c r="F38" s="326">
        <v>232</v>
      </c>
      <c r="G38" s="300" t="s">
        <v>203</v>
      </c>
      <c r="H38" s="300" t="s">
        <v>122</v>
      </c>
      <c r="I38" s="300" t="s">
        <v>402</v>
      </c>
      <c r="J38" s="300" t="s">
        <v>205</v>
      </c>
      <c r="K38" s="300"/>
      <c r="L38" t="s">
        <v>115</v>
      </c>
      <c r="M38" s="305">
        <v>232</v>
      </c>
      <c r="N38" s="301"/>
      <c r="O38" s="293"/>
      <c r="P38" s="293"/>
      <c r="Q38" s="293"/>
      <c r="R38" s="293"/>
    </row>
    <row r="39" spans="1:19" x14ac:dyDescent="0.25">
      <c r="A39" s="302" t="s">
        <v>239</v>
      </c>
      <c r="B39" s="303" t="s">
        <v>211</v>
      </c>
      <c r="C39" s="303" t="s">
        <v>212</v>
      </c>
      <c r="D39" s="300" t="s">
        <v>195</v>
      </c>
      <c r="E39" s="301" t="s">
        <v>183</v>
      </c>
      <c r="F39" s="326">
        <v>4160</v>
      </c>
      <c r="G39" s="300" t="s">
        <v>403</v>
      </c>
      <c r="H39" s="300" t="s">
        <v>122</v>
      </c>
      <c r="I39" s="300" t="s">
        <v>404</v>
      </c>
      <c r="J39" s="300" t="s">
        <v>205</v>
      </c>
      <c r="K39" s="300"/>
      <c r="L39" t="s">
        <v>115</v>
      </c>
      <c r="M39" s="305">
        <v>4160</v>
      </c>
      <c r="N39" s="301"/>
      <c r="O39" s="293"/>
      <c r="P39" s="293"/>
      <c r="Q39" s="293"/>
      <c r="R39" s="293"/>
    </row>
    <row r="40" spans="1:19" x14ac:dyDescent="0.25">
      <c r="A40" s="302" t="s">
        <v>240</v>
      </c>
      <c r="B40" s="303" t="s">
        <v>213</v>
      </c>
      <c r="C40" s="303" t="s">
        <v>214</v>
      </c>
      <c r="D40" s="300" t="s">
        <v>195</v>
      </c>
      <c r="E40" s="301" t="s">
        <v>121</v>
      </c>
      <c r="F40" s="326">
        <v>45935.75</v>
      </c>
      <c r="G40" s="300" t="s">
        <v>215</v>
      </c>
      <c r="H40" s="300" t="s">
        <v>122</v>
      </c>
      <c r="I40" s="300" t="s">
        <v>216</v>
      </c>
      <c r="J40" s="300" t="s">
        <v>167</v>
      </c>
      <c r="K40" s="300"/>
      <c r="L40" t="s">
        <v>115</v>
      </c>
      <c r="M40" s="293"/>
      <c r="N40" s="301"/>
      <c r="O40" s="305">
        <v>45935.75</v>
      </c>
      <c r="P40" s="293"/>
      <c r="Q40" s="293"/>
      <c r="R40" s="293"/>
    </row>
    <row r="41" spans="1:19" x14ac:dyDescent="0.25">
      <c r="A41" s="302" t="s">
        <v>239</v>
      </c>
      <c r="B41" s="303" t="s">
        <v>217</v>
      </c>
      <c r="C41" s="303" t="s">
        <v>218</v>
      </c>
      <c r="D41" s="300" t="s">
        <v>195</v>
      </c>
      <c r="E41" s="301" t="s">
        <v>121</v>
      </c>
      <c r="F41" s="326">
        <v>5</v>
      </c>
      <c r="G41" s="300" t="s">
        <v>180</v>
      </c>
      <c r="H41" s="300" t="s">
        <v>122</v>
      </c>
      <c r="I41" s="300" t="s">
        <v>181</v>
      </c>
      <c r="J41" s="300" t="s">
        <v>153</v>
      </c>
      <c r="K41" s="300"/>
      <c r="L41" t="s">
        <v>115</v>
      </c>
      <c r="M41" s="293"/>
      <c r="N41" s="301"/>
      <c r="O41" s="305">
        <v>5</v>
      </c>
      <c r="P41" s="293"/>
      <c r="Q41" s="293"/>
      <c r="R41" s="293"/>
    </row>
    <row r="42" spans="1:19" x14ac:dyDescent="0.25">
      <c r="A42" s="302" t="s">
        <v>239</v>
      </c>
      <c r="B42" s="303" t="s">
        <v>219</v>
      </c>
      <c r="C42" s="303" t="s">
        <v>220</v>
      </c>
      <c r="D42" s="300" t="s">
        <v>195</v>
      </c>
      <c r="E42" s="301" t="s">
        <v>121</v>
      </c>
      <c r="F42" s="326">
        <v>5</v>
      </c>
      <c r="G42" s="300" t="s">
        <v>180</v>
      </c>
      <c r="H42" s="300" t="s">
        <v>122</v>
      </c>
      <c r="I42" s="300" t="s">
        <v>181</v>
      </c>
      <c r="J42" s="300" t="s">
        <v>153</v>
      </c>
      <c r="K42" s="300"/>
      <c r="L42" t="s">
        <v>115</v>
      </c>
      <c r="M42" s="293"/>
      <c r="N42" s="301"/>
      <c r="O42" s="305">
        <v>5</v>
      </c>
      <c r="P42" s="293"/>
      <c r="Q42" s="293"/>
      <c r="R42" s="293"/>
    </row>
    <row r="43" spans="1:19" x14ac:dyDescent="0.25">
      <c r="A43" s="302" t="s">
        <v>241</v>
      </c>
      <c r="B43" s="303" t="s">
        <v>221</v>
      </c>
      <c r="C43" s="303" t="s">
        <v>222</v>
      </c>
      <c r="D43" s="300" t="s">
        <v>195</v>
      </c>
      <c r="E43" s="301" t="s">
        <v>124</v>
      </c>
      <c r="F43" s="326">
        <v>242950.49</v>
      </c>
      <c r="G43" s="300"/>
      <c r="H43" s="300" t="s">
        <v>122</v>
      </c>
      <c r="I43" s="300"/>
      <c r="J43" s="300" t="s">
        <v>401</v>
      </c>
      <c r="K43" s="300" t="s">
        <v>223</v>
      </c>
      <c r="L43" t="s">
        <v>115</v>
      </c>
      <c r="M43" s="293"/>
      <c r="N43" s="301"/>
      <c r="O43" s="293"/>
      <c r="P43" s="305">
        <v>242950.49</v>
      </c>
      <c r="Q43" s="293"/>
      <c r="R43" s="293"/>
    </row>
    <row r="44" spans="1:19" x14ac:dyDescent="0.25">
      <c r="A44" s="306" t="s">
        <v>235</v>
      </c>
      <c r="B44" s="300" t="s">
        <v>225</v>
      </c>
      <c r="C44" s="300" t="s">
        <v>226</v>
      </c>
      <c r="D44" s="300" t="s">
        <v>195</v>
      </c>
      <c r="E44" s="300" t="s">
        <v>157</v>
      </c>
      <c r="F44" s="326">
        <v>1500</v>
      </c>
      <c r="G44" s="300"/>
      <c r="H44" s="300" t="s">
        <v>122</v>
      </c>
      <c r="I44" s="300"/>
      <c r="J44" s="300" t="s">
        <v>401</v>
      </c>
      <c r="K44" s="300" t="s">
        <v>227</v>
      </c>
      <c r="L44" s="300" t="s">
        <v>115</v>
      </c>
      <c r="N44" s="307">
        <v>1500</v>
      </c>
    </row>
    <row r="45" spans="1:19" x14ac:dyDescent="0.25">
      <c r="A45" s="306" t="s">
        <v>236</v>
      </c>
      <c r="B45" s="300" t="s">
        <v>228</v>
      </c>
      <c r="C45" s="300" t="s">
        <v>229</v>
      </c>
      <c r="D45" s="300" t="s">
        <v>195</v>
      </c>
      <c r="E45" s="300" t="s">
        <v>124</v>
      </c>
      <c r="F45" s="326">
        <v>4550</v>
      </c>
      <c r="G45" s="300" t="s">
        <v>230</v>
      </c>
      <c r="H45" s="300" t="s">
        <v>122</v>
      </c>
      <c r="I45" s="300" t="s">
        <v>231</v>
      </c>
      <c r="J45" s="300" t="s">
        <v>232</v>
      </c>
      <c r="K45" s="300"/>
      <c r="L45" s="300" t="s">
        <v>115</v>
      </c>
      <c r="P45" s="307">
        <v>4550</v>
      </c>
    </row>
    <row r="46" spans="1:19" x14ac:dyDescent="0.25">
      <c r="A46" s="306" t="s">
        <v>236</v>
      </c>
      <c r="B46" s="300" t="s">
        <v>228</v>
      </c>
      <c r="C46" s="300" t="s">
        <v>229</v>
      </c>
      <c r="D46" s="300" t="s">
        <v>195</v>
      </c>
      <c r="E46" s="300" t="s">
        <v>124</v>
      </c>
      <c r="F46" s="326">
        <v>2500</v>
      </c>
      <c r="G46" s="300" t="s">
        <v>233</v>
      </c>
      <c r="H46" s="300" t="s">
        <v>122</v>
      </c>
      <c r="I46" s="300" t="s">
        <v>231</v>
      </c>
      <c r="J46" s="300" t="s">
        <v>232</v>
      </c>
      <c r="K46" s="300"/>
      <c r="L46" s="300" t="s">
        <v>115</v>
      </c>
      <c r="P46" s="307">
        <v>2500</v>
      </c>
    </row>
    <row r="47" spans="1:19" x14ac:dyDescent="0.25">
      <c r="A47" s="306" t="s">
        <v>236</v>
      </c>
      <c r="B47" s="300" t="s">
        <v>228</v>
      </c>
      <c r="C47" s="300" t="s">
        <v>229</v>
      </c>
      <c r="D47" s="300" t="s">
        <v>195</v>
      </c>
      <c r="E47" s="300" t="s">
        <v>124</v>
      </c>
      <c r="F47" s="326">
        <v>860</v>
      </c>
      <c r="G47" s="300" t="s">
        <v>234</v>
      </c>
      <c r="H47" s="300" t="s">
        <v>122</v>
      </c>
      <c r="I47" s="300" t="s">
        <v>231</v>
      </c>
      <c r="J47" s="300" t="s">
        <v>232</v>
      </c>
      <c r="K47" s="300"/>
      <c r="L47" s="300" t="s">
        <v>115</v>
      </c>
      <c r="P47" s="307">
        <v>860</v>
      </c>
    </row>
    <row r="48" spans="1:19" x14ac:dyDescent="0.25">
      <c r="A48" s="306" t="s">
        <v>256</v>
      </c>
      <c r="B48" s="300" t="s">
        <v>245</v>
      </c>
      <c r="C48" s="300" t="s">
        <v>246</v>
      </c>
      <c r="D48" s="300" t="s">
        <v>195</v>
      </c>
      <c r="E48" s="307" t="s">
        <v>124</v>
      </c>
      <c r="F48" s="326">
        <v>5</v>
      </c>
      <c r="G48" s="300" t="s">
        <v>247</v>
      </c>
      <c r="H48" s="300" t="s">
        <v>122</v>
      </c>
      <c r="I48" s="300" t="s">
        <v>181</v>
      </c>
      <c r="J48" s="300" t="s">
        <v>153</v>
      </c>
      <c r="K48" s="300"/>
      <c r="L48" t="s">
        <v>115</v>
      </c>
      <c r="M48">
        <f t="shared" ref="M48:M67" si="1">F48</f>
        <v>5</v>
      </c>
      <c r="O48" s="307"/>
    </row>
    <row r="49" spans="1:15" x14ac:dyDescent="0.25">
      <c r="A49" s="306" t="s">
        <v>243</v>
      </c>
      <c r="B49" s="300" t="s">
        <v>248</v>
      </c>
      <c r="C49" s="300" t="s">
        <v>249</v>
      </c>
      <c r="D49" s="300" t="s">
        <v>250</v>
      </c>
      <c r="E49" s="307" t="s">
        <v>183</v>
      </c>
      <c r="F49" s="326">
        <v>605.04</v>
      </c>
      <c r="G49" s="300" t="s">
        <v>251</v>
      </c>
      <c r="H49" s="300" t="s">
        <v>252</v>
      </c>
      <c r="I49" s="300" t="s">
        <v>209</v>
      </c>
      <c r="J49" s="300" t="s">
        <v>205</v>
      </c>
      <c r="K49" s="300"/>
      <c r="L49" t="s">
        <v>115</v>
      </c>
      <c r="M49">
        <f t="shared" si="1"/>
        <v>605.04</v>
      </c>
      <c r="O49" s="307"/>
    </row>
    <row r="50" spans="1:15" x14ac:dyDescent="0.25">
      <c r="A50" s="306" t="s">
        <v>243</v>
      </c>
      <c r="B50" s="300" t="s">
        <v>248</v>
      </c>
      <c r="C50" s="300" t="s">
        <v>249</v>
      </c>
      <c r="D50" s="300" t="s">
        <v>202</v>
      </c>
      <c r="E50" s="307" t="s">
        <v>183</v>
      </c>
      <c r="F50" s="326">
        <v>33.799999999999997</v>
      </c>
      <c r="G50" s="300" t="s">
        <v>251</v>
      </c>
      <c r="H50" s="300" t="s">
        <v>204</v>
      </c>
      <c r="I50" s="300" t="s">
        <v>209</v>
      </c>
      <c r="J50" s="300" t="s">
        <v>205</v>
      </c>
      <c r="K50" s="300"/>
      <c r="L50" t="s">
        <v>115</v>
      </c>
      <c r="M50">
        <f t="shared" si="1"/>
        <v>33.799999999999997</v>
      </c>
      <c r="O50" s="307"/>
    </row>
    <row r="51" spans="1:15" x14ac:dyDescent="0.25">
      <c r="A51" s="306" t="s">
        <v>243</v>
      </c>
      <c r="B51" s="300" t="s">
        <v>248</v>
      </c>
      <c r="C51" s="300" t="s">
        <v>249</v>
      </c>
      <c r="D51" s="300" t="s">
        <v>202</v>
      </c>
      <c r="E51" s="307" t="s">
        <v>183</v>
      </c>
      <c r="F51" s="326">
        <v>33.799999999999997</v>
      </c>
      <c r="G51" s="300" t="s">
        <v>251</v>
      </c>
      <c r="H51" s="300" t="s">
        <v>204</v>
      </c>
      <c r="I51" s="300" t="s">
        <v>209</v>
      </c>
      <c r="J51" s="300" t="s">
        <v>205</v>
      </c>
      <c r="K51" s="300"/>
      <c r="L51" t="s">
        <v>115</v>
      </c>
      <c r="M51">
        <f t="shared" si="1"/>
        <v>33.799999999999997</v>
      </c>
      <c r="O51" s="307"/>
    </row>
    <row r="52" spans="1:15" x14ac:dyDescent="0.25">
      <c r="A52" s="306" t="s">
        <v>243</v>
      </c>
      <c r="B52" s="300" t="s">
        <v>248</v>
      </c>
      <c r="C52" s="300" t="s">
        <v>249</v>
      </c>
      <c r="D52" s="300" t="s">
        <v>202</v>
      </c>
      <c r="E52" s="307" t="s">
        <v>183</v>
      </c>
      <c r="F52" s="326">
        <v>39</v>
      </c>
      <c r="G52" s="300" t="s">
        <v>251</v>
      </c>
      <c r="H52" s="300" t="s">
        <v>204</v>
      </c>
      <c r="I52" s="300" t="s">
        <v>209</v>
      </c>
      <c r="J52" s="300" t="s">
        <v>205</v>
      </c>
      <c r="K52" s="300"/>
      <c r="L52" t="s">
        <v>115</v>
      </c>
      <c r="M52">
        <f t="shared" si="1"/>
        <v>39</v>
      </c>
      <c r="O52" s="307"/>
    </row>
    <row r="53" spans="1:15" x14ac:dyDescent="0.25">
      <c r="A53" s="306" t="s">
        <v>243</v>
      </c>
      <c r="B53" s="300" t="s">
        <v>248</v>
      </c>
      <c r="C53" s="300" t="s">
        <v>249</v>
      </c>
      <c r="D53" s="300" t="s">
        <v>202</v>
      </c>
      <c r="E53" s="307" t="s">
        <v>183</v>
      </c>
      <c r="F53" s="326">
        <v>39</v>
      </c>
      <c r="G53" s="300" t="s">
        <v>251</v>
      </c>
      <c r="H53" s="300" t="s">
        <v>204</v>
      </c>
      <c r="I53" s="300" t="s">
        <v>209</v>
      </c>
      <c r="J53" s="300" t="s">
        <v>205</v>
      </c>
      <c r="K53" s="300"/>
      <c r="L53" t="s">
        <v>115</v>
      </c>
      <c r="M53">
        <f t="shared" si="1"/>
        <v>39</v>
      </c>
      <c r="O53" s="307"/>
    </row>
    <row r="54" spans="1:15" x14ac:dyDescent="0.25">
      <c r="A54" s="306" t="s">
        <v>243</v>
      </c>
      <c r="B54" s="300" t="s">
        <v>248</v>
      </c>
      <c r="C54" s="300" t="s">
        <v>249</v>
      </c>
      <c r="D54" s="300" t="s">
        <v>202</v>
      </c>
      <c r="E54" s="307" t="s">
        <v>183</v>
      </c>
      <c r="F54" s="326">
        <v>33.799999999999997</v>
      </c>
      <c r="G54" s="300" t="s">
        <v>251</v>
      </c>
      <c r="H54" s="300" t="s">
        <v>204</v>
      </c>
      <c r="I54" s="300" t="s">
        <v>209</v>
      </c>
      <c r="J54" s="300" t="s">
        <v>205</v>
      </c>
      <c r="K54" s="300"/>
      <c r="L54" t="s">
        <v>115</v>
      </c>
      <c r="M54">
        <f t="shared" si="1"/>
        <v>33.799999999999997</v>
      </c>
      <c r="O54" s="307"/>
    </row>
    <row r="55" spans="1:15" x14ac:dyDescent="0.25">
      <c r="A55" s="306" t="s">
        <v>243</v>
      </c>
      <c r="B55" s="300" t="s">
        <v>248</v>
      </c>
      <c r="C55" s="300" t="s">
        <v>249</v>
      </c>
      <c r="D55" s="300" t="s">
        <v>202</v>
      </c>
      <c r="E55" s="307" t="s">
        <v>183</v>
      </c>
      <c r="F55" s="326">
        <v>33.799999999999997</v>
      </c>
      <c r="G55" s="300" t="s">
        <v>251</v>
      </c>
      <c r="H55" s="300" t="s">
        <v>204</v>
      </c>
      <c r="I55" s="300" t="s">
        <v>209</v>
      </c>
      <c r="J55" s="300" t="s">
        <v>205</v>
      </c>
      <c r="K55" s="300"/>
      <c r="L55" t="s">
        <v>115</v>
      </c>
      <c r="M55">
        <f t="shared" si="1"/>
        <v>33.799999999999997</v>
      </c>
      <c r="O55" s="307"/>
    </row>
    <row r="56" spans="1:15" x14ac:dyDescent="0.25">
      <c r="A56" s="306" t="s">
        <v>243</v>
      </c>
      <c r="B56" s="300" t="s">
        <v>248</v>
      </c>
      <c r="C56" s="300" t="s">
        <v>249</v>
      </c>
      <c r="D56" s="300" t="s">
        <v>202</v>
      </c>
      <c r="E56" s="307" t="s">
        <v>183</v>
      </c>
      <c r="F56" s="326">
        <v>33.799999999999997</v>
      </c>
      <c r="G56" s="300" t="s">
        <v>251</v>
      </c>
      <c r="H56" s="300" t="s">
        <v>204</v>
      </c>
      <c r="I56" s="300" t="s">
        <v>209</v>
      </c>
      <c r="J56" s="300" t="s">
        <v>205</v>
      </c>
      <c r="K56" s="300"/>
      <c r="L56" t="s">
        <v>115</v>
      </c>
      <c r="M56">
        <f t="shared" si="1"/>
        <v>33.799999999999997</v>
      </c>
      <c r="O56" s="307"/>
    </row>
    <row r="57" spans="1:15" x14ac:dyDescent="0.25">
      <c r="A57" s="306" t="s">
        <v>243</v>
      </c>
      <c r="B57" s="300" t="s">
        <v>248</v>
      </c>
      <c r="C57" s="300" t="s">
        <v>249</v>
      </c>
      <c r="D57" s="300" t="s">
        <v>202</v>
      </c>
      <c r="E57" s="307" t="s">
        <v>183</v>
      </c>
      <c r="F57" s="326">
        <v>33.799999999999997</v>
      </c>
      <c r="G57" s="300" t="s">
        <v>251</v>
      </c>
      <c r="H57" s="300" t="s">
        <v>204</v>
      </c>
      <c r="I57" s="300" t="s">
        <v>209</v>
      </c>
      <c r="J57" s="300" t="s">
        <v>205</v>
      </c>
      <c r="K57" s="300"/>
      <c r="L57" t="s">
        <v>115</v>
      </c>
      <c r="M57">
        <f t="shared" si="1"/>
        <v>33.799999999999997</v>
      </c>
      <c r="O57" s="307"/>
    </row>
    <row r="58" spans="1:15" x14ac:dyDescent="0.25">
      <c r="A58" s="306" t="s">
        <v>243</v>
      </c>
      <c r="B58" s="300" t="s">
        <v>253</v>
      </c>
      <c r="C58" s="300" t="s">
        <v>254</v>
      </c>
      <c r="D58" s="300" t="s">
        <v>202</v>
      </c>
      <c r="E58" s="307" t="s">
        <v>183</v>
      </c>
      <c r="F58" s="326">
        <v>403.05</v>
      </c>
      <c r="G58" s="300" t="s">
        <v>405</v>
      </c>
      <c r="H58" s="300" t="s">
        <v>204</v>
      </c>
      <c r="I58" s="300" t="s">
        <v>406</v>
      </c>
      <c r="J58" s="300" t="s">
        <v>205</v>
      </c>
      <c r="K58" s="300"/>
      <c r="L58" t="s">
        <v>115</v>
      </c>
      <c r="M58">
        <f t="shared" si="1"/>
        <v>403.05</v>
      </c>
      <c r="O58" s="307"/>
    </row>
    <row r="59" spans="1:15" x14ac:dyDescent="0.25">
      <c r="A59" s="306" t="s">
        <v>243</v>
      </c>
      <c r="B59" s="300" t="s">
        <v>248</v>
      </c>
      <c r="C59" s="300" t="s">
        <v>249</v>
      </c>
      <c r="D59" s="300" t="s">
        <v>255</v>
      </c>
      <c r="E59" s="307" t="s">
        <v>183</v>
      </c>
      <c r="F59" s="326">
        <v>180</v>
      </c>
      <c r="G59" s="300" t="s">
        <v>251</v>
      </c>
      <c r="H59" s="300" t="s">
        <v>185</v>
      </c>
      <c r="I59" s="300" t="s">
        <v>209</v>
      </c>
      <c r="J59" s="300" t="s">
        <v>205</v>
      </c>
      <c r="K59" s="300"/>
      <c r="L59" t="s">
        <v>115</v>
      </c>
      <c r="M59">
        <f t="shared" si="1"/>
        <v>180</v>
      </c>
      <c r="O59" s="307"/>
    </row>
    <row r="60" spans="1:15" x14ac:dyDescent="0.25">
      <c r="A60" s="306" t="s">
        <v>243</v>
      </c>
      <c r="B60" s="300" t="s">
        <v>248</v>
      </c>
      <c r="C60" s="300" t="s">
        <v>249</v>
      </c>
      <c r="D60" s="300" t="s">
        <v>255</v>
      </c>
      <c r="E60" s="307" t="s">
        <v>183</v>
      </c>
      <c r="F60" s="326">
        <v>180</v>
      </c>
      <c r="G60" s="300" t="s">
        <v>251</v>
      </c>
      <c r="H60" s="300" t="s">
        <v>185</v>
      </c>
      <c r="I60" s="300" t="s">
        <v>209</v>
      </c>
      <c r="J60" s="300" t="s">
        <v>205</v>
      </c>
      <c r="K60" s="300"/>
      <c r="L60" t="s">
        <v>115</v>
      </c>
      <c r="M60">
        <f t="shared" si="1"/>
        <v>180</v>
      </c>
      <c r="O60" s="307"/>
    </row>
    <row r="61" spans="1:15" x14ac:dyDescent="0.25">
      <c r="A61" s="306" t="s">
        <v>243</v>
      </c>
      <c r="B61" s="300" t="s">
        <v>248</v>
      </c>
      <c r="C61" s="300" t="s">
        <v>249</v>
      </c>
      <c r="D61" s="300" t="s">
        <v>195</v>
      </c>
      <c r="E61" s="307" t="s">
        <v>183</v>
      </c>
      <c r="F61" s="326">
        <v>384</v>
      </c>
      <c r="G61" s="300" t="s">
        <v>251</v>
      </c>
      <c r="H61" s="300" t="s">
        <v>122</v>
      </c>
      <c r="I61" s="300" t="s">
        <v>209</v>
      </c>
      <c r="J61" s="300" t="s">
        <v>205</v>
      </c>
      <c r="K61" s="300"/>
      <c r="L61" t="s">
        <v>115</v>
      </c>
      <c r="M61">
        <f t="shared" si="1"/>
        <v>384</v>
      </c>
      <c r="O61" s="307"/>
    </row>
    <row r="62" spans="1:15" x14ac:dyDescent="0.25">
      <c r="A62" s="306" t="s">
        <v>243</v>
      </c>
      <c r="B62" s="300" t="s">
        <v>248</v>
      </c>
      <c r="C62" s="300" t="s">
        <v>249</v>
      </c>
      <c r="D62" s="300" t="s">
        <v>195</v>
      </c>
      <c r="E62" s="307" t="s">
        <v>183</v>
      </c>
      <c r="F62" s="326">
        <v>464.02</v>
      </c>
      <c r="G62" s="300" t="s">
        <v>251</v>
      </c>
      <c r="H62" s="300" t="s">
        <v>122</v>
      </c>
      <c r="I62" s="300" t="s">
        <v>209</v>
      </c>
      <c r="J62" s="300" t="s">
        <v>205</v>
      </c>
      <c r="K62" s="300"/>
      <c r="L62" t="s">
        <v>115</v>
      </c>
      <c r="M62">
        <f t="shared" si="1"/>
        <v>464.02</v>
      </c>
      <c r="O62" s="307"/>
    </row>
    <row r="63" spans="1:15" x14ac:dyDescent="0.25">
      <c r="A63" s="306" t="s">
        <v>243</v>
      </c>
      <c r="B63" s="300" t="s">
        <v>248</v>
      </c>
      <c r="C63" s="300" t="s">
        <v>249</v>
      </c>
      <c r="D63" s="300" t="s">
        <v>195</v>
      </c>
      <c r="E63" s="307" t="s">
        <v>183</v>
      </c>
      <c r="F63" s="326">
        <v>232</v>
      </c>
      <c r="G63" s="300" t="s">
        <v>251</v>
      </c>
      <c r="H63" s="300" t="s">
        <v>122</v>
      </c>
      <c r="I63" s="300" t="s">
        <v>209</v>
      </c>
      <c r="J63" s="300" t="s">
        <v>205</v>
      </c>
      <c r="K63" s="300"/>
      <c r="L63" t="s">
        <v>115</v>
      </c>
      <c r="M63">
        <f t="shared" si="1"/>
        <v>232</v>
      </c>
      <c r="O63" s="307"/>
    </row>
    <row r="64" spans="1:15" x14ac:dyDescent="0.25">
      <c r="A64" s="306" t="s">
        <v>243</v>
      </c>
      <c r="B64" s="300" t="s">
        <v>248</v>
      </c>
      <c r="C64" s="300" t="s">
        <v>249</v>
      </c>
      <c r="D64" s="300" t="s">
        <v>195</v>
      </c>
      <c r="E64" s="307" t="s">
        <v>183</v>
      </c>
      <c r="F64" s="326">
        <v>348.02</v>
      </c>
      <c r="G64" s="300" t="s">
        <v>251</v>
      </c>
      <c r="H64" s="300" t="s">
        <v>122</v>
      </c>
      <c r="I64" s="300" t="s">
        <v>209</v>
      </c>
      <c r="J64" s="300" t="s">
        <v>205</v>
      </c>
      <c r="K64" s="300"/>
      <c r="L64" t="s">
        <v>115</v>
      </c>
      <c r="M64">
        <f t="shared" si="1"/>
        <v>348.02</v>
      </c>
      <c r="O64" s="307"/>
    </row>
    <row r="65" spans="1:18" x14ac:dyDescent="0.25">
      <c r="A65" s="306" t="s">
        <v>243</v>
      </c>
      <c r="B65" s="300" t="s">
        <v>248</v>
      </c>
      <c r="C65" s="300" t="s">
        <v>249</v>
      </c>
      <c r="D65" s="300" t="s">
        <v>195</v>
      </c>
      <c r="E65" s="307" t="s">
        <v>183</v>
      </c>
      <c r="F65" s="326">
        <v>360</v>
      </c>
      <c r="G65" s="300" t="s">
        <v>251</v>
      </c>
      <c r="H65" s="300" t="s">
        <v>122</v>
      </c>
      <c r="I65" s="300" t="s">
        <v>209</v>
      </c>
      <c r="J65" s="300" t="s">
        <v>205</v>
      </c>
      <c r="K65" s="300"/>
      <c r="L65" t="s">
        <v>115</v>
      </c>
      <c r="M65">
        <f t="shared" si="1"/>
        <v>360</v>
      </c>
      <c r="O65" s="307"/>
    </row>
    <row r="66" spans="1:18" x14ac:dyDescent="0.25">
      <c r="A66" s="306" t="s">
        <v>243</v>
      </c>
      <c r="B66" s="300" t="s">
        <v>248</v>
      </c>
      <c r="C66" s="300" t="s">
        <v>249</v>
      </c>
      <c r="D66" s="300" t="s">
        <v>195</v>
      </c>
      <c r="E66" s="307" t="s">
        <v>183</v>
      </c>
      <c r="F66" s="326">
        <v>440.02</v>
      </c>
      <c r="G66" s="300" t="s">
        <v>251</v>
      </c>
      <c r="H66" s="300" t="s">
        <v>122</v>
      </c>
      <c r="I66" s="300" t="s">
        <v>209</v>
      </c>
      <c r="J66" s="300" t="s">
        <v>205</v>
      </c>
      <c r="K66" s="300"/>
      <c r="L66" t="s">
        <v>115</v>
      </c>
      <c r="M66">
        <f t="shared" si="1"/>
        <v>440.02</v>
      </c>
      <c r="O66" s="307"/>
    </row>
    <row r="67" spans="1:18" x14ac:dyDescent="0.25">
      <c r="A67" s="306" t="s">
        <v>243</v>
      </c>
      <c r="B67" s="300" t="s">
        <v>248</v>
      </c>
      <c r="C67" s="300" t="s">
        <v>249</v>
      </c>
      <c r="D67" s="300" t="s">
        <v>195</v>
      </c>
      <c r="E67" s="307" t="s">
        <v>183</v>
      </c>
      <c r="F67" s="326">
        <v>520</v>
      </c>
      <c r="G67" s="300" t="s">
        <v>251</v>
      </c>
      <c r="H67" s="300" t="s">
        <v>122</v>
      </c>
      <c r="I67" s="300" t="s">
        <v>209</v>
      </c>
      <c r="J67" s="300" t="s">
        <v>205</v>
      </c>
      <c r="K67" s="300"/>
      <c r="L67" t="s">
        <v>115</v>
      </c>
      <c r="M67">
        <f t="shared" si="1"/>
        <v>520</v>
      </c>
      <c r="O67" s="307"/>
    </row>
    <row r="68" spans="1:18" x14ac:dyDescent="0.25">
      <c r="A68" s="306"/>
      <c r="B68" s="300"/>
      <c r="C68" s="300"/>
      <c r="D68" s="300"/>
      <c r="E68" s="307"/>
      <c r="G68" s="300"/>
      <c r="H68" s="300"/>
      <c r="I68" s="300"/>
      <c r="J68" s="300"/>
      <c r="K68" s="300"/>
      <c r="O68" s="307"/>
    </row>
    <row r="69" spans="1:18" ht="15.75" thickBot="1" x14ac:dyDescent="0.3">
      <c r="A69" s="306"/>
      <c r="B69" s="300"/>
      <c r="C69" s="300"/>
      <c r="D69" s="300"/>
      <c r="E69" s="307" t="s">
        <v>279</v>
      </c>
      <c r="F69" s="332">
        <f>SUM(F2:F68)</f>
        <v>15845158.200000005</v>
      </c>
      <c r="G69" s="300"/>
      <c r="H69" s="300"/>
      <c r="I69" s="300"/>
      <c r="J69" s="300"/>
      <c r="K69" s="300"/>
      <c r="M69" s="312">
        <f>SUM(M2:M68)</f>
        <v>1017873.9500000005</v>
      </c>
      <c r="N69" s="312">
        <f t="shared" ref="N69:R69" si="2">SUM(N2:N68)</f>
        <v>106610</v>
      </c>
      <c r="O69" s="312">
        <f t="shared" si="2"/>
        <v>3418208.9300000006</v>
      </c>
      <c r="P69" s="312">
        <f t="shared" si="2"/>
        <v>7577465.3200000003</v>
      </c>
      <c r="Q69" s="312">
        <f t="shared" si="2"/>
        <v>3725000</v>
      </c>
      <c r="R69" s="312">
        <f t="shared" si="2"/>
        <v>0</v>
      </c>
    </row>
    <row r="70" spans="1:18" x14ac:dyDescent="0.25">
      <c r="A70" s="306"/>
      <c r="B70" s="300"/>
      <c r="C70" s="300"/>
      <c r="D70" s="300"/>
      <c r="E70" s="307"/>
      <c r="G70" s="300"/>
      <c r="H70" s="300"/>
      <c r="I70" s="300"/>
      <c r="J70" s="300"/>
      <c r="K70" s="300"/>
      <c r="O70" s="307"/>
    </row>
    <row r="71" spans="1:18" x14ac:dyDescent="0.25">
      <c r="A71" s="306" t="s">
        <v>275</v>
      </c>
      <c r="B71" s="300" t="s">
        <v>257</v>
      </c>
      <c r="C71" s="300" t="s">
        <v>258</v>
      </c>
      <c r="D71" s="300" t="s">
        <v>195</v>
      </c>
      <c r="E71" s="300" t="s">
        <v>259</v>
      </c>
      <c r="F71" s="326">
        <v>63000</v>
      </c>
      <c r="G71" s="300"/>
      <c r="H71" s="300" t="s">
        <v>122</v>
      </c>
      <c r="I71" s="300"/>
      <c r="J71" s="300" t="s">
        <v>401</v>
      </c>
      <c r="K71" s="300" t="s">
        <v>260</v>
      </c>
      <c r="L71" s="300" t="s">
        <v>115</v>
      </c>
      <c r="R71" s="311">
        <f>F71</f>
        <v>63000</v>
      </c>
    </row>
    <row r="72" spans="1:18" x14ac:dyDescent="0.25">
      <c r="A72" s="306" t="s">
        <v>275</v>
      </c>
      <c r="B72" s="300" t="s">
        <v>261</v>
      </c>
      <c r="C72" s="300" t="s">
        <v>262</v>
      </c>
      <c r="D72" s="300" t="s">
        <v>195</v>
      </c>
      <c r="E72" s="300" t="s">
        <v>259</v>
      </c>
      <c r="F72" s="326">
        <v>21600</v>
      </c>
      <c r="G72" s="300"/>
      <c r="H72" s="300" t="s">
        <v>122</v>
      </c>
      <c r="I72" s="300"/>
      <c r="J72" s="300" t="s">
        <v>401</v>
      </c>
      <c r="K72" s="300" t="s">
        <v>263</v>
      </c>
      <c r="L72" s="300" t="s">
        <v>115</v>
      </c>
      <c r="R72" s="311">
        <f>F72</f>
        <v>21600</v>
      </c>
    </row>
    <row r="73" spans="1:18" x14ac:dyDescent="0.25">
      <c r="A73" s="306" t="s">
        <v>276</v>
      </c>
      <c r="B73" s="300" t="s">
        <v>264</v>
      </c>
      <c r="C73" s="300" t="s">
        <v>265</v>
      </c>
      <c r="D73" s="300" t="s">
        <v>195</v>
      </c>
      <c r="E73" s="300" t="s">
        <v>124</v>
      </c>
      <c r="F73" s="326">
        <v>242950.49</v>
      </c>
      <c r="G73" s="300"/>
      <c r="H73" s="300" t="s">
        <v>122</v>
      </c>
      <c r="I73" s="300"/>
      <c r="J73" s="300" t="s">
        <v>401</v>
      </c>
      <c r="K73" s="300" t="s">
        <v>223</v>
      </c>
      <c r="L73" s="300" t="s">
        <v>115</v>
      </c>
      <c r="P73" s="311">
        <f>F73</f>
        <v>242950.49</v>
      </c>
    </row>
    <row r="74" spans="1:18" x14ac:dyDescent="0.25">
      <c r="A74" s="306" t="s">
        <v>277</v>
      </c>
      <c r="B74" s="300" t="s">
        <v>266</v>
      </c>
      <c r="C74" s="300" t="s">
        <v>267</v>
      </c>
      <c r="D74" s="300" t="s">
        <v>268</v>
      </c>
      <c r="E74" s="300" t="s">
        <v>259</v>
      </c>
      <c r="F74" s="326">
        <v>33339.620000000003</v>
      </c>
      <c r="G74" s="300" t="s">
        <v>269</v>
      </c>
      <c r="H74" s="300" t="s">
        <v>270</v>
      </c>
      <c r="I74" s="300" t="s">
        <v>271</v>
      </c>
      <c r="J74" s="300" t="s">
        <v>272</v>
      </c>
      <c r="K74" s="300"/>
      <c r="L74" s="300" t="s">
        <v>115</v>
      </c>
      <c r="R74" s="311">
        <f>F74</f>
        <v>33339.620000000003</v>
      </c>
    </row>
    <row r="75" spans="1:18" x14ac:dyDescent="0.25">
      <c r="A75" s="306" t="s">
        <v>278</v>
      </c>
      <c r="B75" s="300" t="s">
        <v>273</v>
      </c>
      <c r="C75" s="300" t="s">
        <v>274</v>
      </c>
      <c r="D75" s="300" t="s">
        <v>195</v>
      </c>
      <c r="E75" s="300" t="s">
        <v>124</v>
      </c>
      <c r="F75" s="326">
        <v>242950.49</v>
      </c>
      <c r="G75" s="300"/>
      <c r="H75" s="300" t="s">
        <v>122</v>
      </c>
      <c r="I75" s="300"/>
      <c r="J75" s="300" t="s">
        <v>401</v>
      </c>
      <c r="K75" s="300" t="s">
        <v>223</v>
      </c>
      <c r="L75" s="300" t="s">
        <v>115</v>
      </c>
      <c r="P75" s="311">
        <f>F75</f>
        <v>242950.49</v>
      </c>
    </row>
    <row r="76" spans="1:18" x14ac:dyDescent="0.25">
      <c r="A76" s="306" t="s">
        <v>305</v>
      </c>
      <c r="B76" s="300" t="s">
        <v>282</v>
      </c>
      <c r="C76" s="300" t="s">
        <v>283</v>
      </c>
      <c r="D76" s="300" t="s">
        <v>202</v>
      </c>
      <c r="E76" s="307" t="s">
        <v>183</v>
      </c>
      <c r="F76" s="333">
        <v>33.799999999999997</v>
      </c>
      <c r="G76" s="300" t="s">
        <v>284</v>
      </c>
      <c r="H76" s="300" t="s">
        <v>204</v>
      </c>
      <c r="I76" s="300" t="s">
        <v>209</v>
      </c>
      <c r="J76" s="300" t="s">
        <v>205</v>
      </c>
      <c r="K76" s="300"/>
      <c r="L76" t="s">
        <v>115</v>
      </c>
      <c r="M76" s="299">
        <f>F76</f>
        <v>33.799999999999997</v>
      </c>
      <c r="O76" s="311"/>
    </row>
    <row r="77" spans="1:18" x14ac:dyDescent="0.25">
      <c r="A77" s="306" t="s">
        <v>305</v>
      </c>
      <c r="B77" s="300" t="s">
        <v>282</v>
      </c>
      <c r="C77" s="300" t="s">
        <v>283</v>
      </c>
      <c r="D77" s="300" t="s">
        <v>202</v>
      </c>
      <c r="E77" s="307" t="s">
        <v>183</v>
      </c>
      <c r="F77" s="333">
        <v>33</v>
      </c>
      <c r="G77" s="300" t="s">
        <v>284</v>
      </c>
      <c r="H77" s="300" t="s">
        <v>204</v>
      </c>
      <c r="I77" s="300" t="s">
        <v>209</v>
      </c>
      <c r="J77" s="300" t="s">
        <v>205</v>
      </c>
      <c r="K77" s="300"/>
      <c r="L77" t="s">
        <v>115</v>
      </c>
      <c r="M77" s="299">
        <f t="shared" ref="M77:M88" si="3">F77</f>
        <v>33</v>
      </c>
      <c r="O77" s="311"/>
    </row>
    <row r="78" spans="1:18" x14ac:dyDescent="0.25">
      <c r="A78" s="306" t="s">
        <v>305</v>
      </c>
      <c r="B78" s="300" t="s">
        <v>282</v>
      </c>
      <c r="C78" s="300" t="s">
        <v>283</v>
      </c>
      <c r="D78" s="300" t="s">
        <v>202</v>
      </c>
      <c r="E78" s="307" t="s">
        <v>183</v>
      </c>
      <c r="F78" s="333">
        <v>79.400000000000006</v>
      </c>
      <c r="G78" s="300" t="s">
        <v>284</v>
      </c>
      <c r="H78" s="300" t="s">
        <v>204</v>
      </c>
      <c r="I78" s="300" t="s">
        <v>209</v>
      </c>
      <c r="J78" s="300" t="s">
        <v>205</v>
      </c>
      <c r="K78" s="300"/>
      <c r="L78" t="s">
        <v>115</v>
      </c>
      <c r="M78" s="299">
        <f t="shared" si="3"/>
        <v>79.400000000000006</v>
      </c>
      <c r="O78" s="311"/>
    </row>
    <row r="79" spans="1:18" x14ac:dyDescent="0.25">
      <c r="A79" s="306" t="s">
        <v>305</v>
      </c>
      <c r="B79" s="300" t="s">
        <v>282</v>
      </c>
      <c r="C79" s="300" t="s">
        <v>283</v>
      </c>
      <c r="D79" s="300" t="s">
        <v>202</v>
      </c>
      <c r="E79" s="307" t="s">
        <v>183</v>
      </c>
      <c r="F79" s="333">
        <v>45</v>
      </c>
      <c r="G79" s="300" t="s">
        <v>284</v>
      </c>
      <c r="H79" s="300" t="s">
        <v>204</v>
      </c>
      <c r="I79" s="300" t="s">
        <v>209</v>
      </c>
      <c r="J79" s="300" t="s">
        <v>205</v>
      </c>
      <c r="K79" s="300"/>
      <c r="L79" t="s">
        <v>115</v>
      </c>
      <c r="M79" s="299">
        <f t="shared" si="3"/>
        <v>45</v>
      </c>
      <c r="O79" s="311"/>
    </row>
    <row r="80" spans="1:18" x14ac:dyDescent="0.25">
      <c r="A80" s="306" t="s">
        <v>305</v>
      </c>
      <c r="B80" s="300" t="s">
        <v>282</v>
      </c>
      <c r="C80" s="300" t="s">
        <v>283</v>
      </c>
      <c r="D80" s="300" t="s">
        <v>202</v>
      </c>
      <c r="E80" s="307" t="s">
        <v>183</v>
      </c>
      <c r="F80" s="333">
        <v>33.799999999999997</v>
      </c>
      <c r="G80" s="300" t="s">
        <v>284</v>
      </c>
      <c r="H80" s="300" t="s">
        <v>204</v>
      </c>
      <c r="I80" s="300" t="s">
        <v>209</v>
      </c>
      <c r="J80" s="300" t="s">
        <v>205</v>
      </c>
      <c r="K80" s="300"/>
      <c r="L80" t="s">
        <v>115</v>
      </c>
      <c r="M80" s="299">
        <f t="shared" si="3"/>
        <v>33.799999999999997</v>
      </c>
      <c r="O80" s="311"/>
    </row>
    <row r="81" spans="1:18" x14ac:dyDescent="0.25">
      <c r="A81" s="306" t="s">
        <v>305</v>
      </c>
      <c r="B81" s="300" t="s">
        <v>282</v>
      </c>
      <c r="C81" s="300" t="s">
        <v>283</v>
      </c>
      <c r="D81" s="300" t="s">
        <v>202</v>
      </c>
      <c r="E81" s="307" t="s">
        <v>183</v>
      </c>
      <c r="F81" s="333">
        <v>33.799999999999997</v>
      </c>
      <c r="G81" s="300" t="s">
        <v>284</v>
      </c>
      <c r="H81" s="300" t="s">
        <v>204</v>
      </c>
      <c r="I81" s="300" t="s">
        <v>209</v>
      </c>
      <c r="J81" s="300" t="s">
        <v>205</v>
      </c>
      <c r="K81" s="300"/>
      <c r="L81" t="s">
        <v>115</v>
      </c>
      <c r="M81" s="299">
        <f t="shared" si="3"/>
        <v>33.799999999999997</v>
      </c>
      <c r="O81" s="311"/>
    </row>
    <row r="82" spans="1:18" x14ac:dyDescent="0.25">
      <c r="A82" s="306" t="s">
        <v>305</v>
      </c>
      <c r="B82" s="300" t="s">
        <v>282</v>
      </c>
      <c r="C82" s="300" t="s">
        <v>283</v>
      </c>
      <c r="D82" s="300" t="s">
        <v>202</v>
      </c>
      <c r="E82" s="307" t="s">
        <v>183</v>
      </c>
      <c r="F82" s="333">
        <v>51</v>
      </c>
      <c r="G82" s="300" t="s">
        <v>284</v>
      </c>
      <c r="H82" s="300" t="s">
        <v>204</v>
      </c>
      <c r="I82" s="300" t="s">
        <v>209</v>
      </c>
      <c r="J82" s="300" t="s">
        <v>205</v>
      </c>
      <c r="K82" s="300"/>
      <c r="L82" t="s">
        <v>115</v>
      </c>
      <c r="M82" s="299">
        <f t="shared" si="3"/>
        <v>51</v>
      </c>
      <c r="O82" s="311"/>
    </row>
    <row r="83" spans="1:18" x14ac:dyDescent="0.25">
      <c r="A83" s="306" t="s">
        <v>305</v>
      </c>
      <c r="B83" s="300" t="s">
        <v>282</v>
      </c>
      <c r="C83" s="300" t="s">
        <v>283</v>
      </c>
      <c r="D83" s="300" t="s">
        <v>202</v>
      </c>
      <c r="E83" s="307" t="s">
        <v>183</v>
      </c>
      <c r="F83" s="333">
        <v>72.95</v>
      </c>
      <c r="G83" s="300" t="s">
        <v>284</v>
      </c>
      <c r="H83" s="300" t="s">
        <v>204</v>
      </c>
      <c r="I83" s="300" t="s">
        <v>209</v>
      </c>
      <c r="J83" s="300" t="s">
        <v>205</v>
      </c>
      <c r="K83" s="300"/>
      <c r="L83" t="s">
        <v>115</v>
      </c>
      <c r="M83" s="299">
        <f t="shared" si="3"/>
        <v>72.95</v>
      </c>
      <c r="O83" s="311"/>
    </row>
    <row r="84" spans="1:18" x14ac:dyDescent="0.25">
      <c r="A84" s="306" t="s">
        <v>305</v>
      </c>
      <c r="B84" s="300" t="s">
        <v>282</v>
      </c>
      <c r="C84" s="300" t="s">
        <v>283</v>
      </c>
      <c r="D84" s="300" t="s">
        <v>202</v>
      </c>
      <c r="E84" s="307" t="s">
        <v>183</v>
      </c>
      <c r="F84" s="333">
        <v>39</v>
      </c>
      <c r="G84" s="300" t="s">
        <v>284</v>
      </c>
      <c r="H84" s="300" t="s">
        <v>204</v>
      </c>
      <c r="I84" s="300" t="s">
        <v>209</v>
      </c>
      <c r="J84" s="300" t="s">
        <v>205</v>
      </c>
      <c r="K84" s="300"/>
      <c r="L84" t="s">
        <v>115</v>
      </c>
      <c r="M84" s="299">
        <f t="shared" si="3"/>
        <v>39</v>
      </c>
      <c r="O84" s="311"/>
    </row>
    <row r="85" spans="1:18" x14ac:dyDescent="0.25">
      <c r="A85" s="306" t="s">
        <v>305</v>
      </c>
      <c r="B85" s="300" t="s">
        <v>282</v>
      </c>
      <c r="C85" s="300" t="s">
        <v>283</v>
      </c>
      <c r="D85" s="300" t="s">
        <v>202</v>
      </c>
      <c r="E85" s="307" t="s">
        <v>183</v>
      </c>
      <c r="F85" s="333">
        <v>20.5</v>
      </c>
      <c r="G85" s="300" t="s">
        <v>284</v>
      </c>
      <c r="H85" s="300" t="s">
        <v>204</v>
      </c>
      <c r="I85" s="300" t="s">
        <v>209</v>
      </c>
      <c r="J85" s="300" t="s">
        <v>205</v>
      </c>
      <c r="K85" s="300"/>
      <c r="L85" t="s">
        <v>115</v>
      </c>
      <c r="M85" s="299">
        <f t="shared" si="3"/>
        <v>20.5</v>
      </c>
      <c r="O85" s="311"/>
    </row>
    <row r="86" spans="1:18" x14ac:dyDescent="0.25">
      <c r="A86" s="306" t="s">
        <v>305</v>
      </c>
      <c r="B86" s="300" t="s">
        <v>282</v>
      </c>
      <c r="C86" s="300" t="s">
        <v>283</v>
      </c>
      <c r="D86" s="300" t="s">
        <v>202</v>
      </c>
      <c r="E86" s="307" t="s">
        <v>183</v>
      </c>
      <c r="F86" s="333">
        <v>46.8</v>
      </c>
      <c r="G86" s="300" t="s">
        <v>284</v>
      </c>
      <c r="H86" s="300" t="s">
        <v>204</v>
      </c>
      <c r="I86" s="300" t="s">
        <v>209</v>
      </c>
      <c r="J86" s="300" t="s">
        <v>205</v>
      </c>
      <c r="K86" s="300"/>
      <c r="L86" t="s">
        <v>115</v>
      </c>
      <c r="M86" s="299">
        <f t="shared" si="3"/>
        <v>46.8</v>
      </c>
      <c r="O86" s="311"/>
    </row>
    <row r="87" spans="1:18" x14ac:dyDescent="0.25">
      <c r="A87" s="306" t="s">
        <v>305</v>
      </c>
      <c r="B87" s="300" t="s">
        <v>282</v>
      </c>
      <c r="C87" s="300" t="s">
        <v>283</v>
      </c>
      <c r="D87" s="300" t="s">
        <v>202</v>
      </c>
      <c r="E87" s="307" t="s">
        <v>183</v>
      </c>
      <c r="F87" s="333">
        <v>42.9</v>
      </c>
      <c r="G87" s="300" t="s">
        <v>284</v>
      </c>
      <c r="H87" s="300" t="s">
        <v>204</v>
      </c>
      <c r="I87" s="300" t="s">
        <v>209</v>
      </c>
      <c r="J87" s="300" t="s">
        <v>205</v>
      </c>
      <c r="K87" s="300"/>
      <c r="L87" t="s">
        <v>115</v>
      </c>
      <c r="M87" s="299">
        <f t="shared" si="3"/>
        <v>42.9</v>
      </c>
      <c r="O87" s="311"/>
    </row>
    <row r="88" spans="1:18" x14ac:dyDescent="0.25">
      <c r="A88" s="306" t="s">
        <v>305</v>
      </c>
      <c r="B88" s="300" t="s">
        <v>282</v>
      </c>
      <c r="C88" s="300" t="s">
        <v>283</v>
      </c>
      <c r="D88" s="300" t="s">
        <v>202</v>
      </c>
      <c r="E88" s="307" t="s">
        <v>183</v>
      </c>
      <c r="F88" s="333">
        <v>48</v>
      </c>
      <c r="G88" s="300" t="s">
        <v>284</v>
      </c>
      <c r="H88" s="300" t="s">
        <v>204</v>
      </c>
      <c r="I88" s="300" t="s">
        <v>209</v>
      </c>
      <c r="J88" s="300" t="s">
        <v>205</v>
      </c>
      <c r="K88" s="300"/>
      <c r="L88" t="s">
        <v>115</v>
      </c>
      <c r="M88" s="299">
        <f t="shared" si="3"/>
        <v>48</v>
      </c>
      <c r="O88" s="311"/>
    </row>
    <row r="89" spans="1:18" x14ac:dyDescent="0.25">
      <c r="A89" s="306" t="s">
        <v>306</v>
      </c>
      <c r="B89" s="300" t="s">
        <v>285</v>
      </c>
      <c r="C89" s="300" t="s">
        <v>286</v>
      </c>
      <c r="D89" s="300" t="s">
        <v>195</v>
      </c>
      <c r="E89" s="307" t="s">
        <v>124</v>
      </c>
      <c r="F89" s="333">
        <v>316800</v>
      </c>
      <c r="G89" s="300"/>
      <c r="H89" s="300" t="s">
        <v>122</v>
      </c>
      <c r="I89" s="300"/>
      <c r="J89" s="300" t="s">
        <v>401</v>
      </c>
      <c r="K89" s="300" t="s">
        <v>125</v>
      </c>
      <c r="L89" t="s">
        <v>115</v>
      </c>
      <c r="O89" s="311"/>
      <c r="P89" s="299">
        <f>F89</f>
        <v>316800</v>
      </c>
    </row>
    <row r="90" spans="1:18" x14ac:dyDescent="0.25">
      <c r="A90" s="306" t="s">
        <v>307</v>
      </c>
      <c r="B90" s="300" t="s">
        <v>287</v>
      </c>
      <c r="C90" s="300" t="s">
        <v>288</v>
      </c>
      <c r="D90" s="300" t="s">
        <v>202</v>
      </c>
      <c r="E90" s="307" t="s">
        <v>259</v>
      </c>
      <c r="F90" s="333">
        <v>196.3</v>
      </c>
      <c r="G90" s="300" t="s">
        <v>407</v>
      </c>
      <c r="H90" s="300" t="s">
        <v>204</v>
      </c>
      <c r="I90" s="300" t="s">
        <v>408</v>
      </c>
      <c r="J90" s="300" t="s">
        <v>289</v>
      </c>
      <c r="K90" s="300"/>
      <c r="L90" t="s">
        <v>115</v>
      </c>
      <c r="O90" s="311"/>
      <c r="R90" s="299">
        <f>F90</f>
        <v>196.3</v>
      </c>
    </row>
    <row r="91" spans="1:18" x14ac:dyDescent="0.25">
      <c r="A91" s="306" t="s">
        <v>307</v>
      </c>
      <c r="B91" s="300" t="s">
        <v>290</v>
      </c>
      <c r="C91" s="300" t="s">
        <v>291</v>
      </c>
      <c r="D91" s="300" t="s">
        <v>202</v>
      </c>
      <c r="E91" s="307" t="s">
        <v>259</v>
      </c>
      <c r="F91" s="333">
        <v>205.35</v>
      </c>
      <c r="G91" s="300" t="s">
        <v>409</v>
      </c>
      <c r="H91" s="300" t="s">
        <v>204</v>
      </c>
      <c r="I91" s="300" t="s">
        <v>410</v>
      </c>
      <c r="J91" s="300" t="s">
        <v>210</v>
      </c>
      <c r="K91" s="300"/>
      <c r="L91" t="s">
        <v>115</v>
      </c>
      <c r="O91" s="311"/>
      <c r="R91" s="299">
        <f t="shared" ref="R91:R98" si="4">F91</f>
        <v>205.35</v>
      </c>
    </row>
    <row r="92" spans="1:18" x14ac:dyDescent="0.25">
      <c r="A92" s="306" t="s">
        <v>307</v>
      </c>
      <c r="B92" s="300" t="s">
        <v>287</v>
      </c>
      <c r="C92" s="300" t="s">
        <v>288</v>
      </c>
      <c r="D92" s="300" t="s">
        <v>292</v>
      </c>
      <c r="E92" s="307" t="s">
        <v>259</v>
      </c>
      <c r="F92" s="333">
        <v>486</v>
      </c>
      <c r="G92" s="300" t="s">
        <v>407</v>
      </c>
      <c r="H92" s="300" t="s">
        <v>293</v>
      </c>
      <c r="I92" s="300" t="s">
        <v>408</v>
      </c>
      <c r="J92" s="300" t="s">
        <v>289</v>
      </c>
      <c r="K92" s="300"/>
      <c r="L92" t="s">
        <v>115</v>
      </c>
      <c r="O92" s="311"/>
      <c r="R92" s="299">
        <f t="shared" si="4"/>
        <v>486</v>
      </c>
    </row>
    <row r="93" spans="1:18" x14ac:dyDescent="0.25">
      <c r="A93" s="306" t="s">
        <v>307</v>
      </c>
      <c r="B93" s="300" t="s">
        <v>290</v>
      </c>
      <c r="C93" s="300" t="s">
        <v>291</v>
      </c>
      <c r="D93" s="300" t="s">
        <v>292</v>
      </c>
      <c r="E93" s="307" t="s">
        <v>259</v>
      </c>
      <c r="F93" s="333">
        <v>486</v>
      </c>
      <c r="G93" s="300" t="s">
        <v>409</v>
      </c>
      <c r="H93" s="300" t="s">
        <v>293</v>
      </c>
      <c r="I93" s="300" t="s">
        <v>410</v>
      </c>
      <c r="J93" s="300" t="s">
        <v>210</v>
      </c>
      <c r="K93" s="300"/>
      <c r="L93" t="s">
        <v>115</v>
      </c>
      <c r="O93" s="311"/>
      <c r="R93" s="299">
        <f t="shared" si="4"/>
        <v>486</v>
      </c>
    </row>
    <row r="94" spans="1:18" x14ac:dyDescent="0.25">
      <c r="A94" s="306" t="s">
        <v>308</v>
      </c>
      <c r="B94" s="300" t="s">
        <v>294</v>
      </c>
      <c r="C94" s="300" t="s">
        <v>295</v>
      </c>
      <c r="D94" s="300" t="s">
        <v>202</v>
      </c>
      <c r="E94" s="307" t="s">
        <v>259</v>
      </c>
      <c r="F94" s="333">
        <v>263.25</v>
      </c>
      <c r="G94" s="300" t="s">
        <v>411</v>
      </c>
      <c r="H94" s="300" t="s">
        <v>204</v>
      </c>
      <c r="I94" s="300" t="s">
        <v>412</v>
      </c>
      <c r="J94" s="300" t="s">
        <v>296</v>
      </c>
      <c r="K94" s="300"/>
      <c r="L94" t="s">
        <v>115</v>
      </c>
      <c r="O94" s="311"/>
      <c r="R94" s="299">
        <f t="shared" si="4"/>
        <v>263.25</v>
      </c>
    </row>
    <row r="95" spans="1:18" x14ac:dyDescent="0.25">
      <c r="A95" s="306" t="s">
        <v>308</v>
      </c>
      <c r="B95" s="300" t="s">
        <v>297</v>
      </c>
      <c r="C95" s="300" t="s">
        <v>298</v>
      </c>
      <c r="D95" s="300" t="s">
        <v>202</v>
      </c>
      <c r="E95" s="307" t="s">
        <v>259</v>
      </c>
      <c r="F95" s="333">
        <v>415.3</v>
      </c>
      <c r="G95" s="300" t="s">
        <v>413</v>
      </c>
      <c r="H95" s="300" t="s">
        <v>204</v>
      </c>
      <c r="I95" s="300" t="s">
        <v>414</v>
      </c>
      <c r="J95" s="300" t="s">
        <v>299</v>
      </c>
      <c r="K95" s="300"/>
      <c r="L95" t="s">
        <v>115</v>
      </c>
      <c r="O95" s="311"/>
      <c r="R95" s="299">
        <f t="shared" si="4"/>
        <v>415.3</v>
      </c>
    </row>
    <row r="96" spans="1:18" x14ac:dyDescent="0.25">
      <c r="A96" s="306" t="s">
        <v>308</v>
      </c>
      <c r="B96" s="300" t="s">
        <v>294</v>
      </c>
      <c r="C96" s="300" t="s">
        <v>295</v>
      </c>
      <c r="D96" s="300" t="s">
        <v>195</v>
      </c>
      <c r="E96" s="307" t="s">
        <v>259</v>
      </c>
      <c r="F96" s="333">
        <v>540</v>
      </c>
      <c r="G96" s="300" t="s">
        <v>411</v>
      </c>
      <c r="H96" s="300" t="s">
        <v>122</v>
      </c>
      <c r="I96" s="300" t="s">
        <v>412</v>
      </c>
      <c r="J96" s="300" t="s">
        <v>296</v>
      </c>
      <c r="K96" s="300"/>
      <c r="L96" t="s">
        <v>115</v>
      </c>
      <c r="O96" s="311"/>
      <c r="R96" s="299">
        <f t="shared" si="4"/>
        <v>540</v>
      </c>
    </row>
    <row r="97" spans="1:18" x14ac:dyDescent="0.25">
      <c r="A97" s="306" t="s">
        <v>308</v>
      </c>
      <c r="B97" s="300" t="s">
        <v>297</v>
      </c>
      <c r="C97" s="300" t="s">
        <v>298</v>
      </c>
      <c r="D97" s="300" t="s">
        <v>195</v>
      </c>
      <c r="E97" s="307" t="s">
        <v>259</v>
      </c>
      <c r="F97" s="333">
        <v>270</v>
      </c>
      <c r="G97" s="300" t="s">
        <v>413</v>
      </c>
      <c r="H97" s="300" t="s">
        <v>122</v>
      </c>
      <c r="I97" s="300" t="s">
        <v>414</v>
      </c>
      <c r="J97" s="300" t="s">
        <v>299</v>
      </c>
      <c r="K97" s="300"/>
      <c r="L97" t="s">
        <v>115</v>
      </c>
      <c r="O97" s="311"/>
      <c r="R97" s="299">
        <f t="shared" si="4"/>
        <v>270</v>
      </c>
    </row>
    <row r="98" spans="1:18" x14ac:dyDescent="0.25">
      <c r="A98" s="306" t="s">
        <v>309</v>
      </c>
      <c r="B98" s="300" t="s">
        <v>300</v>
      </c>
      <c r="C98" s="300" t="s">
        <v>301</v>
      </c>
      <c r="D98" s="300" t="s">
        <v>302</v>
      </c>
      <c r="E98" s="307" t="s">
        <v>259</v>
      </c>
      <c r="F98" s="333">
        <v>9000</v>
      </c>
      <c r="G98" s="300"/>
      <c r="H98" s="300" t="s">
        <v>303</v>
      </c>
      <c r="I98" s="300"/>
      <c r="J98" s="300" t="s">
        <v>401</v>
      </c>
      <c r="K98" s="300" t="s">
        <v>304</v>
      </c>
      <c r="L98" t="s">
        <v>115</v>
      </c>
      <c r="O98" s="311"/>
      <c r="R98" s="299">
        <f t="shared" si="4"/>
        <v>9000</v>
      </c>
    </row>
    <row r="99" spans="1:18" x14ac:dyDescent="0.25">
      <c r="A99" s="306" t="s">
        <v>322</v>
      </c>
      <c r="B99" s="300" t="s">
        <v>313</v>
      </c>
      <c r="C99" s="300" t="s">
        <v>314</v>
      </c>
      <c r="D99" s="300" t="s">
        <v>195</v>
      </c>
      <c r="E99" s="307" t="s">
        <v>124</v>
      </c>
      <c r="F99" s="333">
        <v>5</v>
      </c>
      <c r="G99" s="300" t="s">
        <v>315</v>
      </c>
      <c r="H99" s="300" t="s">
        <v>122</v>
      </c>
      <c r="I99" s="300" t="s">
        <v>181</v>
      </c>
      <c r="J99" s="300" t="s">
        <v>153</v>
      </c>
      <c r="K99" s="300"/>
      <c r="L99" t="s">
        <v>115</v>
      </c>
      <c r="O99" s="311"/>
      <c r="P99" s="299">
        <f>F99</f>
        <v>5</v>
      </c>
      <c r="R99" s="299"/>
    </row>
    <row r="100" spans="1:18" x14ac:dyDescent="0.25">
      <c r="A100" s="306" t="s">
        <v>322</v>
      </c>
      <c r="B100" s="300" t="s">
        <v>316</v>
      </c>
      <c r="C100" s="300" t="s">
        <v>317</v>
      </c>
      <c r="D100" s="300" t="s">
        <v>195</v>
      </c>
      <c r="E100" s="307" t="s">
        <v>124</v>
      </c>
      <c r="F100" s="333">
        <v>5</v>
      </c>
      <c r="G100" s="300" t="s">
        <v>318</v>
      </c>
      <c r="H100" s="300" t="s">
        <v>122</v>
      </c>
      <c r="I100" s="300" t="s">
        <v>181</v>
      </c>
      <c r="J100" s="300" t="s">
        <v>153</v>
      </c>
      <c r="K100" s="300"/>
      <c r="L100" t="s">
        <v>115</v>
      </c>
      <c r="O100" s="311"/>
      <c r="P100" s="299">
        <f>F100</f>
        <v>5</v>
      </c>
      <c r="R100" s="299"/>
    </row>
    <row r="101" spans="1:18" x14ac:dyDescent="0.25">
      <c r="A101" s="306" t="s">
        <v>323</v>
      </c>
      <c r="B101" s="300" t="s">
        <v>319</v>
      </c>
      <c r="C101" s="300" t="s">
        <v>320</v>
      </c>
      <c r="D101" s="300" t="s">
        <v>202</v>
      </c>
      <c r="E101" s="307" t="s">
        <v>259</v>
      </c>
      <c r="F101" s="333">
        <v>85.8</v>
      </c>
      <c r="G101" s="300" t="s">
        <v>415</v>
      </c>
      <c r="H101" s="300" t="s">
        <v>204</v>
      </c>
      <c r="I101" s="300" t="s">
        <v>416</v>
      </c>
      <c r="J101" s="300" t="s">
        <v>321</v>
      </c>
      <c r="K101" s="300"/>
      <c r="L101" t="s">
        <v>115</v>
      </c>
      <c r="O101" s="311"/>
      <c r="R101" s="299">
        <f>F101</f>
        <v>85.8</v>
      </c>
    </row>
    <row r="102" spans="1:18" x14ac:dyDescent="0.25">
      <c r="A102" s="306" t="s">
        <v>323</v>
      </c>
      <c r="B102" s="300" t="s">
        <v>319</v>
      </c>
      <c r="C102" s="300" t="s">
        <v>320</v>
      </c>
      <c r="D102" s="300" t="s">
        <v>292</v>
      </c>
      <c r="E102" s="307" t="s">
        <v>259</v>
      </c>
      <c r="F102" s="333">
        <v>216</v>
      </c>
      <c r="G102" s="300" t="s">
        <v>415</v>
      </c>
      <c r="H102" s="300" t="s">
        <v>293</v>
      </c>
      <c r="I102" s="300" t="s">
        <v>416</v>
      </c>
      <c r="J102" s="300" t="s">
        <v>321</v>
      </c>
      <c r="K102" s="300"/>
      <c r="L102" t="s">
        <v>115</v>
      </c>
      <c r="O102" s="311"/>
      <c r="R102" s="299">
        <f>F102</f>
        <v>216</v>
      </c>
    </row>
    <row r="103" spans="1:18" x14ac:dyDescent="0.25">
      <c r="A103" s="306" t="s">
        <v>341</v>
      </c>
      <c r="B103" s="300" t="s">
        <v>326</v>
      </c>
      <c r="C103" s="300" t="s">
        <v>327</v>
      </c>
      <c r="D103" s="300" t="s">
        <v>195</v>
      </c>
      <c r="E103" s="307" t="s">
        <v>121</v>
      </c>
      <c r="F103" s="333">
        <v>2</v>
      </c>
      <c r="G103" s="300" t="s">
        <v>328</v>
      </c>
      <c r="H103" s="300" t="s">
        <v>122</v>
      </c>
      <c r="I103" s="300" t="s">
        <v>181</v>
      </c>
      <c r="J103" s="300" t="s">
        <v>153</v>
      </c>
      <c r="K103" s="300"/>
      <c r="L103" t="s">
        <v>115</v>
      </c>
      <c r="N103" s="299">
        <f>F103</f>
        <v>2</v>
      </c>
      <c r="O103" s="311"/>
      <c r="R103" s="299"/>
    </row>
    <row r="104" spans="1:18" x14ac:dyDescent="0.25">
      <c r="A104" s="306" t="s">
        <v>341</v>
      </c>
      <c r="B104" s="300" t="s">
        <v>329</v>
      </c>
      <c r="C104" s="300" t="s">
        <v>330</v>
      </c>
      <c r="D104" s="300" t="s">
        <v>195</v>
      </c>
      <c r="E104" s="307" t="s">
        <v>121</v>
      </c>
      <c r="F104" s="333">
        <v>5</v>
      </c>
      <c r="G104" s="300" t="s">
        <v>331</v>
      </c>
      <c r="H104" s="300" t="s">
        <v>122</v>
      </c>
      <c r="I104" s="300" t="s">
        <v>181</v>
      </c>
      <c r="J104" s="300" t="s">
        <v>153</v>
      </c>
      <c r="K104" s="300"/>
      <c r="L104" t="s">
        <v>115</v>
      </c>
      <c r="N104" s="299">
        <f>F104</f>
        <v>5</v>
      </c>
      <c r="O104" s="311"/>
      <c r="R104" s="299"/>
    </row>
    <row r="105" spans="1:18" x14ac:dyDescent="0.25">
      <c r="A105" s="306" t="s">
        <v>342</v>
      </c>
      <c r="B105" s="300" t="s">
        <v>332</v>
      </c>
      <c r="C105" s="300" t="s">
        <v>333</v>
      </c>
      <c r="D105" s="300" t="s">
        <v>255</v>
      </c>
      <c r="E105" s="307" t="s">
        <v>259</v>
      </c>
      <c r="F105" s="333">
        <v>180</v>
      </c>
      <c r="G105" s="300" t="s">
        <v>417</v>
      </c>
      <c r="H105" s="300" t="s">
        <v>185</v>
      </c>
      <c r="I105" s="300" t="s">
        <v>418</v>
      </c>
      <c r="J105" s="300" t="s">
        <v>334</v>
      </c>
      <c r="K105" s="300"/>
      <c r="L105" t="s">
        <v>115</v>
      </c>
      <c r="O105" s="311"/>
      <c r="R105" s="299">
        <f>F105</f>
        <v>180</v>
      </c>
    </row>
    <row r="106" spans="1:18" x14ac:dyDescent="0.25">
      <c r="A106" s="306" t="s">
        <v>343</v>
      </c>
      <c r="B106" s="300" t="s">
        <v>335</v>
      </c>
      <c r="C106" s="300" t="s">
        <v>336</v>
      </c>
      <c r="D106" s="300" t="s">
        <v>202</v>
      </c>
      <c r="E106" s="307" t="s">
        <v>259</v>
      </c>
      <c r="F106" s="333">
        <v>35.1</v>
      </c>
      <c r="G106" s="300" t="s">
        <v>419</v>
      </c>
      <c r="H106" s="300" t="s">
        <v>204</v>
      </c>
      <c r="I106" s="300" t="s">
        <v>420</v>
      </c>
      <c r="J106" s="300" t="s">
        <v>337</v>
      </c>
      <c r="K106" s="300"/>
      <c r="L106" t="s">
        <v>115</v>
      </c>
      <c r="O106" s="311"/>
      <c r="R106" s="299">
        <f t="shared" ref="R106:R108" si="5">F106</f>
        <v>35.1</v>
      </c>
    </row>
    <row r="107" spans="1:18" x14ac:dyDescent="0.25">
      <c r="A107" s="306" t="s">
        <v>343</v>
      </c>
      <c r="B107" s="300" t="s">
        <v>335</v>
      </c>
      <c r="C107" s="300" t="s">
        <v>336</v>
      </c>
      <c r="D107" s="300" t="s">
        <v>195</v>
      </c>
      <c r="E107" s="307" t="s">
        <v>259</v>
      </c>
      <c r="F107" s="333">
        <v>54</v>
      </c>
      <c r="G107" s="300" t="s">
        <v>419</v>
      </c>
      <c r="H107" s="300" t="s">
        <v>122</v>
      </c>
      <c r="I107" s="300" t="s">
        <v>420</v>
      </c>
      <c r="J107" s="300" t="s">
        <v>337</v>
      </c>
      <c r="K107" s="300"/>
      <c r="L107" t="s">
        <v>115</v>
      </c>
      <c r="O107" s="311"/>
      <c r="R107" s="299">
        <f t="shared" si="5"/>
        <v>54</v>
      </c>
    </row>
    <row r="108" spans="1:18" x14ac:dyDescent="0.25">
      <c r="A108" s="306" t="s">
        <v>344</v>
      </c>
      <c r="B108" s="300" t="s">
        <v>338</v>
      </c>
      <c r="C108" s="300" t="s">
        <v>339</v>
      </c>
      <c r="D108" s="300" t="s">
        <v>202</v>
      </c>
      <c r="E108" s="307" t="s">
        <v>259</v>
      </c>
      <c r="F108" s="333">
        <v>20.8</v>
      </c>
      <c r="G108" s="300" t="s">
        <v>421</v>
      </c>
      <c r="H108" s="300" t="s">
        <v>204</v>
      </c>
      <c r="I108" s="300" t="s">
        <v>422</v>
      </c>
      <c r="J108" s="300" t="s">
        <v>340</v>
      </c>
      <c r="K108" s="300"/>
      <c r="L108" t="s">
        <v>115</v>
      </c>
      <c r="O108" s="311"/>
      <c r="R108" s="299">
        <f t="shared" si="5"/>
        <v>20.8</v>
      </c>
    </row>
    <row r="109" spans="1:18" x14ac:dyDescent="0.25">
      <c r="A109" s="306" t="s">
        <v>390</v>
      </c>
      <c r="B109" s="300" t="s">
        <v>391</v>
      </c>
      <c r="C109" s="300" t="s">
        <v>392</v>
      </c>
      <c r="D109" s="300" t="s">
        <v>202</v>
      </c>
      <c r="E109" s="300" t="s">
        <v>183</v>
      </c>
      <c r="F109" s="326">
        <v>638.9</v>
      </c>
      <c r="G109" s="300" t="s">
        <v>423</v>
      </c>
      <c r="H109" s="300" t="s">
        <v>204</v>
      </c>
      <c r="I109" s="300" t="s">
        <v>424</v>
      </c>
      <c r="J109" s="300" t="s">
        <v>205</v>
      </c>
      <c r="K109" s="300"/>
      <c r="L109" s="300" t="s">
        <v>115</v>
      </c>
      <c r="M109" s="311">
        <f>F109</f>
        <v>638.9</v>
      </c>
    </row>
    <row r="110" spans="1:18" x14ac:dyDescent="0.25">
      <c r="A110" s="306" t="s">
        <v>390</v>
      </c>
      <c r="B110" s="300" t="s">
        <v>391</v>
      </c>
      <c r="C110" s="300" t="s">
        <v>392</v>
      </c>
      <c r="D110" s="300" t="s">
        <v>255</v>
      </c>
      <c r="E110" s="300" t="s">
        <v>183</v>
      </c>
      <c r="F110" s="326">
        <v>1026.8</v>
      </c>
      <c r="G110" s="300" t="s">
        <v>423</v>
      </c>
      <c r="H110" s="300" t="s">
        <v>185</v>
      </c>
      <c r="I110" s="300" t="s">
        <v>424</v>
      </c>
      <c r="J110" s="300" t="s">
        <v>205</v>
      </c>
      <c r="K110" s="300"/>
      <c r="L110" s="300" t="s">
        <v>115</v>
      </c>
      <c r="M110" s="311">
        <f>F110</f>
        <v>1026.8</v>
      </c>
    </row>
    <row r="111" spans="1:18" x14ac:dyDescent="0.25">
      <c r="A111" s="306" t="s">
        <v>390</v>
      </c>
      <c r="B111" s="300" t="s">
        <v>393</v>
      </c>
      <c r="C111" s="300" t="s">
        <v>394</v>
      </c>
      <c r="D111" s="300" t="s">
        <v>195</v>
      </c>
      <c r="E111" s="300" t="s">
        <v>124</v>
      </c>
      <c r="F111" s="326">
        <v>242950.49</v>
      </c>
      <c r="G111" s="300"/>
      <c r="H111" s="300" t="s">
        <v>122</v>
      </c>
      <c r="I111" s="300"/>
      <c r="J111" s="300" t="s">
        <v>401</v>
      </c>
      <c r="K111" s="300" t="s">
        <v>223</v>
      </c>
      <c r="L111" s="300" t="s">
        <v>115</v>
      </c>
      <c r="P111" s="311">
        <f>F111</f>
        <v>242950.49</v>
      </c>
    </row>
    <row r="112" spans="1:18" x14ac:dyDescent="0.25">
      <c r="A112" s="306" t="s">
        <v>425</v>
      </c>
      <c r="B112" s="300" t="s">
        <v>399</v>
      </c>
      <c r="C112" s="300" t="s">
        <v>400</v>
      </c>
      <c r="D112" s="300" t="s">
        <v>195</v>
      </c>
      <c r="E112" s="300" t="s">
        <v>124</v>
      </c>
      <c r="F112" s="326">
        <v>5</v>
      </c>
      <c r="G112" s="300" t="s">
        <v>180</v>
      </c>
      <c r="H112" s="300" t="s">
        <v>122</v>
      </c>
      <c r="I112" s="300" t="s">
        <v>181</v>
      </c>
      <c r="J112" s="300" t="s">
        <v>153</v>
      </c>
      <c r="K112" s="300"/>
      <c r="L112" s="300" t="s">
        <v>115</v>
      </c>
      <c r="P112" s="311">
        <f>F112</f>
        <v>5</v>
      </c>
    </row>
    <row r="113" spans="1:20" x14ac:dyDescent="0.25">
      <c r="A113" s="306" t="s">
        <v>448</v>
      </c>
      <c r="B113" s="300" t="s">
        <v>443</v>
      </c>
      <c r="C113" s="300" t="s">
        <v>444</v>
      </c>
      <c r="D113" s="300" t="s">
        <v>195</v>
      </c>
      <c r="E113" s="300" t="s">
        <v>124</v>
      </c>
      <c r="F113" s="326">
        <v>257527.52</v>
      </c>
      <c r="G113" s="300"/>
      <c r="H113" s="300" t="s">
        <v>122</v>
      </c>
      <c r="I113" s="300"/>
      <c r="J113" s="300" t="s">
        <v>445</v>
      </c>
      <c r="K113" s="300" t="s">
        <v>223</v>
      </c>
      <c r="L113" s="300" t="s">
        <v>115</v>
      </c>
      <c r="P113" s="311">
        <f t="shared" ref="P113" si="6">F113</f>
        <v>257527.52</v>
      </c>
    </row>
    <row r="114" spans="1:20" x14ac:dyDescent="0.25">
      <c r="A114" s="306" t="s">
        <v>449</v>
      </c>
      <c r="B114" s="300" t="s">
        <v>446</v>
      </c>
      <c r="C114" s="300" t="s">
        <v>447</v>
      </c>
      <c r="D114" s="300" t="s">
        <v>199</v>
      </c>
      <c r="E114" s="300" t="s">
        <v>121</v>
      </c>
      <c r="F114" s="326">
        <v>4725000</v>
      </c>
      <c r="G114" s="300"/>
      <c r="H114" s="300" t="s">
        <v>128</v>
      </c>
      <c r="I114" s="300"/>
      <c r="J114" s="300" t="s">
        <v>445</v>
      </c>
      <c r="K114" s="300" t="s">
        <v>169</v>
      </c>
      <c r="L114" s="300" t="s">
        <v>115</v>
      </c>
      <c r="P114" s="311"/>
      <c r="Q114" s="311">
        <f>F114</f>
        <v>4725000</v>
      </c>
    </row>
    <row r="115" spans="1:20" x14ac:dyDescent="0.25">
      <c r="A115" s="306" t="s">
        <v>460</v>
      </c>
      <c r="B115" s="300" t="s">
        <v>453</v>
      </c>
      <c r="C115" s="300" t="s">
        <v>454</v>
      </c>
      <c r="D115" s="300" t="s">
        <v>195</v>
      </c>
      <c r="E115" s="300" t="s">
        <v>124</v>
      </c>
      <c r="F115" s="326">
        <v>5</v>
      </c>
      <c r="G115" s="300" t="s">
        <v>180</v>
      </c>
      <c r="H115" s="300" t="s">
        <v>122</v>
      </c>
      <c r="I115" s="300" t="s">
        <v>181</v>
      </c>
      <c r="J115" s="300" t="s">
        <v>153</v>
      </c>
      <c r="K115" s="300"/>
      <c r="L115" s="300" t="s">
        <v>115</v>
      </c>
      <c r="P115" s="311">
        <f>F115</f>
        <v>5</v>
      </c>
    </row>
    <row r="116" spans="1:20" x14ac:dyDescent="0.25">
      <c r="A116" s="306" t="s">
        <v>461</v>
      </c>
      <c r="B116" s="300" t="s">
        <v>455</v>
      </c>
      <c r="C116" s="300" t="s">
        <v>456</v>
      </c>
      <c r="D116" s="300" t="s">
        <v>202</v>
      </c>
      <c r="E116" s="300" t="s">
        <v>259</v>
      </c>
      <c r="F116" s="326">
        <v>45.5</v>
      </c>
      <c r="G116" s="300" t="s">
        <v>457</v>
      </c>
      <c r="H116" s="300" t="s">
        <v>204</v>
      </c>
      <c r="I116" s="300" t="s">
        <v>458</v>
      </c>
      <c r="J116" s="300" t="s">
        <v>459</v>
      </c>
      <c r="K116" s="300"/>
      <c r="L116" s="300" t="s">
        <v>115</v>
      </c>
      <c r="R116" s="311">
        <f>F116</f>
        <v>45.5</v>
      </c>
    </row>
    <row r="117" spans="1:20" x14ac:dyDescent="0.25">
      <c r="A117" s="306" t="s">
        <v>472</v>
      </c>
      <c r="B117" s="300">
        <v>100245925</v>
      </c>
      <c r="C117" s="300">
        <v>5000014816</v>
      </c>
      <c r="D117" s="300">
        <v>512001</v>
      </c>
      <c r="E117" s="300" t="s">
        <v>157</v>
      </c>
      <c r="F117" s="333">
        <v>627</v>
      </c>
      <c r="G117" s="300"/>
      <c r="H117" s="300" t="s">
        <v>122</v>
      </c>
      <c r="I117" s="300"/>
      <c r="J117" s="300" t="s">
        <v>445</v>
      </c>
      <c r="K117" t="s">
        <v>473</v>
      </c>
      <c r="L117" t="s">
        <v>115</v>
      </c>
      <c r="N117" s="2">
        <f>F117</f>
        <v>627</v>
      </c>
      <c r="R117" s="311"/>
    </row>
    <row r="118" spans="1:20" x14ac:dyDescent="0.25">
      <c r="A118" s="306" t="s">
        <v>472</v>
      </c>
      <c r="B118" s="300">
        <v>100246073</v>
      </c>
      <c r="C118" s="300">
        <v>5105612093</v>
      </c>
      <c r="D118" s="300">
        <v>512001</v>
      </c>
      <c r="E118" s="300" t="s">
        <v>157</v>
      </c>
      <c r="F118" s="333">
        <v>37.619999999999997</v>
      </c>
      <c r="G118" s="300"/>
      <c r="H118" s="300" t="s">
        <v>122</v>
      </c>
      <c r="I118" s="300" t="s">
        <v>474</v>
      </c>
      <c r="J118" s="300" t="s">
        <v>475</v>
      </c>
      <c r="K118" t="s">
        <v>473</v>
      </c>
      <c r="L118" t="s">
        <v>115</v>
      </c>
      <c r="N118" s="2">
        <f>F118</f>
        <v>37.619999999999997</v>
      </c>
      <c r="R118" s="311"/>
    </row>
    <row r="119" spans="1:20" x14ac:dyDescent="0.25">
      <c r="A119" s="306" t="s">
        <v>476</v>
      </c>
      <c r="B119" s="300">
        <v>100246897</v>
      </c>
      <c r="C119" s="300">
        <v>5000014890</v>
      </c>
      <c r="D119" s="300">
        <v>512001</v>
      </c>
      <c r="E119" s="300" t="s">
        <v>183</v>
      </c>
      <c r="F119" s="333">
        <v>8000</v>
      </c>
      <c r="G119" s="300"/>
      <c r="H119" s="300" t="s">
        <v>122</v>
      </c>
      <c r="I119" s="300"/>
      <c r="J119" s="300" t="s">
        <v>445</v>
      </c>
      <c r="K119" t="s">
        <v>477</v>
      </c>
      <c r="L119" t="s">
        <v>115</v>
      </c>
      <c r="M119" s="2">
        <f>F119</f>
        <v>8000</v>
      </c>
      <c r="N119" s="2"/>
      <c r="R119" s="311"/>
    </row>
    <row r="120" spans="1:20" x14ac:dyDescent="0.25">
      <c r="A120" s="306" t="s">
        <v>478</v>
      </c>
      <c r="B120" s="300">
        <v>100247432</v>
      </c>
      <c r="C120" s="300">
        <v>5000014936</v>
      </c>
      <c r="D120" s="300">
        <v>512001</v>
      </c>
      <c r="E120" s="300" t="s">
        <v>124</v>
      </c>
      <c r="F120" s="333">
        <v>-242950.49</v>
      </c>
      <c r="G120" s="300"/>
      <c r="H120" s="300" t="s">
        <v>122</v>
      </c>
      <c r="I120" s="300"/>
      <c r="J120" s="300" t="s">
        <v>445</v>
      </c>
      <c r="K120" t="s">
        <v>126</v>
      </c>
      <c r="L120" t="s">
        <v>115</v>
      </c>
      <c r="N120" s="2"/>
      <c r="P120" s="2">
        <f>F120</f>
        <v>-242950.49</v>
      </c>
      <c r="R120" s="311"/>
    </row>
    <row r="121" spans="1:20" x14ac:dyDescent="0.25">
      <c r="A121" s="306" t="s">
        <v>478</v>
      </c>
      <c r="B121" s="300">
        <v>100247443</v>
      </c>
      <c r="C121" s="300">
        <v>5000014937</v>
      </c>
      <c r="D121" s="300">
        <v>512001</v>
      </c>
      <c r="E121" s="307" t="s">
        <v>124</v>
      </c>
      <c r="F121" s="333">
        <v>570000</v>
      </c>
      <c r="G121" s="300"/>
      <c r="H121" s="300" t="s">
        <v>122</v>
      </c>
      <c r="I121" s="300"/>
      <c r="J121" s="300" t="s">
        <v>445</v>
      </c>
      <c r="K121" s="300" t="s">
        <v>479</v>
      </c>
      <c r="L121" t="s">
        <v>115</v>
      </c>
      <c r="P121" s="2">
        <f t="shared" ref="P121:P122" si="7">F121</f>
        <v>570000</v>
      </c>
      <c r="R121" s="311"/>
    </row>
    <row r="122" spans="1:20" x14ac:dyDescent="0.25">
      <c r="A122" s="306" t="s">
        <v>478</v>
      </c>
      <c r="B122" s="300">
        <v>100247909</v>
      </c>
      <c r="C122" s="300">
        <v>118004268</v>
      </c>
      <c r="D122" s="300">
        <v>512001</v>
      </c>
      <c r="E122" s="307" t="s">
        <v>124</v>
      </c>
      <c r="F122" s="333">
        <v>5</v>
      </c>
      <c r="G122" s="300" t="s">
        <v>180</v>
      </c>
      <c r="H122" s="300" t="s">
        <v>122</v>
      </c>
      <c r="I122" s="300" t="s">
        <v>181</v>
      </c>
      <c r="J122" s="300" t="s">
        <v>480</v>
      </c>
      <c r="K122" s="300"/>
      <c r="L122" t="s">
        <v>115</v>
      </c>
      <c r="P122" s="2">
        <f t="shared" si="7"/>
        <v>5</v>
      </c>
      <c r="R122" s="311"/>
    </row>
    <row r="123" spans="1:20" x14ac:dyDescent="0.25">
      <c r="A123" s="306"/>
      <c r="B123" s="300"/>
      <c r="C123" s="300"/>
      <c r="D123" s="300"/>
      <c r="E123" s="307"/>
      <c r="F123" s="333"/>
      <c r="G123" s="300"/>
      <c r="H123" s="300"/>
      <c r="I123" s="300"/>
      <c r="J123" s="300"/>
      <c r="K123" s="300"/>
      <c r="R123" s="311"/>
    </row>
    <row r="124" spans="1:20" x14ac:dyDescent="0.25">
      <c r="M124" s="293"/>
      <c r="N124" s="293"/>
      <c r="O124" s="293"/>
      <c r="P124" s="293"/>
      <c r="Q124" s="293"/>
      <c r="R124" s="293"/>
      <c r="S124" s="293"/>
    </row>
    <row r="125" spans="1:20" x14ac:dyDescent="0.25">
      <c r="M125" s="293"/>
      <c r="N125" s="293"/>
      <c r="O125" s="293"/>
      <c r="P125" s="293"/>
      <c r="Q125" s="293"/>
      <c r="R125" s="293"/>
      <c r="S125" s="293"/>
    </row>
    <row r="126" spans="1:20" x14ac:dyDescent="0.25">
      <c r="E126" s="300" t="s">
        <v>281</v>
      </c>
      <c r="F126" s="334">
        <f>SUM(F71:F125)</f>
        <v>6496609.79</v>
      </c>
      <c r="M126" s="294">
        <f t="shared" ref="M126:R126" si="8">SUM(M71:M125)</f>
        <v>10245.65</v>
      </c>
      <c r="N126" s="294">
        <f t="shared" si="8"/>
        <v>671.62</v>
      </c>
      <c r="O126" s="294">
        <f t="shared" si="8"/>
        <v>0</v>
      </c>
      <c r="P126" s="294">
        <f t="shared" si="8"/>
        <v>1630253.5</v>
      </c>
      <c r="Q126" s="294">
        <f t="shared" si="8"/>
        <v>4725000</v>
      </c>
      <c r="R126" s="294">
        <f t="shared" si="8"/>
        <v>130439.02000000002</v>
      </c>
      <c r="S126" s="293"/>
      <c r="T126" s="2"/>
    </row>
    <row r="128" spans="1:20" x14ac:dyDescent="0.25">
      <c r="E128" t="s">
        <v>280</v>
      </c>
      <c r="F128" s="326">
        <f>SUM(F69+F126)</f>
        <v>22341767.990000006</v>
      </c>
      <c r="M128" s="2">
        <f t="shared" ref="M128:R128" si="9">SUM(M69+M126)</f>
        <v>1028119.6000000006</v>
      </c>
      <c r="N128" s="2">
        <f t="shared" si="9"/>
        <v>107281.62</v>
      </c>
      <c r="O128" s="2">
        <f t="shared" si="9"/>
        <v>3418208.9300000006</v>
      </c>
      <c r="P128" s="2">
        <f t="shared" si="9"/>
        <v>9207718.8200000003</v>
      </c>
      <c r="Q128" s="2">
        <f t="shared" si="9"/>
        <v>8450000</v>
      </c>
      <c r="R128" s="2">
        <f t="shared" si="9"/>
        <v>130439.02000000002</v>
      </c>
      <c r="S128" s="2">
        <f>SUM(M128:R128)</f>
        <v>22341767.990000002</v>
      </c>
      <c r="T128" s="2">
        <f>S128-F128</f>
        <v>0</v>
      </c>
    </row>
    <row r="130" spans="5:6" x14ac:dyDescent="0.25">
      <c r="E130" t="s">
        <v>324</v>
      </c>
    </row>
    <row r="131" spans="5:6" x14ac:dyDescent="0.25">
      <c r="E131" s="313" t="s">
        <v>426</v>
      </c>
      <c r="F131" s="326">
        <f>4626.79942528736+14361.9</f>
        <v>18988.699425287359</v>
      </c>
    </row>
    <row r="132" spans="5:6" x14ac:dyDescent="0.25">
      <c r="E132" s="313" t="s">
        <v>427</v>
      </c>
      <c r="F132" s="326">
        <f>5191.73982708934+14361.9</f>
        <v>19553.639827089341</v>
      </c>
    </row>
    <row r="133" spans="5:6" x14ac:dyDescent="0.25">
      <c r="E133" s="313" t="s">
        <v>322</v>
      </c>
      <c r="F133" s="326">
        <f>3751.0738858897+22288.85</f>
        <v>26039.923885889697</v>
      </c>
    </row>
    <row r="134" spans="5:6" x14ac:dyDescent="0.25">
      <c r="E134" s="313" t="s">
        <v>428</v>
      </c>
      <c r="F134" s="326">
        <f>4042.50058823529+22288.85</f>
        <v>26331.350588235287</v>
      </c>
    </row>
    <row r="135" spans="5:6" x14ac:dyDescent="0.25">
      <c r="E135" s="313" t="s">
        <v>429</v>
      </c>
      <c r="F135" s="326">
        <f>22288.85+4043.53158878505</f>
        <v>26332.381588785051</v>
      </c>
    </row>
    <row r="136" spans="5:6" x14ac:dyDescent="0.25">
      <c r="E136" s="313" t="s">
        <v>430</v>
      </c>
      <c r="F136" s="326">
        <f>22288.85+4157.36820365034</f>
        <v>26446.218203650336</v>
      </c>
    </row>
    <row r="137" spans="5:6" x14ac:dyDescent="0.25">
      <c r="E137" s="313" t="s">
        <v>431</v>
      </c>
      <c r="F137" s="326">
        <f>22288.85+4154.52019323672</f>
        <v>26443.370193236718</v>
      </c>
    </row>
    <row r="138" spans="5:6" x14ac:dyDescent="0.25">
      <c r="E138" s="313" t="s">
        <v>432</v>
      </c>
      <c r="F138" s="326">
        <f>22288.85+4253.60031058915</f>
        <v>26542.450310589149</v>
      </c>
    </row>
    <row r="139" spans="5:6" x14ac:dyDescent="0.25">
      <c r="E139" s="313" t="s">
        <v>433</v>
      </c>
      <c r="F139" s="326">
        <f>4325.18176566862+22288.85</f>
        <v>26614.031765668617</v>
      </c>
    </row>
    <row r="140" spans="5:6" x14ac:dyDescent="0.25">
      <c r="E140" s="313" t="s">
        <v>434</v>
      </c>
      <c r="F140" s="326">
        <f>4428.7906496063+'salary '!K60</f>
        <v>26717.640649606299</v>
      </c>
    </row>
    <row r="141" spans="5:6" x14ac:dyDescent="0.25">
      <c r="E141" s="313" t="s">
        <v>435</v>
      </c>
      <c r="F141" s="326">
        <f>'salary '!K66+932.5069416499</f>
        <v>23221.356941649898</v>
      </c>
    </row>
    <row r="142" spans="5:6" x14ac:dyDescent="0.25">
      <c r="E142" s="313" t="s">
        <v>436</v>
      </c>
    </row>
    <row r="143" spans="5:6" ht="15.75" thickBot="1" x14ac:dyDescent="0.3">
      <c r="F143" s="327">
        <f>SUM(F131:F142)</f>
        <v>273231.06337968772</v>
      </c>
    </row>
    <row r="144" spans="5:6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9" workbookViewId="0">
      <selection activeCell="K67" sqref="K67"/>
    </sheetView>
  </sheetViews>
  <sheetFormatPr defaultRowHeight="15" x14ac:dyDescent="0.25"/>
  <cols>
    <col min="6" max="6" width="14.85546875" bestFit="1" customWidth="1"/>
    <col min="7" max="7" width="12.140625" bestFit="1" customWidth="1"/>
    <col min="11" max="11" width="10.5703125" style="293" bestFit="1" customWidth="1"/>
  </cols>
  <sheetData>
    <row r="1" spans="1:19" x14ac:dyDescent="0.25">
      <c r="A1" s="316" t="s">
        <v>348</v>
      </c>
      <c r="B1" s="316" t="s">
        <v>349</v>
      </c>
      <c r="C1" s="316" t="s">
        <v>350</v>
      </c>
      <c r="D1" s="316" t="s">
        <v>351</v>
      </c>
      <c r="E1" s="316" t="s">
        <v>352</v>
      </c>
      <c r="F1" s="316" t="s">
        <v>353</v>
      </c>
      <c r="G1" s="316" t="s">
        <v>354</v>
      </c>
      <c r="H1" s="316" t="s">
        <v>355</v>
      </c>
      <c r="I1" s="316" t="s">
        <v>356</v>
      </c>
      <c r="J1" s="316" t="s">
        <v>357</v>
      </c>
      <c r="K1" s="325" t="s">
        <v>358</v>
      </c>
      <c r="L1" s="316" t="s">
        <v>359</v>
      </c>
      <c r="M1" s="316" t="s">
        <v>360</v>
      </c>
      <c r="N1" s="316" t="s">
        <v>361</v>
      </c>
      <c r="O1" s="316" t="s">
        <v>362</v>
      </c>
      <c r="P1" s="316" t="s">
        <v>363</v>
      </c>
      <c r="Q1" s="316" t="s">
        <v>364</v>
      </c>
      <c r="R1" s="316" t="s">
        <v>5</v>
      </c>
      <c r="S1" s="300"/>
    </row>
    <row r="2" spans="1:19" x14ac:dyDescent="0.25">
      <c r="A2" s="300" t="s">
        <v>365</v>
      </c>
      <c r="B2" s="300" t="s">
        <v>366</v>
      </c>
      <c r="C2" s="300" t="s">
        <v>367</v>
      </c>
      <c r="D2" s="300" t="s">
        <v>368</v>
      </c>
      <c r="E2" s="300" t="s">
        <v>369</v>
      </c>
      <c r="F2" s="306">
        <v>43129</v>
      </c>
      <c r="G2" s="306">
        <v>43128</v>
      </c>
      <c r="H2" s="300" t="s">
        <v>370</v>
      </c>
      <c r="I2" s="300" t="s">
        <v>371</v>
      </c>
      <c r="J2" s="300"/>
      <c r="K2" s="326">
        <v>12600</v>
      </c>
      <c r="L2" s="300" t="s">
        <v>372</v>
      </c>
      <c r="M2" s="300" t="s">
        <v>373</v>
      </c>
      <c r="N2" s="300"/>
      <c r="O2" s="300" t="s">
        <v>31</v>
      </c>
      <c r="P2" s="300" t="s">
        <v>31</v>
      </c>
      <c r="Q2" s="300"/>
      <c r="R2" s="300"/>
      <c r="S2" s="300"/>
    </row>
    <row r="3" spans="1:19" x14ac:dyDescent="0.25">
      <c r="A3" s="300" t="s">
        <v>374</v>
      </c>
      <c r="B3" s="300" t="s">
        <v>366</v>
      </c>
      <c r="C3" s="300" t="s">
        <v>367</v>
      </c>
      <c r="D3" s="300" t="s">
        <v>368</v>
      </c>
      <c r="E3" s="300" t="s">
        <v>369</v>
      </c>
      <c r="F3" s="306">
        <v>43129</v>
      </c>
      <c r="G3" s="306">
        <v>43128</v>
      </c>
      <c r="H3" s="300" t="s">
        <v>370</v>
      </c>
      <c r="I3" s="300" t="s">
        <v>371</v>
      </c>
      <c r="J3" s="300"/>
      <c r="K3" s="326">
        <v>50</v>
      </c>
      <c r="L3" s="300" t="s">
        <v>372</v>
      </c>
      <c r="M3" s="300" t="s">
        <v>373</v>
      </c>
      <c r="N3" s="300"/>
      <c r="O3" s="300" t="s">
        <v>31</v>
      </c>
      <c r="P3" s="300" t="s">
        <v>31</v>
      </c>
      <c r="Q3" s="300"/>
      <c r="R3" s="300"/>
      <c r="S3" s="300"/>
    </row>
    <row r="4" spans="1:19" x14ac:dyDescent="0.25">
      <c r="A4" s="300" t="s">
        <v>375</v>
      </c>
      <c r="B4" s="300" t="s">
        <v>366</v>
      </c>
      <c r="C4" s="300" t="s">
        <v>367</v>
      </c>
      <c r="D4" s="300" t="s">
        <v>368</v>
      </c>
      <c r="E4" s="300" t="s">
        <v>369</v>
      </c>
      <c r="F4" s="306">
        <v>43129</v>
      </c>
      <c r="G4" s="306">
        <v>43128</v>
      </c>
      <c r="H4" s="300" t="s">
        <v>370</v>
      </c>
      <c r="I4" s="300" t="s">
        <v>371</v>
      </c>
      <c r="J4" s="300"/>
      <c r="K4" s="326">
        <v>1558</v>
      </c>
      <c r="L4" s="300" t="s">
        <v>372</v>
      </c>
      <c r="M4" s="300" t="s">
        <v>373</v>
      </c>
      <c r="N4" s="300"/>
      <c r="O4" s="300" t="s">
        <v>31</v>
      </c>
      <c r="P4" s="300" t="s">
        <v>31</v>
      </c>
      <c r="Q4" s="300"/>
      <c r="R4" s="300"/>
      <c r="S4" s="300"/>
    </row>
    <row r="5" spans="1:19" x14ac:dyDescent="0.25">
      <c r="A5" s="300" t="s">
        <v>376</v>
      </c>
      <c r="B5" s="300" t="s">
        <v>366</v>
      </c>
      <c r="C5" s="300" t="s">
        <v>367</v>
      </c>
      <c r="D5" s="300" t="s">
        <v>368</v>
      </c>
      <c r="E5" s="300" t="s">
        <v>369</v>
      </c>
      <c r="F5" s="306">
        <v>43129</v>
      </c>
      <c r="G5" s="306">
        <v>43128</v>
      </c>
      <c r="H5" s="300" t="s">
        <v>370</v>
      </c>
      <c r="I5" s="300" t="s">
        <v>371</v>
      </c>
      <c r="J5" s="300"/>
      <c r="K5" s="326">
        <v>153.9</v>
      </c>
      <c r="L5" s="300" t="s">
        <v>372</v>
      </c>
      <c r="M5" s="300" t="s">
        <v>373</v>
      </c>
      <c r="N5" s="300"/>
      <c r="O5" s="300" t="s">
        <v>31</v>
      </c>
      <c r="P5" s="300" t="s">
        <v>31</v>
      </c>
      <c r="Q5" s="300"/>
      <c r="R5" s="300"/>
      <c r="S5" s="300"/>
    </row>
    <row r="6" spans="1:19" ht="15.75" thickBot="1" x14ac:dyDescent="0.3">
      <c r="A6" s="300"/>
      <c r="B6" s="300"/>
      <c r="C6" s="300"/>
      <c r="D6" s="300"/>
      <c r="E6" s="300"/>
      <c r="F6" s="306"/>
      <c r="G6" s="306"/>
      <c r="H6" s="300"/>
      <c r="I6" s="300"/>
      <c r="J6" s="300"/>
      <c r="K6" s="327">
        <f>SUM(K2:K5)</f>
        <v>14361.9</v>
      </c>
      <c r="L6" s="300"/>
      <c r="M6" s="300"/>
      <c r="N6" s="300"/>
      <c r="O6" s="300"/>
      <c r="P6" s="300"/>
      <c r="Q6" s="300"/>
      <c r="R6" s="300"/>
      <c r="S6" s="300"/>
    </row>
    <row r="7" spans="1:19" ht="15.75" thickTop="1" x14ac:dyDescent="0.25">
      <c r="A7" s="300"/>
      <c r="B7" s="300"/>
      <c r="C7" s="300"/>
      <c r="D7" s="300"/>
      <c r="E7" s="300"/>
      <c r="F7" s="306"/>
      <c r="G7" s="306"/>
      <c r="H7" s="300"/>
      <c r="I7" s="300"/>
      <c r="J7" s="300"/>
      <c r="K7" s="326"/>
      <c r="L7" s="300"/>
      <c r="M7" s="300"/>
      <c r="N7" s="300"/>
      <c r="O7" s="300"/>
      <c r="P7" s="300"/>
      <c r="Q7" s="300"/>
      <c r="R7" s="300"/>
      <c r="S7" s="300"/>
    </row>
    <row r="8" spans="1:19" x14ac:dyDescent="0.25">
      <c r="A8" s="300" t="s">
        <v>365</v>
      </c>
      <c r="B8" s="300" t="s">
        <v>377</v>
      </c>
      <c r="C8" s="300" t="s">
        <v>378</v>
      </c>
      <c r="D8" s="300" t="s">
        <v>368</v>
      </c>
      <c r="E8" s="300" t="s">
        <v>369</v>
      </c>
      <c r="F8" s="306">
        <v>43158</v>
      </c>
      <c r="G8" s="306">
        <v>43159</v>
      </c>
      <c r="H8" s="300" t="s">
        <v>379</v>
      </c>
      <c r="I8" s="300" t="s">
        <v>371</v>
      </c>
      <c r="J8" s="300"/>
      <c r="K8" s="326">
        <v>12600</v>
      </c>
      <c r="L8" s="300" t="s">
        <v>372</v>
      </c>
      <c r="M8" s="300" t="s">
        <v>373</v>
      </c>
      <c r="N8" s="300"/>
      <c r="O8" s="300" t="s">
        <v>31</v>
      </c>
      <c r="P8" s="300" t="s">
        <v>31</v>
      </c>
      <c r="Q8" s="300"/>
      <c r="R8" s="300"/>
      <c r="S8" s="300"/>
    </row>
    <row r="9" spans="1:19" x14ac:dyDescent="0.25">
      <c r="A9" s="300" t="s">
        <v>374</v>
      </c>
      <c r="B9" s="300" t="s">
        <v>377</v>
      </c>
      <c r="C9" s="300" t="s">
        <v>378</v>
      </c>
      <c r="D9" s="300" t="s">
        <v>368</v>
      </c>
      <c r="E9" s="300" t="s">
        <v>369</v>
      </c>
      <c r="F9" s="306">
        <v>43158</v>
      </c>
      <c r="G9" s="306">
        <v>43159</v>
      </c>
      <c r="H9" s="300" t="s">
        <v>379</v>
      </c>
      <c r="I9" s="300" t="s">
        <v>371</v>
      </c>
      <c r="J9" s="300"/>
      <c r="K9" s="326">
        <v>50</v>
      </c>
      <c r="L9" s="300" t="s">
        <v>372</v>
      </c>
      <c r="M9" s="300" t="s">
        <v>373</v>
      </c>
      <c r="N9" s="300"/>
      <c r="O9" s="300" t="s">
        <v>31</v>
      </c>
      <c r="P9" s="300" t="s">
        <v>31</v>
      </c>
      <c r="Q9" s="300"/>
      <c r="R9" s="300"/>
      <c r="S9" s="300"/>
    </row>
    <row r="10" spans="1:19" x14ac:dyDescent="0.25">
      <c r="A10" s="300" t="s">
        <v>375</v>
      </c>
      <c r="B10" s="300" t="s">
        <v>377</v>
      </c>
      <c r="C10" s="300" t="s">
        <v>378</v>
      </c>
      <c r="D10" s="300" t="s">
        <v>368</v>
      </c>
      <c r="E10" s="300" t="s">
        <v>369</v>
      </c>
      <c r="F10" s="306">
        <v>43158</v>
      </c>
      <c r="G10" s="306">
        <v>43159</v>
      </c>
      <c r="H10" s="300" t="s">
        <v>379</v>
      </c>
      <c r="I10" s="300" t="s">
        <v>371</v>
      </c>
      <c r="J10" s="300"/>
      <c r="K10" s="326">
        <v>1558</v>
      </c>
      <c r="L10" s="300" t="s">
        <v>372</v>
      </c>
      <c r="M10" s="300" t="s">
        <v>373</v>
      </c>
      <c r="N10" s="300"/>
      <c r="O10" s="300" t="s">
        <v>31</v>
      </c>
      <c r="P10" s="300" t="s">
        <v>31</v>
      </c>
      <c r="Q10" s="300"/>
      <c r="R10" s="300"/>
      <c r="S10" s="300"/>
    </row>
    <row r="11" spans="1:19" x14ac:dyDescent="0.25">
      <c r="A11" s="300" t="s">
        <v>376</v>
      </c>
      <c r="B11" s="300" t="s">
        <v>377</v>
      </c>
      <c r="C11" s="300" t="s">
        <v>378</v>
      </c>
      <c r="D11" s="300" t="s">
        <v>368</v>
      </c>
      <c r="E11" s="300" t="s">
        <v>369</v>
      </c>
      <c r="F11" s="306">
        <v>43158</v>
      </c>
      <c r="G11" s="306">
        <v>43159</v>
      </c>
      <c r="H11" s="300" t="s">
        <v>379</v>
      </c>
      <c r="I11" s="300" t="s">
        <v>371</v>
      </c>
      <c r="J11" s="300"/>
      <c r="K11" s="326">
        <v>153.9</v>
      </c>
      <c r="L11" s="300" t="s">
        <v>372</v>
      </c>
      <c r="M11" s="300" t="s">
        <v>373</v>
      </c>
      <c r="N11" s="300"/>
      <c r="O11" s="300" t="s">
        <v>31</v>
      </c>
      <c r="P11" s="300" t="s">
        <v>31</v>
      </c>
      <c r="Q11" s="300"/>
      <c r="R11" s="300"/>
      <c r="S11" s="300"/>
    </row>
    <row r="12" spans="1:19" ht="15.75" thickBot="1" x14ac:dyDescent="0.3">
      <c r="A12" s="300"/>
      <c r="B12" s="300"/>
      <c r="C12" s="300"/>
      <c r="D12" s="300"/>
      <c r="E12" s="300"/>
      <c r="F12" s="306"/>
      <c r="G12" s="306"/>
      <c r="H12" s="300"/>
      <c r="I12" s="300"/>
      <c r="J12" s="300"/>
      <c r="K12" s="327">
        <f>SUM(K8:K11)</f>
        <v>14361.9</v>
      </c>
      <c r="L12" s="300"/>
      <c r="M12" s="300"/>
      <c r="N12" s="300"/>
      <c r="O12" s="300"/>
      <c r="P12" s="300"/>
      <c r="Q12" s="300"/>
      <c r="R12" s="300"/>
      <c r="S12" s="300"/>
    </row>
    <row r="13" spans="1:19" ht="15.75" thickTop="1" x14ac:dyDescent="0.25">
      <c r="A13" s="300"/>
      <c r="B13" s="300"/>
      <c r="C13" s="300"/>
      <c r="D13" s="300"/>
      <c r="E13" s="300"/>
      <c r="F13" s="306"/>
      <c r="G13" s="306"/>
      <c r="H13" s="300"/>
      <c r="I13" s="300"/>
      <c r="J13" s="300"/>
      <c r="K13" s="326"/>
      <c r="L13" s="300"/>
      <c r="M13" s="300"/>
      <c r="N13" s="300"/>
      <c r="O13" s="300"/>
      <c r="P13" s="300"/>
      <c r="Q13" s="300"/>
      <c r="R13" s="300"/>
      <c r="S13" s="300"/>
    </row>
    <row r="14" spans="1:19" x14ac:dyDescent="0.25">
      <c r="A14" s="300" t="s">
        <v>365</v>
      </c>
      <c r="B14" s="300" t="s">
        <v>380</v>
      </c>
      <c r="C14" s="300" t="s">
        <v>381</v>
      </c>
      <c r="D14" s="300" t="s">
        <v>368</v>
      </c>
      <c r="E14" s="300" t="s">
        <v>369</v>
      </c>
      <c r="F14" s="306">
        <v>43187</v>
      </c>
      <c r="G14" s="306">
        <v>43187</v>
      </c>
      <c r="H14" s="300" t="s">
        <v>382</v>
      </c>
      <c r="I14" s="300" t="s">
        <v>371</v>
      </c>
      <c r="J14" s="300"/>
      <c r="K14" s="326">
        <v>19530</v>
      </c>
      <c r="L14" s="300" t="s">
        <v>372</v>
      </c>
      <c r="M14" s="300" t="s">
        <v>373</v>
      </c>
      <c r="N14" s="300"/>
      <c r="O14" s="300" t="s">
        <v>31</v>
      </c>
      <c r="P14" s="300" t="s">
        <v>31</v>
      </c>
      <c r="Q14" s="300"/>
      <c r="R14" s="300"/>
      <c r="S14" s="300"/>
    </row>
    <row r="15" spans="1:19" x14ac:dyDescent="0.25">
      <c r="A15" s="300" t="s">
        <v>374</v>
      </c>
      <c r="B15" s="300" t="s">
        <v>380</v>
      </c>
      <c r="C15" s="300" t="s">
        <v>381</v>
      </c>
      <c r="D15" s="300" t="s">
        <v>368</v>
      </c>
      <c r="E15" s="300" t="s">
        <v>369</v>
      </c>
      <c r="F15" s="306">
        <v>43187</v>
      </c>
      <c r="G15" s="306">
        <v>43187</v>
      </c>
      <c r="H15" s="300" t="s">
        <v>382</v>
      </c>
      <c r="I15" s="300" t="s">
        <v>371</v>
      </c>
      <c r="J15" s="300"/>
      <c r="K15" s="326">
        <v>130</v>
      </c>
      <c r="L15" s="300" t="s">
        <v>372</v>
      </c>
      <c r="M15" s="300" t="s">
        <v>373</v>
      </c>
      <c r="N15" s="300"/>
      <c r="O15" s="300" t="s">
        <v>31</v>
      </c>
      <c r="P15" s="300" t="s">
        <v>31</v>
      </c>
      <c r="Q15" s="300"/>
      <c r="R15" s="300"/>
      <c r="S15" s="300"/>
    </row>
    <row r="16" spans="1:19" x14ac:dyDescent="0.25">
      <c r="A16" s="300" t="s">
        <v>375</v>
      </c>
      <c r="B16" s="300" t="s">
        <v>380</v>
      </c>
      <c r="C16" s="300" t="s">
        <v>381</v>
      </c>
      <c r="D16" s="300" t="s">
        <v>368</v>
      </c>
      <c r="E16" s="300" t="s">
        <v>369</v>
      </c>
      <c r="F16" s="306">
        <v>43187</v>
      </c>
      <c r="G16" s="306">
        <v>43187</v>
      </c>
      <c r="H16" s="300" t="s">
        <v>382</v>
      </c>
      <c r="I16" s="300" t="s">
        <v>371</v>
      </c>
      <c r="J16" s="300"/>
      <c r="K16" s="326">
        <v>2398</v>
      </c>
      <c r="L16" s="300" t="s">
        <v>372</v>
      </c>
      <c r="M16" s="300" t="s">
        <v>373</v>
      </c>
      <c r="N16" s="300"/>
      <c r="O16" s="300" t="s">
        <v>31</v>
      </c>
      <c r="P16" s="300" t="s">
        <v>31</v>
      </c>
      <c r="Q16" s="300"/>
      <c r="R16" s="300"/>
      <c r="S16" s="300"/>
    </row>
    <row r="17" spans="1:19" x14ac:dyDescent="0.25">
      <c r="A17" s="300" t="s">
        <v>376</v>
      </c>
      <c r="B17" s="300" t="s">
        <v>380</v>
      </c>
      <c r="C17" s="300" t="s">
        <v>381</v>
      </c>
      <c r="D17" s="300" t="s">
        <v>368</v>
      </c>
      <c r="E17" s="300" t="s">
        <v>369</v>
      </c>
      <c r="F17" s="306">
        <v>43187</v>
      </c>
      <c r="G17" s="306">
        <v>43187</v>
      </c>
      <c r="H17" s="300" t="s">
        <v>382</v>
      </c>
      <c r="I17" s="300" t="s">
        <v>371</v>
      </c>
      <c r="J17" s="300"/>
      <c r="K17" s="326">
        <v>230.85</v>
      </c>
      <c r="L17" s="300" t="s">
        <v>372</v>
      </c>
      <c r="M17" s="300" t="s">
        <v>373</v>
      </c>
      <c r="N17" s="300"/>
      <c r="O17" s="300" t="s">
        <v>31</v>
      </c>
      <c r="P17" s="300" t="s">
        <v>31</v>
      </c>
      <c r="Q17" s="300"/>
      <c r="R17" s="300"/>
      <c r="S17" s="300"/>
    </row>
    <row r="18" spans="1:19" ht="15.75" thickBot="1" x14ac:dyDescent="0.3">
      <c r="A18" s="300"/>
      <c r="B18" s="300"/>
      <c r="C18" s="300"/>
      <c r="D18" s="300"/>
      <c r="E18" s="300"/>
      <c r="F18" s="306"/>
      <c r="G18" s="306"/>
      <c r="H18" s="300"/>
      <c r="I18" s="300"/>
      <c r="J18" s="300"/>
      <c r="K18" s="327">
        <f>SUM(K14:K17)</f>
        <v>22288.85</v>
      </c>
      <c r="L18" s="300"/>
      <c r="M18" s="300"/>
      <c r="N18" s="300"/>
      <c r="O18" s="300"/>
      <c r="P18" s="300"/>
      <c r="Q18" s="300"/>
      <c r="R18" s="300"/>
      <c r="S18" s="300"/>
    </row>
    <row r="19" spans="1:19" ht="15.75" thickTop="1" x14ac:dyDescent="0.25">
      <c r="A19" s="300"/>
      <c r="B19" s="300"/>
      <c r="C19" s="300"/>
      <c r="D19" s="300"/>
      <c r="E19" s="300"/>
      <c r="F19" s="306"/>
      <c r="G19" s="306"/>
      <c r="H19" s="300"/>
      <c r="I19" s="300"/>
      <c r="J19" s="300"/>
      <c r="K19" s="326"/>
      <c r="L19" s="300"/>
      <c r="M19" s="300"/>
      <c r="N19" s="300"/>
      <c r="O19" s="300"/>
      <c r="P19" s="300"/>
      <c r="Q19" s="300"/>
      <c r="R19" s="300"/>
      <c r="S19" s="300"/>
    </row>
    <row r="20" spans="1:19" x14ac:dyDescent="0.25">
      <c r="A20" s="300" t="s">
        <v>365</v>
      </c>
      <c r="B20" s="300" t="s">
        <v>383</v>
      </c>
      <c r="C20" s="300" t="s">
        <v>384</v>
      </c>
      <c r="D20" s="300" t="s">
        <v>368</v>
      </c>
      <c r="E20" s="300" t="s">
        <v>369</v>
      </c>
      <c r="F20" s="306">
        <v>43216</v>
      </c>
      <c r="G20" s="306">
        <v>43218</v>
      </c>
      <c r="H20" s="300" t="s">
        <v>385</v>
      </c>
      <c r="I20" s="300" t="s">
        <v>371</v>
      </c>
      <c r="J20" s="300"/>
      <c r="K20" s="326">
        <v>19530</v>
      </c>
      <c r="L20" s="300" t="s">
        <v>372</v>
      </c>
      <c r="M20" s="300" t="s">
        <v>373</v>
      </c>
      <c r="N20" s="300"/>
      <c r="O20" s="300" t="s">
        <v>31</v>
      </c>
      <c r="P20" s="300" t="s">
        <v>31</v>
      </c>
      <c r="Q20" s="300"/>
      <c r="R20" s="300"/>
      <c r="S20" s="300"/>
    </row>
    <row r="21" spans="1:19" x14ac:dyDescent="0.25">
      <c r="A21" s="300" t="s">
        <v>374</v>
      </c>
      <c r="B21" s="300" t="s">
        <v>383</v>
      </c>
      <c r="C21" s="300" t="s">
        <v>384</v>
      </c>
      <c r="D21" s="300" t="s">
        <v>368</v>
      </c>
      <c r="E21" s="300" t="s">
        <v>369</v>
      </c>
      <c r="F21" s="306">
        <v>43216</v>
      </c>
      <c r="G21" s="306">
        <v>43218</v>
      </c>
      <c r="H21" s="300" t="s">
        <v>385</v>
      </c>
      <c r="I21" s="300" t="s">
        <v>371</v>
      </c>
      <c r="J21" s="300"/>
      <c r="K21" s="326">
        <v>130</v>
      </c>
      <c r="L21" s="300" t="s">
        <v>372</v>
      </c>
      <c r="M21" s="300" t="s">
        <v>373</v>
      </c>
      <c r="N21" s="300"/>
      <c r="O21" s="300" t="s">
        <v>31</v>
      </c>
      <c r="P21" s="300" t="s">
        <v>31</v>
      </c>
      <c r="Q21" s="300"/>
      <c r="R21" s="300"/>
      <c r="S21" s="300"/>
    </row>
    <row r="22" spans="1:19" x14ac:dyDescent="0.25">
      <c r="A22" s="300" t="s">
        <v>375</v>
      </c>
      <c r="B22" s="300" t="s">
        <v>383</v>
      </c>
      <c r="C22" s="300" t="s">
        <v>384</v>
      </c>
      <c r="D22" s="300" t="s">
        <v>368</v>
      </c>
      <c r="E22" s="300" t="s">
        <v>369</v>
      </c>
      <c r="F22" s="306">
        <v>43216</v>
      </c>
      <c r="G22" s="306">
        <v>43218</v>
      </c>
      <c r="H22" s="300" t="s">
        <v>385</v>
      </c>
      <c r="I22" s="300" t="s">
        <v>371</v>
      </c>
      <c r="J22" s="300"/>
      <c r="K22" s="326">
        <v>2398</v>
      </c>
      <c r="L22" s="300" t="s">
        <v>372</v>
      </c>
      <c r="M22" s="300" t="s">
        <v>373</v>
      </c>
      <c r="N22" s="300"/>
      <c r="O22" s="300" t="s">
        <v>31</v>
      </c>
      <c r="P22" s="300" t="s">
        <v>31</v>
      </c>
      <c r="Q22" s="300"/>
      <c r="R22" s="300"/>
      <c r="S22" s="300"/>
    </row>
    <row r="23" spans="1:19" x14ac:dyDescent="0.25">
      <c r="A23" s="300" t="s">
        <v>376</v>
      </c>
      <c r="B23" s="300" t="s">
        <v>383</v>
      </c>
      <c r="C23" s="300" t="s">
        <v>384</v>
      </c>
      <c r="D23" s="300" t="s">
        <v>368</v>
      </c>
      <c r="E23" s="300" t="s">
        <v>369</v>
      </c>
      <c r="F23" s="306">
        <v>43216</v>
      </c>
      <c r="G23" s="306">
        <v>43218</v>
      </c>
      <c r="H23" s="300" t="s">
        <v>385</v>
      </c>
      <c r="I23" s="300" t="s">
        <v>371</v>
      </c>
      <c r="J23" s="300"/>
      <c r="K23" s="326">
        <v>230.85</v>
      </c>
      <c r="L23" s="300" t="s">
        <v>372</v>
      </c>
      <c r="M23" s="300" t="s">
        <v>373</v>
      </c>
      <c r="N23" s="300"/>
      <c r="O23" s="300" t="s">
        <v>31</v>
      </c>
      <c r="P23" s="300" t="s">
        <v>31</v>
      </c>
      <c r="Q23" s="300"/>
      <c r="R23" s="300"/>
      <c r="S23" s="300"/>
    </row>
    <row r="24" spans="1:19" ht="15.75" thickBot="1" x14ac:dyDescent="0.3">
      <c r="K24" s="328">
        <f>SUM(K20:K23)</f>
        <v>22288.85</v>
      </c>
    </row>
    <row r="25" spans="1:19" ht="15.75" thickTop="1" x14ac:dyDescent="0.25"/>
    <row r="26" spans="1:19" x14ac:dyDescent="0.25">
      <c r="A26" s="300" t="s">
        <v>365</v>
      </c>
      <c r="B26" s="300" t="s">
        <v>387</v>
      </c>
      <c r="C26" s="300" t="s">
        <v>388</v>
      </c>
      <c r="D26" s="300" t="s">
        <v>368</v>
      </c>
      <c r="E26" s="300" t="s">
        <v>369</v>
      </c>
      <c r="F26" s="306">
        <v>43248</v>
      </c>
      <c r="G26" s="306">
        <v>43248</v>
      </c>
      <c r="H26" s="300" t="s">
        <v>389</v>
      </c>
      <c r="I26" s="300" t="s">
        <v>371</v>
      </c>
      <c r="J26" s="300"/>
      <c r="K26" s="326">
        <v>19530</v>
      </c>
      <c r="L26" s="300" t="s">
        <v>372</v>
      </c>
      <c r="M26" s="300" t="s">
        <v>373</v>
      </c>
      <c r="N26" s="300"/>
      <c r="O26" s="300" t="s">
        <v>31</v>
      </c>
      <c r="P26" s="300" t="s">
        <v>31</v>
      </c>
      <c r="Q26" s="300"/>
      <c r="R26" s="300"/>
      <c r="S26" s="300"/>
    </row>
    <row r="27" spans="1:19" x14ac:dyDescent="0.25">
      <c r="A27" s="300" t="s">
        <v>374</v>
      </c>
      <c r="B27" s="300" t="s">
        <v>387</v>
      </c>
      <c r="C27" s="300" t="s">
        <v>388</v>
      </c>
      <c r="D27" s="300" t="s">
        <v>368</v>
      </c>
      <c r="E27" s="300" t="s">
        <v>369</v>
      </c>
      <c r="F27" s="306">
        <v>43248</v>
      </c>
      <c r="G27" s="306">
        <v>43248</v>
      </c>
      <c r="H27" s="300" t="s">
        <v>389</v>
      </c>
      <c r="I27" s="300" t="s">
        <v>371</v>
      </c>
      <c r="J27" s="300"/>
      <c r="K27" s="326">
        <v>130</v>
      </c>
      <c r="L27" s="300" t="s">
        <v>372</v>
      </c>
      <c r="M27" s="300" t="s">
        <v>373</v>
      </c>
      <c r="N27" s="300"/>
      <c r="O27" s="300" t="s">
        <v>31</v>
      </c>
      <c r="P27" s="300" t="s">
        <v>31</v>
      </c>
      <c r="Q27" s="300"/>
      <c r="R27" s="300"/>
      <c r="S27" s="300"/>
    </row>
    <row r="28" spans="1:19" x14ac:dyDescent="0.25">
      <c r="A28" s="300" t="s">
        <v>375</v>
      </c>
      <c r="B28" s="300" t="s">
        <v>387</v>
      </c>
      <c r="C28" s="300" t="s">
        <v>388</v>
      </c>
      <c r="D28" s="300" t="s">
        <v>368</v>
      </c>
      <c r="E28" s="300" t="s">
        <v>369</v>
      </c>
      <c r="F28" s="306">
        <v>43248</v>
      </c>
      <c r="G28" s="306">
        <v>43248</v>
      </c>
      <c r="H28" s="300" t="s">
        <v>389</v>
      </c>
      <c r="I28" s="300" t="s">
        <v>371</v>
      </c>
      <c r="J28" s="300"/>
      <c r="K28" s="326">
        <v>2398</v>
      </c>
      <c r="L28" s="300" t="s">
        <v>372</v>
      </c>
      <c r="M28" s="300" t="s">
        <v>373</v>
      </c>
      <c r="N28" s="300"/>
      <c r="O28" s="300" t="s">
        <v>31</v>
      </c>
      <c r="P28" s="300" t="s">
        <v>31</v>
      </c>
      <c r="Q28" s="300"/>
      <c r="R28" s="300"/>
      <c r="S28" s="300"/>
    </row>
    <row r="29" spans="1:19" x14ac:dyDescent="0.25">
      <c r="A29" s="300" t="s">
        <v>376</v>
      </c>
      <c r="B29" s="300" t="s">
        <v>387</v>
      </c>
      <c r="C29" s="300" t="s">
        <v>388</v>
      </c>
      <c r="D29" s="300" t="s">
        <v>368</v>
      </c>
      <c r="E29" s="300" t="s">
        <v>369</v>
      </c>
      <c r="F29" s="306">
        <v>43248</v>
      </c>
      <c r="G29" s="306">
        <v>43248</v>
      </c>
      <c r="H29" s="300" t="s">
        <v>389</v>
      </c>
      <c r="I29" s="300" t="s">
        <v>371</v>
      </c>
      <c r="J29" s="300"/>
      <c r="K29" s="326">
        <v>230.85</v>
      </c>
      <c r="L29" s="300" t="s">
        <v>372</v>
      </c>
      <c r="M29" s="300" t="s">
        <v>373</v>
      </c>
      <c r="N29" s="300"/>
      <c r="O29" s="300" t="s">
        <v>31</v>
      </c>
      <c r="P29" s="300" t="s">
        <v>31</v>
      </c>
      <c r="Q29" s="300"/>
      <c r="R29" s="300"/>
      <c r="S29" s="300"/>
    </row>
    <row r="30" spans="1:19" ht="15.75" thickBot="1" x14ac:dyDescent="0.3">
      <c r="K30" s="328">
        <f>SUM(K26:K29)</f>
        <v>22288.85</v>
      </c>
    </row>
    <row r="31" spans="1:19" ht="15.75" thickTop="1" x14ac:dyDescent="0.25"/>
    <row r="32" spans="1:19" x14ac:dyDescent="0.25">
      <c r="A32" s="300" t="s">
        <v>365</v>
      </c>
      <c r="B32" s="300" t="s">
        <v>396</v>
      </c>
      <c r="C32" s="300" t="s">
        <v>397</v>
      </c>
      <c r="D32" s="300" t="s">
        <v>368</v>
      </c>
      <c r="E32" s="300" t="s">
        <v>369</v>
      </c>
      <c r="F32" s="306">
        <v>43277</v>
      </c>
      <c r="G32" s="306">
        <v>43279</v>
      </c>
      <c r="H32" s="300" t="s">
        <v>398</v>
      </c>
      <c r="I32" s="300" t="s">
        <v>371</v>
      </c>
      <c r="J32" s="300"/>
      <c r="K32" s="326">
        <v>19530</v>
      </c>
      <c r="L32" s="300" t="s">
        <v>372</v>
      </c>
      <c r="M32" s="300" t="s">
        <v>373</v>
      </c>
      <c r="N32" s="300"/>
      <c r="O32" s="300" t="s">
        <v>31</v>
      </c>
      <c r="P32" s="300" t="s">
        <v>31</v>
      </c>
      <c r="Q32" s="300"/>
      <c r="R32" s="300"/>
      <c r="S32" s="300"/>
    </row>
    <row r="33" spans="1:19" x14ac:dyDescent="0.25">
      <c r="A33" s="300" t="s">
        <v>374</v>
      </c>
      <c r="B33" s="300" t="s">
        <v>396</v>
      </c>
      <c r="C33" s="300" t="s">
        <v>397</v>
      </c>
      <c r="D33" s="300" t="s">
        <v>368</v>
      </c>
      <c r="E33" s="300" t="s">
        <v>369</v>
      </c>
      <c r="F33" s="306">
        <v>43277</v>
      </c>
      <c r="G33" s="306">
        <v>43279</v>
      </c>
      <c r="H33" s="300" t="s">
        <v>398</v>
      </c>
      <c r="I33" s="300" t="s">
        <v>371</v>
      </c>
      <c r="J33" s="300"/>
      <c r="K33" s="326">
        <v>130</v>
      </c>
      <c r="L33" s="300" t="s">
        <v>372</v>
      </c>
      <c r="M33" s="300" t="s">
        <v>373</v>
      </c>
      <c r="N33" s="300"/>
      <c r="O33" s="300" t="s">
        <v>31</v>
      </c>
      <c r="P33" s="300" t="s">
        <v>31</v>
      </c>
      <c r="Q33" s="300"/>
      <c r="R33" s="300"/>
      <c r="S33" s="300"/>
    </row>
    <row r="34" spans="1:19" x14ac:dyDescent="0.25">
      <c r="A34" s="300" t="s">
        <v>375</v>
      </c>
      <c r="B34" s="300" t="s">
        <v>396</v>
      </c>
      <c r="C34" s="300" t="s">
        <v>397</v>
      </c>
      <c r="D34" s="300" t="s">
        <v>368</v>
      </c>
      <c r="E34" s="300" t="s">
        <v>369</v>
      </c>
      <c r="F34" s="306">
        <v>43277</v>
      </c>
      <c r="G34" s="306">
        <v>43279</v>
      </c>
      <c r="H34" s="300" t="s">
        <v>398</v>
      </c>
      <c r="I34" s="300" t="s">
        <v>371</v>
      </c>
      <c r="J34" s="300"/>
      <c r="K34" s="326">
        <v>2398</v>
      </c>
      <c r="L34" s="300" t="s">
        <v>372</v>
      </c>
      <c r="M34" s="300" t="s">
        <v>373</v>
      </c>
      <c r="N34" s="300"/>
      <c r="O34" s="300" t="s">
        <v>31</v>
      </c>
      <c r="P34" s="300" t="s">
        <v>31</v>
      </c>
      <c r="Q34" s="300"/>
      <c r="R34" s="300"/>
      <c r="S34" s="300"/>
    </row>
    <row r="35" spans="1:19" x14ac:dyDescent="0.25">
      <c r="A35" s="300" t="s">
        <v>376</v>
      </c>
      <c r="B35" s="300" t="s">
        <v>396</v>
      </c>
      <c r="C35" s="300" t="s">
        <v>397</v>
      </c>
      <c r="D35" s="300" t="s">
        <v>368</v>
      </c>
      <c r="E35" s="300" t="s">
        <v>369</v>
      </c>
      <c r="F35" s="306">
        <v>43277</v>
      </c>
      <c r="G35" s="306">
        <v>43279</v>
      </c>
      <c r="H35" s="300" t="s">
        <v>398</v>
      </c>
      <c r="I35" s="300" t="s">
        <v>371</v>
      </c>
      <c r="J35" s="300"/>
      <c r="K35" s="326">
        <v>230.85</v>
      </c>
      <c r="L35" s="300" t="s">
        <v>372</v>
      </c>
      <c r="M35" s="300" t="s">
        <v>373</v>
      </c>
      <c r="N35" s="300"/>
      <c r="O35" s="300" t="s">
        <v>31</v>
      </c>
      <c r="P35" s="300" t="s">
        <v>31</v>
      </c>
      <c r="Q35" s="300"/>
      <c r="R35" s="300"/>
      <c r="S35" s="300"/>
    </row>
    <row r="36" spans="1:19" ht="15.75" thickBot="1" x14ac:dyDescent="0.3">
      <c r="K36" s="328">
        <f>SUM(K32:K35)</f>
        <v>22288.85</v>
      </c>
    </row>
    <row r="37" spans="1:19" ht="15.75" thickTop="1" x14ac:dyDescent="0.25"/>
    <row r="38" spans="1:19" x14ac:dyDescent="0.25">
      <c r="A38" s="300" t="s">
        <v>365</v>
      </c>
      <c r="B38" s="300" t="s">
        <v>440</v>
      </c>
      <c r="C38" s="300" t="s">
        <v>441</v>
      </c>
      <c r="D38" s="300" t="s">
        <v>368</v>
      </c>
      <c r="E38" s="300" t="s">
        <v>369</v>
      </c>
      <c r="F38" s="306">
        <v>43312</v>
      </c>
      <c r="G38" s="306">
        <v>43309</v>
      </c>
      <c r="H38" s="300" t="s">
        <v>442</v>
      </c>
      <c r="I38" s="300" t="s">
        <v>371</v>
      </c>
      <c r="J38" s="300"/>
      <c r="K38" s="326">
        <v>19530</v>
      </c>
      <c r="L38" s="300" t="s">
        <v>372</v>
      </c>
      <c r="M38" s="300" t="s">
        <v>373</v>
      </c>
      <c r="N38" s="300"/>
      <c r="O38" s="300" t="s">
        <v>31</v>
      </c>
      <c r="P38" s="300" t="s">
        <v>31</v>
      </c>
      <c r="Q38" s="300"/>
      <c r="R38" s="300"/>
      <c r="S38" s="300"/>
    </row>
    <row r="39" spans="1:19" x14ac:dyDescent="0.25">
      <c r="A39" s="300" t="s">
        <v>374</v>
      </c>
      <c r="B39" s="300" t="s">
        <v>440</v>
      </c>
      <c r="C39" s="300" t="s">
        <v>441</v>
      </c>
      <c r="D39" s="300" t="s">
        <v>368</v>
      </c>
      <c r="E39" s="300" t="s">
        <v>369</v>
      </c>
      <c r="F39" s="306">
        <v>43312</v>
      </c>
      <c r="G39" s="306">
        <v>43309</v>
      </c>
      <c r="H39" s="300" t="s">
        <v>442</v>
      </c>
      <c r="I39" s="300" t="s">
        <v>371</v>
      </c>
      <c r="J39" s="300"/>
      <c r="K39" s="326">
        <v>130</v>
      </c>
      <c r="L39" s="300" t="s">
        <v>372</v>
      </c>
      <c r="M39" s="300" t="s">
        <v>373</v>
      </c>
      <c r="N39" s="300"/>
      <c r="O39" s="300" t="s">
        <v>31</v>
      </c>
      <c r="P39" s="300" t="s">
        <v>31</v>
      </c>
      <c r="Q39" s="300"/>
      <c r="R39" s="300"/>
      <c r="S39" s="300"/>
    </row>
    <row r="40" spans="1:19" x14ac:dyDescent="0.25">
      <c r="A40" s="300" t="s">
        <v>375</v>
      </c>
      <c r="B40" s="300" t="s">
        <v>440</v>
      </c>
      <c r="C40" s="300" t="s">
        <v>441</v>
      </c>
      <c r="D40" s="300" t="s">
        <v>368</v>
      </c>
      <c r="E40" s="300" t="s">
        <v>369</v>
      </c>
      <c r="F40" s="306">
        <v>43312</v>
      </c>
      <c r="G40" s="306">
        <v>43309</v>
      </c>
      <c r="H40" s="300" t="s">
        <v>442</v>
      </c>
      <c r="I40" s="300" t="s">
        <v>371</v>
      </c>
      <c r="J40" s="300"/>
      <c r="K40" s="326">
        <v>2398</v>
      </c>
      <c r="L40" s="300" t="s">
        <v>372</v>
      </c>
      <c r="M40" s="300" t="s">
        <v>373</v>
      </c>
      <c r="N40" s="300"/>
      <c r="O40" s="300" t="s">
        <v>31</v>
      </c>
      <c r="P40" s="300" t="s">
        <v>31</v>
      </c>
      <c r="Q40" s="300"/>
      <c r="R40" s="300"/>
      <c r="S40" s="300"/>
    </row>
    <row r="41" spans="1:19" x14ac:dyDescent="0.25">
      <c r="A41" s="300" t="s">
        <v>376</v>
      </c>
      <c r="B41" s="300" t="s">
        <v>440</v>
      </c>
      <c r="C41" s="300" t="s">
        <v>441</v>
      </c>
      <c r="D41" s="300" t="s">
        <v>368</v>
      </c>
      <c r="E41" s="300" t="s">
        <v>369</v>
      </c>
      <c r="F41" s="306">
        <v>43312</v>
      </c>
      <c r="G41" s="306">
        <v>43309</v>
      </c>
      <c r="H41" s="300" t="s">
        <v>442</v>
      </c>
      <c r="I41" s="300" t="s">
        <v>371</v>
      </c>
      <c r="J41" s="300"/>
      <c r="K41" s="326">
        <v>230.85</v>
      </c>
      <c r="L41" s="300" t="s">
        <v>372</v>
      </c>
      <c r="M41" s="300" t="s">
        <v>373</v>
      </c>
      <c r="N41" s="300"/>
      <c r="O41" s="300" t="s">
        <v>31</v>
      </c>
      <c r="P41" s="300" t="s">
        <v>31</v>
      </c>
      <c r="Q41" s="300"/>
      <c r="R41" s="300"/>
      <c r="S41" s="300"/>
    </row>
    <row r="42" spans="1:19" ht="15.75" thickBot="1" x14ac:dyDescent="0.3">
      <c r="K42" s="328">
        <f>SUM(K38:K41)</f>
        <v>22288.85</v>
      </c>
    </row>
    <row r="43" spans="1:19" ht="15.75" thickTop="1" x14ac:dyDescent="0.25"/>
    <row r="44" spans="1:19" x14ac:dyDescent="0.25">
      <c r="A44" s="300" t="s">
        <v>365</v>
      </c>
      <c r="B44" s="300" t="s">
        <v>450</v>
      </c>
      <c r="C44" s="300" t="s">
        <v>451</v>
      </c>
      <c r="D44" s="300" t="s">
        <v>368</v>
      </c>
      <c r="E44" s="300" t="s">
        <v>369</v>
      </c>
      <c r="F44" s="306">
        <v>43342</v>
      </c>
      <c r="G44" s="306">
        <v>43340</v>
      </c>
      <c r="H44" s="300" t="s">
        <v>452</v>
      </c>
      <c r="I44" s="300" t="s">
        <v>371</v>
      </c>
      <c r="J44" s="300"/>
      <c r="K44" s="326">
        <v>19530</v>
      </c>
      <c r="L44" s="300" t="s">
        <v>372</v>
      </c>
      <c r="M44" s="300" t="s">
        <v>373</v>
      </c>
      <c r="N44" s="300"/>
      <c r="O44" s="300" t="s">
        <v>31</v>
      </c>
      <c r="P44" s="300" t="s">
        <v>31</v>
      </c>
      <c r="Q44" s="300"/>
      <c r="R44" s="300"/>
      <c r="S44" s="300"/>
    </row>
    <row r="45" spans="1:19" x14ac:dyDescent="0.25">
      <c r="A45" s="300" t="s">
        <v>374</v>
      </c>
      <c r="B45" s="300" t="s">
        <v>450</v>
      </c>
      <c r="C45" s="300" t="s">
        <v>451</v>
      </c>
      <c r="D45" s="300" t="s">
        <v>368</v>
      </c>
      <c r="E45" s="300" t="s">
        <v>369</v>
      </c>
      <c r="F45" s="306">
        <v>43342</v>
      </c>
      <c r="G45" s="306">
        <v>43340</v>
      </c>
      <c r="H45" s="300" t="s">
        <v>452</v>
      </c>
      <c r="I45" s="300" t="s">
        <v>371</v>
      </c>
      <c r="J45" s="300"/>
      <c r="K45" s="326">
        <v>130</v>
      </c>
      <c r="L45" s="300" t="s">
        <v>372</v>
      </c>
      <c r="M45" s="300" t="s">
        <v>373</v>
      </c>
      <c r="N45" s="300"/>
      <c r="O45" s="300" t="s">
        <v>31</v>
      </c>
      <c r="P45" s="300" t="s">
        <v>31</v>
      </c>
      <c r="Q45" s="300"/>
      <c r="R45" s="300"/>
      <c r="S45" s="300"/>
    </row>
    <row r="46" spans="1:19" x14ac:dyDescent="0.25">
      <c r="A46" s="300" t="s">
        <v>375</v>
      </c>
      <c r="B46" s="300" t="s">
        <v>450</v>
      </c>
      <c r="C46" s="300" t="s">
        <v>451</v>
      </c>
      <c r="D46" s="300" t="s">
        <v>368</v>
      </c>
      <c r="E46" s="300" t="s">
        <v>369</v>
      </c>
      <c r="F46" s="306">
        <v>43342</v>
      </c>
      <c r="G46" s="306">
        <v>43340</v>
      </c>
      <c r="H46" s="300" t="s">
        <v>452</v>
      </c>
      <c r="I46" s="300" t="s">
        <v>371</v>
      </c>
      <c r="J46" s="300"/>
      <c r="K46" s="326">
        <v>2398</v>
      </c>
      <c r="L46" s="300" t="s">
        <v>372</v>
      </c>
      <c r="M46" s="300" t="s">
        <v>373</v>
      </c>
      <c r="N46" s="300"/>
      <c r="O46" s="300" t="s">
        <v>31</v>
      </c>
      <c r="P46" s="300" t="s">
        <v>31</v>
      </c>
      <c r="Q46" s="300"/>
      <c r="R46" s="300"/>
      <c r="S46" s="300"/>
    </row>
    <row r="47" spans="1:19" x14ac:dyDescent="0.25">
      <c r="A47" s="300" t="s">
        <v>376</v>
      </c>
      <c r="B47" s="300" t="s">
        <v>450</v>
      </c>
      <c r="C47" s="300" t="s">
        <v>451</v>
      </c>
      <c r="D47" s="300" t="s">
        <v>368</v>
      </c>
      <c r="E47" s="300" t="s">
        <v>369</v>
      </c>
      <c r="F47" s="306">
        <v>43342</v>
      </c>
      <c r="G47" s="306">
        <v>43340</v>
      </c>
      <c r="H47" s="300" t="s">
        <v>452</v>
      </c>
      <c r="I47" s="300" t="s">
        <v>371</v>
      </c>
      <c r="J47" s="300"/>
      <c r="K47" s="326">
        <v>230.85</v>
      </c>
      <c r="L47" s="300" t="s">
        <v>372</v>
      </c>
      <c r="M47" s="300" t="s">
        <v>373</v>
      </c>
      <c r="N47" s="300"/>
      <c r="O47" s="300" t="s">
        <v>31</v>
      </c>
      <c r="P47" s="300" t="s">
        <v>31</v>
      </c>
      <c r="Q47" s="300"/>
      <c r="R47" s="300"/>
      <c r="S47" s="300"/>
    </row>
    <row r="48" spans="1:19" ht="15.75" thickBot="1" x14ac:dyDescent="0.3">
      <c r="K48" s="328">
        <f>SUM(K44:K47)</f>
        <v>22288.85</v>
      </c>
    </row>
    <row r="49" spans="1:19" ht="15.75" thickTop="1" x14ac:dyDescent="0.25"/>
    <row r="50" spans="1:19" x14ac:dyDescent="0.25">
      <c r="A50" s="300" t="s">
        <v>365</v>
      </c>
      <c r="B50" s="300" t="s">
        <v>462</v>
      </c>
      <c r="C50" s="300" t="s">
        <v>463</v>
      </c>
      <c r="D50" s="300" t="s">
        <v>368</v>
      </c>
      <c r="E50" s="300" t="s">
        <v>369</v>
      </c>
      <c r="F50" s="306">
        <v>43371</v>
      </c>
      <c r="G50" s="306">
        <v>43371</v>
      </c>
      <c r="H50" s="300" t="s">
        <v>464</v>
      </c>
      <c r="I50" s="300" t="s">
        <v>371</v>
      </c>
      <c r="J50" s="300"/>
      <c r="K50" s="326">
        <v>19530</v>
      </c>
      <c r="L50" s="300" t="s">
        <v>372</v>
      </c>
      <c r="M50" s="300" t="s">
        <v>373</v>
      </c>
      <c r="N50" s="300"/>
      <c r="O50" s="300" t="s">
        <v>31</v>
      </c>
      <c r="P50" s="300" t="s">
        <v>31</v>
      </c>
      <c r="Q50" s="300"/>
      <c r="R50" s="300"/>
      <c r="S50" s="300"/>
    </row>
    <row r="51" spans="1:19" x14ac:dyDescent="0.25">
      <c r="A51" s="300" t="s">
        <v>374</v>
      </c>
      <c r="B51" s="300" t="s">
        <v>462</v>
      </c>
      <c r="C51" s="300" t="s">
        <v>463</v>
      </c>
      <c r="D51" s="300" t="s">
        <v>368</v>
      </c>
      <c r="E51" s="300" t="s">
        <v>369</v>
      </c>
      <c r="F51" s="306">
        <v>43371</v>
      </c>
      <c r="G51" s="306">
        <v>43371</v>
      </c>
      <c r="H51" s="300" t="s">
        <v>464</v>
      </c>
      <c r="I51" s="300" t="s">
        <v>371</v>
      </c>
      <c r="J51" s="300"/>
      <c r="K51" s="326">
        <v>130</v>
      </c>
      <c r="L51" s="300" t="s">
        <v>372</v>
      </c>
      <c r="M51" s="300" t="s">
        <v>373</v>
      </c>
      <c r="N51" s="300"/>
      <c r="O51" s="300" t="s">
        <v>31</v>
      </c>
      <c r="P51" s="300" t="s">
        <v>31</v>
      </c>
      <c r="Q51" s="300"/>
      <c r="R51" s="300"/>
      <c r="S51" s="300"/>
    </row>
    <row r="52" spans="1:19" x14ac:dyDescent="0.25">
      <c r="A52" s="300" t="s">
        <v>375</v>
      </c>
      <c r="B52" s="300" t="s">
        <v>462</v>
      </c>
      <c r="C52" s="300" t="s">
        <v>463</v>
      </c>
      <c r="D52" s="300" t="s">
        <v>368</v>
      </c>
      <c r="E52" s="300" t="s">
        <v>369</v>
      </c>
      <c r="F52" s="306">
        <v>43371</v>
      </c>
      <c r="G52" s="306">
        <v>43371</v>
      </c>
      <c r="H52" s="300" t="s">
        <v>464</v>
      </c>
      <c r="I52" s="300" t="s">
        <v>371</v>
      </c>
      <c r="J52" s="300"/>
      <c r="K52" s="326">
        <v>2398</v>
      </c>
      <c r="L52" s="300" t="s">
        <v>372</v>
      </c>
      <c r="M52" s="300" t="s">
        <v>373</v>
      </c>
      <c r="N52" s="300"/>
      <c r="O52" s="300" t="s">
        <v>31</v>
      </c>
      <c r="P52" s="300" t="s">
        <v>31</v>
      </c>
      <c r="Q52" s="300"/>
      <c r="R52" s="300"/>
      <c r="S52" s="300"/>
    </row>
    <row r="53" spans="1:19" x14ac:dyDescent="0.25">
      <c r="A53" s="300" t="s">
        <v>376</v>
      </c>
      <c r="B53" s="300" t="s">
        <v>462</v>
      </c>
      <c r="C53" s="300" t="s">
        <v>463</v>
      </c>
      <c r="D53" s="300" t="s">
        <v>368</v>
      </c>
      <c r="E53" s="300" t="s">
        <v>369</v>
      </c>
      <c r="F53" s="306">
        <v>43371</v>
      </c>
      <c r="G53" s="306">
        <v>43371</v>
      </c>
      <c r="H53" s="300" t="s">
        <v>464</v>
      </c>
      <c r="I53" s="300" t="s">
        <v>371</v>
      </c>
      <c r="J53" s="300"/>
      <c r="K53" s="326">
        <v>230.85</v>
      </c>
      <c r="L53" s="300" t="s">
        <v>372</v>
      </c>
      <c r="M53" s="300" t="s">
        <v>373</v>
      </c>
      <c r="N53" s="300"/>
      <c r="O53" s="300" t="s">
        <v>31</v>
      </c>
      <c r="P53" s="300" t="s">
        <v>31</v>
      </c>
      <c r="Q53" s="300"/>
      <c r="R53" s="300"/>
      <c r="S53" s="300"/>
    </row>
    <row r="54" spans="1:19" ht="15.75" thickBot="1" x14ac:dyDescent="0.3">
      <c r="K54" s="328">
        <f>SUM(K50:K53)</f>
        <v>22288.85</v>
      </c>
    </row>
    <row r="55" spans="1:19" ht="15.75" thickTop="1" x14ac:dyDescent="0.25"/>
    <row r="56" spans="1:19" x14ac:dyDescent="0.25">
      <c r="A56">
        <v>501001</v>
      </c>
      <c r="B56">
        <v>20181028</v>
      </c>
      <c r="C56">
        <v>118003677</v>
      </c>
      <c r="D56" t="s">
        <v>368</v>
      </c>
      <c r="E56">
        <v>40</v>
      </c>
      <c r="F56" t="s">
        <v>466</v>
      </c>
      <c r="G56" t="s">
        <v>467</v>
      </c>
      <c r="H56">
        <v>10</v>
      </c>
      <c r="I56" t="s">
        <v>371</v>
      </c>
      <c r="K56" s="293">
        <v>19530</v>
      </c>
      <c r="L56" t="s">
        <v>372</v>
      </c>
      <c r="M56" t="s">
        <v>373</v>
      </c>
      <c r="O56" t="s">
        <v>31</v>
      </c>
      <c r="P56" t="s">
        <v>31</v>
      </c>
    </row>
    <row r="57" spans="1:19" x14ac:dyDescent="0.25">
      <c r="A57">
        <v>501003</v>
      </c>
      <c r="B57">
        <v>20181028</v>
      </c>
      <c r="C57">
        <v>118003677</v>
      </c>
      <c r="D57" t="s">
        <v>368</v>
      </c>
      <c r="E57">
        <v>40</v>
      </c>
      <c r="F57" t="s">
        <v>466</v>
      </c>
      <c r="G57" t="s">
        <v>467</v>
      </c>
      <c r="H57">
        <v>10</v>
      </c>
      <c r="I57" t="s">
        <v>371</v>
      </c>
      <c r="K57" s="293">
        <v>130</v>
      </c>
      <c r="L57" t="s">
        <v>372</v>
      </c>
      <c r="M57" t="s">
        <v>373</v>
      </c>
      <c r="O57" t="s">
        <v>31</v>
      </c>
      <c r="P57" t="s">
        <v>31</v>
      </c>
    </row>
    <row r="58" spans="1:19" x14ac:dyDescent="0.25">
      <c r="A58">
        <v>503001</v>
      </c>
      <c r="B58">
        <v>20181028</v>
      </c>
      <c r="C58">
        <v>118003677</v>
      </c>
      <c r="D58" t="s">
        <v>368</v>
      </c>
      <c r="E58">
        <v>40</v>
      </c>
      <c r="F58" t="s">
        <v>466</v>
      </c>
      <c r="G58" t="s">
        <v>467</v>
      </c>
      <c r="H58">
        <v>10</v>
      </c>
      <c r="I58" t="s">
        <v>371</v>
      </c>
      <c r="K58" s="293">
        <v>2398</v>
      </c>
      <c r="L58" t="s">
        <v>372</v>
      </c>
      <c r="M58" t="s">
        <v>373</v>
      </c>
      <c r="O58" t="s">
        <v>31</v>
      </c>
      <c r="P58" t="s">
        <v>31</v>
      </c>
    </row>
    <row r="59" spans="1:19" x14ac:dyDescent="0.25">
      <c r="A59">
        <v>503002</v>
      </c>
      <c r="B59">
        <v>20181028</v>
      </c>
      <c r="C59">
        <v>118003677</v>
      </c>
      <c r="D59" t="s">
        <v>368</v>
      </c>
      <c r="E59">
        <v>40</v>
      </c>
      <c r="F59" t="s">
        <v>466</v>
      </c>
      <c r="G59" t="s">
        <v>467</v>
      </c>
      <c r="H59">
        <v>10</v>
      </c>
      <c r="I59" t="s">
        <v>371</v>
      </c>
      <c r="K59" s="293">
        <v>230.85</v>
      </c>
      <c r="L59" t="s">
        <v>372</v>
      </c>
      <c r="M59" t="s">
        <v>373</v>
      </c>
      <c r="O59" t="s">
        <v>31</v>
      </c>
      <c r="P59" t="s">
        <v>31</v>
      </c>
    </row>
    <row r="60" spans="1:19" ht="15.75" thickBot="1" x14ac:dyDescent="0.3">
      <c r="K60" s="328">
        <f>SUM(K56:K59)</f>
        <v>22288.85</v>
      </c>
    </row>
    <row r="61" spans="1:19" ht="15.75" thickTop="1" x14ac:dyDescent="0.25">
      <c r="K61" s="346"/>
    </row>
    <row r="62" spans="1:19" x14ac:dyDescent="0.25">
      <c r="A62">
        <v>501001</v>
      </c>
      <c r="B62">
        <v>20181128</v>
      </c>
      <c r="C62">
        <v>118004186</v>
      </c>
      <c r="D62" t="s">
        <v>368</v>
      </c>
      <c r="E62">
        <v>40</v>
      </c>
      <c r="F62" t="s">
        <v>481</v>
      </c>
      <c r="G62" t="s">
        <v>481</v>
      </c>
      <c r="H62">
        <v>11</v>
      </c>
      <c r="I62" t="s">
        <v>371</v>
      </c>
      <c r="K62" s="293">
        <v>19530</v>
      </c>
      <c r="L62" t="s">
        <v>372</v>
      </c>
      <c r="M62" t="s">
        <v>373</v>
      </c>
      <c r="O62" t="s">
        <v>31</v>
      </c>
      <c r="P62" t="s">
        <v>31</v>
      </c>
    </row>
    <row r="63" spans="1:19" x14ac:dyDescent="0.25">
      <c r="A63">
        <v>501003</v>
      </c>
      <c r="B63">
        <v>20181128</v>
      </c>
      <c r="C63">
        <v>118004186</v>
      </c>
      <c r="D63" t="s">
        <v>368</v>
      </c>
      <c r="E63">
        <v>40</v>
      </c>
      <c r="F63" t="s">
        <v>481</v>
      </c>
      <c r="G63" t="s">
        <v>481</v>
      </c>
      <c r="H63">
        <v>11</v>
      </c>
      <c r="I63" t="s">
        <v>371</v>
      </c>
      <c r="K63" s="293">
        <v>130</v>
      </c>
      <c r="L63" t="s">
        <v>372</v>
      </c>
      <c r="M63" t="s">
        <v>373</v>
      </c>
      <c r="O63" t="s">
        <v>31</v>
      </c>
      <c r="P63" t="s">
        <v>31</v>
      </c>
    </row>
    <row r="64" spans="1:19" x14ac:dyDescent="0.25">
      <c r="A64">
        <v>503001</v>
      </c>
      <c r="B64">
        <v>20181128</v>
      </c>
      <c r="C64">
        <v>118004186</v>
      </c>
      <c r="D64" t="s">
        <v>368</v>
      </c>
      <c r="E64">
        <v>40</v>
      </c>
      <c r="F64" t="s">
        <v>481</v>
      </c>
      <c r="G64" t="s">
        <v>481</v>
      </c>
      <c r="H64">
        <v>11</v>
      </c>
      <c r="I64" t="s">
        <v>371</v>
      </c>
      <c r="K64" s="293">
        <v>2398</v>
      </c>
      <c r="L64" t="s">
        <v>372</v>
      </c>
      <c r="M64" t="s">
        <v>373</v>
      </c>
      <c r="O64" t="s">
        <v>31</v>
      </c>
      <c r="P64" t="s">
        <v>31</v>
      </c>
    </row>
    <row r="65" spans="1:16" x14ac:dyDescent="0.25">
      <c r="A65">
        <v>503002</v>
      </c>
      <c r="B65">
        <v>20181128</v>
      </c>
      <c r="C65">
        <v>118004186</v>
      </c>
      <c r="D65" t="s">
        <v>368</v>
      </c>
      <c r="E65">
        <v>40</v>
      </c>
      <c r="F65" t="s">
        <v>481</v>
      </c>
      <c r="G65" t="s">
        <v>481</v>
      </c>
      <c r="H65">
        <v>11</v>
      </c>
      <c r="I65" t="s">
        <v>371</v>
      </c>
      <c r="K65" s="293">
        <v>230.85</v>
      </c>
      <c r="L65" t="s">
        <v>372</v>
      </c>
      <c r="M65" t="s">
        <v>373</v>
      </c>
      <c r="O65" t="s">
        <v>31</v>
      </c>
      <c r="P65" t="s">
        <v>31</v>
      </c>
    </row>
    <row r="66" spans="1:16" ht="15.75" thickBot="1" x14ac:dyDescent="0.3">
      <c r="K66" s="328">
        <f>SUM(K62:K65)</f>
        <v>22288.85</v>
      </c>
    </row>
    <row r="67" spans="1:16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opLeftCell="A61" zoomScaleNormal="100" workbookViewId="0">
      <selection activeCell="F76" sqref="F76"/>
    </sheetView>
  </sheetViews>
  <sheetFormatPr defaultRowHeight="15" x14ac:dyDescent="0.25"/>
  <cols>
    <col min="2" max="2" width="28.140625" bestFit="1" customWidth="1"/>
    <col min="3" max="3" width="15" style="293" bestFit="1" customWidth="1"/>
    <col min="4" max="4" width="15" bestFit="1" customWidth="1"/>
    <col min="6" max="7" width="14" bestFit="1" customWidth="1"/>
    <col min="9" max="9" width="11.5703125" bestFit="1" customWidth="1"/>
    <col min="10" max="10" width="32.5703125" bestFit="1" customWidth="1"/>
    <col min="11" max="12" width="13.28515625" bestFit="1" customWidth="1"/>
    <col min="14" max="15" width="13.28515625" bestFit="1" customWidth="1"/>
  </cols>
  <sheetData>
    <row r="1" spans="1:15" x14ac:dyDescent="0.25">
      <c r="B1" t="s">
        <v>140</v>
      </c>
      <c r="I1" t="s">
        <v>6</v>
      </c>
    </row>
    <row r="3" spans="1:15" x14ac:dyDescent="0.25">
      <c r="C3" s="343" t="s">
        <v>140</v>
      </c>
      <c r="D3" s="343"/>
      <c r="F3" s="343" t="s">
        <v>149</v>
      </c>
      <c r="G3" s="343"/>
      <c r="K3" s="343" t="s">
        <v>140</v>
      </c>
      <c r="L3" s="343"/>
      <c r="N3" s="343" t="s">
        <v>149</v>
      </c>
      <c r="O3" s="343"/>
    </row>
    <row r="4" spans="1:15" x14ac:dyDescent="0.25">
      <c r="C4" s="293" t="s">
        <v>147</v>
      </c>
      <c r="D4" t="s">
        <v>148</v>
      </c>
      <c r="F4" t="s">
        <v>147</v>
      </c>
      <c r="G4" t="s">
        <v>148</v>
      </c>
      <c r="K4" t="s">
        <v>147</v>
      </c>
      <c r="L4" t="s">
        <v>148</v>
      </c>
      <c r="N4" t="s">
        <v>147</v>
      </c>
      <c r="O4" t="s">
        <v>148</v>
      </c>
    </row>
    <row r="5" spans="1:15" x14ac:dyDescent="0.25">
      <c r="A5">
        <v>3</v>
      </c>
      <c r="B5" t="s">
        <v>138</v>
      </c>
      <c r="C5" s="293">
        <v>557408.61</v>
      </c>
      <c r="F5" s="291">
        <f>C5</f>
        <v>557408.61</v>
      </c>
      <c r="G5" s="291"/>
    </row>
    <row r="6" spans="1:15" x14ac:dyDescent="0.25">
      <c r="B6" t="s">
        <v>137</v>
      </c>
      <c r="D6" s="291">
        <v>557408.61</v>
      </c>
      <c r="F6" s="291"/>
      <c r="G6" s="291">
        <f>D6</f>
        <v>557408.61</v>
      </c>
    </row>
    <row r="7" spans="1:15" x14ac:dyDescent="0.25">
      <c r="F7" s="291"/>
      <c r="G7" s="291"/>
    </row>
    <row r="8" spans="1:15" x14ac:dyDescent="0.25">
      <c r="A8">
        <v>4</v>
      </c>
      <c r="B8" t="s">
        <v>161</v>
      </c>
      <c r="C8" s="293">
        <v>1320556.6521467781</v>
      </c>
      <c r="F8" s="291">
        <v>763148.04214677808</v>
      </c>
      <c r="G8" s="291"/>
      <c r="I8" s="2"/>
    </row>
    <row r="9" spans="1:15" x14ac:dyDescent="0.25">
      <c r="B9" t="s">
        <v>137</v>
      </c>
      <c r="D9" s="291">
        <v>1320556.6521467781</v>
      </c>
      <c r="F9" s="291"/>
      <c r="G9" s="291">
        <v>763148.04214677808</v>
      </c>
    </row>
    <row r="10" spans="1:15" x14ac:dyDescent="0.25">
      <c r="F10" s="291"/>
      <c r="G10" s="291"/>
    </row>
    <row r="11" spans="1:15" x14ac:dyDescent="0.25">
      <c r="A11">
        <v>5</v>
      </c>
      <c r="B11" t="s">
        <v>161</v>
      </c>
      <c r="C11" s="293">
        <v>1337603.3616968142</v>
      </c>
      <c r="F11" s="291">
        <v>17046.709550036117</v>
      </c>
      <c r="G11" s="291"/>
      <c r="I11" s="2"/>
    </row>
    <row r="12" spans="1:15" x14ac:dyDescent="0.25">
      <c r="B12" t="s">
        <v>137</v>
      </c>
      <c r="D12" s="291">
        <v>1337603.3616968142</v>
      </c>
      <c r="F12" s="291"/>
      <c r="G12" s="291">
        <v>17046.709550036117</v>
      </c>
    </row>
    <row r="13" spans="1:15" x14ac:dyDescent="0.25">
      <c r="D13" s="291"/>
      <c r="F13" s="291"/>
      <c r="G13" s="291"/>
    </row>
    <row r="14" spans="1:15" x14ac:dyDescent="0.25">
      <c r="A14">
        <v>6</v>
      </c>
      <c r="B14" t="s">
        <v>161</v>
      </c>
      <c r="C14" s="293">
        <v>2790432.4695982635</v>
      </c>
      <c r="D14" s="293"/>
      <c r="F14" s="291">
        <v>1452829.1079014493</v>
      </c>
      <c r="G14" s="291"/>
      <c r="N14">
        <v>4725000</v>
      </c>
    </row>
    <row r="15" spans="1:15" x14ac:dyDescent="0.25">
      <c r="B15" t="s">
        <v>137</v>
      </c>
      <c r="D15" s="293">
        <v>2790432.4695982635</v>
      </c>
      <c r="F15" s="291"/>
      <c r="G15" s="291">
        <v>1452829.1079014493</v>
      </c>
      <c r="O15">
        <v>4725000</v>
      </c>
    </row>
    <row r="16" spans="1:15" x14ac:dyDescent="0.25">
      <c r="D16" s="291"/>
      <c r="F16" s="291"/>
      <c r="G16" s="291"/>
    </row>
    <row r="17" spans="1:15" x14ac:dyDescent="0.25">
      <c r="A17">
        <v>7</v>
      </c>
      <c r="B17" t="s">
        <v>161</v>
      </c>
      <c r="C17" s="293">
        <v>4479914.6881691786</v>
      </c>
      <c r="D17" s="293"/>
      <c r="F17" s="291">
        <v>1689482.2185709151</v>
      </c>
      <c r="G17" s="291"/>
    </row>
    <row r="18" spans="1:15" x14ac:dyDescent="0.25">
      <c r="B18" t="s">
        <v>137</v>
      </c>
      <c r="D18" s="293">
        <v>4479914.6881691786</v>
      </c>
      <c r="F18" s="291"/>
      <c r="G18" s="291">
        <v>1689482.2185709151</v>
      </c>
    </row>
    <row r="19" spans="1:15" x14ac:dyDescent="0.25">
      <c r="D19" s="293"/>
      <c r="F19" s="291"/>
      <c r="G19" s="291"/>
    </row>
    <row r="20" spans="1:15" x14ac:dyDescent="0.25">
      <c r="A20">
        <v>8</v>
      </c>
      <c r="B20" t="s">
        <v>161</v>
      </c>
      <c r="C20" s="293">
        <v>7649959.3924173331</v>
      </c>
      <c r="D20" s="293"/>
      <c r="F20" s="291">
        <v>3170044.7042481545</v>
      </c>
      <c r="G20" s="291"/>
      <c r="I20">
        <v>6</v>
      </c>
      <c r="J20" t="s">
        <v>173</v>
      </c>
      <c r="K20">
        <v>4725000</v>
      </c>
      <c r="N20">
        <v>4725000</v>
      </c>
    </row>
    <row r="21" spans="1:15" x14ac:dyDescent="0.25">
      <c r="B21" t="s">
        <v>137</v>
      </c>
      <c r="D21" s="293">
        <v>7649959.3924173331</v>
      </c>
      <c r="F21" s="291"/>
      <c r="G21" s="291">
        <v>3170044.7042481545</v>
      </c>
      <c r="J21" t="s">
        <v>174</v>
      </c>
      <c r="L21">
        <v>4725000</v>
      </c>
      <c r="O21">
        <v>4725000</v>
      </c>
    </row>
    <row r="22" spans="1:15" x14ac:dyDescent="0.25">
      <c r="D22" s="293"/>
      <c r="F22" s="291"/>
      <c r="G22" s="291"/>
    </row>
    <row r="23" spans="1:15" x14ac:dyDescent="0.25">
      <c r="A23">
        <v>9</v>
      </c>
      <c r="B23" t="s">
        <v>161</v>
      </c>
      <c r="C23" s="293">
        <v>8907920.7876021713</v>
      </c>
      <c r="D23" s="293"/>
      <c r="F23" s="291">
        <v>1257961.3951848382</v>
      </c>
      <c r="G23" s="291"/>
      <c r="I23">
        <v>6</v>
      </c>
      <c r="J23" t="s">
        <v>173</v>
      </c>
      <c r="K23">
        <v>4725000</v>
      </c>
      <c r="N23">
        <v>4725000</v>
      </c>
    </row>
    <row r="24" spans="1:15" x14ac:dyDescent="0.25">
      <c r="B24" t="s">
        <v>137</v>
      </c>
      <c r="D24" s="293">
        <v>8907920.7876021713</v>
      </c>
      <c r="F24" s="291"/>
      <c r="G24" s="291">
        <v>1257961.3951848382</v>
      </c>
      <c r="J24" t="s">
        <v>174</v>
      </c>
      <c r="L24">
        <v>4725000</v>
      </c>
      <c r="O24">
        <v>4725000</v>
      </c>
    </row>
    <row r="25" spans="1:15" x14ac:dyDescent="0.25">
      <c r="D25" s="293"/>
      <c r="F25" s="291"/>
      <c r="G25" s="291"/>
    </row>
    <row r="26" spans="1:15" x14ac:dyDescent="0.25">
      <c r="A26">
        <v>10</v>
      </c>
      <c r="B26" t="s">
        <v>161</v>
      </c>
      <c r="C26" s="293">
        <v>9329330.0856921151</v>
      </c>
      <c r="D26" s="293"/>
      <c r="F26" s="291">
        <v>421409.29808994383</v>
      </c>
      <c r="G26" s="291"/>
      <c r="I26">
        <v>6</v>
      </c>
      <c r="J26" t="s">
        <v>173</v>
      </c>
      <c r="K26">
        <v>4725000</v>
      </c>
      <c r="N26">
        <v>4725000</v>
      </c>
    </row>
    <row r="27" spans="1:15" x14ac:dyDescent="0.25">
      <c r="B27" t="s">
        <v>137</v>
      </c>
      <c r="D27" s="293">
        <v>9329330.0856921151</v>
      </c>
      <c r="F27" s="291"/>
      <c r="G27" s="291">
        <v>421409.29808994383</v>
      </c>
      <c r="J27" t="s">
        <v>174</v>
      </c>
      <c r="L27">
        <v>4725000</v>
      </c>
      <c r="O27">
        <v>4725000</v>
      </c>
    </row>
    <row r="28" spans="1:15" x14ac:dyDescent="0.25">
      <c r="D28" s="293"/>
      <c r="F28" s="291"/>
      <c r="G28" s="291"/>
    </row>
    <row r="29" spans="1:15" x14ac:dyDescent="0.25">
      <c r="A29">
        <v>11</v>
      </c>
      <c r="B29" t="s">
        <v>161</v>
      </c>
      <c r="C29" s="293">
        <v>9342781.6191819124</v>
      </c>
      <c r="D29" s="293"/>
      <c r="F29" s="291">
        <v>13451.533489797264</v>
      </c>
      <c r="G29" s="291"/>
      <c r="I29">
        <v>6</v>
      </c>
      <c r="J29" t="s">
        <v>173</v>
      </c>
      <c r="K29">
        <v>4725000</v>
      </c>
      <c r="N29">
        <v>4725000</v>
      </c>
    </row>
    <row r="30" spans="1:15" x14ac:dyDescent="0.25">
      <c r="B30" t="s">
        <v>137</v>
      </c>
      <c r="D30" s="293">
        <v>9342781.6191819124</v>
      </c>
      <c r="F30" s="291"/>
      <c r="G30" s="291">
        <v>13451.533489797264</v>
      </c>
      <c r="J30" t="s">
        <v>174</v>
      </c>
      <c r="L30">
        <v>4725000</v>
      </c>
      <c r="O30">
        <v>4725000</v>
      </c>
    </row>
    <row r="31" spans="1:15" x14ac:dyDescent="0.25">
      <c r="D31" s="293"/>
      <c r="F31" s="291"/>
      <c r="G31" s="291"/>
    </row>
    <row r="32" spans="1:15" x14ac:dyDescent="0.25">
      <c r="A32">
        <v>12</v>
      </c>
      <c r="B32" t="s">
        <v>161</v>
      </c>
      <c r="C32" s="293">
        <v>7876113.4318039119</v>
      </c>
      <c r="D32" s="293"/>
      <c r="F32" s="291">
        <v>-1466668.1873780005</v>
      </c>
      <c r="G32" s="291"/>
      <c r="I32">
        <v>6</v>
      </c>
      <c r="J32" t="s">
        <v>173</v>
      </c>
      <c r="K32">
        <v>4725000</v>
      </c>
      <c r="N32">
        <v>4725000</v>
      </c>
    </row>
    <row r="33" spans="1:15" x14ac:dyDescent="0.25">
      <c r="B33" t="s">
        <v>137</v>
      </c>
      <c r="D33" s="293">
        <v>7876113.4318039119</v>
      </c>
      <c r="F33" s="291"/>
      <c r="G33" s="291">
        <v>-1466668.1873780005</v>
      </c>
      <c r="J33" t="s">
        <v>174</v>
      </c>
      <c r="L33">
        <v>4725000</v>
      </c>
      <c r="O33">
        <v>4725000</v>
      </c>
    </row>
    <row r="34" spans="1:15" x14ac:dyDescent="0.25">
      <c r="D34" s="293"/>
      <c r="F34" s="291"/>
      <c r="G34" s="291"/>
    </row>
    <row r="35" spans="1:15" x14ac:dyDescent="0.25">
      <c r="A35">
        <v>2018</v>
      </c>
      <c r="D35" s="293"/>
      <c r="F35" s="291"/>
      <c r="G35" s="291"/>
    </row>
    <row r="36" spans="1:15" x14ac:dyDescent="0.25">
      <c r="C36" s="343" t="s">
        <v>140</v>
      </c>
      <c r="D36" s="343"/>
      <c r="F36" s="343" t="s">
        <v>149</v>
      </c>
      <c r="G36" s="343"/>
      <c r="K36" s="343" t="s">
        <v>140</v>
      </c>
      <c r="L36" s="343"/>
      <c r="N36" s="343" t="s">
        <v>149</v>
      </c>
      <c r="O36" s="343"/>
    </row>
    <row r="37" spans="1:15" x14ac:dyDescent="0.25">
      <c r="B37" s="310"/>
      <c r="C37" s="293" t="s">
        <v>147</v>
      </c>
      <c r="D37" t="s">
        <v>148</v>
      </c>
      <c r="F37" t="s">
        <v>147</v>
      </c>
      <c r="G37" t="s">
        <v>148</v>
      </c>
      <c r="K37" t="s">
        <v>147</v>
      </c>
      <c r="L37" t="s">
        <v>148</v>
      </c>
      <c r="N37" t="s">
        <v>147</v>
      </c>
      <c r="O37" t="s">
        <v>148</v>
      </c>
    </row>
    <row r="38" spans="1:15" x14ac:dyDescent="0.25">
      <c r="B38" s="310"/>
    </row>
    <row r="39" spans="1:15" x14ac:dyDescent="0.25">
      <c r="A39">
        <v>2</v>
      </c>
      <c r="B39" s="310" t="s">
        <v>161</v>
      </c>
      <c r="C39" s="293">
        <v>9324469.8397900816</v>
      </c>
      <c r="D39" s="291"/>
      <c r="E39" s="291"/>
      <c r="F39" s="291">
        <v>197388.38852161201</v>
      </c>
      <c r="G39" s="291"/>
      <c r="I39">
        <v>6</v>
      </c>
      <c r="J39" t="s">
        <v>173</v>
      </c>
      <c r="K39">
        <v>4725000</v>
      </c>
      <c r="N39">
        <v>4725000</v>
      </c>
    </row>
    <row r="40" spans="1:15" x14ac:dyDescent="0.25">
      <c r="B40" s="310" t="s">
        <v>137</v>
      </c>
      <c r="D40" s="291">
        <v>9324469.8397900816</v>
      </c>
      <c r="E40" s="291"/>
      <c r="F40" s="291"/>
      <c r="G40" s="291">
        <v>197388.38852161169</v>
      </c>
      <c r="J40" t="s">
        <v>174</v>
      </c>
      <c r="L40">
        <v>4725000</v>
      </c>
      <c r="O40">
        <v>4725000</v>
      </c>
    </row>
    <row r="41" spans="1:15" x14ac:dyDescent="0.25">
      <c r="D41" s="291"/>
      <c r="F41" s="291"/>
      <c r="G41" s="291"/>
    </row>
    <row r="42" spans="1:15" x14ac:dyDescent="0.25">
      <c r="A42" s="254">
        <v>3</v>
      </c>
      <c r="B42" s="254" t="s">
        <v>161</v>
      </c>
      <c r="C42" s="304">
        <v>9324915.5558519457</v>
      </c>
      <c r="D42" s="254"/>
      <c r="E42" s="254"/>
      <c r="F42" s="284">
        <v>445.72</v>
      </c>
      <c r="G42" s="284"/>
      <c r="I42">
        <v>6</v>
      </c>
      <c r="J42" t="s">
        <v>173</v>
      </c>
      <c r="K42" s="293">
        <v>3725000</v>
      </c>
      <c r="N42" s="2">
        <f>K42</f>
        <v>3725000</v>
      </c>
    </row>
    <row r="43" spans="1:15" x14ac:dyDescent="0.25">
      <c r="A43" s="254"/>
      <c r="B43" s="254" t="s">
        <v>137</v>
      </c>
      <c r="C43" s="304"/>
      <c r="D43" s="284">
        <f>C42</f>
        <v>9324915.5558519457</v>
      </c>
      <c r="E43" s="254"/>
      <c r="F43" s="284"/>
      <c r="G43" s="284">
        <v>445.72</v>
      </c>
      <c r="J43" t="s">
        <v>174</v>
      </c>
      <c r="L43" s="2">
        <f>K42</f>
        <v>3725000</v>
      </c>
      <c r="O43" s="2">
        <f>N42</f>
        <v>3725000</v>
      </c>
    </row>
    <row r="44" spans="1:15" x14ac:dyDescent="0.25">
      <c r="A44" s="254"/>
      <c r="B44" s="254"/>
      <c r="C44" s="304"/>
      <c r="D44" s="284"/>
      <c r="E44" s="254"/>
      <c r="F44" s="284"/>
      <c r="G44" s="284"/>
      <c r="L44" s="2"/>
      <c r="O44" s="2"/>
    </row>
    <row r="45" spans="1:15" x14ac:dyDescent="0.25">
      <c r="A45" s="254">
        <v>4</v>
      </c>
      <c r="B45" s="254" t="s">
        <v>161</v>
      </c>
      <c r="C45" s="304">
        <v>9003319.6051683407</v>
      </c>
      <c r="D45" s="284"/>
      <c r="E45" s="254"/>
      <c r="F45" s="284">
        <v>929372.06484281702</v>
      </c>
      <c r="G45" s="284"/>
      <c r="I45">
        <v>6</v>
      </c>
      <c r="J45" t="s">
        <v>173</v>
      </c>
      <c r="K45">
        <v>3725000</v>
      </c>
      <c r="L45" s="2"/>
      <c r="N45">
        <v>3725000</v>
      </c>
      <c r="O45" s="2"/>
    </row>
    <row r="46" spans="1:15" x14ac:dyDescent="0.25">
      <c r="A46" s="254"/>
      <c r="B46" s="254" t="s">
        <v>137</v>
      </c>
      <c r="C46" s="304"/>
      <c r="D46" s="284">
        <v>9003319.6051683407</v>
      </c>
      <c r="E46" s="254"/>
      <c r="F46" s="284"/>
      <c r="G46" s="284">
        <v>929372.06484281714</v>
      </c>
      <c r="J46" t="s">
        <v>174</v>
      </c>
      <c r="L46" s="2">
        <v>3725000</v>
      </c>
      <c r="O46" s="2">
        <v>3725000</v>
      </c>
    </row>
    <row r="47" spans="1:15" x14ac:dyDescent="0.25">
      <c r="A47" s="254"/>
      <c r="B47" s="254"/>
      <c r="C47" s="304"/>
      <c r="D47" s="284"/>
      <c r="E47" s="254"/>
      <c r="F47" s="284"/>
      <c r="G47" s="284"/>
      <c r="L47" s="2"/>
      <c r="O47" s="2"/>
    </row>
    <row r="48" spans="1:15" x14ac:dyDescent="0.25">
      <c r="A48" s="254">
        <v>4</v>
      </c>
      <c r="B48" s="254" t="s">
        <v>161</v>
      </c>
      <c r="C48" s="304">
        <v>7644888.7338806354</v>
      </c>
      <c r="D48" s="284"/>
      <c r="E48" s="254"/>
      <c r="F48" s="284">
        <v>-1358430.87128771</v>
      </c>
      <c r="G48" s="284"/>
      <c r="I48">
        <v>6</v>
      </c>
      <c r="J48" t="s">
        <v>173</v>
      </c>
      <c r="K48">
        <v>3725000</v>
      </c>
      <c r="L48" s="2"/>
      <c r="N48">
        <v>3725000</v>
      </c>
      <c r="O48" s="2"/>
    </row>
    <row r="49" spans="1:15" x14ac:dyDescent="0.25">
      <c r="A49" s="254"/>
      <c r="B49" s="254" t="s">
        <v>137</v>
      </c>
      <c r="C49" s="304"/>
      <c r="D49" s="284">
        <v>7644888.7338806354</v>
      </c>
      <c r="E49" s="254"/>
      <c r="F49" s="284"/>
      <c r="G49" s="284">
        <v>-1358430.8712877054</v>
      </c>
      <c r="J49" t="s">
        <v>174</v>
      </c>
      <c r="L49" s="2">
        <v>3725000</v>
      </c>
      <c r="O49" s="2">
        <v>3725000</v>
      </c>
    </row>
    <row r="50" spans="1:15" x14ac:dyDescent="0.25">
      <c r="A50" s="254"/>
      <c r="B50" s="254"/>
      <c r="C50" s="304"/>
      <c r="D50" s="284"/>
      <c r="E50" s="254"/>
      <c r="F50" s="284"/>
      <c r="G50" s="284"/>
      <c r="L50" s="2"/>
      <c r="O50" s="2"/>
    </row>
    <row r="51" spans="1:15" x14ac:dyDescent="0.25">
      <c r="A51" s="254">
        <v>5</v>
      </c>
      <c r="B51" s="254" t="s">
        <v>161</v>
      </c>
      <c r="C51" s="304">
        <v>7964941.4919170476</v>
      </c>
      <c r="D51" s="284"/>
      <c r="E51" s="254"/>
      <c r="F51" s="284">
        <v>320052.7580364123</v>
      </c>
      <c r="G51" s="284"/>
      <c r="I51">
        <v>6</v>
      </c>
      <c r="J51" t="s">
        <v>173</v>
      </c>
      <c r="K51">
        <v>3725000</v>
      </c>
      <c r="L51" s="2"/>
      <c r="N51">
        <v>3725000</v>
      </c>
      <c r="O51" s="2"/>
    </row>
    <row r="52" spans="1:15" x14ac:dyDescent="0.25">
      <c r="A52" s="254"/>
      <c r="B52" s="254" t="s">
        <v>137</v>
      </c>
      <c r="C52" s="304"/>
      <c r="D52" s="284">
        <v>7964941.4919170476</v>
      </c>
      <c r="E52" s="254"/>
      <c r="F52" s="284"/>
      <c r="G52" s="284">
        <v>320052.7580364123</v>
      </c>
      <c r="J52" t="s">
        <v>174</v>
      </c>
      <c r="L52" s="2">
        <v>3725000</v>
      </c>
      <c r="O52" s="2">
        <v>3725000</v>
      </c>
    </row>
    <row r="53" spans="1:15" x14ac:dyDescent="0.25">
      <c r="A53" s="254"/>
      <c r="B53" s="254"/>
      <c r="C53" s="304"/>
      <c r="D53" s="284"/>
      <c r="E53" s="254"/>
      <c r="F53" s="284"/>
      <c r="G53" s="284"/>
      <c r="L53" s="2"/>
      <c r="O53" s="2"/>
    </row>
    <row r="54" spans="1:15" x14ac:dyDescent="0.25">
      <c r="A54" s="254">
        <v>6</v>
      </c>
      <c r="B54" s="254" t="s">
        <v>161</v>
      </c>
      <c r="C54" s="304">
        <v>7964948.0338543989</v>
      </c>
      <c r="D54" s="284"/>
      <c r="E54" s="254"/>
      <c r="F54" s="284">
        <v>6.5419373512268066</v>
      </c>
      <c r="G54" s="284"/>
      <c r="I54">
        <v>6</v>
      </c>
      <c r="J54" t="s">
        <v>173</v>
      </c>
      <c r="K54">
        <v>3725000</v>
      </c>
      <c r="L54" s="2"/>
      <c r="N54">
        <v>3725000</v>
      </c>
      <c r="O54" s="2"/>
    </row>
    <row r="55" spans="1:15" x14ac:dyDescent="0.25">
      <c r="A55" s="254"/>
      <c r="B55" s="254" t="s">
        <v>137</v>
      </c>
      <c r="C55" s="304"/>
      <c r="D55" s="284">
        <v>7964948.0338543989</v>
      </c>
      <c r="E55" s="254"/>
      <c r="F55" s="284"/>
      <c r="G55" s="284">
        <v>6.5419373512268066</v>
      </c>
      <c r="J55" t="s">
        <v>174</v>
      </c>
      <c r="L55" s="2">
        <v>3725000</v>
      </c>
      <c r="O55" s="2">
        <v>3725000</v>
      </c>
    </row>
    <row r="56" spans="1:15" x14ac:dyDescent="0.25">
      <c r="A56" s="254"/>
      <c r="B56" s="254"/>
      <c r="C56" s="304"/>
      <c r="D56" s="284"/>
      <c r="E56" s="254"/>
      <c r="F56" s="284"/>
      <c r="G56" s="284"/>
      <c r="L56" s="2"/>
      <c r="O56" s="2"/>
    </row>
    <row r="57" spans="1:15" x14ac:dyDescent="0.25">
      <c r="A57" s="254">
        <v>7</v>
      </c>
      <c r="B57" s="254" t="s">
        <v>161</v>
      </c>
      <c r="C57" s="304">
        <v>6606508.0038543995</v>
      </c>
      <c r="D57" s="284"/>
      <c r="E57" s="254"/>
      <c r="F57" s="284">
        <v>-1358440.0299999993</v>
      </c>
      <c r="G57" s="284"/>
      <c r="I57">
        <v>6</v>
      </c>
      <c r="J57" t="s">
        <v>173</v>
      </c>
      <c r="K57">
        <v>3725000</v>
      </c>
      <c r="L57" s="2"/>
      <c r="N57">
        <v>3725000</v>
      </c>
      <c r="O57" s="2"/>
    </row>
    <row r="58" spans="1:15" x14ac:dyDescent="0.25">
      <c r="A58" s="254"/>
      <c r="B58" s="254" t="s">
        <v>137</v>
      </c>
      <c r="C58" s="304"/>
      <c r="D58" s="284">
        <v>6606508.0038543995</v>
      </c>
      <c r="E58" s="254"/>
      <c r="F58" s="284"/>
      <c r="G58" s="284">
        <v>-1358440.0299999993</v>
      </c>
      <c r="J58" t="s">
        <v>174</v>
      </c>
      <c r="L58" s="2">
        <v>3725000</v>
      </c>
      <c r="O58" s="2">
        <v>3725000</v>
      </c>
    </row>
    <row r="59" spans="1:15" x14ac:dyDescent="0.25">
      <c r="A59" s="254"/>
      <c r="B59" s="254"/>
      <c r="C59" s="304"/>
      <c r="D59" s="284"/>
      <c r="E59" s="254"/>
      <c r="F59" s="284"/>
      <c r="G59" s="284"/>
      <c r="L59" s="2"/>
      <c r="O59" s="2"/>
    </row>
    <row r="60" spans="1:15" x14ac:dyDescent="0.25">
      <c r="A60" s="254">
        <v>8</v>
      </c>
      <c r="B60" s="254" t="s">
        <v>161</v>
      </c>
      <c r="C60" s="304">
        <v>6943453.78428814</v>
      </c>
      <c r="D60" s="284"/>
      <c r="E60" s="254"/>
      <c r="F60" s="284">
        <v>336945.78043374047</v>
      </c>
      <c r="G60" s="284"/>
      <c r="I60">
        <v>8</v>
      </c>
      <c r="J60" t="s">
        <v>173</v>
      </c>
      <c r="K60">
        <v>4725000</v>
      </c>
      <c r="L60" s="2"/>
      <c r="N60">
        <v>4725000</v>
      </c>
      <c r="O60" s="2"/>
    </row>
    <row r="61" spans="1:15" x14ac:dyDescent="0.25">
      <c r="A61" s="254"/>
      <c r="B61" s="254" t="s">
        <v>137</v>
      </c>
      <c r="C61" s="304"/>
      <c r="D61" s="284">
        <v>6943453.78428814</v>
      </c>
      <c r="E61" s="254"/>
      <c r="F61" s="284"/>
      <c r="G61" s="284">
        <v>336945.78043374047</v>
      </c>
      <c r="J61" t="s">
        <v>174</v>
      </c>
      <c r="L61" s="2">
        <v>4725000</v>
      </c>
      <c r="O61" s="2">
        <v>4725000</v>
      </c>
    </row>
    <row r="62" spans="1:15" x14ac:dyDescent="0.25">
      <c r="A62" s="254"/>
      <c r="B62" s="254"/>
      <c r="C62" s="304"/>
      <c r="D62" s="284"/>
      <c r="E62" s="254"/>
      <c r="F62" s="284"/>
      <c r="G62" s="284"/>
    </row>
    <row r="63" spans="1:15" x14ac:dyDescent="0.25">
      <c r="A63" s="254">
        <v>9</v>
      </c>
      <c r="B63" s="254" t="s">
        <v>161</v>
      </c>
      <c r="C63" s="304">
        <v>6943460.326225495</v>
      </c>
      <c r="D63" s="284"/>
      <c r="E63" s="254"/>
      <c r="F63" s="284">
        <v>6.5419373549520969</v>
      </c>
      <c r="G63" s="284"/>
      <c r="I63">
        <v>9</v>
      </c>
      <c r="J63" t="s">
        <v>173</v>
      </c>
      <c r="K63">
        <v>4725000</v>
      </c>
      <c r="N63">
        <v>4725000</v>
      </c>
    </row>
    <row r="64" spans="1:15" x14ac:dyDescent="0.25">
      <c r="A64" s="254"/>
      <c r="B64" s="254" t="s">
        <v>137</v>
      </c>
      <c r="C64" s="304"/>
      <c r="D64" s="284">
        <v>6943460.326225495</v>
      </c>
      <c r="E64" s="254"/>
      <c r="F64" s="284"/>
      <c r="G64" s="284">
        <v>6.5419373549520969</v>
      </c>
      <c r="J64" t="s">
        <v>174</v>
      </c>
      <c r="L64">
        <v>4725000</v>
      </c>
      <c r="O64">
        <v>4725000</v>
      </c>
    </row>
    <row r="65" spans="1:15" x14ac:dyDescent="0.25">
      <c r="A65" s="254"/>
      <c r="B65" s="254"/>
      <c r="C65" s="304"/>
      <c r="D65" s="284"/>
      <c r="E65" s="254"/>
      <c r="F65" s="284"/>
      <c r="G65" s="284"/>
    </row>
    <row r="66" spans="1:15" x14ac:dyDescent="0.25">
      <c r="A66" s="254">
        <v>10</v>
      </c>
      <c r="B66" s="254" t="s">
        <v>161</v>
      </c>
      <c r="C66" s="304">
        <v>5585889.8767060265</v>
      </c>
      <c r="D66" s="284"/>
      <c r="E66" s="254"/>
      <c r="F66" s="284">
        <v>-1357570.4495194685</v>
      </c>
      <c r="G66" s="284"/>
      <c r="I66">
        <v>10</v>
      </c>
      <c r="J66" t="s">
        <v>173</v>
      </c>
      <c r="K66">
        <v>4725000</v>
      </c>
      <c r="N66">
        <v>4725000</v>
      </c>
    </row>
    <row r="67" spans="1:15" x14ac:dyDescent="0.25">
      <c r="A67" s="254"/>
      <c r="B67" s="254" t="s">
        <v>137</v>
      </c>
      <c r="C67" s="304"/>
      <c r="D67" s="284">
        <v>5585889.8767060265</v>
      </c>
      <c r="E67" s="254"/>
      <c r="F67" s="284"/>
      <c r="G67" s="284">
        <v>-1357570.4495194685</v>
      </c>
      <c r="J67" t="s">
        <v>174</v>
      </c>
      <c r="L67">
        <v>4725000</v>
      </c>
      <c r="O67">
        <v>4725000</v>
      </c>
    </row>
    <row r="68" spans="1:15" x14ac:dyDescent="0.25">
      <c r="A68" s="254"/>
      <c r="B68" s="254"/>
      <c r="C68" s="304"/>
      <c r="D68" s="284"/>
      <c r="E68" s="254"/>
      <c r="F68" s="284"/>
      <c r="G68" s="284"/>
    </row>
    <row r="69" spans="1:15" x14ac:dyDescent="0.25">
      <c r="A69" s="254"/>
      <c r="B69" s="254"/>
      <c r="C69" s="304"/>
      <c r="D69" s="284"/>
      <c r="E69" s="254"/>
      <c r="F69" s="284"/>
      <c r="G69" s="284"/>
    </row>
    <row r="70" spans="1:15" x14ac:dyDescent="0.25">
      <c r="A70" s="296">
        <v>11</v>
      </c>
      <c r="B70" s="296" t="s">
        <v>161</v>
      </c>
      <c r="C70" s="330">
        <f>Summary!D38</f>
        <v>6024270.9994683415</v>
      </c>
      <c r="D70" s="296"/>
      <c r="E70" s="296"/>
      <c r="F70" s="297">
        <f>C70-C66</f>
        <v>438381.12276231498</v>
      </c>
      <c r="G70" s="297"/>
      <c r="I70">
        <v>10</v>
      </c>
      <c r="J70" t="s">
        <v>173</v>
      </c>
      <c r="K70" s="293">
        <v>4725000</v>
      </c>
      <c r="N70" s="2">
        <f>K70</f>
        <v>4725000</v>
      </c>
    </row>
    <row r="71" spans="1:15" x14ac:dyDescent="0.25">
      <c r="A71" s="296"/>
      <c r="B71" s="296" t="s">
        <v>137</v>
      </c>
      <c r="C71" s="330"/>
      <c r="D71" s="297">
        <f>C70</f>
        <v>6024270.9994683415</v>
      </c>
      <c r="E71" s="296"/>
      <c r="F71" s="297"/>
      <c r="G71" s="297">
        <f>D71-D67</f>
        <v>438381.12276231498</v>
      </c>
      <c r="J71" t="s">
        <v>174</v>
      </c>
      <c r="L71" s="2">
        <f>K70</f>
        <v>4725000</v>
      </c>
      <c r="O71" s="2">
        <f>N70</f>
        <v>4725000</v>
      </c>
    </row>
    <row r="72" spans="1:15" x14ac:dyDescent="0.25">
      <c r="F72" s="291"/>
      <c r="G72" s="291"/>
    </row>
    <row r="73" spans="1:15" ht="15.75" thickBot="1" x14ac:dyDescent="0.3">
      <c r="F73" s="292">
        <f>SUM(F5:F72)</f>
        <v>6024270.9994683368</v>
      </c>
      <c r="G73" s="292">
        <f>SUM(G5:G72)</f>
        <v>6024270.9994683415</v>
      </c>
    </row>
    <row r="74" spans="1:15" ht="15.75" thickTop="1" x14ac:dyDescent="0.25"/>
    <row r="76" spans="1:15" x14ac:dyDescent="0.25">
      <c r="B76" t="s">
        <v>176</v>
      </c>
    </row>
    <row r="78" spans="1:15" x14ac:dyDescent="0.25">
      <c r="A78">
        <v>3</v>
      </c>
      <c r="B78" t="s">
        <v>138</v>
      </c>
      <c r="C78" s="293">
        <f>D79</f>
        <v>557408.61</v>
      </c>
    </row>
    <row r="79" spans="1:15" x14ac:dyDescent="0.25">
      <c r="B79" t="s">
        <v>137</v>
      </c>
      <c r="D79" s="291">
        <v>557408.61</v>
      </c>
    </row>
    <row r="81" spans="1:4" x14ac:dyDescent="0.25">
      <c r="A81">
        <v>3</v>
      </c>
      <c r="B81" t="s">
        <v>138</v>
      </c>
      <c r="C81" s="293">
        <f>C78</f>
        <v>557408.61</v>
      </c>
    </row>
    <row r="82" spans="1:4" x14ac:dyDescent="0.25">
      <c r="B82" t="s">
        <v>137</v>
      </c>
      <c r="D82" s="299">
        <f>C81</f>
        <v>557408.61</v>
      </c>
    </row>
  </sheetData>
  <mergeCells count="8">
    <mergeCell ref="C3:D3"/>
    <mergeCell ref="F3:G3"/>
    <mergeCell ref="K3:L3"/>
    <mergeCell ref="N3:O3"/>
    <mergeCell ref="C36:D36"/>
    <mergeCell ref="F36:G36"/>
    <mergeCell ref="K36:L36"/>
    <mergeCell ref="N36:O36"/>
  </mergeCells>
  <pageMargins left="0.7" right="0.7" top="0.75" bottom="0.75" header="0.3" footer="0.3"/>
  <pageSetup paperSize="9" scale="4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23"/>
  <sheetViews>
    <sheetView topLeftCell="A4" workbookViewId="0">
      <selection activeCell="G17" sqref="G17"/>
    </sheetView>
  </sheetViews>
  <sheetFormatPr defaultRowHeight="15" x14ac:dyDescent="0.25"/>
  <cols>
    <col min="2" max="2" width="3.5703125" bestFit="1" customWidth="1"/>
    <col min="3" max="3" width="40.7109375" bestFit="1" customWidth="1"/>
    <col min="4" max="4" width="11.28515625" bestFit="1" customWidth="1"/>
    <col min="5" max="5" width="14.85546875" bestFit="1" customWidth="1"/>
    <col min="6" max="6" width="14.28515625" bestFit="1" customWidth="1"/>
    <col min="7" max="7" width="16.140625" bestFit="1" customWidth="1"/>
    <col min="8" max="8" width="14.28515625" bestFit="1" customWidth="1"/>
    <col min="9" max="9" width="10.140625" bestFit="1" customWidth="1"/>
    <col min="12" max="12" width="18.85546875" bestFit="1" customWidth="1"/>
  </cols>
  <sheetData>
    <row r="3" spans="2:12" x14ac:dyDescent="0.25">
      <c r="B3" s="1"/>
      <c r="C3" s="1"/>
      <c r="D3" s="1"/>
      <c r="E3" s="344" t="s">
        <v>0</v>
      </c>
      <c r="F3" s="345"/>
      <c r="G3" s="344" t="s">
        <v>1</v>
      </c>
      <c r="H3" s="345"/>
      <c r="I3" s="1" t="s">
        <v>2</v>
      </c>
      <c r="K3" s="3"/>
    </row>
    <row r="4" spans="2:12" x14ac:dyDescent="0.25">
      <c r="B4" s="1" t="s">
        <v>3</v>
      </c>
      <c r="C4" s="1" t="s">
        <v>4</v>
      </c>
      <c r="D4" s="1" t="s">
        <v>5</v>
      </c>
      <c r="E4" s="18" t="s">
        <v>6</v>
      </c>
      <c r="F4" s="18" t="s">
        <v>7</v>
      </c>
      <c r="G4" s="18" t="s">
        <v>27</v>
      </c>
      <c r="H4" s="18" t="s">
        <v>7</v>
      </c>
      <c r="I4" s="1" t="s">
        <v>8</v>
      </c>
      <c r="K4" s="4" t="s">
        <v>26</v>
      </c>
      <c r="L4" t="s">
        <v>31</v>
      </c>
    </row>
    <row r="5" spans="2:12" x14ac:dyDescent="0.25">
      <c r="B5" s="3">
        <v>1</v>
      </c>
      <c r="C5" s="3" t="s">
        <v>9</v>
      </c>
      <c r="D5" s="3" t="s">
        <v>10</v>
      </c>
      <c r="E5" s="6">
        <f>457072/106*100</f>
        <v>431200</v>
      </c>
      <c r="F5" s="6" t="s">
        <v>11</v>
      </c>
      <c r="G5" s="6">
        <f>1913840/106*100</f>
        <v>1805509.4339622643</v>
      </c>
      <c r="H5" s="6" t="s">
        <v>11</v>
      </c>
      <c r="I5" s="3" t="s">
        <v>11</v>
      </c>
      <c r="J5" s="3"/>
      <c r="K5" s="3"/>
    </row>
    <row r="6" spans="2:12" x14ac:dyDescent="0.25">
      <c r="B6" s="314"/>
      <c r="C6" s="314"/>
      <c r="D6" s="314" t="s">
        <v>325</v>
      </c>
      <c r="E6" s="315">
        <v>1000000</v>
      </c>
      <c r="F6" s="315"/>
      <c r="G6" s="315"/>
      <c r="H6" s="315"/>
      <c r="I6" s="314"/>
      <c r="J6" s="314"/>
      <c r="K6" s="314"/>
    </row>
    <row r="7" spans="2:12" x14ac:dyDescent="0.25">
      <c r="B7" s="5" t="s">
        <v>11</v>
      </c>
      <c r="C7" s="5" t="s">
        <v>11</v>
      </c>
      <c r="D7" s="5" t="s">
        <v>10</v>
      </c>
      <c r="E7" s="7">
        <f>47700/106*100</f>
        <v>45000</v>
      </c>
      <c r="F7" s="7">
        <f>SUM(E5:E7)</f>
        <v>1476200</v>
      </c>
      <c r="G7" s="7">
        <v>0</v>
      </c>
      <c r="H7" s="7">
        <f>SUM(G5:G7)</f>
        <v>1805509.4339622643</v>
      </c>
      <c r="I7" s="8">
        <f>H7-F7</f>
        <v>329309.43396226433</v>
      </c>
      <c r="J7" s="9">
        <f>I7/H7</f>
        <v>0.18239142248045823</v>
      </c>
      <c r="K7" s="10"/>
      <c r="L7" t="s">
        <v>30</v>
      </c>
    </row>
    <row r="8" spans="2:12" x14ac:dyDescent="0.25">
      <c r="B8" s="3">
        <v>2</v>
      </c>
      <c r="C8" s="3" t="s">
        <v>12</v>
      </c>
      <c r="D8" s="3" t="s">
        <v>13</v>
      </c>
      <c r="E8" s="6">
        <f>530000/106*100</f>
        <v>500000</v>
      </c>
      <c r="F8" s="6" t="s">
        <v>11</v>
      </c>
      <c r="G8" s="6">
        <f>1543360/106*100</f>
        <v>1456000</v>
      </c>
      <c r="H8" s="6" t="s">
        <v>11</v>
      </c>
      <c r="I8" s="3" t="s">
        <v>11</v>
      </c>
      <c r="J8" s="3"/>
      <c r="K8" s="3"/>
    </row>
    <row r="9" spans="2:12" x14ac:dyDescent="0.25">
      <c r="B9" s="5" t="s">
        <v>11</v>
      </c>
      <c r="C9" s="5" t="s">
        <v>11</v>
      </c>
      <c r="D9" s="5" t="s">
        <v>13</v>
      </c>
      <c r="E9" s="7">
        <f>241680/106*100</f>
        <v>228000</v>
      </c>
      <c r="F9" s="7">
        <f>SUM(E8:E9)</f>
        <v>728000</v>
      </c>
      <c r="G9" s="7">
        <f>964600/106*100</f>
        <v>910000</v>
      </c>
      <c r="H9" s="7">
        <f>SUM(G8:G9)</f>
        <v>2366000</v>
      </c>
      <c r="I9" s="8">
        <f>H9-F9</f>
        <v>1638000</v>
      </c>
      <c r="J9" s="9">
        <f>I9/H9</f>
        <v>0.69230769230769229</v>
      </c>
      <c r="K9" s="10"/>
      <c r="L9" t="s">
        <v>28</v>
      </c>
    </row>
    <row r="10" spans="2:12" x14ac:dyDescent="0.25">
      <c r="B10" s="3">
        <v>3</v>
      </c>
      <c r="C10" s="3" t="s">
        <v>14</v>
      </c>
      <c r="D10" s="3" t="s">
        <v>15</v>
      </c>
      <c r="E10" s="6">
        <f>2103464/106*100</f>
        <v>1984400</v>
      </c>
      <c r="F10" s="6" t="s">
        <v>11</v>
      </c>
      <c r="G10" s="6">
        <f>5186500/106*100</f>
        <v>4892924.5283018872</v>
      </c>
      <c r="H10" s="6" t="s">
        <v>11</v>
      </c>
      <c r="I10" s="3" t="s">
        <v>11</v>
      </c>
      <c r="J10" s="3"/>
      <c r="K10" s="3"/>
    </row>
    <row r="11" spans="2:12" x14ac:dyDescent="0.25">
      <c r="B11" s="5" t="s">
        <v>11</v>
      </c>
      <c r="C11" s="5" t="s">
        <v>11</v>
      </c>
      <c r="D11" s="5" t="s">
        <v>16</v>
      </c>
      <c r="E11" s="7">
        <f>1718896/106*100</f>
        <v>1621600</v>
      </c>
      <c r="F11" s="7">
        <f>SUM(E10:E11)</f>
        <v>3606000</v>
      </c>
      <c r="G11" s="7">
        <f>2635100/106*100</f>
        <v>2485943.3962264149</v>
      </c>
      <c r="H11" s="7">
        <f>SUM(G10:G11)</f>
        <v>7378867.9245283026</v>
      </c>
      <c r="I11" s="8">
        <f>H11-F11</f>
        <v>3772867.9245283026</v>
      </c>
      <c r="J11" s="9">
        <f>I11/H11</f>
        <v>0.51130714943234123</v>
      </c>
      <c r="K11" s="10"/>
      <c r="L11" t="s">
        <v>33</v>
      </c>
    </row>
    <row r="12" spans="2:12" x14ac:dyDescent="0.25">
      <c r="B12" s="3">
        <v>4</v>
      </c>
      <c r="C12" s="3" t="s">
        <v>17</v>
      </c>
      <c r="D12" s="3" t="s">
        <v>18</v>
      </c>
      <c r="E12" s="6">
        <f>6716160/106*100</f>
        <v>6336000</v>
      </c>
      <c r="F12" s="6" t="s">
        <v>11</v>
      </c>
      <c r="G12" s="6">
        <f>6752200/106*100</f>
        <v>6370000</v>
      </c>
      <c r="H12" s="6" t="s">
        <v>11</v>
      </c>
      <c r="I12" s="3" t="s">
        <v>11</v>
      </c>
      <c r="J12" s="3"/>
      <c r="K12" s="3"/>
    </row>
    <row r="13" spans="2:12" x14ac:dyDescent="0.25">
      <c r="B13" s="5" t="s">
        <v>11</v>
      </c>
      <c r="C13" s="5" t="s">
        <v>11</v>
      </c>
      <c r="D13" s="5" t="s">
        <v>19</v>
      </c>
      <c r="E13" s="7">
        <f>8596600/106*100-E15</f>
        <v>1550336.9699999997</v>
      </c>
      <c r="F13" s="7">
        <f>SUM(E12:E13)</f>
        <v>7886336.9699999997</v>
      </c>
      <c r="G13" s="7">
        <v>0</v>
      </c>
      <c r="H13" s="7">
        <f>SUM(G12:G13)</f>
        <v>6370000</v>
      </c>
      <c r="I13" s="8">
        <f>H13-F13</f>
        <v>-1516336.9699999997</v>
      </c>
      <c r="J13" s="9">
        <f>I13/H13</f>
        <v>-0.23804348037676604</v>
      </c>
      <c r="K13" s="10"/>
      <c r="L13" t="s">
        <v>29</v>
      </c>
    </row>
    <row r="14" spans="2:12" x14ac:dyDescent="0.25">
      <c r="B14" s="3">
        <v>5</v>
      </c>
      <c r="C14" s="3" t="s">
        <v>20</v>
      </c>
      <c r="D14" s="3" t="s">
        <v>10</v>
      </c>
      <c r="E14" s="6">
        <f>(1700028*10)/106*100-1000000</f>
        <v>15038000</v>
      </c>
      <c r="F14" s="6" t="s">
        <v>21</v>
      </c>
      <c r="G14" s="6">
        <f>(2773440*10)/106*100</f>
        <v>26164528.301886793</v>
      </c>
      <c r="H14" s="6" t="s">
        <v>21</v>
      </c>
      <c r="I14" s="3" t="s">
        <v>11</v>
      </c>
      <c r="J14" s="3"/>
      <c r="K14" s="3"/>
    </row>
    <row r="15" spans="2:12" x14ac:dyDescent="0.25">
      <c r="B15" s="314"/>
      <c r="C15" s="314"/>
      <c r="D15" s="314" t="s">
        <v>19</v>
      </c>
      <c r="E15" s="315">
        <v>6559663.0300000003</v>
      </c>
      <c r="F15" s="315"/>
      <c r="G15" s="315"/>
      <c r="H15" s="315"/>
      <c r="I15" s="314"/>
      <c r="J15" s="314"/>
      <c r="K15" s="314"/>
    </row>
    <row r="16" spans="2:12" x14ac:dyDescent="0.25">
      <c r="B16" s="5" t="s">
        <v>11</v>
      </c>
      <c r="C16" s="5" t="s">
        <v>11</v>
      </c>
      <c r="D16" s="5" t="s">
        <v>13</v>
      </c>
      <c r="E16" s="7">
        <f>530000/106*100</f>
        <v>500000</v>
      </c>
      <c r="F16" s="7">
        <f>SUM(E14:E16)</f>
        <v>22097663.030000001</v>
      </c>
      <c r="G16" s="7">
        <f>1500000/106*100</f>
        <v>1415094.3396226414</v>
      </c>
      <c r="H16" s="7">
        <f>SUM(G14:G16)</f>
        <v>27579622.641509436</v>
      </c>
      <c r="I16" s="8">
        <f>H16-F16</f>
        <v>5481959.6115094349</v>
      </c>
      <c r="J16" s="9">
        <f>I16/H16</f>
        <v>0.19876847782749091</v>
      </c>
      <c r="K16" s="10"/>
      <c r="L16" t="s">
        <v>32</v>
      </c>
    </row>
    <row r="17" spans="2:12" x14ac:dyDescent="0.25">
      <c r="B17" s="11" t="s">
        <v>11</v>
      </c>
      <c r="C17" s="1" t="s">
        <v>22</v>
      </c>
      <c r="D17" s="11" t="s">
        <v>11</v>
      </c>
      <c r="E17" s="12" t="s">
        <v>11</v>
      </c>
      <c r="F17" s="12">
        <f>SUM(F5:F16)</f>
        <v>35794200</v>
      </c>
      <c r="G17" s="11" t="s">
        <v>11</v>
      </c>
      <c r="H17" s="12">
        <f>SUM(H5:H16)</f>
        <v>45500000</v>
      </c>
      <c r="I17" s="13">
        <f>H17-F17</f>
        <v>9705800</v>
      </c>
      <c r="J17" s="14">
        <f>I17/H17</f>
        <v>0.21331428571428571</v>
      </c>
      <c r="K17" s="11"/>
    </row>
    <row r="18" spans="2:12" x14ac:dyDescent="0.25">
      <c r="B18" s="11">
        <v>6</v>
      </c>
      <c r="C18" s="11" t="s">
        <v>23</v>
      </c>
      <c r="D18" s="11" t="s">
        <v>11</v>
      </c>
      <c r="E18" s="12">
        <v>600000</v>
      </c>
      <c r="F18" s="12">
        <f>E18</f>
        <v>600000</v>
      </c>
      <c r="G18" s="11" t="s">
        <v>11</v>
      </c>
      <c r="H18" s="11"/>
      <c r="I18" s="11" t="s">
        <v>11</v>
      </c>
      <c r="J18" s="14"/>
      <c r="K18" s="15"/>
      <c r="L18" t="s">
        <v>98</v>
      </c>
    </row>
    <row r="19" spans="2:12" x14ac:dyDescent="0.25">
      <c r="B19" s="11" t="s">
        <v>11</v>
      </c>
      <c r="C19" s="1" t="s">
        <v>24</v>
      </c>
      <c r="D19" s="11" t="s">
        <v>11</v>
      </c>
      <c r="E19" s="12" t="s">
        <v>11</v>
      </c>
      <c r="F19" s="12">
        <f>F17+F18</f>
        <v>36394200</v>
      </c>
      <c r="G19" s="11" t="s">
        <v>11</v>
      </c>
      <c r="H19" s="12">
        <f>H17+H18</f>
        <v>45500000</v>
      </c>
      <c r="I19" s="13">
        <f>H19-F19</f>
        <v>9105800</v>
      </c>
      <c r="J19" s="14">
        <f>I19/H19</f>
        <v>0.20012747252747254</v>
      </c>
      <c r="K19" s="11"/>
    </row>
    <row r="20" spans="2:12" x14ac:dyDescent="0.25">
      <c r="B20" s="11"/>
      <c r="C20" s="1" t="s">
        <v>25</v>
      </c>
      <c r="D20" s="11"/>
      <c r="E20" s="11"/>
      <c r="F20" s="17">
        <f>F17*6%</f>
        <v>2147652</v>
      </c>
      <c r="G20" s="11"/>
      <c r="H20" s="17">
        <f>H19*6%</f>
        <v>2730000</v>
      </c>
    </row>
    <row r="21" spans="2:12" ht="15.75" thickBot="1" x14ac:dyDescent="0.3">
      <c r="F21" s="16">
        <f>F19+F20</f>
        <v>38541852</v>
      </c>
      <c r="H21" s="16">
        <f>H19+H20</f>
        <v>48230000</v>
      </c>
    </row>
    <row r="23" spans="2:12" x14ac:dyDescent="0.25">
      <c r="F23" s="2"/>
    </row>
  </sheetData>
  <mergeCells count="2">
    <mergeCell ref="E3:F3"/>
    <mergeCell ref="G3:H3"/>
  </mergeCells>
  <pageMargins left="0.7" right="0.7" top="0.75" bottom="0.75" header="0.3" footer="0.3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Summary PSC Meeting</vt:lpstr>
      <vt:lpstr>Summary Executive</vt:lpstr>
      <vt:lpstr>Summary</vt:lpstr>
      <vt:lpstr>BILLING</vt:lpstr>
      <vt:lpstr>COST</vt:lpstr>
      <vt:lpstr>salary </vt:lpstr>
      <vt:lpstr>Recognition</vt:lpstr>
      <vt:lpstr>costing</vt:lpstr>
      <vt:lpstr>BILLING!Print_Area</vt:lpstr>
      <vt:lpstr>Summary!Print_Area</vt:lpstr>
      <vt:lpstr>'Summary Executive'!Print_Area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Nahar Abdul Rahman Sabri</dc:creator>
  <cp:lastModifiedBy>Firdaus Abdul Rahman</cp:lastModifiedBy>
  <cp:lastPrinted>2018-09-19T04:42:37Z</cp:lastPrinted>
  <dcterms:created xsi:type="dcterms:W3CDTF">2017-01-06T08:02:58Z</dcterms:created>
  <dcterms:modified xsi:type="dcterms:W3CDTF">2018-12-09T13:22:39Z</dcterms:modified>
</cp:coreProperties>
</file>