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6BD6BB-C90E-4676-B6CB-DA2D016ACC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per trad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6" l="1"/>
  <c r="G19" i="6" s="1"/>
  <c r="O19" i="6"/>
  <c r="P19" i="6" s="1"/>
  <c r="Q19" i="6" s="1"/>
  <c r="F15" i="6"/>
  <c r="I15" i="6" s="1"/>
  <c r="O15" i="6"/>
  <c r="P15" i="6" s="1"/>
  <c r="F14" i="6"/>
  <c r="G14" i="6" s="1"/>
  <c r="H14" i="6" s="1"/>
  <c r="O14" i="6"/>
  <c r="P14" i="6" s="1"/>
  <c r="O11" i="6"/>
  <c r="P11" i="6" s="1"/>
  <c r="Q11" i="6" s="1"/>
  <c r="R11" i="6" s="1"/>
  <c r="O12" i="6"/>
  <c r="P12" i="6" s="1"/>
  <c r="F11" i="6"/>
  <c r="J11" i="6" s="1"/>
  <c r="K11" i="6" s="1"/>
  <c r="F12" i="6"/>
  <c r="J12" i="6" s="1"/>
  <c r="K12" i="6" s="1"/>
  <c r="O13" i="6"/>
  <c r="O16" i="6"/>
  <c r="O17" i="6"/>
  <c r="O18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1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J19" i="6" l="1"/>
  <c r="K19" i="6" s="1"/>
  <c r="I19" i="6"/>
  <c r="I11" i="6"/>
  <c r="G11" i="6"/>
  <c r="H11" i="6" s="1"/>
  <c r="G15" i="6"/>
  <c r="H15" i="6" s="1"/>
  <c r="I12" i="6"/>
  <c r="R19" i="6"/>
  <c r="T19" i="6"/>
  <c r="U19" i="6" s="1"/>
  <c r="S19" i="6"/>
  <c r="V19" i="6" s="1"/>
  <c r="H19" i="6"/>
  <c r="L19" i="6" s="1"/>
  <c r="S14" i="6"/>
  <c r="Q14" i="6"/>
  <c r="R14" i="6" s="1"/>
  <c r="T14" i="6"/>
  <c r="U14" i="6" s="1"/>
  <c r="T15" i="6"/>
  <c r="U15" i="6" s="1"/>
  <c r="S15" i="6"/>
  <c r="Q15" i="6"/>
  <c r="R15" i="6" s="1"/>
  <c r="J15" i="6"/>
  <c r="K15" i="6" s="1"/>
  <c r="J14" i="6"/>
  <c r="K14" i="6" s="1"/>
  <c r="I14" i="6"/>
  <c r="L14" i="6" s="1"/>
  <c r="S12" i="6"/>
  <c r="Q12" i="6"/>
  <c r="R12" i="6" s="1"/>
  <c r="G12" i="6"/>
  <c r="H12" i="6" s="1"/>
  <c r="T11" i="6"/>
  <c r="U11" i="6" s="1"/>
  <c r="S11" i="6"/>
  <c r="V11" i="6" s="1"/>
  <c r="T12" i="6"/>
  <c r="U12" i="6" s="1"/>
  <c r="F17" i="6"/>
  <c r="P17" i="6"/>
  <c r="Q17" i="6" s="1"/>
  <c r="F18" i="6"/>
  <c r="G18" i="6" s="1"/>
  <c r="P18" i="6"/>
  <c r="F20" i="6"/>
  <c r="G20" i="6" s="1"/>
  <c r="P20" i="6"/>
  <c r="Q20" i="6" s="1"/>
  <c r="F21" i="6"/>
  <c r="G21" i="6" s="1"/>
  <c r="P21" i="6"/>
  <c r="Q21" i="6" s="1"/>
  <c r="F22" i="6"/>
  <c r="P22" i="6"/>
  <c r="Q22" i="6" s="1"/>
  <c r="F23" i="6"/>
  <c r="P23" i="6"/>
  <c r="F24" i="6"/>
  <c r="P24" i="6"/>
  <c r="F25" i="6"/>
  <c r="P25" i="6"/>
  <c r="F26" i="6"/>
  <c r="P26" i="6"/>
  <c r="S26" i="6" l="1"/>
  <c r="Q26" i="6"/>
  <c r="R26" i="6" s="1"/>
  <c r="I26" i="6"/>
  <c r="G26" i="6"/>
  <c r="H26" i="6" s="1"/>
  <c r="S24" i="6"/>
  <c r="Q24" i="6"/>
  <c r="R24" i="6" s="1"/>
  <c r="I24" i="6"/>
  <c r="G24" i="6"/>
  <c r="H24" i="6" s="1"/>
  <c r="T25" i="6"/>
  <c r="U25" i="6" s="1"/>
  <c r="Q25" i="6"/>
  <c r="R25" i="6" s="1"/>
  <c r="J25" i="6"/>
  <c r="K25" i="6" s="1"/>
  <c r="G25" i="6"/>
  <c r="H25" i="6" s="1"/>
  <c r="L12" i="6"/>
  <c r="L11" i="6"/>
  <c r="W19" i="6"/>
  <c r="X19" i="6" s="1"/>
  <c r="W11" i="6"/>
  <c r="X11" i="6" s="1"/>
  <c r="G22" i="6"/>
  <c r="V14" i="6"/>
  <c r="W14" i="6" s="1"/>
  <c r="X14" i="6" s="1"/>
  <c r="S23" i="6"/>
  <c r="Q23" i="6"/>
  <c r="R23" i="6" s="1"/>
  <c r="J23" i="6"/>
  <c r="K23" i="6" s="1"/>
  <c r="G23" i="6"/>
  <c r="H23" i="6" s="1"/>
  <c r="S18" i="6"/>
  <c r="Q18" i="6"/>
  <c r="R18" i="6" s="1"/>
  <c r="J17" i="6"/>
  <c r="K17" i="6" s="1"/>
  <c r="G17" i="6"/>
  <c r="H17" i="6" s="1"/>
  <c r="V15" i="6"/>
  <c r="L15" i="6"/>
  <c r="V12" i="6"/>
  <c r="W12" i="6" s="1"/>
  <c r="X12" i="6" s="1"/>
  <c r="S25" i="6"/>
  <c r="I23" i="6"/>
  <c r="T24" i="6"/>
  <c r="U24" i="6" s="1"/>
  <c r="I25" i="6"/>
  <c r="T26" i="6"/>
  <c r="U26" i="6" s="1"/>
  <c r="J26" i="6"/>
  <c r="K26" i="6" s="1"/>
  <c r="S17" i="6"/>
  <c r="R17" i="6"/>
  <c r="S22" i="6"/>
  <c r="R22" i="6"/>
  <c r="T20" i="6"/>
  <c r="U20" i="6" s="1"/>
  <c r="R20" i="6"/>
  <c r="J22" i="6"/>
  <c r="K22" i="6" s="1"/>
  <c r="H22" i="6"/>
  <c r="I20" i="6"/>
  <c r="H20" i="6"/>
  <c r="H18" i="6"/>
  <c r="T22" i="6"/>
  <c r="U22" i="6" s="1"/>
  <c r="I22" i="6"/>
  <c r="I21" i="6"/>
  <c r="H21" i="6"/>
  <c r="S21" i="6"/>
  <c r="R21" i="6"/>
  <c r="T21" i="6"/>
  <c r="U21" i="6" s="1"/>
  <c r="S20" i="6"/>
  <c r="J18" i="6"/>
  <c r="K18" i="6" s="1"/>
  <c r="I17" i="6"/>
  <c r="T23" i="6"/>
  <c r="U23" i="6" s="1"/>
  <c r="J20" i="6"/>
  <c r="K20" i="6" s="1"/>
  <c r="I18" i="6"/>
  <c r="T17" i="6"/>
  <c r="U17" i="6" s="1"/>
  <c r="J24" i="6"/>
  <c r="K24" i="6" s="1"/>
  <c r="J21" i="6"/>
  <c r="K21" i="6" s="1"/>
  <c r="T18" i="6"/>
  <c r="U18" i="6" s="1"/>
  <c r="V25" i="6" l="1"/>
  <c r="L25" i="6"/>
  <c r="V23" i="6"/>
  <c r="L22" i="6"/>
  <c r="L23" i="6"/>
  <c r="W15" i="6"/>
  <c r="X15" i="6" s="1"/>
  <c r="V24" i="6"/>
  <c r="L24" i="6"/>
  <c r="V20" i="6"/>
  <c r="L26" i="6"/>
  <c r="V26" i="6"/>
  <c r="W26" i="6" s="1"/>
  <c r="L18" i="6"/>
  <c r="V22" i="6"/>
  <c r="V21" i="6"/>
  <c r="L17" i="6"/>
  <c r="V17" i="6"/>
  <c r="L20" i="6"/>
  <c r="V18" i="6"/>
  <c r="L21" i="6"/>
  <c r="F16" i="6"/>
  <c r="P16" i="6"/>
  <c r="Q16" i="6" s="1"/>
  <c r="W24" i="6" l="1"/>
  <c r="X24" i="6" s="1"/>
  <c r="W25" i="6"/>
  <c r="X25" i="6" s="1"/>
  <c r="W23" i="6"/>
  <c r="X23" i="6" s="1"/>
  <c r="W18" i="6"/>
  <c r="W22" i="6"/>
  <c r="W17" i="6"/>
  <c r="X17" i="6" s="1"/>
  <c r="G16" i="6"/>
  <c r="H16" i="6" s="1"/>
  <c r="X18" i="6"/>
  <c r="X22" i="6"/>
  <c r="X26" i="6"/>
  <c r="R16" i="6"/>
  <c r="W20" i="6"/>
  <c r="X20" i="6" s="1"/>
  <c r="W21" i="6"/>
  <c r="X21" i="6" s="1"/>
  <c r="J16" i="6"/>
  <c r="K16" i="6" s="1"/>
  <c r="I16" i="6"/>
  <c r="T16" i="6"/>
  <c r="U16" i="6" s="1"/>
  <c r="S16" i="6"/>
  <c r="L16" i="6" l="1"/>
  <c r="V16" i="6"/>
  <c r="W16" i="6" l="1"/>
  <c r="X16" i="6"/>
  <c r="R68" i="6"/>
  <c r="P68" i="6"/>
  <c r="T68" i="6" s="1"/>
  <c r="U68" i="6" s="1"/>
  <c r="H68" i="6"/>
  <c r="F68" i="6"/>
  <c r="R67" i="6"/>
  <c r="P67" i="6"/>
  <c r="H67" i="6"/>
  <c r="F67" i="6"/>
  <c r="J67" i="6" s="1"/>
  <c r="K67" i="6" s="1"/>
  <c r="R66" i="6"/>
  <c r="P66" i="6"/>
  <c r="T66" i="6" s="1"/>
  <c r="U66" i="6" s="1"/>
  <c r="H66" i="6"/>
  <c r="F66" i="6"/>
  <c r="J66" i="6" s="1"/>
  <c r="K66" i="6" s="1"/>
  <c r="R65" i="6"/>
  <c r="P65" i="6"/>
  <c r="T65" i="6" s="1"/>
  <c r="U65" i="6" s="1"/>
  <c r="H65" i="6"/>
  <c r="F65" i="6"/>
  <c r="J65" i="6" s="1"/>
  <c r="K65" i="6" s="1"/>
  <c r="R64" i="6"/>
  <c r="P64" i="6"/>
  <c r="T64" i="6" s="1"/>
  <c r="U64" i="6" s="1"/>
  <c r="H64" i="6"/>
  <c r="F64" i="6"/>
  <c r="R63" i="6"/>
  <c r="P63" i="6"/>
  <c r="H63" i="6"/>
  <c r="F63" i="6"/>
  <c r="J63" i="6" s="1"/>
  <c r="K63" i="6" s="1"/>
  <c r="R62" i="6"/>
  <c r="P62" i="6"/>
  <c r="S62" i="6" s="1"/>
  <c r="H62" i="6"/>
  <c r="F62" i="6"/>
  <c r="I62" i="6" s="1"/>
  <c r="R61" i="6"/>
  <c r="P61" i="6"/>
  <c r="T61" i="6" s="1"/>
  <c r="U61" i="6" s="1"/>
  <c r="H61" i="6"/>
  <c r="F61" i="6"/>
  <c r="I61" i="6" s="1"/>
  <c r="R60" i="6"/>
  <c r="P60" i="6"/>
  <c r="T60" i="6" s="1"/>
  <c r="U60" i="6" s="1"/>
  <c r="H60" i="6"/>
  <c r="F60" i="6"/>
  <c r="R59" i="6"/>
  <c r="P59" i="6"/>
  <c r="H59" i="6"/>
  <c r="F59" i="6"/>
  <c r="J59" i="6" s="1"/>
  <c r="K59" i="6" s="1"/>
  <c r="R58" i="6"/>
  <c r="P58" i="6"/>
  <c r="T58" i="6" s="1"/>
  <c r="U58" i="6" s="1"/>
  <c r="H58" i="6"/>
  <c r="F58" i="6"/>
  <c r="J58" i="6" s="1"/>
  <c r="K58" i="6" s="1"/>
  <c r="R57" i="6"/>
  <c r="P57" i="6"/>
  <c r="T57" i="6" s="1"/>
  <c r="U57" i="6" s="1"/>
  <c r="H57" i="6"/>
  <c r="F57" i="6"/>
  <c r="J57" i="6" s="1"/>
  <c r="K57" i="6" s="1"/>
  <c r="R56" i="6"/>
  <c r="P56" i="6"/>
  <c r="T56" i="6" s="1"/>
  <c r="U56" i="6" s="1"/>
  <c r="H56" i="6"/>
  <c r="F56" i="6"/>
  <c r="R55" i="6"/>
  <c r="P55" i="6"/>
  <c r="H55" i="6"/>
  <c r="F55" i="6"/>
  <c r="J55" i="6" s="1"/>
  <c r="K55" i="6" s="1"/>
  <c r="R54" i="6"/>
  <c r="P54" i="6"/>
  <c r="T54" i="6" s="1"/>
  <c r="U54" i="6" s="1"/>
  <c r="H54" i="6"/>
  <c r="F54" i="6"/>
  <c r="J54" i="6" s="1"/>
  <c r="K54" i="6" s="1"/>
  <c r="R53" i="6"/>
  <c r="P53" i="6"/>
  <c r="S53" i="6" s="1"/>
  <c r="H53" i="6"/>
  <c r="F53" i="6"/>
  <c r="J53" i="6" s="1"/>
  <c r="K53" i="6" s="1"/>
  <c r="R52" i="6"/>
  <c r="P52" i="6"/>
  <c r="S52" i="6" s="1"/>
  <c r="H52" i="6"/>
  <c r="F52" i="6"/>
  <c r="R51" i="6"/>
  <c r="P51" i="6"/>
  <c r="H51" i="6"/>
  <c r="F51" i="6"/>
  <c r="J51" i="6" s="1"/>
  <c r="K51" i="6" s="1"/>
  <c r="R50" i="6"/>
  <c r="P50" i="6"/>
  <c r="T50" i="6" s="1"/>
  <c r="U50" i="6" s="1"/>
  <c r="H50" i="6"/>
  <c r="F50" i="6"/>
  <c r="J50" i="6" s="1"/>
  <c r="K50" i="6" s="1"/>
  <c r="R49" i="6"/>
  <c r="P49" i="6"/>
  <c r="S49" i="6" s="1"/>
  <c r="H49" i="6"/>
  <c r="F49" i="6"/>
  <c r="J49" i="6" s="1"/>
  <c r="K49" i="6" s="1"/>
  <c r="R48" i="6"/>
  <c r="P48" i="6"/>
  <c r="T48" i="6" s="1"/>
  <c r="U48" i="6" s="1"/>
  <c r="H48" i="6"/>
  <c r="F48" i="6"/>
  <c r="R47" i="6"/>
  <c r="P47" i="6"/>
  <c r="H47" i="6"/>
  <c r="F47" i="6"/>
  <c r="J47" i="6" s="1"/>
  <c r="K47" i="6" s="1"/>
  <c r="R46" i="6"/>
  <c r="P46" i="6"/>
  <c r="S46" i="6" s="1"/>
  <c r="H46" i="6"/>
  <c r="F46" i="6"/>
  <c r="J46" i="6" s="1"/>
  <c r="K46" i="6" s="1"/>
  <c r="R45" i="6"/>
  <c r="P45" i="6"/>
  <c r="T45" i="6" s="1"/>
  <c r="U45" i="6" s="1"/>
  <c r="H45" i="6"/>
  <c r="F45" i="6"/>
  <c r="J45" i="6" s="1"/>
  <c r="K45" i="6" s="1"/>
  <c r="R44" i="6"/>
  <c r="P44" i="6"/>
  <c r="T44" i="6" s="1"/>
  <c r="U44" i="6" s="1"/>
  <c r="H44" i="6"/>
  <c r="F44" i="6"/>
  <c r="R43" i="6"/>
  <c r="P43" i="6"/>
  <c r="H43" i="6"/>
  <c r="F43" i="6"/>
  <c r="I43" i="6" s="1"/>
  <c r="R42" i="6"/>
  <c r="P42" i="6"/>
  <c r="T42" i="6" s="1"/>
  <c r="U42" i="6" s="1"/>
  <c r="H42" i="6"/>
  <c r="F42" i="6"/>
  <c r="I42" i="6" s="1"/>
  <c r="R41" i="6"/>
  <c r="P41" i="6"/>
  <c r="T41" i="6" s="1"/>
  <c r="U41" i="6" s="1"/>
  <c r="H41" i="6"/>
  <c r="F41" i="6"/>
  <c r="J41" i="6" s="1"/>
  <c r="K41" i="6" s="1"/>
  <c r="R40" i="6"/>
  <c r="P40" i="6"/>
  <c r="T40" i="6" s="1"/>
  <c r="U40" i="6" s="1"/>
  <c r="H40" i="6"/>
  <c r="F40" i="6"/>
  <c r="R39" i="6"/>
  <c r="P39" i="6"/>
  <c r="H39" i="6"/>
  <c r="F39" i="6"/>
  <c r="J39" i="6" s="1"/>
  <c r="K39" i="6" s="1"/>
  <c r="R38" i="6"/>
  <c r="P38" i="6"/>
  <c r="T38" i="6" s="1"/>
  <c r="U38" i="6" s="1"/>
  <c r="H38" i="6"/>
  <c r="F38" i="6"/>
  <c r="J38" i="6" s="1"/>
  <c r="K38" i="6" s="1"/>
  <c r="R37" i="6"/>
  <c r="P37" i="6"/>
  <c r="S37" i="6" s="1"/>
  <c r="H37" i="6"/>
  <c r="F37" i="6"/>
  <c r="I37" i="6" s="1"/>
  <c r="R36" i="6"/>
  <c r="P36" i="6"/>
  <c r="T36" i="6" s="1"/>
  <c r="U36" i="6" s="1"/>
  <c r="H36" i="6"/>
  <c r="F36" i="6"/>
  <c r="R35" i="6"/>
  <c r="P35" i="6"/>
  <c r="H35" i="6"/>
  <c r="F35" i="6"/>
  <c r="J35" i="6" s="1"/>
  <c r="K35" i="6" s="1"/>
  <c r="R34" i="6"/>
  <c r="P34" i="6"/>
  <c r="T34" i="6" s="1"/>
  <c r="U34" i="6" s="1"/>
  <c r="H34" i="6"/>
  <c r="F34" i="6"/>
  <c r="J34" i="6" s="1"/>
  <c r="K34" i="6" s="1"/>
  <c r="R33" i="6"/>
  <c r="P33" i="6"/>
  <c r="T33" i="6" s="1"/>
  <c r="U33" i="6" s="1"/>
  <c r="H33" i="6"/>
  <c r="F33" i="6"/>
  <c r="J33" i="6" s="1"/>
  <c r="K33" i="6" s="1"/>
  <c r="R32" i="6"/>
  <c r="P32" i="6"/>
  <c r="T32" i="6" s="1"/>
  <c r="U32" i="6" s="1"/>
  <c r="H32" i="6"/>
  <c r="F32" i="6"/>
  <c r="R31" i="6"/>
  <c r="P31" i="6"/>
  <c r="H31" i="6"/>
  <c r="F31" i="6"/>
  <c r="J31" i="6" s="1"/>
  <c r="K31" i="6" s="1"/>
  <c r="P30" i="6"/>
  <c r="F30" i="6"/>
  <c r="P29" i="6"/>
  <c r="F29" i="6"/>
  <c r="P28" i="6"/>
  <c r="F28" i="6"/>
  <c r="G28" i="6" s="1"/>
  <c r="H28" i="6" s="1"/>
  <c r="P27" i="6"/>
  <c r="Q27" i="6" s="1"/>
  <c r="R27" i="6" s="1"/>
  <c r="F27" i="6"/>
  <c r="P13" i="6"/>
  <c r="F13" i="6"/>
  <c r="P10" i="6"/>
  <c r="F10" i="6"/>
  <c r="S30" i="6" l="1"/>
  <c r="Q30" i="6"/>
  <c r="R30" i="6" s="1"/>
  <c r="J30" i="6"/>
  <c r="K30" i="6" s="1"/>
  <c r="G30" i="6"/>
  <c r="H30" i="6" s="1"/>
  <c r="S29" i="6"/>
  <c r="Q29" i="6"/>
  <c r="R29" i="6" s="1"/>
  <c r="J29" i="6"/>
  <c r="K29" i="6" s="1"/>
  <c r="G29" i="6"/>
  <c r="H29" i="6" s="1"/>
  <c r="I27" i="6"/>
  <c r="G27" i="6"/>
  <c r="H27" i="6" s="1"/>
  <c r="T28" i="6"/>
  <c r="U28" i="6" s="1"/>
  <c r="Q28" i="6"/>
  <c r="R28" i="6" s="1"/>
  <c r="S57" i="6"/>
  <c r="I34" i="6"/>
  <c r="L34" i="6" s="1"/>
  <c r="I45" i="6"/>
  <c r="T29" i="6"/>
  <c r="U29" i="6" s="1"/>
  <c r="S32" i="6"/>
  <c r="V32" i="6" s="1"/>
  <c r="W32" i="6" s="1"/>
  <c r="I66" i="6"/>
  <c r="L66" i="6" s="1"/>
  <c r="S44" i="6"/>
  <c r="V44" i="6" s="1"/>
  <c r="W44" i="6" s="1"/>
  <c r="T49" i="6"/>
  <c r="U49" i="6" s="1"/>
  <c r="T62" i="6"/>
  <c r="U62" i="6" s="1"/>
  <c r="Q13" i="6"/>
  <c r="R13" i="6" s="1"/>
  <c r="Q10" i="6"/>
  <c r="R10" i="6" s="1"/>
  <c r="J37" i="6"/>
  <c r="K37" i="6" s="1"/>
  <c r="S64" i="6"/>
  <c r="V64" i="6" s="1"/>
  <c r="W64" i="6" s="1"/>
  <c r="S45" i="6"/>
  <c r="V45" i="6" s="1"/>
  <c r="W45" i="6" s="1"/>
  <c r="T30" i="6"/>
  <c r="U30" i="6" s="1"/>
  <c r="S28" i="6"/>
  <c r="S38" i="6"/>
  <c r="V38" i="6" s="1"/>
  <c r="W38" i="6" s="1"/>
  <c r="J43" i="6"/>
  <c r="K43" i="6" s="1"/>
  <c r="I54" i="6"/>
  <c r="L54" i="6" s="1"/>
  <c r="I33" i="6"/>
  <c r="L33" i="6" s="1"/>
  <c r="I39" i="6"/>
  <c r="L39" i="6" s="1"/>
  <c r="S48" i="6"/>
  <c r="V48" i="6" s="1"/>
  <c r="W48" i="6" s="1"/>
  <c r="I50" i="6"/>
  <c r="L50" i="6" s="1"/>
  <c r="T52" i="6"/>
  <c r="U52" i="6" s="1"/>
  <c r="S56" i="6"/>
  <c r="V56" i="6" s="1"/>
  <c r="W56" i="6" s="1"/>
  <c r="I58" i="6"/>
  <c r="L58" i="6" s="1"/>
  <c r="I63" i="6"/>
  <c r="L63" i="6" s="1"/>
  <c r="I65" i="6"/>
  <c r="L65" i="6" s="1"/>
  <c r="I29" i="6"/>
  <c r="L29" i="6" s="1"/>
  <c r="I35" i="6"/>
  <c r="L35" i="6" s="1"/>
  <c r="S54" i="6"/>
  <c r="V54" i="6" s="1"/>
  <c r="W54" i="6" s="1"/>
  <c r="X54" i="6" s="1"/>
  <c r="J27" i="6"/>
  <c r="K27" i="6" s="1"/>
  <c r="T37" i="6"/>
  <c r="U37" i="6" s="1"/>
  <c r="J42" i="6"/>
  <c r="K42" i="6" s="1"/>
  <c r="T46" i="6"/>
  <c r="U46" i="6" s="1"/>
  <c r="S33" i="6"/>
  <c r="V33" i="6" s="1"/>
  <c r="W33" i="6" s="1"/>
  <c r="I49" i="6"/>
  <c r="L49" i="6" s="1"/>
  <c r="I55" i="6"/>
  <c r="L55" i="6" s="1"/>
  <c r="I57" i="6"/>
  <c r="L57" i="6" s="1"/>
  <c r="S65" i="6"/>
  <c r="V65" i="6" s="1"/>
  <c r="W65" i="6" s="1"/>
  <c r="I38" i="6"/>
  <c r="L38" i="6" s="1"/>
  <c r="S42" i="6"/>
  <c r="V42" i="6" s="1"/>
  <c r="W42" i="6" s="1"/>
  <c r="I51" i="6"/>
  <c r="L51" i="6" s="1"/>
  <c r="J62" i="6"/>
  <c r="K62" i="6" s="1"/>
  <c r="T53" i="6"/>
  <c r="U53" i="6" s="1"/>
  <c r="G13" i="6"/>
  <c r="H13" i="6" s="1"/>
  <c r="G10" i="6"/>
  <c r="H10" i="6" s="1"/>
  <c r="V57" i="6"/>
  <c r="W57" i="6" s="1"/>
  <c r="S34" i="6"/>
  <c r="V34" i="6" s="1"/>
  <c r="W34" i="6" s="1"/>
  <c r="S40" i="6"/>
  <c r="V40" i="6" s="1"/>
  <c r="W40" i="6" s="1"/>
  <c r="I41" i="6"/>
  <c r="L41" i="6" s="1"/>
  <c r="S41" i="6"/>
  <c r="V41" i="6" s="1"/>
  <c r="W41" i="6" s="1"/>
  <c r="I46" i="6"/>
  <c r="L46" i="6" s="1"/>
  <c r="I47" i="6"/>
  <c r="L47" i="6" s="1"/>
  <c r="S50" i="6"/>
  <c r="V50" i="6" s="1"/>
  <c r="W50" i="6" s="1"/>
  <c r="S58" i="6"/>
  <c r="V58" i="6" s="1"/>
  <c r="W58" i="6" s="1"/>
  <c r="I59" i="6"/>
  <c r="L59" i="6" s="1"/>
  <c r="S60" i="6"/>
  <c r="V60" i="6" s="1"/>
  <c r="W60" i="6" s="1"/>
  <c r="S61" i="6"/>
  <c r="V61" i="6" s="1"/>
  <c r="W61" i="6" s="1"/>
  <c r="S66" i="6"/>
  <c r="V66" i="6" s="1"/>
  <c r="W66" i="6" s="1"/>
  <c r="I67" i="6"/>
  <c r="L67" i="6" s="1"/>
  <c r="S68" i="6"/>
  <c r="V68" i="6" s="1"/>
  <c r="W68" i="6" s="1"/>
  <c r="I30" i="6"/>
  <c r="I31" i="6"/>
  <c r="L31" i="6" s="1"/>
  <c r="S36" i="6"/>
  <c r="V36" i="6" s="1"/>
  <c r="W36" i="6" s="1"/>
  <c r="I53" i="6"/>
  <c r="L53" i="6" s="1"/>
  <c r="J61" i="6"/>
  <c r="K61" i="6" s="1"/>
  <c r="J13" i="6"/>
  <c r="K13" i="6" s="1"/>
  <c r="I13" i="6"/>
  <c r="T27" i="6"/>
  <c r="U27" i="6" s="1"/>
  <c r="S27" i="6"/>
  <c r="J36" i="6"/>
  <c r="K36" i="6" s="1"/>
  <c r="I36" i="6"/>
  <c r="T39" i="6"/>
  <c r="U39" i="6" s="1"/>
  <c r="S39" i="6"/>
  <c r="J48" i="6"/>
  <c r="K48" i="6" s="1"/>
  <c r="I48" i="6"/>
  <c r="T63" i="6"/>
  <c r="U63" i="6" s="1"/>
  <c r="S63" i="6"/>
  <c r="T13" i="6"/>
  <c r="U13" i="6" s="1"/>
  <c r="S13" i="6"/>
  <c r="T59" i="6"/>
  <c r="U59" i="6" s="1"/>
  <c r="S59" i="6"/>
  <c r="J40" i="6"/>
  <c r="K40" i="6" s="1"/>
  <c r="I40" i="6"/>
  <c r="T55" i="6"/>
  <c r="U55" i="6" s="1"/>
  <c r="S55" i="6"/>
  <c r="J64" i="6"/>
  <c r="K64" i="6" s="1"/>
  <c r="I64" i="6"/>
  <c r="T51" i="6"/>
  <c r="U51" i="6" s="1"/>
  <c r="S51" i="6"/>
  <c r="T31" i="6"/>
  <c r="U31" i="6" s="1"/>
  <c r="S31" i="6"/>
  <c r="T43" i="6"/>
  <c r="U43" i="6" s="1"/>
  <c r="S43" i="6"/>
  <c r="L45" i="6"/>
  <c r="J52" i="6"/>
  <c r="K52" i="6" s="1"/>
  <c r="I52" i="6"/>
  <c r="J60" i="6"/>
  <c r="K60" i="6" s="1"/>
  <c r="I60" i="6"/>
  <c r="J28" i="6"/>
  <c r="K28" i="6" s="1"/>
  <c r="I28" i="6"/>
  <c r="J68" i="6"/>
  <c r="K68" i="6" s="1"/>
  <c r="I68" i="6"/>
  <c r="T10" i="6"/>
  <c r="U10" i="6" s="1"/>
  <c r="S10" i="6"/>
  <c r="J32" i="6"/>
  <c r="K32" i="6" s="1"/>
  <c r="I32" i="6"/>
  <c r="J56" i="6"/>
  <c r="K56" i="6" s="1"/>
  <c r="I56" i="6"/>
  <c r="J10" i="6"/>
  <c r="K10" i="6" s="1"/>
  <c r="I10" i="6"/>
  <c r="J44" i="6"/>
  <c r="K44" i="6" s="1"/>
  <c r="I44" i="6"/>
  <c r="T35" i="6"/>
  <c r="U35" i="6" s="1"/>
  <c r="S35" i="6"/>
  <c r="T47" i="6"/>
  <c r="U47" i="6" s="1"/>
  <c r="S47" i="6"/>
  <c r="T67" i="6"/>
  <c r="U67" i="6" s="1"/>
  <c r="S67" i="6"/>
  <c r="L30" i="6" l="1"/>
  <c r="V28" i="6"/>
  <c r="L43" i="6"/>
  <c r="V62" i="6"/>
  <c r="W62" i="6" s="1"/>
  <c r="V52" i="6"/>
  <c r="W52" i="6" s="1"/>
  <c r="V29" i="6"/>
  <c r="W29" i="6" s="1"/>
  <c r="X29" i="6" s="1"/>
  <c r="L37" i="6"/>
  <c r="L62" i="6"/>
  <c r="X62" i="6" s="1"/>
  <c r="L61" i="6"/>
  <c r="X61" i="6" s="1"/>
  <c r="V63" i="6"/>
  <c r="W63" i="6" s="1"/>
  <c r="X63" i="6" s="1"/>
  <c r="V55" i="6"/>
  <c r="W55" i="6" s="1"/>
  <c r="X55" i="6" s="1"/>
  <c r="V53" i="6"/>
  <c r="W53" i="6" s="1"/>
  <c r="X53" i="6" s="1"/>
  <c r="V49" i="6"/>
  <c r="W49" i="6" s="1"/>
  <c r="X49" i="6" s="1"/>
  <c r="V30" i="6"/>
  <c r="V37" i="6"/>
  <c r="W37" i="6" s="1"/>
  <c r="X45" i="6"/>
  <c r="L40" i="6"/>
  <c r="X40" i="6" s="1"/>
  <c r="L27" i="6"/>
  <c r="V67" i="6"/>
  <c r="W67" i="6" s="1"/>
  <c r="X67" i="6" s="1"/>
  <c r="V27" i="6"/>
  <c r="L60" i="6"/>
  <c r="X60" i="6" s="1"/>
  <c r="X50" i="6"/>
  <c r="V46" i="6"/>
  <c r="W46" i="6" s="1"/>
  <c r="X46" i="6" s="1"/>
  <c r="L42" i="6"/>
  <c r="X42" i="6" s="1"/>
  <c r="X34" i="6"/>
  <c r="X33" i="6"/>
  <c r="L36" i="6"/>
  <c r="X36" i="6" s="1"/>
  <c r="X58" i="6"/>
  <c r="X38" i="6"/>
  <c r="X41" i="6"/>
  <c r="X65" i="6"/>
  <c r="X57" i="6"/>
  <c r="X66" i="6"/>
  <c r="V47" i="6"/>
  <c r="W47" i="6" s="1"/>
  <c r="X47" i="6" s="1"/>
  <c r="L32" i="6"/>
  <c r="X32" i="6" s="1"/>
  <c r="L28" i="6"/>
  <c r="V43" i="6"/>
  <c r="W43" i="6" s="1"/>
  <c r="X43" i="6" s="1"/>
  <c r="V39" i="6"/>
  <c r="W39" i="6" s="1"/>
  <c r="X39" i="6" s="1"/>
  <c r="L68" i="6"/>
  <c r="X68" i="6" s="1"/>
  <c r="V31" i="6"/>
  <c r="W31" i="6" s="1"/>
  <c r="X31" i="6" s="1"/>
  <c r="L52" i="6"/>
  <c r="X52" i="6" s="1"/>
  <c r="V59" i="6"/>
  <c r="W59" i="6" s="1"/>
  <c r="X59" i="6" s="1"/>
  <c r="V10" i="6"/>
  <c r="L13" i="6"/>
  <c r="L10" i="6"/>
  <c r="V13" i="6"/>
  <c r="L48" i="6"/>
  <c r="X48" i="6" s="1"/>
  <c r="L44" i="6"/>
  <c r="X44" i="6" s="1"/>
  <c r="V51" i="6"/>
  <c r="W51" i="6" s="1"/>
  <c r="X51" i="6" s="1"/>
  <c r="V35" i="6"/>
  <c r="W35" i="6" s="1"/>
  <c r="X35" i="6" s="1"/>
  <c r="L56" i="6"/>
  <c r="X56" i="6" s="1"/>
  <c r="L64" i="6"/>
  <c r="X64" i="6" s="1"/>
  <c r="W30" i="6" l="1"/>
  <c r="X30" i="6" s="1"/>
  <c r="W27" i="6"/>
  <c r="X27" i="6" s="1"/>
  <c r="W28" i="6"/>
  <c r="X28" i="6" s="1"/>
  <c r="X37" i="6"/>
  <c r="W13" i="6"/>
  <c r="X13" i="6" s="1"/>
  <c r="W10" i="6"/>
  <c r="X10" i="6" s="1"/>
  <c r="L69" i="6"/>
  <c r="V69" i="6"/>
  <c r="W69" i="6" l="1"/>
  <c r="D6" i="6"/>
  <c r="F6" i="6" s="1"/>
  <c r="D3" i="6" l="1"/>
  <c r="D4" i="6" s="1"/>
  <c r="F4" i="6"/>
  <c r="D5" i="6" l="1"/>
  <c r="X69" i="6" s="1"/>
  <c r="AA23" i="6"/>
  <c r="AA23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<sst xmlns="http://schemas.openxmlformats.org/spreadsheetml/2006/main" count="124" uniqueCount="85">
  <si>
    <t>FUND AVAILABLE</t>
  </si>
  <si>
    <t xml:space="preserve">NAME </t>
  </si>
  <si>
    <t>PROFIT / LOSS</t>
  </si>
  <si>
    <t>CLIENT CODE</t>
  </si>
  <si>
    <t>BALANCE AVAILABLE</t>
  </si>
  <si>
    <t>REMISIER</t>
  </si>
  <si>
    <t>ROI (%)</t>
  </si>
  <si>
    <t>STOCK NAME</t>
  </si>
  <si>
    <t>DATE (BUY)</t>
  </si>
  <si>
    <t>PRICE</t>
  </si>
  <si>
    <t>SUB-TOTAL</t>
  </si>
  <si>
    <t>OTHER CHARGES</t>
  </si>
  <si>
    <t>TOTAL COST (RM)</t>
  </si>
  <si>
    <t>DATE (SELL)</t>
  </si>
  <si>
    <t>TOTAL SELL (RM)</t>
  </si>
  <si>
    <t>PROFIT / LOSS (RM)</t>
  </si>
  <si>
    <t>REMARKS</t>
  </si>
  <si>
    <t>SL</t>
  </si>
  <si>
    <t>BROKER</t>
  </si>
  <si>
    <t>GST-BRKR</t>
  </si>
  <si>
    <t>STAMP</t>
  </si>
  <si>
    <t>CLEARANCE</t>
  </si>
  <si>
    <t>GST-CLR</t>
  </si>
  <si>
    <t>* Only fill up the yellow boxes, do not disturb the grey boxes, because they contain formulae</t>
  </si>
  <si>
    <t>Unhide the rows if there are no empty rows left, or add a new item (rows) by the following step:</t>
  </si>
  <si>
    <t>1) Add up a new row by right clicking at empty row (follow format as above). Not clicking at the total section</t>
  </si>
  <si>
    <t>2) Copy the formula for all the grey boxes at above "sub total, total cost, other charges - brokerage, gst, etc..." at above, and paste to the empty (new) added row. (drag &amp; drop method is also recommended)</t>
  </si>
  <si>
    <t>3) Fill up the yellow boxes. After completed, please leave at least one empty row. Easy in future to add new rows by continuing the same function@formula</t>
  </si>
  <si>
    <t>COMPOUNDING BALANCE</t>
  </si>
  <si>
    <t>%</t>
  </si>
  <si>
    <t>Min (RM)</t>
  </si>
  <si>
    <t>M+ BANK</t>
  </si>
  <si>
    <t>Brokerage fees / 100</t>
  </si>
  <si>
    <t>QUANTITY (Unit)</t>
  </si>
  <si>
    <t>JCY</t>
  </si>
  <si>
    <t>AIRASIA</t>
  </si>
  <si>
    <t>MTRONIC</t>
  </si>
  <si>
    <t>YONGTAI</t>
  </si>
  <si>
    <t>D&amp;O</t>
  </si>
  <si>
    <t>Quick Pull Off</t>
  </si>
  <si>
    <t>Wishful Thinking</t>
  </si>
  <si>
    <t>Buy Wait Nothing, Sell Back</t>
  </si>
  <si>
    <t>Faiz Advice, Sell higher but sold earlier, 3 weeks its up 3.2</t>
  </si>
  <si>
    <t>N/A</t>
  </si>
  <si>
    <t>Amirul</t>
  </si>
  <si>
    <t>JFTECH</t>
  </si>
  <si>
    <t>Quick Morning Drop Buy, Just Lucky Short</t>
  </si>
  <si>
    <t>INACTIVE</t>
  </si>
  <si>
    <t>ACTIVE</t>
  </si>
  <si>
    <t>WHAT REALLY HAPPENED?</t>
  </si>
  <si>
    <t>FOLLOW IRFAN N D GANG</t>
  </si>
  <si>
    <t xml:space="preserve">FOLLOW FAIZ OPINION, SELL ON SELF OPINION LOOKING AT VOLUM CHANGES ON </t>
  </si>
  <si>
    <t>SLEF NOTION,  BUY EARLY MORNING WHEN A BIG DROP 3%JUST HAPPEND</t>
  </si>
  <si>
    <t>LONG TERM WAIT 2 MONTHS BUY 80 THEN DROP 68 , 75 THEN JUMP TO 95</t>
  </si>
  <si>
    <t xml:space="preserve">LONG TERM TRY ON TECHNOLOGY CUT OFF SUPPOSE TO BE AT 1.6 BUT MISSED BASED ON VOLUME </t>
  </si>
  <si>
    <t>MEGS</t>
  </si>
  <si>
    <t xml:space="preserve">ESOS SHARE 0.25 SO PEOPLE NOT HAPPY </t>
  </si>
  <si>
    <t>FOLLOW IRFAN N D GANG,  BUT PULL OUT CAUSE NO ACTIVITY</t>
  </si>
  <si>
    <t xml:space="preserve">FOLLOW IRFAN N D GANG -, I ,  BUT PULL OUT CAUSE NO ACTIVITYK  BUT THEY WAIT 3 WEEKS THEY HOLD NOW ITS 0.12 30% </t>
  </si>
  <si>
    <t xml:space="preserve">with faiz buy he pull out 1.6   BUT iLate Pull OFF STILL WAITING </t>
  </si>
  <si>
    <t xml:space="preserve">Yol </t>
  </si>
  <si>
    <t>buT BASED ON 4K BUY 0.905 BUT 5 Big fish SELLING 10K ON 9.10.</t>
  </si>
  <si>
    <t>AWANTEC</t>
  </si>
  <si>
    <t xml:space="preserve"> Faiz Advice - but I say when to sell and it was right based on the volume ceiulling </t>
  </si>
  <si>
    <t xml:space="preserve">Just buy then wait and sell based on volume ceilling </t>
  </si>
  <si>
    <t>DNEX</t>
  </si>
  <si>
    <t>Queued 8:30AM (OPEN QUEUE 8:15AM) FOR 0.710 GOT FOR 0.685</t>
  </si>
  <si>
    <t>Pull out too fast- thought thickwalls wont pass but it did cause volume was very high , it went 0.75 that’s 5%, 2 MILLION  ON 0.75 SO EQUIVALENT 4.16 WITH 130K VOLUME IS BREAKING 4%)</t>
  </si>
  <si>
    <t>ANNJOO</t>
  </si>
  <si>
    <t>INARI</t>
  </si>
  <si>
    <t xml:space="preserve">SELL SIGNAL WAS NEAR BUT I JUMP JUST A BIT LUCKY TO SELL, AFTER SELLING IT WENT DOWN 3.28 THE SUPPORT </t>
  </si>
  <si>
    <t>GREATEC</t>
  </si>
  <si>
    <t xml:space="preserve">Buy on support 2% risk losing , waiting  </t>
  </si>
  <si>
    <t>pull out Scared , big boys out, but I went slightly up then back down 0.905 so , but it neve passed lower than 90,</t>
  </si>
  <si>
    <t>JHM</t>
  </si>
  <si>
    <t>AVOIDED SELLINH POINT VERY CLOSE</t>
  </si>
  <si>
    <t>STAYED LOW FRO THE WHOLE DAY… WIT H15K SUPPORT 2K SELLING OUTS</t>
  </si>
  <si>
    <t>MSM</t>
  </si>
  <si>
    <t xml:space="preserve">Faiz Advice, He says its on the support 1.8 </t>
  </si>
  <si>
    <t>BOUGHT AT A DIP BUT IT WENT -5% 1.12  BOUGHT TOO EARLY AT -3% 1.17</t>
  </si>
  <si>
    <t xml:space="preserve">Morning buy on drop sell on ceilling </t>
  </si>
  <si>
    <t>Buy 4 PM FRIDAY BARGAIN HUNTING ON FLOOR 35K 28K 43K 3 STRONG BUY DEMAND</t>
  </si>
  <si>
    <t>HIGH VOLUME MARKET SHORT INTRA DAY TRADING 4PM - 5PM</t>
  </si>
  <si>
    <t>HIGH VOLUME MARKET SHORT INTRA DAY TRADING  9:15 TO 9:30</t>
  </si>
  <si>
    <t>AIRASIA WENT DOWN REALLY FAST BUT RECOVERED REALLY FAST SO… ITS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</si>
</sst>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RM&quot;#,##0.00_);[Red]\(&quot;RM&quot;#,##0.00\)"/>
    <numFmt numFmtId="165" formatCode="_(* #,##0.00_);_(* \(#,##0.00\);_(* &quot;-&quot;??_);_(@_)"/>
    <numFmt numFmtId="166" formatCode="&quot;RM&quot;#,##0.000"/>
    <numFmt numFmtId="167" formatCode="&quot;RM&quot;#,##0.00"/>
    <numFmt numFmtId="168" formatCode="0.000"/>
    <numFmt numFmtId="169" formatCode="#,##0.000;[Red]#,##0.000"/>
    <numFmt numFmtId="170" formatCode="[$-14409]d/m/yyyy;@"/>
    <numFmt numFmtId="171" formatCode="_(* #,##0.000_);_(* \(#,##0.000\);_(* &quot;-&quot;??_);_(@_)"/>
    <numFmt numFmtId="172" formatCode="_([$RM-4409]* #,##0.00_);_([$RM-4409]* \(#,##0.00\);_([$RM-4409]* &quot;-&quot;??_);_(@_)"/>
    <numFmt numFmtId="173" formatCode="0.0000"/>
    <numFmt numFmtId="174" formatCode="_(&quot;RM&quot;* #,##0.000_);_(&quot;RM&quot;* \(#,##0.000\);_(&quot;RM&quot;* &quot;-&quot;???_);_(@_)"/>
    <numFmt numFmtId="175" formatCode="&quot;RM&quot;#,##0.00;[Red]&quot;RM&quot;#,##0.00"/>
    <numFmt numFmtId="176" formatCode="_-[$RM-4409]* #,##0.00_-;\-[$RM-4409]* #,##0.00_-;_-[$RM-4409]* &quot;-&quot;??_-;_-@_-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333333"/>
      <name val="Century Gothic"/>
      <family val="2"/>
    </font>
    <font>
      <sz val="11"/>
      <color rgb="FFFF0000"/>
      <name val="Century Gothic"/>
      <family val="2"/>
    </font>
    <font>
      <b/>
      <sz val="14"/>
      <color rgb="FFFF0000"/>
      <name val="Century Gothic"/>
      <family val="2"/>
    </font>
    <font>
      <sz val="14"/>
      <color rgb="FFFF0000"/>
      <name val="Century Gothic"/>
      <family val="2"/>
    </font>
    <font>
      <sz val="16"/>
      <name val="Century Gothic"/>
      <family val="2"/>
    </font>
    <font>
      <sz val="16"/>
      <color theme="1"/>
      <name val="Century Gothic"/>
      <family val="2"/>
    </font>
    <font>
      <b/>
      <sz val="16"/>
      <name val="Century Gothic"/>
      <family val="2"/>
    </font>
    <font>
      <sz val="16"/>
      <color rgb="FF333333"/>
      <name val="Century Gothic"/>
      <family val="2"/>
    </font>
    <font>
      <b/>
      <sz val="14"/>
      <color theme="0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i/>
      <sz val="14"/>
      <name val="Century Gothic"/>
      <family val="2"/>
    </font>
    <font>
      <b/>
      <sz val="14"/>
      <color theme="3" tint="0.39997558519241921"/>
      <name val="Century Gothic"/>
      <family val="2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  <font>
      <b/>
      <sz val="11"/>
      <name val="Century Gothic"/>
      <family val="2"/>
    </font>
    <font>
      <b/>
      <i/>
      <sz val="16"/>
      <color rgb="FFFF0000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20"/>
      <color theme="1"/>
      <name val="Century Gothic"/>
      <family val="2"/>
    </font>
    <font>
      <sz val="26"/>
      <color theme="1"/>
      <name val="Century Gothic"/>
      <family val="2"/>
    </font>
    <font>
      <sz val="20"/>
      <color rgb="FF333333"/>
      <name val="Century Gothic"/>
      <family val="2"/>
    </font>
    <font>
      <sz val="20"/>
      <color rgb="FF9C5700"/>
      <name val="Calibri"/>
      <family val="2"/>
      <scheme val="minor"/>
    </font>
    <font>
      <sz val="18"/>
      <color theme="1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</cellStyleXfs>
  <cellXfs count="170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right"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166" fontId="2" fillId="0" borderId="0" xfId="2" applyNumberFormat="1" applyFont="1" applyFill="1" applyBorder="1" applyAlignment="1">
      <alignment horizontal="right" vertical="center"/>
    </xf>
    <xf numFmtId="165" fontId="2" fillId="0" borderId="0" xfId="2" applyNumberFormat="1" applyFont="1" applyFill="1" applyBorder="1" applyAlignment="1">
      <alignment horizontal="right" vertical="center"/>
    </xf>
    <xf numFmtId="167" fontId="2" fillId="0" borderId="0" xfId="2" applyNumberFormat="1" applyFont="1" applyFill="1" applyBorder="1" applyAlignment="1">
      <alignment horizontal="right" vertical="center"/>
    </xf>
    <xf numFmtId="166" fontId="2" fillId="0" borderId="0" xfId="3" applyNumberFormat="1" applyFont="1" applyFill="1" applyBorder="1" applyAlignment="1">
      <alignment horizontal="center" vertical="center"/>
    </xf>
    <xf numFmtId="167" fontId="2" fillId="0" borderId="0" xfId="3" applyNumberFormat="1" applyFont="1" applyFill="1" applyBorder="1" applyAlignment="1">
      <alignment horizontal="right" vertical="center"/>
    </xf>
    <xf numFmtId="2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horizontal="center" vertical="center" wrapText="1"/>
    </xf>
    <xf numFmtId="3" fontId="2" fillId="0" borderId="0" xfId="3" applyNumberFormat="1" applyFont="1" applyFill="1" applyBorder="1" applyAlignment="1">
      <alignment horizontal="right" vertical="center"/>
    </xf>
    <xf numFmtId="167" fontId="8" fillId="0" borderId="0" xfId="3" applyNumberFormat="1" applyFont="1" applyFill="1" applyBorder="1" applyAlignment="1">
      <alignment horizontal="right" vertical="center"/>
    </xf>
    <xf numFmtId="165" fontId="10" fillId="0" borderId="0" xfId="2" applyNumberFormat="1" applyFont="1" applyFill="1" applyBorder="1" applyAlignment="1">
      <alignment horizontal="left" vertical="center"/>
    </xf>
    <xf numFmtId="14" fontId="2" fillId="0" borderId="0" xfId="3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17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66" fontId="6" fillId="0" borderId="0" xfId="0" applyNumberFormat="1" applyFont="1" applyBorder="1" applyAlignment="1">
      <alignment horizontal="center" vertical="center"/>
    </xf>
    <xf numFmtId="167" fontId="8" fillId="0" borderId="0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vertical="center"/>
    </xf>
    <xf numFmtId="0" fontId="6" fillId="0" borderId="0" xfId="0" applyFont="1" applyFill="1"/>
    <xf numFmtId="166" fontId="6" fillId="0" borderId="0" xfId="0" applyNumberFormat="1" applyFont="1" applyAlignment="1">
      <alignment horizontal="center"/>
    </xf>
    <xf numFmtId="172" fontId="11" fillId="5" borderId="2" xfId="2" applyNumberFormat="1" applyFont="1" applyFill="1" applyBorder="1" applyAlignment="1">
      <alignment horizontal="right" vertical="center"/>
    </xf>
    <xf numFmtId="2" fontId="11" fillId="5" borderId="2" xfId="2" applyNumberFormat="1" applyFont="1" applyFill="1" applyBorder="1" applyAlignment="1">
      <alignment horizontal="right" vertical="center"/>
    </xf>
    <xf numFmtId="165" fontId="11" fillId="5" borderId="2" xfId="2" applyNumberFormat="1" applyFont="1" applyFill="1" applyBorder="1" applyAlignment="1">
      <alignment horizontal="right" vertical="center"/>
    </xf>
    <xf numFmtId="167" fontId="13" fillId="5" borderId="3" xfId="2" applyNumberFormat="1" applyFont="1" applyFill="1" applyBorder="1" applyAlignment="1">
      <alignment horizontal="right" vertical="center"/>
    </xf>
    <xf numFmtId="167" fontId="11" fillId="5" borderId="2" xfId="3" applyNumberFormat="1" applyFont="1" applyFill="1" applyBorder="1" applyAlignment="1">
      <alignment horizontal="right" vertical="center"/>
    </xf>
    <xf numFmtId="164" fontId="13" fillId="5" borderId="2" xfId="2" applyNumberFormat="1" applyFont="1" applyFill="1" applyBorder="1" applyAlignment="1">
      <alignment horizontal="right" vertical="center"/>
    </xf>
    <xf numFmtId="10" fontId="13" fillId="5" borderId="3" xfId="4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167" fontId="13" fillId="5" borderId="2" xfId="2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17" fillId="0" borderId="0" xfId="3" applyFont="1" applyAlignment="1">
      <alignment horizontal="center" vertical="center" wrapText="1"/>
    </xf>
    <xf numFmtId="168" fontId="17" fillId="0" borderId="0" xfId="3" applyNumberFormat="1" applyFont="1" applyBorder="1" applyAlignment="1">
      <alignment horizontal="center" vertical="center"/>
    </xf>
    <xf numFmtId="167" fontId="18" fillId="0" borderId="0" xfId="2" applyNumberFormat="1" applyFont="1" applyBorder="1" applyAlignment="1">
      <alignment horizontal="center" vertical="center" wrapText="1"/>
    </xf>
    <xf numFmtId="168" fontId="17" fillId="0" borderId="0" xfId="2" applyNumberFormat="1" applyFont="1" applyBorder="1" applyAlignment="1">
      <alignment horizontal="center" vertical="center" wrapText="1"/>
    </xf>
    <xf numFmtId="167" fontId="19" fillId="0" borderId="0" xfId="3" applyNumberFormat="1" applyFont="1" applyBorder="1" applyAlignment="1">
      <alignment vertical="center" wrapText="1"/>
    </xf>
    <xf numFmtId="167" fontId="16" fillId="0" borderId="0" xfId="3" applyNumberFormat="1" applyFont="1" applyAlignment="1">
      <alignment vertical="center" wrapText="1"/>
    </xf>
    <xf numFmtId="169" fontId="17" fillId="0" borderId="0" xfId="2" applyNumberFormat="1" applyFont="1" applyAlignment="1">
      <alignment horizontal="center" vertical="center" wrapText="1"/>
    </xf>
    <xf numFmtId="169" fontId="17" fillId="0" borderId="0" xfId="3" applyNumberFormat="1" applyFont="1" applyAlignment="1">
      <alignment horizontal="center" vertical="center" wrapText="1"/>
    </xf>
    <xf numFmtId="0" fontId="2" fillId="0" borderId="0" xfId="3" applyFont="1" applyFill="1" applyAlignment="1">
      <alignment horizontal="center"/>
    </xf>
    <xf numFmtId="170" fontId="2" fillId="0" borderId="0" xfId="3" applyNumberFormat="1" applyFont="1" applyAlignment="1">
      <alignment horizontal="center"/>
    </xf>
    <xf numFmtId="166" fontId="2" fillId="0" borderId="0" xfId="3" applyNumberFormat="1" applyFont="1" applyAlignment="1">
      <alignment horizontal="center"/>
    </xf>
    <xf numFmtId="0" fontId="2" fillId="0" borderId="0" xfId="3" applyFont="1" applyAlignment="1">
      <alignment horizontal="center"/>
    </xf>
    <xf numFmtId="3" fontId="2" fillId="0" borderId="0" xfId="3" applyNumberFormat="1" applyFont="1" applyAlignment="1">
      <alignment horizontal="center"/>
    </xf>
    <xf numFmtId="167" fontId="2" fillId="0" borderId="0" xfId="3" applyNumberFormat="1" applyFont="1" applyAlignment="1">
      <alignment horizontal="center"/>
    </xf>
    <xf numFmtId="167" fontId="2" fillId="0" borderId="0" xfId="3" applyNumberFormat="1" applyFont="1"/>
    <xf numFmtId="0" fontId="21" fillId="2" borderId="1" xfId="3" applyFont="1" applyFill="1" applyBorder="1" applyAlignment="1">
      <alignment horizontal="center" vertical="center" wrapText="1"/>
    </xf>
    <xf numFmtId="0" fontId="21" fillId="3" borderId="1" xfId="3" applyFont="1" applyFill="1" applyBorder="1" applyAlignment="1">
      <alignment horizontal="center" vertical="center" wrapText="1"/>
    </xf>
    <xf numFmtId="172" fontId="2" fillId="5" borderId="2" xfId="2" applyNumberFormat="1" applyFont="1" applyFill="1" applyBorder="1" applyAlignment="1">
      <alignment horizontal="right" vertical="center"/>
    </xf>
    <xf numFmtId="2" fontId="2" fillId="5" borderId="2" xfId="2" applyNumberFormat="1" applyFont="1" applyFill="1" applyBorder="1" applyAlignment="1">
      <alignment horizontal="right" vertical="center"/>
    </xf>
    <xf numFmtId="165" fontId="2" fillId="5" borderId="2" xfId="2" applyNumberFormat="1" applyFont="1" applyFill="1" applyBorder="1" applyAlignment="1">
      <alignment horizontal="right" vertical="center"/>
    </xf>
    <xf numFmtId="167" fontId="22" fillId="5" borderId="2" xfId="2" applyNumberFormat="1" applyFont="1" applyFill="1" applyBorder="1" applyAlignment="1">
      <alignment horizontal="right" vertical="center"/>
    </xf>
    <xf numFmtId="167" fontId="2" fillId="5" borderId="2" xfId="3" applyNumberFormat="1" applyFont="1" applyFill="1" applyBorder="1" applyAlignment="1">
      <alignment horizontal="right" vertical="center"/>
    </xf>
    <xf numFmtId="167" fontId="22" fillId="5" borderId="3" xfId="2" applyNumberFormat="1" applyFont="1" applyFill="1" applyBorder="1" applyAlignment="1">
      <alignment horizontal="right" vertical="center"/>
    </xf>
    <xf numFmtId="164" fontId="22" fillId="5" borderId="2" xfId="2" applyNumberFormat="1" applyFont="1" applyFill="1" applyBorder="1" applyAlignment="1">
      <alignment horizontal="right" vertical="center"/>
    </xf>
    <xf numFmtId="10" fontId="22" fillId="5" borderId="3" xfId="4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2" fontId="2" fillId="5" borderId="6" xfId="2" applyNumberFormat="1" applyFont="1" applyFill="1" applyBorder="1" applyAlignment="1">
      <alignment horizontal="right" vertical="center"/>
    </xf>
    <xf numFmtId="165" fontId="2" fillId="5" borderId="6" xfId="2" applyNumberFormat="1" applyFont="1" applyFill="1" applyBorder="1" applyAlignment="1">
      <alignment horizontal="right" vertical="center"/>
    </xf>
    <xf numFmtId="167" fontId="22" fillId="5" borderId="6" xfId="2" applyNumberFormat="1" applyFont="1" applyFill="1" applyBorder="1" applyAlignment="1">
      <alignment horizontal="right" vertical="center"/>
    </xf>
    <xf numFmtId="167" fontId="22" fillId="5" borderId="10" xfId="2" applyNumberFormat="1" applyFont="1" applyFill="1" applyBorder="1" applyAlignment="1">
      <alignment horizontal="right" vertical="center"/>
    </xf>
    <xf numFmtId="164" fontId="22" fillId="5" borderId="6" xfId="2" applyNumberFormat="1" applyFont="1" applyFill="1" applyBorder="1" applyAlignment="1">
      <alignment horizontal="right" vertical="center"/>
    </xf>
    <xf numFmtId="10" fontId="22" fillId="5" borderId="10" xfId="4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4" fontId="7" fillId="6" borderId="2" xfId="0" applyNumberFormat="1" applyFont="1" applyFill="1" applyBorder="1" applyAlignment="1">
      <alignment horizontal="center" vertical="center" wrapText="1"/>
    </xf>
    <xf numFmtId="166" fontId="7" fillId="6" borderId="2" xfId="0" applyNumberFormat="1" applyFont="1" applyFill="1" applyBorder="1" applyAlignment="1">
      <alignment horizontal="right" vertical="center" wrapText="1"/>
    </xf>
    <xf numFmtId="3" fontId="7" fillId="6" borderId="2" xfId="0" applyNumberFormat="1" applyFont="1" applyFill="1" applyBorder="1" applyAlignment="1">
      <alignment horizontal="right" vertical="center" wrapText="1"/>
    </xf>
    <xf numFmtId="166" fontId="2" fillId="6" borderId="2" xfId="2" applyNumberFormat="1" applyFont="1" applyFill="1" applyBorder="1" applyAlignment="1">
      <alignment horizontal="right" vertical="center"/>
    </xf>
    <xf numFmtId="165" fontId="2" fillId="6" borderId="2" xfId="2" applyNumberFormat="1" applyFont="1" applyFill="1" applyBorder="1" applyAlignment="1">
      <alignment horizontal="right" vertical="center"/>
    </xf>
    <xf numFmtId="167" fontId="20" fillId="6" borderId="5" xfId="2" applyNumberFormat="1" applyFont="1" applyFill="1" applyBorder="1" applyAlignment="1">
      <alignment horizontal="right" vertical="center"/>
    </xf>
    <xf numFmtId="14" fontId="2" fillId="6" borderId="2" xfId="3" applyNumberFormat="1" applyFont="1" applyFill="1" applyBorder="1" applyAlignment="1">
      <alignment horizontal="center" vertical="center"/>
    </xf>
    <xf numFmtId="166" fontId="7" fillId="6" borderId="2" xfId="0" applyNumberFormat="1" applyFont="1" applyFill="1" applyBorder="1" applyAlignment="1">
      <alignment horizontal="center" vertical="center" wrapText="1"/>
    </xf>
    <xf numFmtId="167" fontId="2" fillId="6" borderId="2" xfId="3" applyNumberFormat="1" applyFont="1" applyFill="1" applyBorder="1" applyAlignment="1">
      <alignment horizontal="right" vertical="center"/>
    </xf>
    <xf numFmtId="167" fontId="2" fillId="6" borderId="2" xfId="2" applyNumberFormat="1" applyFont="1" applyFill="1" applyBorder="1" applyAlignment="1">
      <alignment horizontal="right" vertical="center"/>
    </xf>
    <xf numFmtId="164" fontId="20" fillId="6" borderId="5" xfId="2" applyNumberFormat="1" applyFont="1" applyFill="1" applyBorder="1" applyAlignment="1">
      <alignment horizontal="right" vertical="center"/>
    </xf>
    <xf numFmtId="10" fontId="20" fillId="6" borderId="5" xfId="4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1" fontId="14" fillId="5" borderId="2" xfId="1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14" fontId="14" fillId="9" borderId="2" xfId="0" applyNumberFormat="1" applyFont="1" applyFill="1" applyBorder="1" applyAlignment="1">
      <alignment horizontal="center" vertical="center" wrapText="1"/>
    </xf>
    <xf numFmtId="171" fontId="14" fillId="9" borderId="2" xfId="1" applyNumberFormat="1" applyFont="1" applyFill="1" applyBorder="1" applyAlignment="1">
      <alignment horizontal="center" vertical="center" wrapText="1"/>
    </xf>
    <xf numFmtId="3" fontId="14" fillId="9" borderId="2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7" fillId="9" borderId="2" xfId="0" applyNumberFormat="1" applyFont="1" applyFill="1" applyBorder="1" applyAlignment="1">
      <alignment horizontal="center" vertical="center" wrapText="1"/>
    </xf>
    <xf numFmtId="171" fontId="7" fillId="9" borderId="2" xfId="1" applyNumberFormat="1" applyFont="1" applyFill="1" applyBorder="1" applyAlignment="1">
      <alignment horizontal="center" vertical="center" wrapText="1"/>
    </xf>
    <xf numFmtId="3" fontId="7" fillId="9" borderId="2" xfId="0" applyNumberFormat="1" applyFont="1" applyFill="1" applyBorder="1" applyAlignment="1">
      <alignment horizontal="center" vertical="center" wrapText="1"/>
    </xf>
    <xf numFmtId="14" fontId="12" fillId="9" borderId="4" xfId="0" applyNumberFormat="1" applyFont="1" applyFill="1" applyBorder="1" applyAlignment="1">
      <alignment horizontal="center" vertical="center" wrapText="1"/>
    </xf>
    <xf numFmtId="14" fontId="6" fillId="9" borderId="4" xfId="0" applyNumberFormat="1" applyFont="1" applyFill="1" applyBorder="1" applyAlignment="1">
      <alignment horizontal="center" vertical="center" wrapText="1"/>
    </xf>
    <xf numFmtId="173" fontId="5" fillId="9" borderId="1" xfId="0" applyNumberFormat="1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12" fillId="17" borderId="3" xfId="0" applyFont="1" applyFill="1" applyBorder="1" applyAlignment="1">
      <alignment horizontal="center" vertical="center" wrapText="1"/>
    </xf>
    <xf numFmtId="0" fontId="12" fillId="18" borderId="3" xfId="0" applyFont="1" applyFill="1" applyBorder="1" applyAlignment="1">
      <alignment horizontal="center" vertical="center" wrapText="1"/>
    </xf>
    <xf numFmtId="173" fontId="28" fillId="12" borderId="3" xfId="6" applyNumberFormat="1" applyFont="1" applyBorder="1" applyAlignment="1">
      <alignment horizontal="center" vertical="center" wrapText="1"/>
    </xf>
    <xf numFmtId="0" fontId="30" fillId="11" borderId="3" xfId="5" applyFont="1" applyBorder="1" applyAlignment="1">
      <alignment horizontal="center" vertical="center" wrapText="1"/>
    </xf>
    <xf numFmtId="171" fontId="31" fillId="0" borderId="0" xfId="0" applyNumberFormat="1" applyFont="1" applyFill="1" applyBorder="1" applyAlignment="1">
      <alignment vertical="center"/>
    </xf>
    <xf numFmtId="0" fontId="33" fillId="16" borderId="1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34" fillId="17" borderId="1" xfId="7" applyFont="1" applyFill="1" applyBorder="1" applyAlignment="1">
      <alignment horizontal="center" vertical="center" wrapText="1"/>
    </xf>
    <xf numFmtId="0" fontId="33" fillId="10" borderId="1" xfId="0" applyFont="1" applyFill="1" applyBorder="1" applyAlignment="1">
      <alignment horizontal="center" vertical="center" wrapText="1"/>
    </xf>
    <xf numFmtId="0" fontId="29" fillId="11" borderId="0" xfId="5" applyFont="1" applyAlignment="1">
      <alignment horizontal="center" vertical="center" wrapText="1"/>
    </xf>
    <xf numFmtId="164" fontId="17" fillId="0" borderId="0" xfId="3" applyNumberFormat="1" applyFont="1" applyAlignment="1">
      <alignment horizontal="center" vertical="center" wrapText="1"/>
    </xf>
    <xf numFmtId="176" fontId="34" fillId="13" borderId="0" xfId="7" applyNumberFormat="1" applyFont="1" applyAlignment="1">
      <alignment horizontal="center" vertical="center"/>
    </xf>
    <xf numFmtId="175" fontId="17" fillId="0" borderId="0" xfId="3" applyNumberFormat="1" applyFont="1" applyAlignment="1">
      <alignment horizontal="center" vertical="center" wrapText="1"/>
    </xf>
    <xf numFmtId="0" fontId="31" fillId="0" borderId="0" xfId="0" applyFont="1" applyFill="1" applyBorder="1" applyAlignment="1">
      <alignment vertical="center" wrapText="1"/>
    </xf>
    <xf numFmtId="0" fontId="14" fillId="19" borderId="1" xfId="0" applyFont="1" applyFill="1" applyBorder="1" applyAlignment="1">
      <alignment horizontal="center" vertical="center" wrapText="1"/>
    </xf>
    <xf numFmtId="0" fontId="33" fillId="18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vertical="center"/>
    </xf>
    <xf numFmtId="167" fontId="23" fillId="0" borderId="0" xfId="2" applyNumberFormat="1" applyFont="1" applyBorder="1" applyAlignment="1">
      <alignment horizontal="center" vertical="center" wrapText="1"/>
    </xf>
    <xf numFmtId="167" fontId="24" fillId="0" borderId="0" xfId="2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165" fontId="20" fillId="6" borderId="7" xfId="2" applyNumberFormat="1" applyFont="1" applyFill="1" applyBorder="1" applyAlignment="1">
      <alignment horizontal="center" vertical="center"/>
    </xf>
    <xf numFmtId="165" fontId="20" fillId="6" borderId="8" xfId="2" applyNumberFormat="1" applyFont="1" applyFill="1" applyBorder="1" applyAlignment="1">
      <alignment horizontal="center" vertical="center"/>
    </xf>
    <xf numFmtId="165" fontId="20" fillId="6" borderId="9" xfId="2" applyNumberFormat="1" applyFont="1" applyFill="1" applyBorder="1" applyAlignment="1">
      <alignment horizontal="center" vertical="center"/>
    </xf>
    <xf numFmtId="167" fontId="20" fillId="6" borderId="7" xfId="2" applyNumberFormat="1" applyFont="1" applyFill="1" applyBorder="1" applyAlignment="1">
      <alignment horizontal="center" vertical="center"/>
    </xf>
    <xf numFmtId="167" fontId="20" fillId="6" borderId="8" xfId="2" applyNumberFormat="1" applyFont="1" applyFill="1" applyBorder="1" applyAlignment="1">
      <alignment horizontal="center" vertical="center"/>
    </xf>
    <xf numFmtId="167" fontId="20" fillId="6" borderId="9" xfId="2" applyNumberFormat="1" applyFont="1" applyFill="1" applyBorder="1" applyAlignment="1">
      <alignment horizontal="center" vertical="center"/>
    </xf>
    <xf numFmtId="0" fontId="20" fillId="3" borderId="1" xfId="3" applyFont="1" applyFill="1" applyBorder="1" applyAlignment="1">
      <alignment horizontal="center" vertical="center" wrapText="1"/>
    </xf>
    <xf numFmtId="0" fontId="20" fillId="3" borderId="1" xfId="3" applyFont="1" applyFill="1" applyBorder="1" applyAlignment="1">
      <alignment horizontal="center" vertical="center"/>
    </xf>
    <xf numFmtId="0" fontId="20" fillId="6" borderId="1" xfId="3" applyFont="1" applyFill="1" applyBorder="1" applyAlignment="1">
      <alignment horizontal="center" vertical="center" wrapText="1"/>
    </xf>
    <xf numFmtId="0" fontId="32" fillId="17" borderId="11" xfId="0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/>
    </xf>
    <xf numFmtId="0" fontId="20" fillId="2" borderId="4" xfId="3" applyFont="1" applyFill="1" applyBorder="1" applyAlignment="1">
      <alignment horizontal="center" vertical="center" wrapText="1"/>
    </xf>
    <xf numFmtId="170" fontId="20" fillId="3" borderId="1" xfId="3" applyNumberFormat="1" applyFont="1" applyFill="1" applyBorder="1" applyAlignment="1">
      <alignment horizontal="center" vertical="center" wrapText="1"/>
    </xf>
    <xf numFmtId="166" fontId="20" fillId="3" borderId="1" xfId="3" applyNumberFormat="1" applyFont="1" applyFill="1" applyBorder="1" applyAlignment="1">
      <alignment horizontal="center" vertical="center" wrapText="1"/>
    </xf>
    <xf numFmtId="0" fontId="16" fillId="7" borderId="0" xfId="3" applyFont="1" applyFill="1" applyAlignment="1">
      <alignment horizontal="left" vertical="center" wrapText="1"/>
    </xf>
    <xf numFmtId="164" fontId="17" fillId="8" borderId="0" xfId="3" applyNumberFormat="1" applyFont="1" applyFill="1" applyAlignment="1">
      <alignment horizontal="right" vertical="center" wrapText="1"/>
    </xf>
    <xf numFmtId="170" fontId="20" fillId="2" borderId="3" xfId="3" applyNumberFormat="1" applyFont="1" applyFill="1" applyBorder="1" applyAlignment="1">
      <alignment horizontal="center" vertical="center" wrapText="1"/>
    </xf>
    <xf numFmtId="166" fontId="20" fillId="2" borderId="1" xfId="3" applyNumberFormat="1" applyFont="1" applyFill="1" applyBorder="1" applyAlignment="1">
      <alignment horizontal="center" vertical="center" wrapText="1"/>
    </xf>
    <xf numFmtId="0" fontId="5" fillId="9" borderId="0" xfId="1" applyNumberFormat="1" applyFont="1" applyFill="1" applyAlignment="1">
      <alignment horizontal="left" vertical="center"/>
    </xf>
    <xf numFmtId="10" fontId="17" fillId="8" borderId="0" xfId="3" applyNumberFormat="1" applyFont="1" applyFill="1" applyAlignment="1">
      <alignment horizontal="right" vertical="center" wrapText="1"/>
    </xf>
    <xf numFmtId="49" fontId="5" fillId="9" borderId="0" xfId="1" applyNumberFormat="1" applyFont="1" applyFill="1" applyAlignment="1">
      <alignment horizontal="left" vertical="center"/>
    </xf>
    <xf numFmtId="0" fontId="15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center"/>
    </xf>
    <xf numFmtId="167" fontId="5" fillId="9" borderId="0" xfId="1" applyNumberFormat="1" applyFont="1" applyFill="1" applyAlignment="1">
      <alignment horizontal="right" vertical="center"/>
    </xf>
  </cellXfs>
  <cellStyles count="8">
    <cellStyle name="Bad" xfId="6" builtinId="27"/>
    <cellStyle name="Comma" xfId="1" builtinId="3"/>
    <cellStyle name="Comma 2" xfId="2" xr:uid="{00000000-0005-0000-0000-000001000000}"/>
    <cellStyle name="Good" xfId="5" builtinId="26"/>
    <cellStyle name="Neutral" xfId="7" builtinId="28"/>
    <cellStyle name="Normal" xfId="0" builtinId="0"/>
    <cellStyle name="Normal 2" xfId="3" xr:uid="{00000000-0005-0000-0000-000003000000}"/>
    <cellStyle name="Percent" xfId="4" builtinId="5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0"/>
  <sheetViews>
    <sheetView tabSelected="1" topLeftCell="B13" zoomScale="55" zoomScaleNormal="55" workbookViewId="0">
      <selection activeCell="R26" sqref="R26"/>
    </sheetView>
  </sheetViews>
  <sheetFormatPr defaultColWidth="9.140625" defaultRowHeight="16.5" x14ac:dyDescent="0.3"/>
  <cols>
    <col min="1" max="1" width="4.85546875" style="2" customWidth="1"/>
    <col min="2" max="2" width="20.28515625" style="37" bestFit="1" customWidth="1"/>
    <col min="3" max="3" width="17.42578125" style="3" bestFit="1" customWidth="1"/>
    <col min="4" max="4" width="12.7109375" style="2" customWidth="1"/>
    <col min="5" max="5" width="32.5703125" style="2" customWidth="1"/>
    <col min="6" max="6" width="24.140625" style="2" customWidth="1"/>
    <col min="7" max="7" width="14.7109375" style="2" bestFit="1" customWidth="1"/>
    <col min="8" max="8" width="7.85546875" style="2" customWidth="1"/>
    <col min="9" max="9" width="10.28515625" style="2" bestFit="1" customWidth="1"/>
    <col min="10" max="10" width="7.85546875" style="2" customWidth="1"/>
    <col min="11" max="11" width="8.7109375" style="2" customWidth="1"/>
    <col min="12" max="12" width="18.7109375" style="2" customWidth="1"/>
    <col min="13" max="13" width="15.7109375" style="3" customWidth="1"/>
    <col min="14" max="14" width="12.7109375" style="38" customWidth="1"/>
    <col min="15" max="15" width="15.7109375" style="2" customWidth="1"/>
    <col min="16" max="16" width="21.28515625" style="2" customWidth="1"/>
    <col min="17" max="17" width="12.140625" style="2" bestFit="1" customWidth="1"/>
    <col min="18" max="18" width="8.42578125" style="2" customWidth="1"/>
    <col min="19" max="19" width="10.28515625" style="2" bestFit="1" customWidth="1"/>
    <col min="20" max="20" width="8" style="2" customWidth="1"/>
    <col min="21" max="21" width="8.7109375" style="2" customWidth="1"/>
    <col min="22" max="23" width="18.7109375" style="2" customWidth="1"/>
    <col min="24" max="24" width="15.7109375" style="2" customWidth="1"/>
    <col min="25" max="25" width="72.42578125" style="3" customWidth="1"/>
    <col min="26" max="26" width="40.7109375" style="3" customWidth="1"/>
    <col min="27" max="27" width="188" style="2" customWidth="1"/>
    <col min="28" max="32" width="9.140625" style="2"/>
    <col min="33" max="33" width="17.42578125" style="2" customWidth="1"/>
    <col min="34" max="34" width="12.28515625" style="2" customWidth="1"/>
    <col min="35" max="35" width="15" style="2" customWidth="1"/>
    <col min="36" max="16384" width="9.140625" style="2"/>
  </cols>
  <sheetData>
    <row r="1" spans="1:34" s="1" customFormat="1" ht="36" x14ac:dyDescent="0.25">
      <c r="B1" s="167" t="s">
        <v>31</v>
      </c>
      <c r="C1" s="167"/>
      <c r="D1" s="167"/>
      <c r="E1" s="167"/>
      <c r="F1" s="49" t="s">
        <v>55</v>
      </c>
      <c r="G1" s="49"/>
      <c r="H1" s="49"/>
      <c r="I1" s="49"/>
      <c r="J1" s="49"/>
      <c r="K1" s="49"/>
      <c r="L1" s="49"/>
      <c r="M1" s="49"/>
      <c r="N1" s="49"/>
      <c r="O1" s="50"/>
      <c r="P1" s="48"/>
      <c r="Q1" s="51" t="s">
        <v>29</v>
      </c>
      <c r="R1" s="52" t="s">
        <v>30</v>
      </c>
      <c r="S1" s="48"/>
      <c r="T1" s="48"/>
      <c r="U1" s="48"/>
      <c r="V1" s="49"/>
      <c r="W1" s="49"/>
      <c r="X1" s="49"/>
      <c r="Y1" s="48"/>
      <c r="Z1" s="48"/>
    </row>
    <row r="2" spans="1:34" s="1" customFormat="1" ht="30" customHeight="1" x14ac:dyDescent="0.25">
      <c r="B2" s="168" t="s">
        <v>0</v>
      </c>
      <c r="C2" s="168"/>
      <c r="D2" s="169">
        <v>16000</v>
      </c>
      <c r="E2" s="169"/>
      <c r="F2" s="131">
        <v>1800</v>
      </c>
      <c r="G2" s="160" t="s">
        <v>1</v>
      </c>
      <c r="H2" s="160"/>
      <c r="I2" s="160"/>
      <c r="J2" s="164" t="s">
        <v>44</v>
      </c>
      <c r="K2" s="164"/>
      <c r="L2" s="164"/>
      <c r="M2" s="164"/>
      <c r="N2" s="53"/>
      <c r="O2" s="53"/>
      <c r="P2" s="54" t="s">
        <v>32</v>
      </c>
      <c r="Q2" s="115">
        <v>8.0000000000000004E-4</v>
      </c>
      <c r="R2" s="104">
        <v>8</v>
      </c>
      <c r="S2" s="48"/>
      <c r="T2" s="48"/>
      <c r="V2" s="53"/>
      <c r="W2" s="53"/>
      <c r="X2" s="53"/>
      <c r="Y2" s="55"/>
      <c r="Z2" s="55"/>
    </row>
    <row r="3" spans="1:34" s="1" customFormat="1" ht="30" customHeight="1" x14ac:dyDescent="0.25">
      <c r="B3" s="160" t="s">
        <v>2</v>
      </c>
      <c r="C3" s="160"/>
      <c r="D3" s="161">
        <f>W69</f>
        <v>-321.94480599999952</v>
      </c>
      <c r="E3" s="161"/>
      <c r="F3" s="129">
        <v>214</v>
      </c>
      <c r="G3" s="160" t="s">
        <v>3</v>
      </c>
      <c r="H3" s="160"/>
      <c r="I3" s="160"/>
      <c r="J3" s="166"/>
      <c r="K3" s="166"/>
      <c r="L3" s="166"/>
      <c r="M3" s="166"/>
      <c r="N3" s="57"/>
      <c r="O3" s="57"/>
      <c r="P3" s="58"/>
      <c r="Q3" s="59"/>
      <c r="R3" s="59"/>
      <c r="S3" s="60"/>
      <c r="T3" s="61"/>
      <c r="V3" s="62"/>
      <c r="W3" s="62"/>
      <c r="X3" s="62"/>
      <c r="Y3" s="55"/>
      <c r="Z3" s="55"/>
    </row>
    <row r="4" spans="1:34" s="1" customFormat="1" ht="30" customHeight="1" x14ac:dyDescent="0.25">
      <c r="B4" s="160" t="s">
        <v>28</v>
      </c>
      <c r="C4" s="160"/>
      <c r="D4" s="161">
        <f>D2+D3</f>
        <v>15678.055194</v>
      </c>
      <c r="E4" s="161"/>
      <c r="F4" s="130">
        <f>W69-F3</f>
        <v>-535.94480599999952</v>
      </c>
      <c r="G4" s="160" t="s">
        <v>5</v>
      </c>
      <c r="H4" s="160"/>
      <c r="I4" s="160"/>
      <c r="J4" s="164" t="s">
        <v>43</v>
      </c>
      <c r="K4" s="164"/>
      <c r="L4" s="164"/>
      <c r="M4" s="164"/>
      <c r="N4" s="57"/>
      <c r="O4" s="57"/>
      <c r="Q4" s="59"/>
      <c r="R4" s="59"/>
      <c r="S4" s="60"/>
      <c r="T4" s="61"/>
      <c r="V4" s="62"/>
      <c r="W4" s="62"/>
      <c r="X4" s="62"/>
      <c r="Y4" s="55"/>
      <c r="Z4" s="55"/>
    </row>
    <row r="5" spans="1:34" s="1" customFormat="1" ht="63" customHeight="1" x14ac:dyDescent="0.25">
      <c r="B5" s="160" t="s">
        <v>6</v>
      </c>
      <c r="C5" s="160"/>
      <c r="D5" s="165">
        <f>D3/D2</f>
        <v>-2.0121550374999971E-2</v>
      </c>
      <c r="E5" s="165"/>
      <c r="F5" s="56" t="s">
        <v>60</v>
      </c>
      <c r="G5" s="63"/>
      <c r="H5" s="63"/>
      <c r="I5" s="63"/>
      <c r="J5" s="63"/>
      <c r="K5" s="63"/>
      <c r="L5" s="62"/>
      <c r="M5" s="57"/>
      <c r="N5" s="57"/>
      <c r="O5" s="57"/>
      <c r="P5" s="141"/>
      <c r="Q5" s="141"/>
      <c r="R5" s="59"/>
      <c r="S5" s="142"/>
      <c r="T5" s="142"/>
      <c r="U5" s="142"/>
      <c r="V5" s="142"/>
      <c r="W5" s="62"/>
      <c r="X5" s="62"/>
      <c r="Y5" s="55"/>
      <c r="Z5" s="55"/>
    </row>
    <row r="6" spans="1:34" s="1" customFormat="1" ht="87" customHeight="1" x14ac:dyDescent="0.25">
      <c r="B6" s="160" t="s">
        <v>4</v>
      </c>
      <c r="C6" s="160"/>
      <c r="D6" s="161">
        <f>D2-L69+V69</f>
        <v>15678.055194000015</v>
      </c>
      <c r="E6" s="161"/>
      <c r="F6" s="132">
        <f>D6-F2</f>
        <v>13878.055194000015</v>
      </c>
      <c r="G6" s="63"/>
      <c r="H6" s="63"/>
      <c r="I6" s="63"/>
      <c r="J6" s="63"/>
      <c r="K6" s="63"/>
      <c r="L6" s="62"/>
      <c r="M6" s="57"/>
      <c r="N6" s="57"/>
      <c r="O6" s="57"/>
      <c r="P6" s="141"/>
      <c r="Q6" s="141"/>
      <c r="R6" s="59"/>
      <c r="S6" s="142"/>
      <c r="T6" s="142"/>
      <c r="U6" s="142"/>
      <c r="V6" s="142"/>
      <c r="W6" s="62"/>
      <c r="X6" s="62"/>
      <c r="Y6" s="55"/>
      <c r="Z6" s="55"/>
    </row>
    <row r="7" spans="1:34" ht="30" customHeight="1" x14ac:dyDescent="0.3">
      <c r="B7" s="64"/>
      <c r="C7" s="65"/>
      <c r="D7" s="66"/>
      <c r="E7" s="67"/>
      <c r="F7" s="67"/>
      <c r="G7" s="67"/>
      <c r="H7" s="67"/>
      <c r="I7" s="67"/>
      <c r="J7" s="67"/>
      <c r="K7" s="67"/>
      <c r="L7" s="67"/>
      <c r="M7" s="67"/>
      <c r="N7" s="66"/>
      <c r="O7" s="68"/>
      <c r="P7" s="69"/>
      <c r="Q7" s="69"/>
      <c r="R7" s="69"/>
      <c r="S7" s="70"/>
      <c r="T7" s="70"/>
      <c r="V7" s="67"/>
      <c r="W7" s="67"/>
      <c r="X7" s="67"/>
    </row>
    <row r="8" spans="1:34" s="4" customFormat="1" ht="20.100000000000001" customHeight="1" x14ac:dyDescent="0.25">
      <c r="B8" s="153" t="s">
        <v>7</v>
      </c>
      <c r="C8" s="162" t="s">
        <v>8</v>
      </c>
      <c r="D8" s="163" t="s">
        <v>9</v>
      </c>
      <c r="E8" s="155" t="s">
        <v>33</v>
      </c>
      <c r="F8" s="155" t="s">
        <v>10</v>
      </c>
      <c r="G8" s="156" t="s">
        <v>11</v>
      </c>
      <c r="H8" s="156"/>
      <c r="I8" s="156"/>
      <c r="J8" s="156"/>
      <c r="K8" s="156"/>
      <c r="L8" s="157" t="s">
        <v>12</v>
      </c>
      <c r="M8" s="158" t="s">
        <v>13</v>
      </c>
      <c r="N8" s="159" t="s">
        <v>9</v>
      </c>
      <c r="O8" s="151" t="s">
        <v>33</v>
      </c>
      <c r="P8" s="151" t="s">
        <v>10</v>
      </c>
      <c r="Q8" s="152" t="s">
        <v>11</v>
      </c>
      <c r="R8" s="152"/>
      <c r="S8" s="152"/>
      <c r="T8" s="152"/>
      <c r="U8" s="152"/>
      <c r="V8" s="151" t="s">
        <v>14</v>
      </c>
      <c r="W8" s="153" t="s">
        <v>15</v>
      </c>
      <c r="X8" s="153" t="s">
        <v>6</v>
      </c>
      <c r="Y8" s="144" t="s">
        <v>16</v>
      </c>
      <c r="Z8" s="144" t="s">
        <v>17</v>
      </c>
      <c r="AA8" s="154" t="s">
        <v>49</v>
      </c>
    </row>
    <row r="9" spans="1:34" s="5" customFormat="1" ht="28.5" customHeight="1" x14ac:dyDescent="0.25">
      <c r="B9" s="153"/>
      <c r="C9" s="162"/>
      <c r="D9" s="163"/>
      <c r="E9" s="155"/>
      <c r="F9" s="155"/>
      <c r="G9" s="71" t="s">
        <v>18</v>
      </c>
      <c r="H9" s="71" t="s">
        <v>19</v>
      </c>
      <c r="I9" s="71" t="s">
        <v>20</v>
      </c>
      <c r="J9" s="71" t="s">
        <v>21</v>
      </c>
      <c r="K9" s="71" t="s">
        <v>22</v>
      </c>
      <c r="L9" s="157"/>
      <c r="M9" s="158"/>
      <c r="N9" s="159"/>
      <c r="O9" s="151"/>
      <c r="P9" s="151"/>
      <c r="Q9" s="72" t="s">
        <v>18</v>
      </c>
      <c r="R9" s="72" t="s">
        <v>19</v>
      </c>
      <c r="S9" s="72" t="s">
        <v>20</v>
      </c>
      <c r="T9" s="72" t="s">
        <v>21</v>
      </c>
      <c r="U9" s="72" t="s">
        <v>22</v>
      </c>
      <c r="V9" s="151"/>
      <c r="W9" s="153"/>
      <c r="X9" s="153"/>
      <c r="Y9" s="144"/>
      <c r="Z9" s="144"/>
      <c r="AA9" s="154"/>
    </row>
    <row r="10" spans="1:34" s="5" customFormat="1" ht="50.25" customHeight="1" x14ac:dyDescent="0.25">
      <c r="B10" s="124" t="s">
        <v>34</v>
      </c>
      <c r="C10" s="106"/>
      <c r="D10" s="107">
        <v>0.62</v>
      </c>
      <c r="E10" s="108">
        <v>1400</v>
      </c>
      <c r="F10" s="39">
        <f t="shared" ref="F10:F67" si="0">D10*E10</f>
        <v>868</v>
      </c>
      <c r="G10" s="103">
        <f t="shared" ref="G10:G68" si="1">IF(D10&gt;0,IF(F10*$Q$2&gt;=$R$2,F10*$Q$2,$R$2),0)</f>
        <v>8</v>
      </c>
      <c r="H10" s="40">
        <f t="shared" ref="H10:H15" si="2">0.06*G10</f>
        <v>0.48</v>
      </c>
      <c r="I10" s="40">
        <f t="shared" ref="I10:I67" si="3">IF(F10=0,0,MIN(200,MAX(1,ROUNDUP(F10/1000,0))))</f>
        <v>1</v>
      </c>
      <c r="J10" s="40">
        <f t="shared" ref="J10:J67" si="4">0.0003*F10</f>
        <v>0.26039999999999996</v>
      </c>
      <c r="K10" s="41">
        <f t="shared" ref="K10:K68" si="5">0.06*J10</f>
        <v>1.5623999999999997E-2</v>
      </c>
      <c r="L10" s="42">
        <f t="shared" ref="L10:L67" si="6">SUM(F10:K10)</f>
        <v>877.75602400000002</v>
      </c>
      <c r="M10" s="106"/>
      <c r="N10" s="107">
        <v>0.51</v>
      </c>
      <c r="O10" s="108">
        <f>E10</f>
        <v>1400</v>
      </c>
      <c r="P10" s="43">
        <f t="shared" ref="P10:P68" si="7">N10*O10</f>
        <v>714</v>
      </c>
      <c r="Q10" s="103">
        <f t="shared" ref="Q10:Q68" si="8">IF(N10&gt;0,IF(P10*$Q$2&gt;=$R$2,P10*$Q$2,$R$2),0)</f>
        <v>8</v>
      </c>
      <c r="R10" s="40">
        <f t="shared" ref="R10:R15" si="9">0.06*Q10</f>
        <v>0.48</v>
      </c>
      <c r="S10" s="40">
        <f t="shared" ref="S10:S68" si="10">IF(P10=0,0,MIN(200,MAX(1,ROUNDUP(P10/1000,0))))</f>
        <v>1</v>
      </c>
      <c r="T10" s="40">
        <f t="shared" ref="T10:T68" si="11">0.0003*P10</f>
        <v>0.21419999999999997</v>
      </c>
      <c r="U10" s="41">
        <f t="shared" ref="U10:U68" si="12">0.06*T10</f>
        <v>1.2851999999999997E-2</v>
      </c>
      <c r="V10" s="42">
        <f t="shared" ref="V10:V68" si="13">P10-SUM(Q10:U10)</f>
        <v>704.29294800000002</v>
      </c>
      <c r="W10" s="44">
        <f t="shared" ref="W10:W68" si="14">IF(V10=0,0,V10-L10)</f>
        <v>-173.463076</v>
      </c>
      <c r="X10" s="45">
        <f t="shared" ref="X10:X68" si="15">W10/L10</f>
        <v>-0.19762106013185277</v>
      </c>
      <c r="Y10" s="118" t="s">
        <v>40</v>
      </c>
      <c r="Z10" s="121" t="s">
        <v>47</v>
      </c>
      <c r="AA10" s="123" t="s">
        <v>50</v>
      </c>
      <c r="AF10" s="102"/>
      <c r="AG10" s="102"/>
      <c r="AH10" s="102"/>
    </row>
    <row r="11" spans="1:34" s="5" customFormat="1" ht="50.25" customHeight="1" x14ac:dyDescent="0.25">
      <c r="B11" s="124" t="s">
        <v>34</v>
      </c>
      <c r="C11" s="106"/>
      <c r="D11" s="107">
        <v>0.61499999999999999</v>
      </c>
      <c r="E11" s="108">
        <v>1600</v>
      </c>
      <c r="F11" s="39">
        <f t="shared" ref="F11:F12" si="16">D11*E11</f>
        <v>984</v>
      </c>
      <c r="G11" s="103">
        <f t="shared" ref="G11:G12" si="17">IF(D11&gt;0,IF(F11*$Q$2&gt;=$R$2,F11*$Q$2,$R$2),0)</f>
        <v>8</v>
      </c>
      <c r="H11" s="40">
        <f t="shared" ref="H11:H12" si="18">0.06*G11</f>
        <v>0.48</v>
      </c>
      <c r="I11" s="40">
        <f t="shared" ref="I11:I12" si="19">IF(F11=0,0,MIN(200,MAX(1,ROUNDUP(F11/1000,0))))</f>
        <v>1</v>
      </c>
      <c r="J11" s="40">
        <f t="shared" ref="J11:J12" si="20">0.0003*F11</f>
        <v>0.29519999999999996</v>
      </c>
      <c r="K11" s="41">
        <f t="shared" ref="K11:K12" si="21">0.06*J11</f>
        <v>1.7711999999999999E-2</v>
      </c>
      <c r="L11" s="42">
        <f t="shared" ref="L11:L12" si="22">SUM(F11:K11)</f>
        <v>993.792912</v>
      </c>
      <c r="M11" s="106"/>
      <c r="N11" s="107">
        <v>0.51</v>
      </c>
      <c r="O11" s="108">
        <f t="shared" ref="O11:O12" si="23">E11</f>
        <v>1600</v>
      </c>
      <c r="P11" s="43">
        <f t="shared" ref="P11:P12" si="24">N11*O11</f>
        <v>816</v>
      </c>
      <c r="Q11" s="103">
        <f t="shared" ref="Q11:Q12" si="25">IF(N11&gt;0,IF(P11*$Q$2&gt;=$R$2,P11*$Q$2,$R$2),0)</f>
        <v>8</v>
      </c>
      <c r="R11" s="40">
        <f t="shared" ref="R11:R12" si="26">0.06*Q11</f>
        <v>0.48</v>
      </c>
      <c r="S11" s="40">
        <f t="shared" ref="S11:S12" si="27">IF(P11=0,0,MIN(200,MAX(1,ROUNDUP(P11/1000,0))))</f>
        <v>1</v>
      </c>
      <c r="T11" s="40">
        <f t="shared" ref="T11:T12" si="28">0.0003*P11</f>
        <v>0.24479999999999999</v>
      </c>
      <c r="U11" s="41">
        <f t="shared" ref="U11:U12" si="29">0.06*T11</f>
        <v>1.4688E-2</v>
      </c>
      <c r="V11" s="42">
        <f t="shared" ref="V11:V12" si="30">P11-SUM(Q11:U11)</f>
        <v>806.26051199999995</v>
      </c>
      <c r="W11" s="44">
        <f t="shared" ref="W11:W12" si="31">IF(V11=0,0,V11-L11)</f>
        <v>-187.53240000000005</v>
      </c>
      <c r="X11" s="45">
        <f t="shared" ref="X11:X12" si="32">W11/L11</f>
        <v>-0.18870370047477261</v>
      </c>
      <c r="Y11" s="118" t="s">
        <v>40</v>
      </c>
      <c r="Z11" s="121" t="s">
        <v>47</v>
      </c>
      <c r="AA11" s="123" t="s">
        <v>50</v>
      </c>
      <c r="AF11" s="102"/>
      <c r="AG11" s="102"/>
      <c r="AH11" s="102"/>
    </row>
    <row r="12" spans="1:34" s="5" customFormat="1" ht="50.25" customHeight="1" x14ac:dyDescent="0.25">
      <c r="B12" s="124" t="s">
        <v>34</v>
      </c>
      <c r="C12" s="106"/>
      <c r="D12" s="107">
        <v>0.505</v>
      </c>
      <c r="E12" s="108">
        <v>3300</v>
      </c>
      <c r="F12" s="39">
        <f t="shared" si="16"/>
        <v>1666.5</v>
      </c>
      <c r="G12" s="103">
        <f t="shared" si="17"/>
        <v>8</v>
      </c>
      <c r="H12" s="40">
        <f t="shared" si="18"/>
        <v>0.48</v>
      </c>
      <c r="I12" s="40">
        <f t="shared" si="19"/>
        <v>2</v>
      </c>
      <c r="J12" s="40">
        <f t="shared" si="20"/>
        <v>0.49994999999999995</v>
      </c>
      <c r="K12" s="41">
        <f t="shared" si="21"/>
        <v>2.9996999999999996E-2</v>
      </c>
      <c r="L12" s="42">
        <f t="shared" si="22"/>
        <v>1677.509947</v>
      </c>
      <c r="M12" s="106"/>
      <c r="N12" s="107">
        <v>0.53</v>
      </c>
      <c r="O12" s="108">
        <f t="shared" si="23"/>
        <v>3300</v>
      </c>
      <c r="P12" s="43">
        <f t="shared" si="24"/>
        <v>1749</v>
      </c>
      <c r="Q12" s="103">
        <f t="shared" si="25"/>
        <v>8</v>
      </c>
      <c r="R12" s="40">
        <f t="shared" si="26"/>
        <v>0.48</v>
      </c>
      <c r="S12" s="40">
        <f t="shared" si="27"/>
        <v>2</v>
      </c>
      <c r="T12" s="40">
        <f t="shared" si="28"/>
        <v>0.52469999999999994</v>
      </c>
      <c r="U12" s="41">
        <f t="shared" si="29"/>
        <v>3.1481999999999996E-2</v>
      </c>
      <c r="V12" s="42">
        <f t="shared" si="30"/>
        <v>1737.9638179999999</v>
      </c>
      <c r="W12" s="44">
        <f t="shared" si="31"/>
        <v>60.453870999999936</v>
      </c>
      <c r="X12" s="45">
        <f t="shared" si="32"/>
        <v>3.6037861419607985E-2</v>
      </c>
      <c r="Y12" s="119" t="s">
        <v>46</v>
      </c>
      <c r="Z12" s="121" t="s">
        <v>47</v>
      </c>
      <c r="AA12" s="123" t="s">
        <v>52</v>
      </c>
      <c r="AF12" s="102"/>
      <c r="AG12" s="102"/>
      <c r="AH12" s="102"/>
    </row>
    <row r="13" spans="1:34" s="5" customFormat="1" ht="50.25" customHeight="1" x14ac:dyDescent="0.25">
      <c r="A13" s="5">
        <v>3</v>
      </c>
      <c r="B13" s="125" t="s">
        <v>35</v>
      </c>
      <c r="C13" s="106"/>
      <c r="D13" s="107">
        <v>0.80500000000000005</v>
      </c>
      <c r="E13" s="108">
        <v>4600</v>
      </c>
      <c r="F13" s="39">
        <f t="shared" si="0"/>
        <v>3703</v>
      </c>
      <c r="G13" s="103">
        <f t="shared" si="1"/>
        <v>8</v>
      </c>
      <c r="H13" s="40">
        <f t="shared" si="2"/>
        <v>0.48</v>
      </c>
      <c r="I13" s="40">
        <f t="shared" si="3"/>
        <v>4</v>
      </c>
      <c r="J13" s="40">
        <f t="shared" si="4"/>
        <v>1.1109</v>
      </c>
      <c r="K13" s="41">
        <f t="shared" si="5"/>
        <v>6.6653999999999991E-2</v>
      </c>
      <c r="L13" s="47">
        <f t="shared" si="6"/>
        <v>3716.6575540000003</v>
      </c>
      <c r="M13" s="113"/>
      <c r="N13" s="107">
        <v>0.92500000000000004</v>
      </c>
      <c r="O13" s="108">
        <f t="shared" ref="O13:O68" si="33">E13</f>
        <v>4600</v>
      </c>
      <c r="P13" s="43">
        <f t="shared" si="7"/>
        <v>4255</v>
      </c>
      <c r="Q13" s="103">
        <f t="shared" si="8"/>
        <v>8</v>
      </c>
      <c r="R13" s="40">
        <f t="shared" si="9"/>
        <v>0.48</v>
      </c>
      <c r="S13" s="40">
        <f t="shared" si="10"/>
        <v>5</v>
      </c>
      <c r="T13" s="40">
        <f t="shared" si="11"/>
        <v>1.2765</v>
      </c>
      <c r="U13" s="41">
        <f t="shared" si="12"/>
        <v>7.6589999999999991E-2</v>
      </c>
      <c r="V13" s="42">
        <f t="shared" si="13"/>
        <v>4240.1669099999999</v>
      </c>
      <c r="W13" s="44">
        <f t="shared" si="14"/>
        <v>523.50935599999957</v>
      </c>
      <c r="X13" s="45">
        <f t="shared" si="15"/>
        <v>0.14085488060006496</v>
      </c>
      <c r="Y13" s="116" t="s">
        <v>41</v>
      </c>
      <c r="Z13" s="121" t="s">
        <v>47</v>
      </c>
      <c r="AA13" s="123" t="s">
        <v>53</v>
      </c>
      <c r="AF13" s="102"/>
      <c r="AG13" s="102"/>
      <c r="AH13" s="102"/>
    </row>
    <row r="14" spans="1:34" s="5" customFormat="1" ht="50.25" customHeight="1" x14ac:dyDescent="0.25">
      <c r="B14" s="126" t="s">
        <v>37</v>
      </c>
      <c r="C14" s="106"/>
      <c r="D14" s="107">
        <v>0.29499999999999998</v>
      </c>
      <c r="E14" s="108">
        <v>13500</v>
      </c>
      <c r="F14" s="39">
        <f t="shared" si="0"/>
        <v>3982.5</v>
      </c>
      <c r="G14" s="103">
        <f t="shared" si="1"/>
        <v>8</v>
      </c>
      <c r="H14" s="40">
        <f t="shared" si="2"/>
        <v>0.48</v>
      </c>
      <c r="I14" s="40">
        <f t="shared" si="3"/>
        <v>4</v>
      </c>
      <c r="J14" s="40">
        <f t="shared" si="4"/>
        <v>1.19475</v>
      </c>
      <c r="K14" s="41">
        <f t="shared" si="5"/>
        <v>7.1684999999999999E-2</v>
      </c>
      <c r="L14" s="47">
        <f t="shared" si="6"/>
        <v>3996.246435</v>
      </c>
      <c r="M14" s="113"/>
      <c r="N14" s="107">
        <v>0.29499999999999998</v>
      </c>
      <c r="O14" s="108">
        <f t="shared" si="33"/>
        <v>13500</v>
      </c>
      <c r="P14" s="43">
        <f t="shared" si="7"/>
        <v>3982.5</v>
      </c>
      <c r="Q14" s="103">
        <f t="shared" si="8"/>
        <v>8</v>
      </c>
      <c r="R14" s="40">
        <f t="shared" si="9"/>
        <v>0.48</v>
      </c>
      <c r="S14" s="40">
        <f t="shared" si="10"/>
        <v>4</v>
      </c>
      <c r="T14" s="40">
        <f t="shared" si="11"/>
        <v>1.19475</v>
      </c>
      <c r="U14" s="41">
        <f t="shared" si="12"/>
        <v>7.1684999999999999E-2</v>
      </c>
      <c r="V14" s="42">
        <f t="shared" si="13"/>
        <v>3968.753565</v>
      </c>
      <c r="W14" s="44">
        <f t="shared" si="14"/>
        <v>-27.492870000000039</v>
      </c>
      <c r="X14" s="45">
        <f t="shared" si="15"/>
        <v>-6.8796733252512836E-3</v>
      </c>
      <c r="Y14" s="117" t="s">
        <v>41</v>
      </c>
      <c r="Z14" s="121" t="s">
        <v>47</v>
      </c>
      <c r="AA14" s="123" t="s">
        <v>57</v>
      </c>
      <c r="AF14" s="102"/>
      <c r="AG14" s="102"/>
      <c r="AH14" s="102"/>
    </row>
    <row r="15" spans="1:34" s="5" customFormat="1" ht="50.25" customHeight="1" x14ac:dyDescent="0.25">
      <c r="B15" s="124" t="s">
        <v>34</v>
      </c>
      <c r="C15" s="106"/>
      <c r="D15" s="107">
        <v>0.49</v>
      </c>
      <c r="E15" s="108">
        <v>8100</v>
      </c>
      <c r="F15" s="39">
        <f t="shared" si="0"/>
        <v>3969</v>
      </c>
      <c r="G15" s="103">
        <f t="shared" si="1"/>
        <v>8</v>
      </c>
      <c r="H15" s="40">
        <f t="shared" si="2"/>
        <v>0.48</v>
      </c>
      <c r="I15" s="40">
        <f t="shared" si="3"/>
        <v>4</v>
      </c>
      <c r="J15" s="40">
        <f t="shared" si="4"/>
        <v>1.1906999999999999</v>
      </c>
      <c r="K15" s="41">
        <f t="shared" si="5"/>
        <v>7.1441999999999992E-2</v>
      </c>
      <c r="L15" s="47">
        <f t="shared" si="6"/>
        <v>3982.7421420000001</v>
      </c>
      <c r="M15" s="113"/>
      <c r="N15" s="107">
        <v>0.42499999999999999</v>
      </c>
      <c r="O15" s="108">
        <f t="shared" si="33"/>
        <v>8100</v>
      </c>
      <c r="P15" s="43">
        <f t="shared" si="7"/>
        <v>3442.5</v>
      </c>
      <c r="Q15" s="103">
        <f t="shared" si="8"/>
        <v>8</v>
      </c>
      <c r="R15" s="40">
        <f t="shared" si="9"/>
        <v>0.48</v>
      </c>
      <c r="S15" s="40">
        <f t="shared" si="10"/>
        <v>4</v>
      </c>
      <c r="T15" s="40">
        <f t="shared" si="11"/>
        <v>1.0327499999999998</v>
      </c>
      <c r="U15" s="41">
        <f t="shared" si="12"/>
        <v>6.1964999999999985E-2</v>
      </c>
      <c r="V15" s="42">
        <f t="shared" si="13"/>
        <v>3428.9252849999998</v>
      </c>
      <c r="W15" s="44">
        <f t="shared" si="14"/>
        <v>-553.81685700000025</v>
      </c>
      <c r="X15" s="45">
        <f t="shared" si="15"/>
        <v>-0.13905415848034086</v>
      </c>
      <c r="Y15" s="118" t="s">
        <v>40</v>
      </c>
      <c r="Z15" s="121" t="s">
        <v>47</v>
      </c>
      <c r="AA15" s="123" t="s">
        <v>56</v>
      </c>
      <c r="AF15" s="102"/>
      <c r="AG15" s="102"/>
      <c r="AH15" s="102"/>
    </row>
    <row r="16" spans="1:34" s="5" customFormat="1" ht="50.25" customHeight="1" x14ac:dyDescent="0.25">
      <c r="A16" s="5">
        <v>4</v>
      </c>
      <c r="B16" s="127" t="s">
        <v>36</v>
      </c>
      <c r="C16" s="106"/>
      <c r="D16" s="107">
        <v>0.09</v>
      </c>
      <c r="E16" s="108">
        <v>33300</v>
      </c>
      <c r="F16" s="39">
        <f t="shared" ref="F16" si="34">D16*E16</f>
        <v>2997</v>
      </c>
      <c r="G16" s="103">
        <f t="shared" si="1"/>
        <v>8</v>
      </c>
      <c r="H16" s="40">
        <f t="shared" ref="H16" si="35">0.06*G16</f>
        <v>0.48</v>
      </c>
      <c r="I16" s="40">
        <f t="shared" ref="I16" si="36">IF(F16=0,0,MIN(200,MAX(1,ROUNDUP(F16/1000,0))))</f>
        <v>3</v>
      </c>
      <c r="J16" s="40">
        <f t="shared" ref="J16" si="37">0.0003*F16</f>
        <v>0.8990999999999999</v>
      </c>
      <c r="K16" s="41">
        <f t="shared" ref="K16" si="38">0.06*J16</f>
        <v>5.3945999999999994E-2</v>
      </c>
      <c r="L16" s="47">
        <f>SUM(F16:K16)</f>
        <v>3009.4330460000001</v>
      </c>
      <c r="M16" s="113"/>
      <c r="N16" s="107">
        <v>0.09</v>
      </c>
      <c r="O16" s="108">
        <f t="shared" si="33"/>
        <v>33300</v>
      </c>
      <c r="P16" s="43">
        <f t="shared" ref="P16" si="39">N16*O16</f>
        <v>2997</v>
      </c>
      <c r="Q16" s="103">
        <f t="shared" si="8"/>
        <v>8</v>
      </c>
      <c r="R16" s="40">
        <f t="shared" ref="R16" si="40">0.06*Q16</f>
        <v>0.48</v>
      </c>
      <c r="S16" s="40">
        <f t="shared" ref="S16" si="41">IF(P16=0,0,MIN(200,MAX(1,ROUNDUP(P16/1000,0))))</f>
        <v>3</v>
      </c>
      <c r="T16" s="40">
        <f t="shared" ref="T16" si="42">0.0003*P16</f>
        <v>0.8990999999999999</v>
      </c>
      <c r="U16" s="41">
        <f t="shared" ref="U16" si="43">0.06*T16</f>
        <v>5.3945999999999994E-2</v>
      </c>
      <c r="V16" s="42">
        <f t="shared" ref="V16" si="44">P16-SUM(Q16:U16)</f>
        <v>2984.5669539999999</v>
      </c>
      <c r="W16" s="44">
        <f t="shared" ref="W16:W17" si="45">IF(V16=0,0,V16-L16)</f>
        <v>-24.866092000000208</v>
      </c>
      <c r="X16" s="45">
        <f t="shared" ref="X16" si="46">W16/L16</f>
        <v>-8.2627164718122141E-3</v>
      </c>
      <c r="Y16" s="119" t="s">
        <v>41</v>
      </c>
      <c r="Z16" s="121" t="s">
        <v>47</v>
      </c>
      <c r="AA16" s="123" t="s">
        <v>58</v>
      </c>
      <c r="AF16" s="102"/>
      <c r="AG16" s="102"/>
      <c r="AH16" s="102"/>
    </row>
    <row r="17" spans="1:34" s="5" customFormat="1" ht="50.25" customHeight="1" x14ac:dyDescent="0.25">
      <c r="A17" s="5">
        <v>5</v>
      </c>
      <c r="B17" s="125" t="s">
        <v>38</v>
      </c>
      <c r="C17" s="106"/>
      <c r="D17" s="107">
        <v>2.69</v>
      </c>
      <c r="E17" s="108">
        <v>1300</v>
      </c>
      <c r="F17" s="39">
        <f t="shared" ref="F17:F26" si="47">D17*E17</f>
        <v>3497</v>
      </c>
      <c r="G17" s="103">
        <f t="shared" si="1"/>
        <v>8</v>
      </c>
      <c r="H17" s="40">
        <f t="shared" ref="H17:H26" si="48">0.06*G17</f>
        <v>0.48</v>
      </c>
      <c r="I17" s="40">
        <f t="shared" ref="I17:I26" si="49">IF(F17=0,0,MIN(200,MAX(1,ROUNDUP(F17/1000,0))))</f>
        <v>4</v>
      </c>
      <c r="J17" s="40">
        <f t="shared" ref="J17:J26" si="50">0.0003*F17</f>
        <v>1.0490999999999999</v>
      </c>
      <c r="K17" s="41">
        <f t="shared" ref="K17:K26" si="51">0.06*J17</f>
        <v>6.2945999999999988E-2</v>
      </c>
      <c r="L17" s="47">
        <f t="shared" ref="L17:L26" si="52">SUM(F17:K17)</f>
        <v>3510.5920460000002</v>
      </c>
      <c r="M17" s="113"/>
      <c r="N17" s="107">
        <v>2.79</v>
      </c>
      <c r="O17" s="108">
        <f t="shared" si="33"/>
        <v>1300</v>
      </c>
      <c r="P17" s="43">
        <f t="shared" ref="P17:P26" si="53">N17*O17</f>
        <v>3627</v>
      </c>
      <c r="Q17" s="103">
        <f t="shared" si="8"/>
        <v>8</v>
      </c>
      <c r="R17" s="40">
        <f t="shared" ref="R17:R26" si="54">0.06*Q17</f>
        <v>0.48</v>
      </c>
      <c r="S17" s="40">
        <f t="shared" ref="S17:S26" si="55">IF(P17=0,0,MIN(200,MAX(1,ROUNDUP(P17/1000,0))))</f>
        <v>4</v>
      </c>
      <c r="T17" s="40">
        <f t="shared" ref="T17:T26" si="56">0.0003*P17</f>
        <v>1.0880999999999998</v>
      </c>
      <c r="U17" s="41">
        <f t="shared" ref="U17:U26" si="57">0.06*T17</f>
        <v>6.5285999999999983E-2</v>
      </c>
      <c r="V17" s="42">
        <f t="shared" ref="V17:V26" si="58">P17-SUM(Q17:U17)</f>
        <v>3613.366614</v>
      </c>
      <c r="W17" s="44">
        <f t="shared" si="45"/>
        <v>102.77456799999982</v>
      </c>
      <c r="X17" s="45">
        <f t="shared" ref="X17:X26" si="59">W17/L17</f>
        <v>2.9275565674770462E-2</v>
      </c>
      <c r="Y17" s="46" t="s">
        <v>42</v>
      </c>
      <c r="Z17" s="121" t="s">
        <v>47</v>
      </c>
      <c r="AA17" s="123" t="s">
        <v>51</v>
      </c>
      <c r="AG17" s="143"/>
      <c r="AH17" s="143"/>
    </row>
    <row r="18" spans="1:34" s="5" customFormat="1" ht="50.25" customHeight="1" x14ac:dyDescent="0.25">
      <c r="A18" s="5">
        <v>6</v>
      </c>
      <c r="B18" s="124" t="s">
        <v>74</v>
      </c>
      <c r="C18" s="106"/>
      <c r="D18" s="107">
        <v>2.62</v>
      </c>
      <c r="E18" s="108">
        <v>1300</v>
      </c>
      <c r="F18" s="39">
        <f t="shared" si="47"/>
        <v>3406</v>
      </c>
      <c r="G18" s="103">
        <f t="shared" si="1"/>
        <v>8</v>
      </c>
      <c r="H18" s="40">
        <f t="shared" si="48"/>
        <v>0.48</v>
      </c>
      <c r="I18" s="40">
        <f t="shared" si="49"/>
        <v>4</v>
      </c>
      <c r="J18" s="40">
        <f t="shared" si="50"/>
        <v>1.0217999999999998</v>
      </c>
      <c r="K18" s="41">
        <f t="shared" si="51"/>
        <v>6.1307999999999988E-2</v>
      </c>
      <c r="L18" s="47">
        <f t="shared" si="52"/>
        <v>3419.5631079999998</v>
      </c>
      <c r="M18" s="113"/>
      <c r="N18" s="107">
        <v>2.56</v>
      </c>
      <c r="O18" s="108">
        <f t="shared" si="33"/>
        <v>1300</v>
      </c>
      <c r="P18" s="43">
        <f t="shared" si="53"/>
        <v>3328</v>
      </c>
      <c r="Q18" s="103">
        <f t="shared" si="8"/>
        <v>8</v>
      </c>
      <c r="R18" s="40">
        <f t="shared" si="54"/>
        <v>0.48</v>
      </c>
      <c r="S18" s="40">
        <f t="shared" si="55"/>
        <v>4</v>
      </c>
      <c r="T18" s="40">
        <f t="shared" si="56"/>
        <v>0.99839999999999995</v>
      </c>
      <c r="U18" s="41">
        <f t="shared" si="57"/>
        <v>5.9903999999999992E-2</v>
      </c>
      <c r="V18" s="42">
        <f t="shared" si="58"/>
        <v>3314.4616959999998</v>
      </c>
      <c r="W18" s="44">
        <f t="shared" ref="W18:W26" si="60">IF(V18=0,0,V18-L18)</f>
        <v>-105.10141199999998</v>
      </c>
      <c r="X18" s="45">
        <f t="shared" si="59"/>
        <v>-3.0735333339547768E-2</v>
      </c>
      <c r="Y18" s="120" t="s">
        <v>39</v>
      </c>
      <c r="Z18" s="121" t="s">
        <v>47</v>
      </c>
      <c r="AA18" s="123" t="s">
        <v>50</v>
      </c>
    </row>
    <row r="19" spans="1:34" s="5" customFormat="1" ht="50.25" customHeight="1" x14ac:dyDescent="0.25">
      <c r="B19" s="125" t="s">
        <v>62</v>
      </c>
      <c r="C19" s="106"/>
      <c r="D19" s="107">
        <v>1.03</v>
      </c>
      <c r="E19" s="108">
        <v>3300</v>
      </c>
      <c r="F19" s="39">
        <f t="shared" si="47"/>
        <v>3399</v>
      </c>
      <c r="G19" s="103">
        <f t="shared" si="1"/>
        <v>8</v>
      </c>
      <c r="H19" s="40">
        <f t="shared" si="48"/>
        <v>0.48</v>
      </c>
      <c r="I19" s="40">
        <f t="shared" si="49"/>
        <v>4</v>
      </c>
      <c r="J19" s="40">
        <f t="shared" si="50"/>
        <v>1.0196999999999998</v>
      </c>
      <c r="K19" s="41">
        <f t="shared" si="51"/>
        <v>6.1181999999999986E-2</v>
      </c>
      <c r="L19" s="47">
        <f t="shared" si="52"/>
        <v>3412.5608819999998</v>
      </c>
      <c r="M19" s="113"/>
      <c r="N19" s="107">
        <v>1.07</v>
      </c>
      <c r="O19" s="108">
        <f t="shared" si="33"/>
        <v>3300</v>
      </c>
      <c r="P19" s="43">
        <f t="shared" si="53"/>
        <v>3531</v>
      </c>
      <c r="Q19" s="103">
        <f t="shared" si="8"/>
        <v>8</v>
      </c>
      <c r="R19" s="40">
        <f t="shared" si="54"/>
        <v>0.48</v>
      </c>
      <c r="S19" s="40">
        <f t="shared" si="55"/>
        <v>4</v>
      </c>
      <c r="T19" s="40">
        <f t="shared" si="56"/>
        <v>1.0592999999999999</v>
      </c>
      <c r="U19" s="41">
        <f t="shared" si="57"/>
        <v>6.355799999999999E-2</v>
      </c>
      <c r="V19" s="42">
        <f t="shared" si="58"/>
        <v>3517.3971419999998</v>
      </c>
      <c r="W19" s="44">
        <f t="shared" si="60"/>
        <v>104.83626000000004</v>
      </c>
      <c r="X19" s="45">
        <f t="shared" si="59"/>
        <v>3.0720700267348387E-2</v>
      </c>
      <c r="Y19" s="120" t="s">
        <v>63</v>
      </c>
      <c r="Z19" s="121" t="s">
        <v>47</v>
      </c>
      <c r="AA19" s="123" t="s">
        <v>64</v>
      </c>
    </row>
    <row r="20" spans="1:34" s="5" customFormat="1" ht="50.25" customHeight="1" x14ac:dyDescent="0.25">
      <c r="A20" s="5">
        <v>7</v>
      </c>
      <c r="B20" s="128" t="s">
        <v>45</v>
      </c>
      <c r="C20" s="106"/>
      <c r="D20" s="107">
        <v>1.65</v>
      </c>
      <c r="E20" s="108">
        <v>2100</v>
      </c>
      <c r="F20" s="39">
        <f t="shared" si="47"/>
        <v>3465</v>
      </c>
      <c r="G20" s="103">
        <f t="shared" si="1"/>
        <v>8</v>
      </c>
      <c r="H20" s="40">
        <f t="shared" si="48"/>
        <v>0.48</v>
      </c>
      <c r="I20" s="40">
        <f t="shared" si="49"/>
        <v>4</v>
      </c>
      <c r="J20" s="40">
        <f t="shared" si="50"/>
        <v>1.0394999999999999</v>
      </c>
      <c r="K20" s="41">
        <f t="shared" si="51"/>
        <v>6.2369999999999988E-2</v>
      </c>
      <c r="L20" s="47">
        <f t="shared" si="52"/>
        <v>3478.58187</v>
      </c>
      <c r="M20" s="113"/>
      <c r="N20" s="107">
        <v>1.35</v>
      </c>
      <c r="O20" s="108">
        <v>2100</v>
      </c>
      <c r="P20" s="43">
        <f t="shared" si="53"/>
        <v>2835</v>
      </c>
      <c r="Q20" s="103">
        <f t="shared" si="8"/>
        <v>8</v>
      </c>
      <c r="R20" s="40">
        <f t="shared" si="54"/>
        <v>0.48</v>
      </c>
      <c r="S20" s="40">
        <f t="shared" si="55"/>
        <v>3</v>
      </c>
      <c r="T20" s="40">
        <f t="shared" si="56"/>
        <v>0.85049999999999992</v>
      </c>
      <c r="U20" s="41">
        <f t="shared" si="57"/>
        <v>5.1029999999999992E-2</v>
      </c>
      <c r="V20" s="42">
        <f t="shared" si="58"/>
        <v>2822.6184699999999</v>
      </c>
      <c r="W20" s="44">
        <f t="shared" si="60"/>
        <v>-655.96340000000009</v>
      </c>
      <c r="X20" s="45">
        <f t="shared" si="59"/>
        <v>-0.18857207463109099</v>
      </c>
      <c r="Y20" s="46" t="s">
        <v>59</v>
      </c>
      <c r="Z20" s="122" t="s">
        <v>48</v>
      </c>
      <c r="AA20" s="123" t="s">
        <v>54</v>
      </c>
    </row>
    <row r="21" spans="1:34" s="5" customFormat="1" ht="50.25" customHeight="1" x14ac:dyDescent="0.25">
      <c r="A21" s="5">
        <v>8</v>
      </c>
      <c r="B21" s="135" t="s">
        <v>35</v>
      </c>
      <c r="C21" s="106"/>
      <c r="D21" s="107">
        <v>0.90500000000000003</v>
      </c>
      <c r="E21" s="108">
        <v>8100</v>
      </c>
      <c r="F21" s="39">
        <f t="shared" si="47"/>
        <v>7330.5</v>
      </c>
      <c r="G21" s="103">
        <f t="shared" si="1"/>
        <v>8</v>
      </c>
      <c r="H21" s="40">
        <f t="shared" si="48"/>
        <v>0.48</v>
      </c>
      <c r="I21" s="40">
        <f t="shared" si="49"/>
        <v>8</v>
      </c>
      <c r="J21" s="40">
        <f t="shared" si="50"/>
        <v>2.1991499999999999</v>
      </c>
      <c r="K21" s="41">
        <f t="shared" si="51"/>
        <v>0.13194899999999998</v>
      </c>
      <c r="L21" s="47">
        <f t="shared" si="52"/>
        <v>7349.3110989999996</v>
      </c>
      <c r="M21" s="113"/>
      <c r="N21" s="107">
        <v>0.90500000000000003</v>
      </c>
      <c r="O21" s="108">
        <f t="shared" si="33"/>
        <v>8100</v>
      </c>
      <c r="P21" s="43">
        <f t="shared" si="53"/>
        <v>7330.5</v>
      </c>
      <c r="Q21" s="103">
        <f t="shared" si="8"/>
        <v>8</v>
      </c>
      <c r="R21" s="40">
        <f t="shared" si="54"/>
        <v>0.48</v>
      </c>
      <c r="S21" s="40">
        <f t="shared" si="55"/>
        <v>8</v>
      </c>
      <c r="T21" s="40">
        <f t="shared" si="56"/>
        <v>2.1991499999999999</v>
      </c>
      <c r="U21" s="41">
        <f t="shared" si="57"/>
        <v>0.13194899999999998</v>
      </c>
      <c r="V21" s="42">
        <f t="shared" si="58"/>
        <v>7311.6889010000004</v>
      </c>
      <c r="W21" s="44">
        <f t="shared" si="60"/>
        <v>-37.622197999999116</v>
      </c>
      <c r="X21" s="45">
        <f t="shared" si="59"/>
        <v>-5.119146202032224E-3</v>
      </c>
      <c r="Y21" s="46" t="s">
        <v>61</v>
      </c>
      <c r="Z21" s="121" t="s">
        <v>47</v>
      </c>
      <c r="AA21" s="123" t="s">
        <v>73</v>
      </c>
    </row>
    <row r="22" spans="1:34" s="5" customFormat="1" ht="57" customHeight="1" x14ac:dyDescent="0.25">
      <c r="A22" s="5">
        <v>9</v>
      </c>
      <c r="B22" s="134" t="s">
        <v>65</v>
      </c>
      <c r="C22" s="106"/>
      <c r="D22" s="107">
        <v>0.68500000000000005</v>
      </c>
      <c r="E22" s="108">
        <v>10300</v>
      </c>
      <c r="F22" s="39">
        <f t="shared" si="47"/>
        <v>7055.5000000000009</v>
      </c>
      <c r="G22" s="103">
        <f t="shared" si="1"/>
        <v>8</v>
      </c>
      <c r="H22" s="40">
        <f t="shared" si="48"/>
        <v>0.48</v>
      </c>
      <c r="I22" s="40">
        <f t="shared" si="49"/>
        <v>8</v>
      </c>
      <c r="J22" s="40">
        <f t="shared" si="50"/>
        <v>2.1166499999999999</v>
      </c>
      <c r="K22" s="41">
        <f t="shared" si="51"/>
        <v>0.126999</v>
      </c>
      <c r="L22" s="47">
        <f t="shared" si="52"/>
        <v>7074.2236490000005</v>
      </c>
      <c r="M22" s="113"/>
      <c r="N22" s="107">
        <v>0.69499999999999995</v>
      </c>
      <c r="O22" s="108">
        <f t="shared" si="33"/>
        <v>10300</v>
      </c>
      <c r="P22" s="43">
        <f t="shared" si="53"/>
        <v>7158.4999999999991</v>
      </c>
      <c r="Q22" s="103">
        <f t="shared" si="8"/>
        <v>8</v>
      </c>
      <c r="R22" s="40">
        <f t="shared" si="54"/>
        <v>0.48</v>
      </c>
      <c r="S22" s="40">
        <f t="shared" si="55"/>
        <v>8</v>
      </c>
      <c r="T22" s="40">
        <f t="shared" si="56"/>
        <v>2.1475499999999994</v>
      </c>
      <c r="U22" s="41">
        <f t="shared" si="57"/>
        <v>0.12885299999999997</v>
      </c>
      <c r="V22" s="42">
        <f t="shared" si="58"/>
        <v>7139.7435969999988</v>
      </c>
      <c r="W22" s="44">
        <f t="shared" si="60"/>
        <v>65.519947999998294</v>
      </c>
      <c r="X22" s="45">
        <f t="shared" si="59"/>
        <v>9.2617863458784033E-3</v>
      </c>
      <c r="Y22" s="46" t="s">
        <v>66</v>
      </c>
      <c r="Z22" s="121" t="s">
        <v>47</v>
      </c>
      <c r="AA22" s="133" t="s">
        <v>67</v>
      </c>
    </row>
    <row r="23" spans="1:34" s="5" customFormat="1" ht="48" customHeight="1" x14ac:dyDescent="0.25">
      <c r="A23" s="5">
        <v>13</v>
      </c>
      <c r="B23" s="134" t="s">
        <v>68</v>
      </c>
      <c r="C23" s="106"/>
      <c r="D23" s="107">
        <v>2.15</v>
      </c>
      <c r="E23" s="108">
        <v>3400</v>
      </c>
      <c r="F23" s="39">
        <f t="shared" si="47"/>
        <v>7310</v>
      </c>
      <c r="G23" s="103">
        <f t="shared" si="1"/>
        <v>8</v>
      </c>
      <c r="H23" s="40">
        <f t="shared" si="48"/>
        <v>0.48</v>
      </c>
      <c r="I23" s="40">
        <f t="shared" si="49"/>
        <v>8</v>
      </c>
      <c r="J23" s="40">
        <f t="shared" si="50"/>
        <v>2.1929999999999996</v>
      </c>
      <c r="K23" s="41">
        <f t="shared" si="51"/>
        <v>0.13157999999999997</v>
      </c>
      <c r="L23" s="47">
        <f t="shared" si="52"/>
        <v>7328.80458</v>
      </c>
      <c r="M23" s="113"/>
      <c r="N23" s="107">
        <v>2.25</v>
      </c>
      <c r="O23" s="108">
        <f t="shared" si="33"/>
        <v>3400</v>
      </c>
      <c r="P23" s="43">
        <f t="shared" si="53"/>
        <v>7650</v>
      </c>
      <c r="Q23" s="103">
        <f t="shared" si="8"/>
        <v>8</v>
      </c>
      <c r="R23" s="40">
        <f t="shared" si="54"/>
        <v>0.48</v>
      </c>
      <c r="S23" s="40">
        <f t="shared" si="55"/>
        <v>8</v>
      </c>
      <c r="T23" s="40">
        <f t="shared" si="56"/>
        <v>2.2949999999999999</v>
      </c>
      <c r="U23" s="41">
        <f t="shared" si="57"/>
        <v>0.13769999999999999</v>
      </c>
      <c r="V23" s="42">
        <f t="shared" si="58"/>
        <v>7631.0873000000001</v>
      </c>
      <c r="W23" s="44">
        <f t="shared" si="60"/>
        <v>302.28272000000015</v>
      </c>
      <c r="X23" s="45">
        <f t="shared" si="59"/>
        <v>4.1245842579145445E-2</v>
      </c>
      <c r="Y23" s="46"/>
      <c r="Z23" s="121" t="s">
        <v>47</v>
      </c>
      <c r="AA23" s="140" cm="1">
        <f t="array" aca="1" ref="AA23" ca="1">+AA23:AAA59</f>
        <v>0</v>
      </c>
    </row>
    <row r="24" spans="1:34" s="5" customFormat="1" ht="36.75" customHeight="1" x14ac:dyDescent="0.25">
      <c r="A24" s="5">
        <v>16</v>
      </c>
      <c r="B24" s="136" t="s">
        <v>69</v>
      </c>
      <c r="C24" s="106"/>
      <c r="D24" s="107">
        <v>3.37</v>
      </c>
      <c r="E24" s="108">
        <v>2200</v>
      </c>
      <c r="F24" s="39">
        <f t="shared" si="47"/>
        <v>7414</v>
      </c>
      <c r="G24" s="103">
        <f t="shared" si="1"/>
        <v>8</v>
      </c>
      <c r="H24" s="40">
        <f t="shared" si="48"/>
        <v>0.48</v>
      </c>
      <c r="I24" s="40">
        <f t="shared" si="49"/>
        <v>8</v>
      </c>
      <c r="J24" s="40">
        <f t="shared" si="50"/>
        <v>2.2241999999999997</v>
      </c>
      <c r="K24" s="41">
        <f t="shared" si="51"/>
        <v>0.13345199999999999</v>
      </c>
      <c r="L24" s="47">
        <f t="shared" si="52"/>
        <v>7432.8376519999993</v>
      </c>
      <c r="M24" s="113"/>
      <c r="N24" s="107">
        <v>3.4</v>
      </c>
      <c r="O24" s="108">
        <f t="shared" si="33"/>
        <v>2200</v>
      </c>
      <c r="P24" s="43">
        <f t="shared" si="53"/>
        <v>7480</v>
      </c>
      <c r="Q24" s="103">
        <f t="shared" si="8"/>
        <v>8</v>
      </c>
      <c r="R24" s="40">
        <f t="shared" si="54"/>
        <v>0.48</v>
      </c>
      <c r="S24" s="40">
        <f t="shared" si="55"/>
        <v>8</v>
      </c>
      <c r="T24" s="40">
        <f t="shared" si="56"/>
        <v>2.2439999999999998</v>
      </c>
      <c r="U24" s="41">
        <f t="shared" si="57"/>
        <v>0.13463999999999998</v>
      </c>
      <c r="V24" s="42">
        <f t="shared" si="58"/>
        <v>7461.1413599999996</v>
      </c>
      <c r="W24" s="44">
        <f t="shared" si="60"/>
        <v>28.30370800000037</v>
      </c>
      <c r="X24" s="45">
        <f t="shared" si="59"/>
        <v>3.8079276482494567E-3</v>
      </c>
      <c r="Y24" s="46" t="s">
        <v>70</v>
      </c>
      <c r="Z24" s="121" t="s">
        <v>47</v>
      </c>
      <c r="AA24" s="140" t="s">
        <v>75</v>
      </c>
    </row>
    <row r="25" spans="1:34" s="5" customFormat="1" ht="36.75" customHeight="1" x14ac:dyDescent="0.25">
      <c r="A25" s="5">
        <v>17</v>
      </c>
      <c r="B25" s="137" t="s">
        <v>71</v>
      </c>
      <c r="C25" s="106"/>
      <c r="D25" s="107">
        <v>5.61</v>
      </c>
      <c r="E25" s="108">
        <v>1200</v>
      </c>
      <c r="F25" s="39">
        <f t="shared" si="47"/>
        <v>6732</v>
      </c>
      <c r="G25" s="103">
        <f t="shared" si="1"/>
        <v>8</v>
      </c>
      <c r="H25" s="40">
        <f t="shared" si="48"/>
        <v>0.48</v>
      </c>
      <c r="I25" s="40">
        <f t="shared" si="49"/>
        <v>7</v>
      </c>
      <c r="J25" s="40">
        <f t="shared" si="50"/>
        <v>2.0195999999999996</v>
      </c>
      <c r="K25" s="41">
        <f t="shared" si="51"/>
        <v>0.12117599999999998</v>
      </c>
      <c r="L25" s="47">
        <f t="shared" si="52"/>
        <v>6749.6207759999988</v>
      </c>
      <c r="M25" s="113"/>
      <c r="N25" s="107">
        <v>5.6</v>
      </c>
      <c r="O25" s="108">
        <f t="shared" si="33"/>
        <v>1200</v>
      </c>
      <c r="P25" s="43">
        <f t="shared" si="53"/>
        <v>6720</v>
      </c>
      <c r="Q25" s="103">
        <f t="shared" si="8"/>
        <v>8</v>
      </c>
      <c r="R25" s="40">
        <f t="shared" si="54"/>
        <v>0.48</v>
      </c>
      <c r="S25" s="40">
        <f t="shared" si="55"/>
        <v>7</v>
      </c>
      <c r="T25" s="40">
        <f t="shared" si="56"/>
        <v>2.016</v>
      </c>
      <c r="U25" s="41">
        <f t="shared" si="57"/>
        <v>0.12096</v>
      </c>
      <c r="V25" s="42">
        <f t="shared" si="58"/>
        <v>6702.3830399999997</v>
      </c>
      <c r="W25" s="44">
        <f t="shared" si="60"/>
        <v>-47.237735999999131</v>
      </c>
      <c r="X25" s="45">
        <f t="shared" si="59"/>
        <v>-6.9985763004589783E-3</v>
      </c>
      <c r="Y25" s="46" t="s">
        <v>72</v>
      </c>
      <c r="Z25" s="122" t="s">
        <v>48</v>
      </c>
      <c r="AA25" s="140" t="s">
        <v>76</v>
      </c>
    </row>
    <row r="26" spans="1:34" s="5" customFormat="1" ht="36.75" customHeight="1" x14ac:dyDescent="0.25">
      <c r="A26" s="5">
        <v>18</v>
      </c>
      <c r="B26" s="138" t="s">
        <v>35</v>
      </c>
      <c r="C26" s="106"/>
      <c r="D26" s="107">
        <v>1.17</v>
      </c>
      <c r="E26" s="108">
        <v>6400</v>
      </c>
      <c r="F26" s="39">
        <f t="shared" si="47"/>
        <v>7488</v>
      </c>
      <c r="G26" s="103">
        <f t="shared" si="1"/>
        <v>8</v>
      </c>
      <c r="H26" s="40">
        <f t="shared" si="48"/>
        <v>0.48</v>
      </c>
      <c r="I26" s="40">
        <f t="shared" si="49"/>
        <v>8</v>
      </c>
      <c r="J26" s="40">
        <f t="shared" si="50"/>
        <v>2.2464</v>
      </c>
      <c r="K26" s="41">
        <f t="shared" si="51"/>
        <v>0.13478399999999999</v>
      </c>
      <c r="L26" s="47">
        <f t="shared" si="52"/>
        <v>7506.8611839999994</v>
      </c>
      <c r="M26" s="113"/>
      <c r="N26" s="107">
        <v>1.19</v>
      </c>
      <c r="O26" s="108">
        <f t="shared" si="33"/>
        <v>6400</v>
      </c>
      <c r="P26" s="43">
        <f t="shared" si="53"/>
        <v>7616</v>
      </c>
      <c r="Q26" s="103">
        <f t="shared" si="8"/>
        <v>8</v>
      </c>
      <c r="R26" s="40">
        <f t="shared" si="54"/>
        <v>0.48</v>
      </c>
      <c r="S26" s="40">
        <f t="shared" si="55"/>
        <v>8</v>
      </c>
      <c r="T26" s="40">
        <f t="shared" si="56"/>
        <v>2.2847999999999997</v>
      </c>
      <c r="U26" s="41">
        <f t="shared" si="57"/>
        <v>0.13708799999999999</v>
      </c>
      <c r="V26" s="42">
        <f t="shared" si="58"/>
        <v>7597.0981119999997</v>
      </c>
      <c r="W26" s="44">
        <f t="shared" si="60"/>
        <v>90.236928000000262</v>
      </c>
      <c r="X26" s="45">
        <f t="shared" si="59"/>
        <v>1.202059366600914E-2</v>
      </c>
      <c r="Y26" s="46" t="s">
        <v>79</v>
      </c>
      <c r="Z26" s="81"/>
      <c r="AA26" s="140" t="s">
        <v>84</v>
      </c>
    </row>
    <row r="27" spans="1:34" s="5" customFormat="1" ht="36.75" customHeight="1" x14ac:dyDescent="0.25">
      <c r="A27" s="5">
        <v>19</v>
      </c>
      <c r="B27" s="137" t="s">
        <v>77</v>
      </c>
      <c r="C27" s="106"/>
      <c r="D27" s="107">
        <v>1.84</v>
      </c>
      <c r="E27" s="108">
        <v>1100</v>
      </c>
      <c r="F27" s="39">
        <f t="shared" si="0"/>
        <v>2024</v>
      </c>
      <c r="G27" s="103">
        <f t="shared" si="1"/>
        <v>8</v>
      </c>
      <c r="H27" s="40">
        <f t="shared" ref="H27:H68" si="61">0*G27</f>
        <v>0</v>
      </c>
      <c r="I27" s="40">
        <f t="shared" si="3"/>
        <v>3</v>
      </c>
      <c r="J27" s="40">
        <f t="shared" si="4"/>
        <v>0.60719999999999996</v>
      </c>
      <c r="K27" s="41">
        <f t="shared" si="5"/>
        <v>3.6431999999999999E-2</v>
      </c>
      <c r="L27" s="47">
        <f t="shared" si="6"/>
        <v>2035.643632</v>
      </c>
      <c r="M27" s="113"/>
      <c r="N27" s="107">
        <v>1.8</v>
      </c>
      <c r="O27" s="108">
        <f t="shared" si="33"/>
        <v>1100</v>
      </c>
      <c r="P27" s="43">
        <f t="shared" si="7"/>
        <v>1980</v>
      </c>
      <c r="Q27" s="103">
        <f t="shared" si="8"/>
        <v>8</v>
      </c>
      <c r="R27" s="40">
        <f t="shared" ref="R27:R68" si="62">0.06*Q27</f>
        <v>0.48</v>
      </c>
      <c r="S27" s="40">
        <f t="shared" si="10"/>
        <v>2</v>
      </c>
      <c r="T27" s="40">
        <f t="shared" si="11"/>
        <v>0.59399999999999997</v>
      </c>
      <c r="U27" s="41">
        <f t="shared" si="12"/>
        <v>3.5639999999999998E-2</v>
      </c>
      <c r="V27" s="42">
        <f t="shared" si="13"/>
        <v>1968.8903600000001</v>
      </c>
      <c r="W27" s="44">
        <f t="shared" si="14"/>
        <v>-66.753271999999924</v>
      </c>
      <c r="X27" s="45">
        <f t="shared" si="15"/>
        <v>-3.2792219104881087E-2</v>
      </c>
      <c r="Y27" s="46" t="s">
        <v>78</v>
      </c>
      <c r="Z27" s="81"/>
      <c r="AA27" s="140"/>
    </row>
    <row r="28" spans="1:34" s="5" customFormat="1" ht="36.75" customHeight="1" x14ac:dyDescent="0.25">
      <c r="A28" s="5">
        <v>20</v>
      </c>
      <c r="B28" s="136" t="s">
        <v>65</v>
      </c>
      <c r="C28" s="106"/>
      <c r="D28" s="107">
        <v>0.93500000000000005</v>
      </c>
      <c r="E28" s="108">
        <v>2000</v>
      </c>
      <c r="F28" s="39">
        <f t="shared" si="0"/>
        <v>1870</v>
      </c>
      <c r="G28" s="103">
        <f t="shared" si="1"/>
        <v>8</v>
      </c>
      <c r="H28" s="40">
        <f t="shared" si="61"/>
        <v>0</v>
      </c>
      <c r="I28" s="40">
        <f t="shared" si="3"/>
        <v>2</v>
      </c>
      <c r="J28" s="40">
        <f t="shared" si="4"/>
        <v>0.56099999999999994</v>
      </c>
      <c r="K28" s="41">
        <f t="shared" si="5"/>
        <v>3.3659999999999995E-2</v>
      </c>
      <c r="L28" s="47">
        <f t="shared" si="6"/>
        <v>1880.59466</v>
      </c>
      <c r="M28" s="113"/>
      <c r="N28" s="107">
        <v>0.95499999999999996</v>
      </c>
      <c r="O28" s="108">
        <f t="shared" si="33"/>
        <v>2000</v>
      </c>
      <c r="P28" s="43">
        <f t="shared" si="7"/>
        <v>1910</v>
      </c>
      <c r="Q28" s="103">
        <f t="shared" si="8"/>
        <v>8</v>
      </c>
      <c r="R28" s="40">
        <f t="shared" si="62"/>
        <v>0.48</v>
      </c>
      <c r="S28" s="40">
        <f t="shared" si="10"/>
        <v>2</v>
      </c>
      <c r="T28" s="40">
        <f t="shared" si="11"/>
        <v>0.57299999999999995</v>
      </c>
      <c r="U28" s="41">
        <f t="shared" si="12"/>
        <v>3.4379999999999994E-2</v>
      </c>
      <c r="V28" s="42">
        <f t="shared" si="13"/>
        <v>1898.9126200000001</v>
      </c>
      <c r="W28" s="44">
        <f t="shared" si="14"/>
        <v>18.317960000000085</v>
      </c>
      <c r="X28" s="45">
        <f t="shared" si="15"/>
        <v>9.7405147369715936E-3</v>
      </c>
      <c r="Y28" s="139" t="s">
        <v>80</v>
      </c>
      <c r="Z28" s="81"/>
      <c r="AA28" s="140" t="s">
        <v>83</v>
      </c>
    </row>
    <row r="29" spans="1:34" s="5" customFormat="1" ht="70.5" customHeight="1" x14ac:dyDescent="0.25">
      <c r="A29" s="5">
        <v>21</v>
      </c>
      <c r="B29" s="136" t="s">
        <v>65</v>
      </c>
      <c r="C29" s="106"/>
      <c r="D29" s="107">
        <v>0.93500000000000005</v>
      </c>
      <c r="E29" s="108">
        <v>5400</v>
      </c>
      <c r="F29" s="39">
        <f t="shared" si="0"/>
        <v>5049</v>
      </c>
      <c r="G29" s="103">
        <f t="shared" si="1"/>
        <v>8</v>
      </c>
      <c r="H29" s="40">
        <f t="shared" si="61"/>
        <v>0</v>
      </c>
      <c r="I29" s="40">
        <f t="shared" si="3"/>
        <v>6</v>
      </c>
      <c r="J29" s="40">
        <f t="shared" si="4"/>
        <v>1.5146999999999999</v>
      </c>
      <c r="K29" s="41">
        <f t="shared" si="5"/>
        <v>9.0881999999999991E-2</v>
      </c>
      <c r="L29" s="47">
        <f t="shared" si="6"/>
        <v>5064.6055820000001</v>
      </c>
      <c r="M29" s="113"/>
      <c r="N29" s="107">
        <v>0.94499999999999995</v>
      </c>
      <c r="O29" s="108">
        <f t="shared" si="33"/>
        <v>5400</v>
      </c>
      <c r="P29" s="43">
        <f t="shared" si="7"/>
        <v>5103</v>
      </c>
      <c r="Q29" s="103">
        <f t="shared" si="8"/>
        <v>8</v>
      </c>
      <c r="R29" s="40">
        <f t="shared" si="62"/>
        <v>0.48</v>
      </c>
      <c r="S29" s="40">
        <f t="shared" si="10"/>
        <v>6</v>
      </c>
      <c r="T29" s="40">
        <f t="shared" si="11"/>
        <v>1.5308999999999999</v>
      </c>
      <c r="U29" s="41">
        <f t="shared" si="12"/>
        <v>9.1853999999999991E-2</v>
      </c>
      <c r="V29" s="42">
        <f t="shared" si="13"/>
        <v>5086.8972460000005</v>
      </c>
      <c r="W29" s="44">
        <f t="shared" si="14"/>
        <v>22.29166400000031</v>
      </c>
      <c r="X29" s="45">
        <f t="shared" si="15"/>
        <v>4.4014610099603032E-3</v>
      </c>
      <c r="Y29" s="139" t="s">
        <v>81</v>
      </c>
      <c r="Z29" s="81"/>
      <c r="AA29" s="140" t="s">
        <v>82</v>
      </c>
    </row>
    <row r="30" spans="1:34" s="5" customFormat="1" ht="36.75" customHeight="1" x14ac:dyDescent="0.25">
      <c r="A30" s="5">
        <v>22</v>
      </c>
      <c r="B30" s="105"/>
      <c r="C30" s="106"/>
      <c r="D30" s="107">
        <v>0.89</v>
      </c>
      <c r="E30" s="108">
        <v>5400</v>
      </c>
      <c r="F30" s="39">
        <f t="shared" si="0"/>
        <v>4806</v>
      </c>
      <c r="G30" s="103">
        <f t="shared" si="1"/>
        <v>8</v>
      </c>
      <c r="H30" s="40">
        <f t="shared" si="61"/>
        <v>0</v>
      </c>
      <c r="I30" s="40">
        <f t="shared" si="3"/>
        <v>5</v>
      </c>
      <c r="J30" s="40">
        <f t="shared" si="4"/>
        <v>1.4418</v>
      </c>
      <c r="K30" s="41">
        <f t="shared" si="5"/>
        <v>8.6508000000000002E-2</v>
      </c>
      <c r="L30" s="47">
        <f t="shared" si="6"/>
        <v>4820.5283079999999</v>
      </c>
      <c r="M30" s="113"/>
      <c r="N30" s="107">
        <v>0.94</v>
      </c>
      <c r="O30" s="108">
        <f t="shared" si="33"/>
        <v>5400</v>
      </c>
      <c r="P30" s="43">
        <f t="shared" si="7"/>
        <v>5076</v>
      </c>
      <c r="Q30" s="103">
        <f t="shared" si="8"/>
        <v>8</v>
      </c>
      <c r="R30" s="40">
        <f t="shared" si="62"/>
        <v>0.48</v>
      </c>
      <c r="S30" s="40">
        <f t="shared" si="10"/>
        <v>6</v>
      </c>
      <c r="T30" s="40">
        <f t="shared" si="11"/>
        <v>1.5227999999999999</v>
      </c>
      <c r="U30" s="41">
        <f t="shared" si="12"/>
        <v>9.1367999999999991E-2</v>
      </c>
      <c r="V30" s="42">
        <f t="shared" si="13"/>
        <v>5059.9058320000004</v>
      </c>
      <c r="W30" s="44">
        <f t="shared" si="14"/>
        <v>239.37752400000045</v>
      </c>
      <c r="X30" s="45">
        <f t="shared" si="15"/>
        <v>4.9657943840457672E-2</v>
      </c>
      <c r="Y30" s="139"/>
      <c r="Z30" s="81"/>
      <c r="AA30" s="140"/>
    </row>
    <row r="31" spans="1:34" s="5" customFormat="1" ht="36.75" customHeight="1" x14ac:dyDescent="0.25">
      <c r="A31" s="5">
        <v>23</v>
      </c>
      <c r="B31" s="105"/>
      <c r="C31" s="106"/>
      <c r="D31" s="107"/>
      <c r="E31" s="108"/>
      <c r="F31" s="39">
        <f t="shared" si="0"/>
        <v>0</v>
      </c>
      <c r="G31" s="103">
        <f t="shared" si="1"/>
        <v>0</v>
      </c>
      <c r="H31" s="40">
        <f t="shared" si="61"/>
        <v>0</v>
      </c>
      <c r="I31" s="40">
        <f t="shared" si="3"/>
        <v>0</v>
      </c>
      <c r="J31" s="40">
        <f t="shared" si="4"/>
        <v>0</v>
      </c>
      <c r="K31" s="41">
        <f t="shared" si="5"/>
        <v>0</v>
      </c>
      <c r="L31" s="47">
        <f t="shared" si="6"/>
        <v>0</v>
      </c>
      <c r="M31" s="113"/>
      <c r="N31" s="107"/>
      <c r="O31" s="108">
        <f t="shared" si="33"/>
        <v>0</v>
      </c>
      <c r="P31" s="43">
        <f t="shared" si="7"/>
        <v>0</v>
      </c>
      <c r="Q31" s="103">
        <f t="shared" si="8"/>
        <v>0</v>
      </c>
      <c r="R31" s="40">
        <f t="shared" si="62"/>
        <v>0</v>
      </c>
      <c r="S31" s="40">
        <f t="shared" si="10"/>
        <v>0</v>
      </c>
      <c r="T31" s="40">
        <f t="shared" si="11"/>
        <v>0</v>
      </c>
      <c r="U31" s="41">
        <f t="shared" si="12"/>
        <v>0</v>
      </c>
      <c r="V31" s="42">
        <f t="shared" si="13"/>
        <v>0</v>
      </c>
      <c r="W31" s="44">
        <f t="shared" si="14"/>
        <v>0</v>
      </c>
      <c r="X31" s="45" t="e">
        <f t="shared" si="15"/>
        <v>#DIV/0!</v>
      </c>
      <c r="Y31" s="139"/>
      <c r="Z31" s="81"/>
      <c r="AA31" s="140"/>
    </row>
    <row r="32" spans="1:34" s="5" customFormat="1" ht="36.75" customHeight="1" x14ac:dyDescent="0.25">
      <c r="A32" s="5">
        <v>24</v>
      </c>
      <c r="B32" s="105"/>
      <c r="C32" s="106"/>
      <c r="D32" s="107"/>
      <c r="E32" s="108"/>
      <c r="F32" s="39">
        <f t="shared" si="0"/>
        <v>0</v>
      </c>
      <c r="G32" s="103">
        <f t="shared" si="1"/>
        <v>0</v>
      </c>
      <c r="H32" s="40">
        <f t="shared" si="61"/>
        <v>0</v>
      </c>
      <c r="I32" s="40">
        <f t="shared" si="3"/>
        <v>0</v>
      </c>
      <c r="J32" s="40">
        <f t="shared" si="4"/>
        <v>0</v>
      </c>
      <c r="K32" s="41">
        <f t="shared" si="5"/>
        <v>0</v>
      </c>
      <c r="L32" s="47">
        <f t="shared" si="6"/>
        <v>0</v>
      </c>
      <c r="M32" s="113"/>
      <c r="N32" s="107"/>
      <c r="O32" s="108">
        <f t="shared" si="33"/>
        <v>0</v>
      </c>
      <c r="P32" s="43">
        <f t="shared" si="7"/>
        <v>0</v>
      </c>
      <c r="Q32" s="103">
        <f t="shared" si="8"/>
        <v>0</v>
      </c>
      <c r="R32" s="40">
        <f t="shared" si="62"/>
        <v>0</v>
      </c>
      <c r="S32" s="40">
        <f t="shared" si="10"/>
        <v>0</v>
      </c>
      <c r="T32" s="40">
        <f t="shared" si="11"/>
        <v>0</v>
      </c>
      <c r="U32" s="41">
        <f t="shared" si="12"/>
        <v>0</v>
      </c>
      <c r="V32" s="42">
        <f t="shared" si="13"/>
        <v>0</v>
      </c>
      <c r="W32" s="44">
        <f t="shared" si="14"/>
        <v>0</v>
      </c>
      <c r="X32" s="45" t="e">
        <f t="shared" si="15"/>
        <v>#DIV/0!</v>
      </c>
      <c r="Y32" s="139"/>
      <c r="Z32" s="81"/>
      <c r="AA32" s="140"/>
    </row>
    <row r="33" spans="1:27" s="5" customFormat="1" ht="36.75" customHeight="1" x14ac:dyDescent="0.25">
      <c r="A33" s="5">
        <v>25</v>
      </c>
      <c r="B33" s="105"/>
      <c r="C33" s="106"/>
      <c r="D33" s="107"/>
      <c r="E33" s="108"/>
      <c r="F33" s="39">
        <f t="shared" si="0"/>
        <v>0</v>
      </c>
      <c r="G33" s="103">
        <f t="shared" si="1"/>
        <v>0</v>
      </c>
      <c r="H33" s="40">
        <f t="shared" si="61"/>
        <v>0</v>
      </c>
      <c r="I33" s="40">
        <f t="shared" si="3"/>
        <v>0</v>
      </c>
      <c r="J33" s="40">
        <f t="shared" si="4"/>
        <v>0</v>
      </c>
      <c r="K33" s="41">
        <f t="shared" si="5"/>
        <v>0</v>
      </c>
      <c r="L33" s="47">
        <f t="shared" si="6"/>
        <v>0</v>
      </c>
      <c r="M33" s="113"/>
      <c r="N33" s="107"/>
      <c r="O33" s="108">
        <f t="shared" si="33"/>
        <v>0</v>
      </c>
      <c r="P33" s="43">
        <f t="shared" si="7"/>
        <v>0</v>
      </c>
      <c r="Q33" s="103">
        <f t="shared" si="8"/>
        <v>0</v>
      </c>
      <c r="R33" s="40">
        <f t="shared" si="62"/>
        <v>0</v>
      </c>
      <c r="S33" s="40">
        <f t="shared" si="10"/>
        <v>0</v>
      </c>
      <c r="T33" s="40">
        <f t="shared" si="11"/>
        <v>0</v>
      </c>
      <c r="U33" s="41">
        <f t="shared" si="12"/>
        <v>0</v>
      </c>
      <c r="V33" s="42">
        <f t="shared" si="13"/>
        <v>0</v>
      </c>
      <c r="W33" s="44">
        <f t="shared" si="14"/>
        <v>0</v>
      </c>
      <c r="X33" s="45" t="e">
        <f t="shared" si="15"/>
        <v>#DIV/0!</v>
      </c>
      <c r="Y33" s="139"/>
      <c r="Z33" s="81"/>
      <c r="AA33" s="140"/>
    </row>
    <row r="34" spans="1:27" s="5" customFormat="1" ht="36.75" customHeight="1" x14ac:dyDescent="0.25">
      <c r="A34" s="5">
        <v>26</v>
      </c>
      <c r="B34" s="105"/>
      <c r="C34" s="106"/>
      <c r="D34" s="107"/>
      <c r="E34" s="108"/>
      <c r="F34" s="39">
        <f t="shared" si="0"/>
        <v>0</v>
      </c>
      <c r="G34" s="103">
        <f t="shared" si="1"/>
        <v>0</v>
      </c>
      <c r="H34" s="40">
        <f t="shared" si="61"/>
        <v>0</v>
      </c>
      <c r="I34" s="40">
        <f t="shared" si="3"/>
        <v>0</v>
      </c>
      <c r="J34" s="40">
        <f t="shared" si="4"/>
        <v>0</v>
      </c>
      <c r="K34" s="41">
        <f t="shared" si="5"/>
        <v>0</v>
      </c>
      <c r="L34" s="47">
        <f t="shared" si="6"/>
        <v>0</v>
      </c>
      <c r="M34" s="113"/>
      <c r="N34" s="107"/>
      <c r="O34" s="108">
        <f t="shared" si="33"/>
        <v>0</v>
      </c>
      <c r="P34" s="43">
        <f t="shared" si="7"/>
        <v>0</v>
      </c>
      <c r="Q34" s="103">
        <f t="shared" si="8"/>
        <v>0</v>
      </c>
      <c r="R34" s="40">
        <f t="shared" si="62"/>
        <v>0</v>
      </c>
      <c r="S34" s="40">
        <f t="shared" si="10"/>
        <v>0</v>
      </c>
      <c r="T34" s="40">
        <f t="shared" si="11"/>
        <v>0</v>
      </c>
      <c r="U34" s="41">
        <f t="shared" si="12"/>
        <v>0</v>
      </c>
      <c r="V34" s="42">
        <f t="shared" si="13"/>
        <v>0</v>
      </c>
      <c r="W34" s="44">
        <f t="shared" si="14"/>
        <v>0</v>
      </c>
      <c r="X34" s="45" t="e">
        <f t="shared" si="15"/>
        <v>#DIV/0!</v>
      </c>
      <c r="Y34" s="139"/>
      <c r="Z34" s="81"/>
    </row>
    <row r="35" spans="1:27" s="5" customFormat="1" ht="36.75" customHeight="1" x14ac:dyDescent="0.25">
      <c r="A35" s="5">
        <v>27</v>
      </c>
      <c r="B35" s="105"/>
      <c r="C35" s="106"/>
      <c r="D35" s="107"/>
      <c r="E35" s="108"/>
      <c r="F35" s="39">
        <f t="shared" si="0"/>
        <v>0</v>
      </c>
      <c r="G35" s="103">
        <f t="shared" si="1"/>
        <v>0</v>
      </c>
      <c r="H35" s="40">
        <f t="shared" si="61"/>
        <v>0</v>
      </c>
      <c r="I35" s="40">
        <f t="shared" si="3"/>
        <v>0</v>
      </c>
      <c r="J35" s="40">
        <f t="shared" si="4"/>
        <v>0</v>
      </c>
      <c r="K35" s="41">
        <f t="shared" si="5"/>
        <v>0</v>
      </c>
      <c r="L35" s="47">
        <f t="shared" si="6"/>
        <v>0</v>
      </c>
      <c r="M35" s="113"/>
      <c r="N35" s="107"/>
      <c r="O35" s="108">
        <f t="shared" si="33"/>
        <v>0</v>
      </c>
      <c r="P35" s="43">
        <f t="shared" si="7"/>
        <v>0</v>
      </c>
      <c r="Q35" s="103">
        <f t="shared" si="8"/>
        <v>0</v>
      </c>
      <c r="R35" s="40">
        <f t="shared" si="62"/>
        <v>0</v>
      </c>
      <c r="S35" s="40">
        <f t="shared" si="10"/>
        <v>0</v>
      </c>
      <c r="T35" s="40">
        <f t="shared" si="11"/>
        <v>0</v>
      </c>
      <c r="U35" s="41">
        <f t="shared" si="12"/>
        <v>0</v>
      </c>
      <c r="V35" s="42">
        <f t="shared" si="13"/>
        <v>0</v>
      </c>
      <c r="W35" s="44">
        <f t="shared" si="14"/>
        <v>0</v>
      </c>
      <c r="X35" s="45" t="e">
        <f t="shared" si="15"/>
        <v>#DIV/0!</v>
      </c>
      <c r="Y35" s="139"/>
      <c r="Z35" s="81"/>
    </row>
    <row r="36" spans="1:27" s="5" customFormat="1" ht="36.75" customHeight="1" x14ac:dyDescent="0.25">
      <c r="A36" s="5">
        <v>28</v>
      </c>
      <c r="B36" s="105"/>
      <c r="C36" s="106"/>
      <c r="D36" s="107"/>
      <c r="E36" s="108"/>
      <c r="F36" s="39">
        <f t="shared" si="0"/>
        <v>0</v>
      </c>
      <c r="G36" s="103">
        <f t="shared" si="1"/>
        <v>0</v>
      </c>
      <c r="H36" s="40">
        <f t="shared" si="61"/>
        <v>0</v>
      </c>
      <c r="I36" s="40">
        <f t="shared" si="3"/>
        <v>0</v>
      </c>
      <c r="J36" s="40">
        <f t="shared" si="4"/>
        <v>0</v>
      </c>
      <c r="K36" s="41">
        <f t="shared" si="5"/>
        <v>0</v>
      </c>
      <c r="L36" s="47">
        <f t="shared" si="6"/>
        <v>0</v>
      </c>
      <c r="M36" s="113"/>
      <c r="N36" s="107"/>
      <c r="O36" s="108">
        <f t="shared" si="33"/>
        <v>0</v>
      </c>
      <c r="P36" s="43">
        <f t="shared" si="7"/>
        <v>0</v>
      </c>
      <c r="Q36" s="103">
        <f t="shared" si="8"/>
        <v>0</v>
      </c>
      <c r="R36" s="40">
        <f t="shared" si="62"/>
        <v>0</v>
      </c>
      <c r="S36" s="40">
        <f t="shared" si="10"/>
        <v>0</v>
      </c>
      <c r="T36" s="40">
        <f t="shared" si="11"/>
        <v>0</v>
      </c>
      <c r="U36" s="41">
        <f t="shared" si="12"/>
        <v>0</v>
      </c>
      <c r="V36" s="42">
        <f t="shared" si="13"/>
        <v>0</v>
      </c>
      <c r="W36" s="44">
        <f t="shared" si="14"/>
        <v>0</v>
      </c>
      <c r="X36" s="45" t="e">
        <f t="shared" si="15"/>
        <v>#DIV/0!</v>
      </c>
      <c r="Y36" s="139"/>
      <c r="Z36" s="81"/>
    </row>
    <row r="37" spans="1:27" s="5" customFormat="1" ht="36.75" customHeight="1" x14ac:dyDescent="0.25">
      <c r="A37" s="5">
        <v>29</v>
      </c>
      <c r="B37" s="105"/>
      <c r="C37" s="106"/>
      <c r="D37" s="107"/>
      <c r="E37" s="108"/>
      <c r="F37" s="39">
        <f t="shared" si="0"/>
        <v>0</v>
      </c>
      <c r="G37" s="103">
        <f t="shared" si="1"/>
        <v>0</v>
      </c>
      <c r="H37" s="40">
        <f t="shared" si="61"/>
        <v>0</v>
      </c>
      <c r="I37" s="40">
        <f t="shared" si="3"/>
        <v>0</v>
      </c>
      <c r="J37" s="40">
        <f t="shared" si="4"/>
        <v>0</v>
      </c>
      <c r="K37" s="41">
        <f t="shared" si="5"/>
        <v>0</v>
      </c>
      <c r="L37" s="47">
        <f t="shared" si="6"/>
        <v>0</v>
      </c>
      <c r="M37" s="113"/>
      <c r="N37" s="107"/>
      <c r="O37" s="108">
        <f t="shared" si="33"/>
        <v>0</v>
      </c>
      <c r="P37" s="43">
        <f t="shared" si="7"/>
        <v>0</v>
      </c>
      <c r="Q37" s="103">
        <f t="shared" si="8"/>
        <v>0</v>
      </c>
      <c r="R37" s="40">
        <f t="shared" si="62"/>
        <v>0</v>
      </c>
      <c r="S37" s="40">
        <f t="shared" si="10"/>
        <v>0</v>
      </c>
      <c r="T37" s="40">
        <f t="shared" si="11"/>
        <v>0</v>
      </c>
      <c r="U37" s="41">
        <f t="shared" si="12"/>
        <v>0</v>
      </c>
      <c r="V37" s="42">
        <f t="shared" si="13"/>
        <v>0</v>
      </c>
      <c r="W37" s="44">
        <f t="shared" si="14"/>
        <v>0</v>
      </c>
      <c r="X37" s="45" t="e">
        <f t="shared" si="15"/>
        <v>#DIV/0!</v>
      </c>
      <c r="Y37" s="139"/>
      <c r="Z37" s="81"/>
    </row>
    <row r="38" spans="1:27" s="5" customFormat="1" ht="36.75" customHeight="1" x14ac:dyDescent="0.25">
      <c r="A38" s="5">
        <v>30</v>
      </c>
      <c r="B38" s="105"/>
      <c r="C38" s="106"/>
      <c r="D38" s="107"/>
      <c r="E38" s="108"/>
      <c r="F38" s="39">
        <f t="shared" si="0"/>
        <v>0</v>
      </c>
      <c r="G38" s="103">
        <f t="shared" si="1"/>
        <v>0</v>
      </c>
      <c r="H38" s="40">
        <f t="shared" si="61"/>
        <v>0</v>
      </c>
      <c r="I38" s="40">
        <f t="shared" si="3"/>
        <v>0</v>
      </c>
      <c r="J38" s="40">
        <f t="shared" si="4"/>
        <v>0</v>
      </c>
      <c r="K38" s="41">
        <f t="shared" si="5"/>
        <v>0</v>
      </c>
      <c r="L38" s="47">
        <f t="shared" si="6"/>
        <v>0</v>
      </c>
      <c r="M38" s="113"/>
      <c r="N38" s="107"/>
      <c r="O38" s="108">
        <f t="shared" si="33"/>
        <v>0</v>
      </c>
      <c r="P38" s="43">
        <f t="shared" si="7"/>
        <v>0</v>
      </c>
      <c r="Q38" s="103">
        <f t="shared" si="8"/>
        <v>0</v>
      </c>
      <c r="R38" s="40">
        <f t="shared" si="62"/>
        <v>0</v>
      </c>
      <c r="S38" s="40">
        <f t="shared" si="10"/>
        <v>0</v>
      </c>
      <c r="T38" s="40">
        <f t="shared" si="11"/>
        <v>0</v>
      </c>
      <c r="U38" s="41">
        <f t="shared" si="12"/>
        <v>0</v>
      </c>
      <c r="V38" s="42">
        <f t="shared" si="13"/>
        <v>0</v>
      </c>
      <c r="W38" s="44">
        <f t="shared" si="14"/>
        <v>0</v>
      </c>
      <c r="X38" s="45" t="e">
        <f t="shared" si="15"/>
        <v>#DIV/0!</v>
      </c>
      <c r="Y38" s="139"/>
      <c r="Z38" s="81"/>
    </row>
    <row r="39" spans="1:27" s="5" customFormat="1" ht="36.75" customHeight="1" x14ac:dyDescent="0.25">
      <c r="A39" s="5">
        <v>31</v>
      </c>
      <c r="B39" s="105"/>
      <c r="C39" s="106"/>
      <c r="D39" s="107"/>
      <c r="E39" s="108"/>
      <c r="F39" s="39">
        <f t="shared" si="0"/>
        <v>0</v>
      </c>
      <c r="G39" s="103">
        <f t="shared" si="1"/>
        <v>0</v>
      </c>
      <c r="H39" s="40">
        <f t="shared" si="61"/>
        <v>0</v>
      </c>
      <c r="I39" s="40">
        <f t="shared" si="3"/>
        <v>0</v>
      </c>
      <c r="J39" s="40">
        <f t="shared" si="4"/>
        <v>0</v>
      </c>
      <c r="K39" s="41">
        <f t="shared" si="5"/>
        <v>0</v>
      </c>
      <c r="L39" s="47">
        <f t="shared" si="6"/>
        <v>0</v>
      </c>
      <c r="M39" s="113"/>
      <c r="N39" s="107"/>
      <c r="O39" s="108">
        <f t="shared" si="33"/>
        <v>0</v>
      </c>
      <c r="P39" s="43">
        <f t="shared" si="7"/>
        <v>0</v>
      </c>
      <c r="Q39" s="103">
        <f t="shared" si="8"/>
        <v>0</v>
      </c>
      <c r="R39" s="40">
        <f t="shared" si="62"/>
        <v>0</v>
      </c>
      <c r="S39" s="40">
        <f t="shared" si="10"/>
        <v>0</v>
      </c>
      <c r="T39" s="40">
        <f t="shared" si="11"/>
        <v>0</v>
      </c>
      <c r="U39" s="41">
        <f t="shared" si="12"/>
        <v>0</v>
      </c>
      <c r="V39" s="42">
        <f t="shared" si="13"/>
        <v>0</v>
      </c>
      <c r="W39" s="44">
        <f t="shared" si="14"/>
        <v>0</v>
      </c>
      <c r="X39" s="45" t="e">
        <f t="shared" si="15"/>
        <v>#DIV/0!</v>
      </c>
      <c r="Y39" s="139"/>
      <c r="Z39" s="81"/>
    </row>
    <row r="40" spans="1:27" s="5" customFormat="1" ht="36.75" customHeight="1" x14ac:dyDescent="0.25">
      <c r="A40" s="5">
        <v>32</v>
      </c>
      <c r="B40" s="105"/>
      <c r="C40" s="106"/>
      <c r="D40" s="107"/>
      <c r="E40" s="108"/>
      <c r="F40" s="39">
        <f t="shared" si="0"/>
        <v>0</v>
      </c>
      <c r="G40" s="103">
        <f t="shared" si="1"/>
        <v>0</v>
      </c>
      <c r="H40" s="40">
        <f t="shared" si="61"/>
        <v>0</v>
      </c>
      <c r="I40" s="40">
        <f t="shared" si="3"/>
        <v>0</v>
      </c>
      <c r="J40" s="40">
        <f t="shared" si="4"/>
        <v>0</v>
      </c>
      <c r="K40" s="41">
        <f t="shared" si="5"/>
        <v>0</v>
      </c>
      <c r="L40" s="47">
        <f t="shared" si="6"/>
        <v>0</v>
      </c>
      <c r="M40" s="113"/>
      <c r="N40" s="107"/>
      <c r="O40" s="108">
        <f t="shared" si="33"/>
        <v>0</v>
      </c>
      <c r="P40" s="43">
        <f t="shared" si="7"/>
        <v>0</v>
      </c>
      <c r="Q40" s="103">
        <f t="shared" si="8"/>
        <v>0</v>
      </c>
      <c r="R40" s="40">
        <f t="shared" si="62"/>
        <v>0</v>
      </c>
      <c r="S40" s="40">
        <f t="shared" si="10"/>
        <v>0</v>
      </c>
      <c r="T40" s="40">
        <f t="shared" si="11"/>
        <v>0</v>
      </c>
      <c r="U40" s="41">
        <f t="shared" si="12"/>
        <v>0</v>
      </c>
      <c r="V40" s="42">
        <f t="shared" si="13"/>
        <v>0</v>
      </c>
      <c r="W40" s="44">
        <f t="shared" si="14"/>
        <v>0</v>
      </c>
      <c r="X40" s="45" t="e">
        <f t="shared" si="15"/>
        <v>#DIV/0!</v>
      </c>
      <c r="Y40" s="139"/>
      <c r="Z40" s="81"/>
    </row>
    <row r="41" spans="1:27" s="5" customFormat="1" ht="36.75" customHeight="1" x14ac:dyDescent="0.25">
      <c r="A41" s="5">
        <v>33</v>
      </c>
      <c r="B41" s="105"/>
      <c r="C41" s="106"/>
      <c r="D41" s="107"/>
      <c r="E41" s="108"/>
      <c r="F41" s="39">
        <f t="shared" si="0"/>
        <v>0</v>
      </c>
      <c r="G41" s="103">
        <f t="shared" si="1"/>
        <v>0</v>
      </c>
      <c r="H41" s="40">
        <f t="shared" si="61"/>
        <v>0</v>
      </c>
      <c r="I41" s="40">
        <f t="shared" si="3"/>
        <v>0</v>
      </c>
      <c r="J41" s="40">
        <f t="shared" si="4"/>
        <v>0</v>
      </c>
      <c r="K41" s="41">
        <f t="shared" si="5"/>
        <v>0</v>
      </c>
      <c r="L41" s="47">
        <f t="shared" si="6"/>
        <v>0</v>
      </c>
      <c r="M41" s="113"/>
      <c r="N41" s="107"/>
      <c r="O41" s="108">
        <f t="shared" si="33"/>
        <v>0</v>
      </c>
      <c r="P41" s="43">
        <f t="shared" si="7"/>
        <v>0</v>
      </c>
      <c r="Q41" s="103">
        <f t="shared" si="8"/>
        <v>0</v>
      </c>
      <c r="R41" s="40">
        <f t="shared" si="62"/>
        <v>0</v>
      </c>
      <c r="S41" s="40">
        <f t="shared" si="10"/>
        <v>0</v>
      </c>
      <c r="T41" s="40">
        <f t="shared" si="11"/>
        <v>0</v>
      </c>
      <c r="U41" s="41">
        <f t="shared" si="12"/>
        <v>0</v>
      </c>
      <c r="V41" s="42">
        <f t="shared" si="13"/>
        <v>0</v>
      </c>
      <c r="W41" s="44">
        <f t="shared" si="14"/>
        <v>0</v>
      </c>
      <c r="X41" s="45" t="e">
        <f t="shared" si="15"/>
        <v>#DIV/0!</v>
      </c>
      <c r="Y41" s="139"/>
      <c r="Z41" s="81"/>
    </row>
    <row r="42" spans="1:27" s="5" customFormat="1" ht="36.75" customHeight="1" x14ac:dyDescent="0.25">
      <c r="A42" s="5">
        <v>34</v>
      </c>
      <c r="B42" s="105"/>
      <c r="C42" s="106"/>
      <c r="D42" s="107"/>
      <c r="E42" s="108"/>
      <c r="F42" s="39">
        <f t="shared" si="0"/>
        <v>0</v>
      </c>
      <c r="G42" s="103">
        <f t="shared" si="1"/>
        <v>0</v>
      </c>
      <c r="H42" s="40">
        <f t="shared" si="61"/>
        <v>0</v>
      </c>
      <c r="I42" s="40">
        <f t="shared" si="3"/>
        <v>0</v>
      </c>
      <c r="J42" s="40">
        <f t="shared" si="4"/>
        <v>0</v>
      </c>
      <c r="K42" s="41">
        <f t="shared" si="5"/>
        <v>0</v>
      </c>
      <c r="L42" s="47">
        <f t="shared" si="6"/>
        <v>0</v>
      </c>
      <c r="M42" s="113"/>
      <c r="N42" s="107"/>
      <c r="O42" s="108">
        <f t="shared" si="33"/>
        <v>0</v>
      </c>
      <c r="P42" s="43">
        <f t="shared" si="7"/>
        <v>0</v>
      </c>
      <c r="Q42" s="103">
        <f t="shared" si="8"/>
        <v>0</v>
      </c>
      <c r="R42" s="40">
        <f t="shared" si="62"/>
        <v>0</v>
      </c>
      <c r="S42" s="40">
        <f t="shared" si="10"/>
        <v>0</v>
      </c>
      <c r="T42" s="40">
        <f t="shared" si="11"/>
        <v>0</v>
      </c>
      <c r="U42" s="41">
        <f t="shared" si="12"/>
        <v>0</v>
      </c>
      <c r="V42" s="42">
        <f t="shared" si="13"/>
        <v>0</v>
      </c>
      <c r="W42" s="44">
        <f t="shared" si="14"/>
        <v>0</v>
      </c>
      <c r="X42" s="45" t="e">
        <f t="shared" si="15"/>
        <v>#DIV/0!</v>
      </c>
      <c r="Y42" s="139"/>
      <c r="Z42" s="81"/>
    </row>
    <row r="43" spans="1:27" s="5" customFormat="1" ht="36.75" customHeight="1" x14ac:dyDescent="0.25">
      <c r="A43" s="5">
        <v>35</v>
      </c>
      <c r="B43" s="105"/>
      <c r="C43" s="106"/>
      <c r="D43" s="107"/>
      <c r="E43" s="108"/>
      <c r="F43" s="39">
        <f t="shared" si="0"/>
        <v>0</v>
      </c>
      <c r="G43" s="103">
        <f t="shared" si="1"/>
        <v>0</v>
      </c>
      <c r="H43" s="40">
        <f t="shared" si="61"/>
        <v>0</v>
      </c>
      <c r="I43" s="40">
        <f t="shared" si="3"/>
        <v>0</v>
      </c>
      <c r="J43" s="40">
        <f t="shared" si="4"/>
        <v>0</v>
      </c>
      <c r="K43" s="41">
        <f t="shared" si="5"/>
        <v>0</v>
      </c>
      <c r="L43" s="47">
        <f t="shared" si="6"/>
        <v>0</v>
      </c>
      <c r="M43" s="113"/>
      <c r="N43" s="107"/>
      <c r="O43" s="108">
        <f t="shared" si="33"/>
        <v>0</v>
      </c>
      <c r="P43" s="43">
        <f t="shared" si="7"/>
        <v>0</v>
      </c>
      <c r="Q43" s="103">
        <f t="shared" si="8"/>
        <v>0</v>
      </c>
      <c r="R43" s="40">
        <f t="shared" si="62"/>
        <v>0</v>
      </c>
      <c r="S43" s="40">
        <f t="shared" si="10"/>
        <v>0</v>
      </c>
      <c r="T43" s="40">
        <f t="shared" si="11"/>
        <v>0</v>
      </c>
      <c r="U43" s="41">
        <f t="shared" si="12"/>
        <v>0</v>
      </c>
      <c r="V43" s="42">
        <f t="shared" si="13"/>
        <v>0</v>
      </c>
      <c r="W43" s="44">
        <f t="shared" si="14"/>
        <v>0</v>
      </c>
      <c r="X43" s="45" t="e">
        <f t="shared" si="15"/>
        <v>#DIV/0!</v>
      </c>
      <c r="Y43" s="139"/>
      <c r="Z43" s="81"/>
    </row>
    <row r="44" spans="1:27" s="5" customFormat="1" ht="36.75" customHeight="1" x14ac:dyDescent="0.25">
      <c r="A44" s="5">
        <v>36</v>
      </c>
      <c r="B44" s="105"/>
      <c r="C44" s="106"/>
      <c r="D44" s="107"/>
      <c r="E44" s="108"/>
      <c r="F44" s="39">
        <f t="shared" si="0"/>
        <v>0</v>
      </c>
      <c r="G44" s="103">
        <f t="shared" si="1"/>
        <v>0</v>
      </c>
      <c r="H44" s="40">
        <f t="shared" si="61"/>
        <v>0</v>
      </c>
      <c r="I44" s="40">
        <f t="shared" si="3"/>
        <v>0</v>
      </c>
      <c r="J44" s="40">
        <f t="shared" si="4"/>
        <v>0</v>
      </c>
      <c r="K44" s="41">
        <f t="shared" si="5"/>
        <v>0</v>
      </c>
      <c r="L44" s="47">
        <f t="shared" si="6"/>
        <v>0</v>
      </c>
      <c r="M44" s="113"/>
      <c r="N44" s="107"/>
      <c r="O44" s="108">
        <f t="shared" si="33"/>
        <v>0</v>
      </c>
      <c r="P44" s="43">
        <f t="shared" si="7"/>
        <v>0</v>
      </c>
      <c r="Q44" s="103">
        <f t="shared" si="8"/>
        <v>0</v>
      </c>
      <c r="R44" s="40">
        <f t="shared" si="62"/>
        <v>0</v>
      </c>
      <c r="S44" s="40">
        <f t="shared" si="10"/>
        <v>0</v>
      </c>
      <c r="T44" s="40">
        <f t="shared" si="11"/>
        <v>0</v>
      </c>
      <c r="U44" s="41">
        <f t="shared" si="12"/>
        <v>0</v>
      </c>
      <c r="V44" s="42">
        <f t="shared" si="13"/>
        <v>0</v>
      </c>
      <c r="W44" s="44">
        <f t="shared" si="14"/>
        <v>0</v>
      </c>
      <c r="X44" s="45" t="e">
        <f t="shared" si="15"/>
        <v>#DIV/0!</v>
      </c>
      <c r="Y44" s="139"/>
      <c r="Z44" s="81"/>
    </row>
    <row r="45" spans="1:27" s="5" customFormat="1" ht="36.75" customHeight="1" x14ac:dyDescent="0.25">
      <c r="A45" s="5">
        <v>37</v>
      </c>
      <c r="B45" s="105"/>
      <c r="C45" s="106"/>
      <c r="D45" s="107"/>
      <c r="E45" s="108"/>
      <c r="F45" s="39">
        <f t="shared" si="0"/>
        <v>0</v>
      </c>
      <c r="G45" s="103">
        <f t="shared" si="1"/>
        <v>0</v>
      </c>
      <c r="H45" s="40">
        <f t="shared" si="61"/>
        <v>0</v>
      </c>
      <c r="I45" s="40">
        <f t="shared" si="3"/>
        <v>0</v>
      </c>
      <c r="J45" s="40">
        <f t="shared" si="4"/>
        <v>0</v>
      </c>
      <c r="K45" s="41">
        <f t="shared" si="5"/>
        <v>0</v>
      </c>
      <c r="L45" s="47">
        <f t="shared" si="6"/>
        <v>0</v>
      </c>
      <c r="M45" s="113"/>
      <c r="N45" s="107"/>
      <c r="O45" s="108">
        <f t="shared" si="33"/>
        <v>0</v>
      </c>
      <c r="P45" s="43">
        <f t="shared" si="7"/>
        <v>0</v>
      </c>
      <c r="Q45" s="103">
        <f t="shared" si="8"/>
        <v>0</v>
      </c>
      <c r="R45" s="40">
        <f t="shared" si="62"/>
        <v>0</v>
      </c>
      <c r="S45" s="40">
        <f t="shared" si="10"/>
        <v>0</v>
      </c>
      <c r="T45" s="40">
        <f t="shared" si="11"/>
        <v>0</v>
      </c>
      <c r="U45" s="41">
        <f t="shared" si="12"/>
        <v>0</v>
      </c>
      <c r="V45" s="42">
        <f t="shared" si="13"/>
        <v>0</v>
      </c>
      <c r="W45" s="44">
        <f t="shared" si="14"/>
        <v>0</v>
      </c>
      <c r="X45" s="45" t="e">
        <f t="shared" si="15"/>
        <v>#DIV/0!</v>
      </c>
      <c r="Y45" s="139"/>
      <c r="Z45" s="81"/>
    </row>
    <row r="46" spans="1:27" s="5" customFormat="1" ht="36.75" customHeight="1" x14ac:dyDescent="0.25">
      <c r="A46" s="5">
        <v>38</v>
      </c>
      <c r="B46" s="105"/>
      <c r="C46" s="106"/>
      <c r="D46" s="107"/>
      <c r="E46" s="108"/>
      <c r="F46" s="39">
        <f t="shared" si="0"/>
        <v>0</v>
      </c>
      <c r="G46" s="103">
        <f t="shared" si="1"/>
        <v>0</v>
      </c>
      <c r="H46" s="40">
        <f t="shared" si="61"/>
        <v>0</v>
      </c>
      <c r="I46" s="40">
        <f t="shared" si="3"/>
        <v>0</v>
      </c>
      <c r="J46" s="40">
        <f t="shared" si="4"/>
        <v>0</v>
      </c>
      <c r="K46" s="41">
        <f t="shared" si="5"/>
        <v>0</v>
      </c>
      <c r="L46" s="47">
        <f t="shared" si="6"/>
        <v>0</v>
      </c>
      <c r="M46" s="113"/>
      <c r="N46" s="107"/>
      <c r="O46" s="108">
        <f t="shared" si="33"/>
        <v>0</v>
      </c>
      <c r="P46" s="43">
        <f t="shared" si="7"/>
        <v>0</v>
      </c>
      <c r="Q46" s="103">
        <f t="shared" si="8"/>
        <v>0</v>
      </c>
      <c r="R46" s="40">
        <f t="shared" si="62"/>
        <v>0</v>
      </c>
      <c r="S46" s="40">
        <f t="shared" si="10"/>
        <v>0</v>
      </c>
      <c r="T46" s="40">
        <f t="shared" si="11"/>
        <v>0</v>
      </c>
      <c r="U46" s="41">
        <f t="shared" si="12"/>
        <v>0</v>
      </c>
      <c r="V46" s="42">
        <f t="shared" si="13"/>
        <v>0</v>
      </c>
      <c r="W46" s="44">
        <f t="shared" si="14"/>
        <v>0</v>
      </c>
      <c r="X46" s="45" t="e">
        <f t="shared" si="15"/>
        <v>#DIV/0!</v>
      </c>
      <c r="Y46" s="139"/>
      <c r="Z46" s="81"/>
    </row>
    <row r="47" spans="1:27" s="5" customFormat="1" ht="36.75" customHeight="1" x14ac:dyDescent="0.25">
      <c r="A47" s="5">
        <v>39</v>
      </c>
      <c r="B47" s="105"/>
      <c r="C47" s="106"/>
      <c r="D47" s="107"/>
      <c r="E47" s="108"/>
      <c r="F47" s="39">
        <f t="shared" si="0"/>
        <v>0</v>
      </c>
      <c r="G47" s="103">
        <f t="shared" si="1"/>
        <v>0</v>
      </c>
      <c r="H47" s="40">
        <f t="shared" si="61"/>
        <v>0</v>
      </c>
      <c r="I47" s="40">
        <f t="shared" si="3"/>
        <v>0</v>
      </c>
      <c r="J47" s="40">
        <f t="shared" si="4"/>
        <v>0</v>
      </c>
      <c r="K47" s="41">
        <f t="shared" si="5"/>
        <v>0</v>
      </c>
      <c r="L47" s="47">
        <f t="shared" si="6"/>
        <v>0</v>
      </c>
      <c r="M47" s="113"/>
      <c r="N47" s="107"/>
      <c r="O47" s="108">
        <f t="shared" si="33"/>
        <v>0</v>
      </c>
      <c r="P47" s="43">
        <f t="shared" si="7"/>
        <v>0</v>
      </c>
      <c r="Q47" s="103">
        <f t="shared" si="8"/>
        <v>0</v>
      </c>
      <c r="R47" s="40">
        <f t="shared" si="62"/>
        <v>0</v>
      </c>
      <c r="S47" s="40">
        <f t="shared" si="10"/>
        <v>0</v>
      </c>
      <c r="T47" s="40">
        <f t="shared" si="11"/>
        <v>0</v>
      </c>
      <c r="U47" s="41">
        <f t="shared" si="12"/>
        <v>0</v>
      </c>
      <c r="V47" s="42">
        <f t="shared" si="13"/>
        <v>0</v>
      </c>
      <c r="W47" s="44">
        <f t="shared" si="14"/>
        <v>0</v>
      </c>
      <c r="X47" s="45" t="e">
        <f t="shared" si="15"/>
        <v>#DIV/0!</v>
      </c>
      <c r="Y47" s="139"/>
      <c r="Z47" s="81"/>
    </row>
    <row r="48" spans="1:27" s="5" customFormat="1" ht="36.75" customHeight="1" x14ac:dyDescent="0.25">
      <c r="A48" s="5">
        <v>40</v>
      </c>
      <c r="B48" s="105"/>
      <c r="C48" s="106"/>
      <c r="D48" s="107"/>
      <c r="E48" s="108"/>
      <c r="F48" s="39">
        <f t="shared" si="0"/>
        <v>0</v>
      </c>
      <c r="G48" s="103">
        <f t="shared" si="1"/>
        <v>0</v>
      </c>
      <c r="H48" s="40">
        <f t="shared" si="61"/>
        <v>0</v>
      </c>
      <c r="I48" s="40">
        <f t="shared" si="3"/>
        <v>0</v>
      </c>
      <c r="J48" s="40">
        <f t="shared" si="4"/>
        <v>0</v>
      </c>
      <c r="K48" s="41">
        <f t="shared" si="5"/>
        <v>0</v>
      </c>
      <c r="L48" s="47">
        <f t="shared" si="6"/>
        <v>0</v>
      </c>
      <c r="M48" s="113"/>
      <c r="N48" s="107"/>
      <c r="O48" s="108">
        <f t="shared" si="33"/>
        <v>0</v>
      </c>
      <c r="P48" s="43">
        <f t="shared" si="7"/>
        <v>0</v>
      </c>
      <c r="Q48" s="103">
        <f t="shared" si="8"/>
        <v>0</v>
      </c>
      <c r="R48" s="40">
        <f t="shared" si="62"/>
        <v>0</v>
      </c>
      <c r="S48" s="40">
        <f t="shared" si="10"/>
        <v>0</v>
      </c>
      <c r="T48" s="40">
        <f t="shared" si="11"/>
        <v>0</v>
      </c>
      <c r="U48" s="41">
        <f t="shared" si="12"/>
        <v>0</v>
      </c>
      <c r="V48" s="42">
        <f t="shared" si="13"/>
        <v>0</v>
      </c>
      <c r="W48" s="44">
        <f t="shared" si="14"/>
        <v>0</v>
      </c>
      <c r="X48" s="45" t="e">
        <f t="shared" si="15"/>
        <v>#DIV/0!</v>
      </c>
      <c r="Y48" s="139"/>
      <c r="Z48" s="81"/>
    </row>
    <row r="49" spans="1:26" s="5" customFormat="1" ht="36.75" customHeight="1" x14ac:dyDescent="0.25">
      <c r="A49" s="5">
        <v>41</v>
      </c>
      <c r="B49" s="105"/>
      <c r="C49" s="106"/>
      <c r="D49" s="107"/>
      <c r="E49" s="108"/>
      <c r="F49" s="39">
        <f t="shared" si="0"/>
        <v>0</v>
      </c>
      <c r="G49" s="103">
        <f t="shared" si="1"/>
        <v>0</v>
      </c>
      <c r="H49" s="40">
        <f t="shared" si="61"/>
        <v>0</v>
      </c>
      <c r="I49" s="40">
        <f t="shared" si="3"/>
        <v>0</v>
      </c>
      <c r="J49" s="40">
        <f t="shared" si="4"/>
        <v>0</v>
      </c>
      <c r="K49" s="41">
        <f t="shared" si="5"/>
        <v>0</v>
      </c>
      <c r="L49" s="47">
        <f t="shared" si="6"/>
        <v>0</v>
      </c>
      <c r="M49" s="113"/>
      <c r="N49" s="107"/>
      <c r="O49" s="108">
        <f t="shared" si="33"/>
        <v>0</v>
      </c>
      <c r="P49" s="43">
        <f t="shared" si="7"/>
        <v>0</v>
      </c>
      <c r="Q49" s="103">
        <f t="shared" si="8"/>
        <v>0</v>
      </c>
      <c r="R49" s="40">
        <f t="shared" si="62"/>
        <v>0</v>
      </c>
      <c r="S49" s="40">
        <f t="shared" si="10"/>
        <v>0</v>
      </c>
      <c r="T49" s="40">
        <f t="shared" si="11"/>
        <v>0</v>
      </c>
      <c r="U49" s="41">
        <f t="shared" si="12"/>
        <v>0</v>
      </c>
      <c r="V49" s="42">
        <f t="shared" si="13"/>
        <v>0</v>
      </c>
      <c r="W49" s="44">
        <f t="shared" si="14"/>
        <v>0</v>
      </c>
      <c r="X49" s="45" t="e">
        <f t="shared" si="15"/>
        <v>#DIV/0!</v>
      </c>
      <c r="Y49" s="139"/>
      <c r="Z49" s="81"/>
    </row>
    <row r="50" spans="1:26" s="5" customFormat="1" ht="36.75" customHeight="1" x14ac:dyDescent="0.25">
      <c r="A50" s="5">
        <v>42</v>
      </c>
      <c r="B50" s="105"/>
      <c r="C50" s="106"/>
      <c r="D50" s="107"/>
      <c r="E50" s="108"/>
      <c r="F50" s="39">
        <f t="shared" si="0"/>
        <v>0</v>
      </c>
      <c r="G50" s="103">
        <f t="shared" si="1"/>
        <v>0</v>
      </c>
      <c r="H50" s="40">
        <f t="shared" si="61"/>
        <v>0</v>
      </c>
      <c r="I50" s="40">
        <f t="shared" si="3"/>
        <v>0</v>
      </c>
      <c r="J50" s="40">
        <f t="shared" si="4"/>
        <v>0</v>
      </c>
      <c r="K50" s="41">
        <f t="shared" si="5"/>
        <v>0</v>
      </c>
      <c r="L50" s="47">
        <f t="shared" si="6"/>
        <v>0</v>
      </c>
      <c r="M50" s="113"/>
      <c r="N50" s="107"/>
      <c r="O50" s="108">
        <f t="shared" si="33"/>
        <v>0</v>
      </c>
      <c r="P50" s="43">
        <f t="shared" si="7"/>
        <v>0</v>
      </c>
      <c r="Q50" s="103">
        <f t="shared" si="8"/>
        <v>0</v>
      </c>
      <c r="R50" s="40">
        <f t="shared" si="62"/>
        <v>0</v>
      </c>
      <c r="S50" s="40">
        <f t="shared" si="10"/>
        <v>0</v>
      </c>
      <c r="T50" s="40">
        <f t="shared" si="11"/>
        <v>0</v>
      </c>
      <c r="U50" s="41">
        <f t="shared" si="12"/>
        <v>0</v>
      </c>
      <c r="V50" s="42">
        <f t="shared" si="13"/>
        <v>0</v>
      </c>
      <c r="W50" s="44">
        <f t="shared" si="14"/>
        <v>0</v>
      </c>
      <c r="X50" s="45" t="e">
        <f t="shared" si="15"/>
        <v>#DIV/0!</v>
      </c>
      <c r="Y50" s="139"/>
      <c r="Z50" s="81"/>
    </row>
    <row r="51" spans="1:26" s="5" customFormat="1" ht="36.75" customHeight="1" x14ac:dyDescent="0.25">
      <c r="A51" s="5">
        <v>43</v>
      </c>
      <c r="B51" s="105"/>
      <c r="C51" s="106"/>
      <c r="D51" s="107"/>
      <c r="E51" s="108"/>
      <c r="F51" s="39">
        <f t="shared" si="0"/>
        <v>0</v>
      </c>
      <c r="G51" s="103">
        <f t="shared" si="1"/>
        <v>0</v>
      </c>
      <c r="H51" s="40">
        <f t="shared" si="61"/>
        <v>0</v>
      </c>
      <c r="I51" s="40">
        <f t="shared" si="3"/>
        <v>0</v>
      </c>
      <c r="J51" s="40">
        <f t="shared" si="4"/>
        <v>0</v>
      </c>
      <c r="K51" s="41">
        <f t="shared" si="5"/>
        <v>0</v>
      </c>
      <c r="L51" s="47">
        <f t="shared" si="6"/>
        <v>0</v>
      </c>
      <c r="M51" s="113"/>
      <c r="N51" s="107"/>
      <c r="O51" s="108">
        <f t="shared" si="33"/>
        <v>0</v>
      </c>
      <c r="P51" s="43">
        <f t="shared" si="7"/>
        <v>0</v>
      </c>
      <c r="Q51" s="103">
        <f t="shared" si="8"/>
        <v>0</v>
      </c>
      <c r="R51" s="40">
        <f t="shared" si="62"/>
        <v>0</v>
      </c>
      <c r="S51" s="40">
        <f t="shared" si="10"/>
        <v>0</v>
      </c>
      <c r="T51" s="40">
        <f t="shared" si="11"/>
        <v>0</v>
      </c>
      <c r="U51" s="41">
        <f t="shared" si="12"/>
        <v>0</v>
      </c>
      <c r="V51" s="42">
        <f t="shared" si="13"/>
        <v>0</v>
      </c>
      <c r="W51" s="44">
        <f t="shared" si="14"/>
        <v>0</v>
      </c>
      <c r="X51" s="45" t="e">
        <f t="shared" si="15"/>
        <v>#DIV/0!</v>
      </c>
      <c r="Y51" s="139"/>
      <c r="Z51" s="81"/>
    </row>
    <row r="52" spans="1:26" s="5" customFormat="1" ht="36.75" customHeight="1" x14ac:dyDescent="0.25">
      <c r="A52" s="5">
        <v>44</v>
      </c>
      <c r="B52" s="105"/>
      <c r="C52" s="106"/>
      <c r="D52" s="107"/>
      <c r="E52" s="108"/>
      <c r="F52" s="39">
        <f t="shared" si="0"/>
        <v>0</v>
      </c>
      <c r="G52" s="103">
        <f t="shared" si="1"/>
        <v>0</v>
      </c>
      <c r="H52" s="40">
        <f t="shared" si="61"/>
        <v>0</v>
      </c>
      <c r="I52" s="40">
        <f t="shared" si="3"/>
        <v>0</v>
      </c>
      <c r="J52" s="40">
        <f t="shared" si="4"/>
        <v>0</v>
      </c>
      <c r="K52" s="41">
        <f t="shared" si="5"/>
        <v>0</v>
      </c>
      <c r="L52" s="47">
        <f t="shared" si="6"/>
        <v>0</v>
      </c>
      <c r="M52" s="113"/>
      <c r="N52" s="107"/>
      <c r="O52" s="108">
        <f t="shared" si="33"/>
        <v>0</v>
      </c>
      <c r="P52" s="43">
        <f t="shared" si="7"/>
        <v>0</v>
      </c>
      <c r="Q52" s="103">
        <f t="shared" si="8"/>
        <v>0</v>
      </c>
      <c r="R52" s="40">
        <f t="shared" si="62"/>
        <v>0</v>
      </c>
      <c r="S52" s="40">
        <f t="shared" si="10"/>
        <v>0</v>
      </c>
      <c r="T52" s="40">
        <f t="shared" si="11"/>
        <v>0</v>
      </c>
      <c r="U52" s="41">
        <f t="shared" si="12"/>
        <v>0</v>
      </c>
      <c r="V52" s="42">
        <f t="shared" si="13"/>
        <v>0</v>
      </c>
      <c r="W52" s="44">
        <f t="shared" si="14"/>
        <v>0</v>
      </c>
      <c r="X52" s="45" t="e">
        <f t="shared" si="15"/>
        <v>#DIV/0!</v>
      </c>
      <c r="Y52" s="139"/>
      <c r="Z52" s="81"/>
    </row>
    <row r="53" spans="1:26" s="5" customFormat="1" ht="36.75" customHeight="1" x14ac:dyDescent="0.25">
      <c r="A53" s="5">
        <v>45</v>
      </c>
      <c r="B53" s="105"/>
      <c r="C53" s="106"/>
      <c r="D53" s="107"/>
      <c r="E53" s="108"/>
      <c r="F53" s="39">
        <f t="shared" si="0"/>
        <v>0</v>
      </c>
      <c r="G53" s="103">
        <f t="shared" si="1"/>
        <v>0</v>
      </c>
      <c r="H53" s="40">
        <f t="shared" si="61"/>
        <v>0</v>
      </c>
      <c r="I53" s="40">
        <f t="shared" si="3"/>
        <v>0</v>
      </c>
      <c r="J53" s="40">
        <f t="shared" si="4"/>
        <v>0</v>
      </c>
      <c r="K53" s="41">
        <f t="shared" si="5"/>
        <v>0</v>
      </c>
      <c r="L53" s="47">
        <f t="shared" si="6"/>
        <v>0</v>
      </c>
      <c r="M53" s="113"/>
      <c r="N53" s="107"/>
      <c r="O53" s="108">
        <f t="shared" si="33"/>
        <v>0</v>
      </c>
      <c r="P53" s="43">
        <f t="shared" si="7"/>
        <v>0</v>
      </c>
      <c r="Q53" s="103">
        <f t="shared" si="8"/>
        <v>0</v>
      </c>
      <c r="R53" s="40">
        <f t="shared" si="62"/>
        <v>0</v>
      </c>
      <c r="S53" s="40">
        <f t="shared" si="10"/>
        <v>0</v>
      </c>
      <c r="T53" s="40">
        <f t="shared" si="11"/>
        <v>0</v>
      </c>
      <c r="U53" s="41">
        <f t="shared" si="12"/>
        <v>0</v>
      </c>
      <c r="V53" s="42">
        <f t="shared" si="13"/>
        <v>0</v>
      </c>
      <c r="W53" s="44">
        <f t="shared" si="14"/>
        <v>0</v>
      </c>
      <c r="X53" s="45" t="e">
        <f t="shared" si="15"/>
        <v>#DIV/0!</v>
      </c>
      <c r="Y53" s="139"/>
      <c r="Z53" s="81"/>
    </row>
    <row r="54" spans="1:26" s="5" customFormat="1" ht="36.75" customHeight="1" x14ac:dyDescent="0.25">
      <c r="A54" s="5">
        <v>46</v>
      </c>
      <c r="B54" s="105"/>
      <c r="C54" s="106"/>
      <c r="D54" s="107"/>
      <c r="E54" s="108"/>
      <c r="F54" s="39">
        <f t="shared" si="0"/>
        <v>0</v>
      </c>
      <c r="G54" s="103">
        <f t="shared" si="1"/>
        <v>0</v>
      </c>
      <c r="H54" s="40">
        <f t="shared" si="61"/>
        <v>0</v>
      </c>
      <c r="I54" s="40">
        <f t="shared" si="3"/>
        <v>0</v>
      </c>
      <c r="J54" s="40">
        <f t="shared" si="4"/>
        <v>0</v>
      </c>
      <c r="K54" s="41">
        <f t="shared" si="5"/>
        <v>0</v>
      </c>
      <c r="L54" s="47">
        <f t="shared" si="6"/>
        <v>0</v>
      </c>
      <c r="M54" s="113"/>
      <c r="N54" s="107"/>
      <c r="O54" s="108">
        <f t="shared" si="33"/>
        <v>0</v>
      </c>
      <c r="P54" s="43">
        <f t="shared" si="7"/>
        <v>0</v>
      </c>
      <c r="Q54" s="103">
        <f t="shared" si="8"/>
        <v>0</v>
      </c>
      <c r="R54" s="40">
        <f t="shared" si="62"/>
        <v>0</v>
      </c>
      <c r="S54" s="40">
        <f t="shared" si="10"/>
        <v>0</v>
      </c>
      <c r="T54" s="40">
        <f t="shared" si="11"/>
        <v>0</v>
      </c>
      <c r="U54" s="41">
        <f t="shared" si="12"/>
        <v>0</v>
      </c>
      <c r="V54" s="42">
        <f t="shared" si="13"/>
        <v>0</v>
      </c>
      <c r="W54" s="44">
        <f t="shared" si="14"/>
        <v>0</v>
      </c>
      <c r="X54" s="45" t="e">
        <f t="shared" si="15"/>
        <v>#DIV/0!</v>
      </c>
      <c r="Y54" s="139"/>
      <c r="Z54" s="81"/>
    </row>
    <row r="55" spans="1:26" s="5" customFormat="1" ht="36.75" customHeight="1" x14ac:dyDescent="0.25">
      <c r="A55" s="5">
        <v>47</v>
      </c>
      <c r="B55" s="105"/>
      <c r="C55" s="106"/>
      <c r="D55" s="107"/>
      <c r="E55" s="108"/>
      <c r="F55" s="39">
        <f t="shared" si="0"/>
        <v>0</v>
      </c>
      <c r="G55" s="103">
        <f t="shared" si="1"/>
        <v>0</v>
      </c>
      <c r="H55" s="40">
        <f t="shared" si="61"/>
        <v>0</v>
      </c>
      <c r="I55" s="40">
        <f t="shared" si="3"/>
        <v>0</v>
      </c>
      <c r="J55" s="40">
        <f t="shared" si="4"/>
        <v>0</v>
      </c>
      <c r="K55" s="41">
        <f t="shared" si="5"/>
        <v>0</v>
      </c>
      <c r="L55" s="47">
        <f t="shared" si="6"/>
        <v>0</v>
      </c>
      <c r="M55" s="113"/>
      <c r="N55" s="107"/>
      <c r="O55" s="108">
        <f t="shared" si="33"/>
        <v>0</v>
      </c>
      <c r="P55" s="43">
        <f t="shared" si="7"/>
        <v>0</v>
      </c>
      <c r="Q55" s="103">
        <f t="shared" si="8"/>
        <v>0</v>
      </c>
      <c r="R55" s="40">
        <f t="shared" si="62"/>
        <v>0</v>
      </c>
      <c r="S55" s="40">
        <f t="shared" si="10"/>
        <v>0</v>
      </c>
      <c r="T55" s="40">
        <f t="shared" si="11"/>
        <v>0</v>
      </c>
      <c r="U55" s="41">
        <f t="shared" si="12"/>
        <v>0</v>
      </c>
      <c r="V55" s="42">
        <f t="shared" si="13"/>
        <v>0</v>
      </c>
      <c r="W55" s="44">
        <f t="shared" si="14"/>
        <v>0</v>
      </c>
      <c r="X55" s="45" t="e">
        <f t="shared" si="15"/>
        <v>#DIV/0!</v>
      </c>
      <c r="Y55" s="139"/>
      <c r="Z55" s="81"/>
    </row>
    <row r="56" spans="1:26" s="5" customFormat="1" ht="36.75" customHeight="1" x14ac:dyDescent="0.25">
      <c r="A56" s="5">
        <v>48</v>
      </c>
      <c r="B56" s="105"/>
      <c r="C56" s="106"/>
      <c r="D56" s="107"/>
      <c r="E56" s="108"/>
      <c r="F56" s="39">
        <f t="shared" si="0"/>
        <v>0</v>
      </c>
      <c r="G56" s="103">
        <f t="shared" si="1"/>
        <v>0</v>
      </c>
      <c r="H56" s="40">
        <f t="shared" si="61"/>
        <v>0</v>
      </c>
      <c r="I56" s="40">
        <f t="shared" si="3"/>
        <v>0</v>
      </c>
      <c r="J56" s="40">
        <f t="shared" si="4"/>
        <v>0</v>
      </c>
      <c r="K56" s="41">
        <f t="shared" si="5"/>
        <v>0</v>
      </c>
      <c r="L56" s="47">
        <f t="shared" si="6"/>
        <v>0</v>
      </c>
      <c r="M56" s="113"/>
      <c r="N56" s="107"/>
      <c r="O56" s="108">
        <f t="shared" si="33"/>
        <v>0</v>
      </c>
      <c r="P56" s="43">
        <f t="shared" si="7"/>
        <v>0</v>
      </c>
      <c r="Q56" s="103">
        <f t="shared" si="8"/>
        <v>0</v>
      </c>
      <c r="R56" s="40">
        <f t="shared" si="62"/>
        <v>0</v>
      </c>
      <c r="S56" s="40">
        <f t="shared" si="10"/>
        <v>0</v>
      </c>
      <c r="T56" s="40">
        <f t="shared" si="11"/>
        <v>0</v>
      </c>
      <c r="U56" s="41">
        <f t="shared" si="12"/>
        <v>0</v>
      </c>
      <c r="V56" s="42">
        <f t="shared" si="13"/>
        <v>0</v>
      </c>
      <c r="W56" s="44">
        <f t="shared" si="14"/>
        <v>0</v>
      </c>
      <c r="X56" s="45" t="e">
        <f t="shared" si="15"/>
        <v>#DIV/0!</v>
      </c>
      <c r="Y56" s="139"/>
      <c r="Z56" s="81"/>
    </row>
    <row r="57" spans="1:26" s="5" customFormat="1" ht="36.75" customHeight="1" x14ac:dyDescent="0.25">
      <c r="A57" s="5">
        <v>49</v>
      </c>
      <c r="B57" s="105"/>
      <c r="C57" s="106"/>
      <c r="D57" s="107"/>
      <c r="E57" s="108"/>
      <c r="F57" s="39">
        <f t="shared" si="0"/>
        <v>0</v>
      </c>
      <c r="G57" s="103">
        <f t="shared" si="1"/>
        <v>0</v>
      </c>
      <c r="H57" s="40">
        <f t="shared" si="61"/>
        <v>0</v>
      </c>
      <c r="I57" s="40">
        <f t="shared" si="3"/>
        <v>0</v>
      </c>
      <c r="J57" s="40">
        <f t="shared" si="4"/>
        <v>0</v>
      </c>
      <c r="K57" s="41">
        <f t="shared" si="5"/>
        <v>0</v>
      </c>
      <c r="L57" s="47">
        <f t="shared" si="6"/>
        <v>0</v>
      </c>
      <c r="M57" s="113"/>
      <c r="N57" s="107"/>
      <c r="O57" s="108">
        <f t="shared" si="33"/>
        <v>0</v>
      </c>
      <c r="P57" s="43">
        <f t="shared" si="7"/>
        <v>0</v>
      </c>
      <c r="Q57" s="103">
        <f t="shared" si="8"/>
        <v>0</v>
      </c>
      <c r="R57" s="40">
        <f t="shared" si="62"/>
        <v>0</v>
      </c>
      <c r="S57" s="40">
        <f t="shared" si="10"/>
        <v>0</v>
      </c>
      <c r="T57" s="40">
        <f t="shared" si="11"/>
        <v>0</v>
      </c>
      <c r="U57" s="41">
        <f t="shared" si="12"/>
        <v>0</v>
      </c>
      <c r="V57" s="42">
        <f t="shared" si="13"/>
        <v>0</v>
      </c>
      <c r="W57" s="44">
        <f t="shared" si="14"/>
        <v>0</v>
      </c>
      <c r="X57" s="45" t="e">
        <f t="shared" si="15"/>
        <v>#DIV/0!</v>
      </c>
      <c r="Y57" s="139"/>
      <c r="Z57" s="81"/>
    </row>
    <row r="58" spans="1:26" s="5" customFormat="1" ht="36.75" customHeight="1" x14ac:dyDescent="0.25">
      <c r="A58" s="5">
        <v>50</v>
      </c>
      <c r="B58" s="105"/>
      <c r="C58" s="106"/>
      <c r="D58" s="107"/>
      <c r="E58" s="108"/>
      <c r="F58" s="39">
        <f t="shared" si="0"/>
        <v>0</v>
      </c>
      <c r="G58" s="103">
        <f t="shared" si="1"/>
        <v>0</v>
      </c>
      <c r="H58" s="40">
        <f t="shared" si="61"/>
        <v>0</v>
      </c>
      <c r="I58" s="40">
        <f t="shared" si="3"/>
        <v>0</v>
      </c>
      <c r="J58" s="40">
        <f t="shared" si="4"/>
        <v>0</v>
      </c>
      <c r="K58" s="41">
        <f t="shared" si="5"/>
        <v>0</v>
      </c>
      <c r="L58" s="47">
        <f t="shared" si="6"/>
        <v>0</v>
      </c>
      <c r="M58" s="113"/>
      <c r="N58" s="107"/>
      <c r="O58" s="108">
        <f t="shared" si="33"/>
        <v>0</v>
      </c>
      <c r="P58" s="43">
        <f t="shared" si="7"/>
        <v>0</v>
      </c>
      <c r="Q58" s="103">
        <f t="shared" si="8"/>
        <v>0</v>
      </c>
      <c r="R58" s="40">
        <f t="shared" si="62"/>
        <v>0</v>
      </c>
      <c r="S58" s="40">
        <f t="shared" si="10"/>
        <v>0</v>
      </c>
      <c r="T58" s="40">
        <f t="shared" si="11"/>
        <v>0</v>
      </c>
      <c r="U58" s="41">
        <f t="shared" si="12"/>
        <v>0</v>
      </c>
      <c r="V58" s="42">
        <f t="shared" si="13"/>
        <v>0</v>
      </c>
      <c r="W58" s="44">
        <f t="shared" si="14"/>
        <v>0</v>
      </c>
      <c r="X58" s="45" t="e">
        <f t="shared" si="15"/>
        <v>#DIV/0!</v>
      </c>
      <c r="Y58" s="139"/>
      <c r="Z58" s="81"/>
    </row>
    <row r="59" spans="1:26" s="5" customFormat="1" ht="36.75" customHeight="1" x14ac:dyDescent="0.25">
      <c r="A59" s="5">
        <v>51</v>
      </c>
      <c r="B59" s="105"/>
      <c r="C59" s="106"/>
      <c r="D59" s="107"/>
      <c r="E59" s="108"/>
      <c r="F59" s="39">
        <f t="shared" si="0"/>
        <v>0</v>
      </c>
      <c r="G59" s="103">
        <f t="shared" si="1"/>
        <v>0</v>
      </c>
      <c r="H59" s="40">
        <f t="shared" si="61"/>
        <v>0</v>
      </c>
      <c r="I59" s="40">
        <f t="shared" si="3"/>
        <v>0</v>
      </c>
      <c r="J59" s="40">
        <f t="shared" si="4"/>
        <v>0</v>
      </c>
      <c r="K59" s="41">
        <f t="shared" si="5"/>
        <v>0</v>
      </c>
      <c r="L59" s="47">
        <f t="shared" si="6"/>
        <v>0</v>
      </c>
      <c r="M59" s="113"/>
      <c r="N59" s="107"/>
      <c r="O59" s="108">
        <f t="shared" si="33"/>
        <v>0</v>
      </c>
      <c r="P59" s="43">
        <f t="shared" si="7"/>
        <v>0</v>
      </c>
      <c r="Q59" s="103">
        <f t="shared" si="8"/>
        <v>0</v>
      </c>
      <c r="R59" s="40">
        <f t="shared" si="62"/>
        <v>0</v>
      </c>
      <c r="S59" s="40">
        <f t="shared" si="10"/>
        <v>0</v>
      </c>
      <c r="T59" s="40">
        <f t="shared" si="11"/>
        <v>0</v>
      </c>
      <c r="U59" s="41">
        <f t="shared" si="12"/>
        <v>0</v>
      </c>
      <c r="V59" s="42">
        <f t="shared" si="13"/>
        <v>0</v>
      </c>
      <c r="W59" s="44">
        <f t="shared" si="14"/>
        <v>0</v>
      </c>
      <c r="X59" s="45" t="e">
        <f t="shared" si="15"/>
        <v>#DIV/0!</v>
      </c>
      <c r="Y59" s="139"/>
      <c r="Z59" s="81"/>
    </row>
    <row r="60" spans="1:26" s="5" customFormat="1" ht="36.75" customHeight="1" x14ac:dyDescent="0.25">
      <c r="A60" s="5">
        <v>52</v>
      </c>
      <c r="B60" s="105"/>
      <c r="C60" s="106"/>
      <c r="D60" s="107"/>
      <c r="E60" s="108"/>
      <c r="F60" s="39">
        <f t="shared" si="0"/>
        <v>0</v>
      </c>
      <c r="G60" s="103">
        <f t="shared" si="1"/>
        <v>0</v>
      </c>
      <c r="H60" s="40">
        <f t="shared" si="61"/>
        <v>0</v>
      </c>
      <c r="I60" s="40">
        <f t="shared" si="3"/>
        <v>0</v>
      </c>
      <c r="J60" s="40">
        <f t="shared" si="4"/>
        <v>0</v>
      </c>
      <c r="K60" s="41">
        <f t="shared" si="5"/>
        <v>0</v>
      </c>
      <c r="L60" s="47">
        <f t="shared" si="6"/>
        <v>0</v>
      </c>
      <c r="M60" s="113"/>
      <c r="N60" s="107"/>
      <c r="O60" s="108">
        <f t="shared" si="33"/>
        <v>0</v>
      </c>
      <c r="P60" s="43">
        <f t="shared" si="7"/>
        <v>0</v>
      </c>
      <c r="Q60" s="103">
        <f t="shared" si="8"/>
        <v>0</v>
      </c>
      <c r="R60" s="40">
        <f t="shared" si="62"/>
        <v>0</v>
      </c>
      <c r="S60" s="40">
        <f t="shared" si="10"/>
        <v>0</v>
      </c>
      <c r="T60" s="40">
        <f t="shared" si="11"/>
        <v>0</v>
      </c>
      <c r="U60" s="41">
        <f t="shared" si="12"/>
        <v>0</v>
      </c>
      <c r="V60" s="42">
        <f t="shared" si="13"/>
        <v>0</v>
      </c>
      <c r="W60" s="44">
        <f t="shared" si="14"/>
        <v>0</v>
      </c>
      <c r="X60" s="45" t="e">
        <f t="shared" si="15"/>
        <v>#DIV/0!</v>
      </c>
      <c r="Y60" s="139"/>
      <c r="Z60" s="81"/>
    </row>
    <row r="61" spans="1:26" s="5" customFormat="1" ht="36.75" customHeight="1" x14ac:dyDescent="0.25">
      <c r="A61" s="5">
        <v>53</v>
      </c>
      <c r="B61" s="105"/>
      <c r="C61" s="106"/>
      <c r="D61" s="107"/>
      <c r="E61" s="108"/>
      <c r="F61" s="39">
        <f t="shared" si="0"/>
        <v>0</v>
      </c>
      <c r="G61" s="103">
        <f t="shared" si="1"/>
        <v>0</v>
      </c>
      <c r="H61" s="40">
        <f t="shared" si="61"/>
        <v>0</v>
      </c>
      <c r="I61" s="40">
        <f t="shared" si="3"/>
        <v>0</v>
      </c>
      <c r="J61" s="40">
        <f t="shared" si="4"/>
        <v>0</v>
      </c>
      <c r="K61" s="41">
        <f t="shared" si="5"/>
        <v>0</v>
      </c>
      <c r="L61" s="47">
        <f t="shared" si="6"/>
        <v>0</v>
      </c>
      <c r="M61" s="113"/>
      <c r="N61" s="107"/>
      <c r="O61" s="108">
        <f t="shared" si="33"/>
        <v>0</v>
      </c>
      <c r="P61" s="43">
        <f t="shared" si="7"/>
        <v>0</v>
      </c>
      <c r="Q61" s="103">
        <f t="shared" si="8"/>
        <v>0</v>
      </c>
      <c r="R61" s="40">
        <f t="shared" si="62"/>
        <v>0</v>
      </c>
      <c r="S61" s="40">
        <f t="shared" si="10"/>
        <v>0</v>
      </c>
      <c r="T61" s="40">
        <f t="shared" si="11"/>
        <v>0</v>
      </c>
      <c r="U61" s="41">
        <f t="shared" si="12"/>
        <v>0</v>
      </c>
      <c r="V61" s="42">
        <f t="shared" si="13"/>
        <v>0</v>
      </c>
      <c r="W61" s="44">
        <f t="shared" si="14"/>
        <v>0</v>
      </c>
      <c r="X61" s="45" t="e">
        <f t="shared" si="15"/>
        <v>#DIV/0!</v>
      </c>
      <c r="Y61" s="139"/>
      <c r="Z61" s="81"/>
    </row>
    <row r="62" spans="1:26" s="5" customFormat="1" ht="36.75" customHeight="1" x14ac:dyDescent="0.25">
      <c r="A62" s="5">
        <v>54</v>
      </c>
      <c r="B62" s="105"/>
      <c r="C62" s="106"/>
      <c r="D62" s="107"/>
      <c r="E62" s="108"/>
      <c r="F62" s="39">
        <f t="shared" si="0"/>
        <v>0</v>
      </c>
      <c r="G62" s="103">
        <f t="shared" si="1"/>
        <v>0</v>
      </c>
      <c r="H62" s="40">
        <f t="shared" si="61"/>
        <v>0</v>
      </c>
      <c r="I62" s="40">
        <f t="shared" si="3"/>
        <v>0</v>
      </c>
      <c r="J62" s="40">
        <f t="shared" si="4"/>
        <v>0</v>
      </c>
      <c r="K62" s="41">
        <f t="shared" si="5"/>
        <v>0</v>
      </c>
      <c r="L62" s="47">
        <f t="shared" si="6"/>
        <v>0</v>
      </c>
      <c r="M62" s="113"/>
      <c r="N62" s="107"/>
      <c r="O62" s="108">
        <f t="shared" si="33"/>
        <v>0</v>
      </c>
      <c r="P62" s="43">
        <f t="shared" si="7"/>
        <v>0</v>
      </c>
      <c r="Q62" s="103">
        <f t="shared" si="8"/>
        <v>0</v>
      </c>
      <c r="R62" s="40">
        <f t="shared" si="62"/>
        <v>0</v>
      </c>
      <c r="S62" s="40">
        <f t="shared" si="10"/>
        <v>0</v>
      </c>
      <c r="T62" s="40">
        <f t="shared" si="11"/>
        <v>0</v>
      </c>
      <c r="U62" s="41">
        <f t="shared" si="12"/>
        <v>0</v>
      </c>
      <c r="V62" s="42">
        <f t="shared" si="13"/>
        <v>0</v>
      </c>
      <c r="W62" s="44">
        <f t="shared" si="14"/>
        <v>0</v>
      </c>
      <c r="X62" s="45" t="e">
        <f t="shared" si="15"/>
        <v>#DIV/0!</v>
      </c>
      <c r="Y62" s="139"/>
      <c r="Z62" s="81"/>
    </row>
    <row r="63" spans="1:26" s="5" customFormat="1" ht="36.75" customHeight="1" x14ac:dyDescent="0.25">
      <c r="A63" s="5">
        <v>55</v>
      </c>
      <c r="B63" s="105"/>
      <c r="C63" s="106"/>
      <c r="D63" s="107"/>
      <c r="E63" s="108"/>
      <c r="F63" s="39">
        <f t="shared" si="0"/>
        <v>0</v>
      </c>
      <c r="G63" s="103">
        <f t="shared" si="1"/>
        <v>0</v>
      </c>
      <c r="H63" s="40">
        <f t="shared" si="61"/>
        <v>0</v>
      </c>
      <c r="I63" s="40">
        <f t="shared" si="3"/>
        <v>0</v>
      </c>
      <c r="J63" s="40">
        <f t="shared" si="4"/>
        <v>0</v>
      </c>
      <c r="K63" s="41">
        <f t="shared" si="5"/>
        <v>0</v>
      </c>
      <c r="L63" s="47">
        <f t="shared" si="6"/>
        <v>0</v>
      </c>
      <c r="M63" s="113"/>
      <c r="N63" s="107"/>
      <c r="O63" s="108">
        <f t="shared" si="33"/>
        <v>0</v>
      </c>
      <c r="P63" s="43">
        <f t="shared" si="7"/>
        <v>0</v>
      </c>
      <c r="Q63" s="103">
        <f t="shared" si="8"/>
        <v>0</v>
      </c>
      <c r="R63" s="40">
        <f t="shared" si="62"/>
        <v>0</v>
      </c>
      <c r="S63" s="40">
        <f t="shared" si="10"/>
        <v>0</v>
      </c>
      <c r="T63" s="40">
        <f t="shared" si="11"/>
        <v>0</v>
      </c>
      <c r="U63" s="41">
        <f t="shared" si="12"/>
        <v>0</v>
      </c>
      <c r="V63" s="42">
        <f t="shared" si="13"/>
        <v>0</v>
      </c>
      <c r="W63" s="44">
        <f t="shared" si="14"/>
        <v>0</v>
      </c>
      <c r="X63" s="45" t="e">
        <f t="shared" si="15"/>
        <v>#DIV/0!</v>
      </c>
      <c r="Y63" s="139"/>
      <c r="Z63" s="81"/>
    </row>
    <row r="64" spans="1:26" s="5" customFormat="1" ht="36.75" customHeight="1" x14ac:dyDescent="0.25">
      <c r="A64" s="5">
        <v>56</v>
      </c>
      <c r="B64" s="105"/>
      <c r="C64" s="106"/>
      <c r="D64" s="107"/>
      <c r="E64" s="108"/>
      <c r="F64" s="39">
        <f t="shared" si="0"/>
        <v>0</v>
      </c>
      <c r="G64" s="103">
        <f t="shared" si="1"/>
        <v>0</v>
      </c>
      <c r="H64" s="40">
        <f t="shared" si="61"/>
        <v>0</v>
      </c>
      <c r="I64" s="40">
        <f t="shared" si="3"/>
        <v>0</v>
      </c>
      <c r="J64" s="40">
        <f t="shared" si="4"/>
        <v>0</v>
      </c>
      <c r="K64" s="41">
        <f t="shared" si="5"/>
        <v>0</v>
      </c>
      <c r="L64" s="47">
        <f t="shared" si="6"/>
        <v>0</v>
      </c>
      <c r="M64" s="113"/>
      <c r="N64" s="107"/>
      <c r="O64" s="108">
        <f t="shared" si="33"/>
        <v>0</v>
      </c>
      <c r="P64" s="43">
        <f t="shared" si="7"/>
        <v>0</v>
      </c>
      <c r="Q64" s="103">
        <f t="shared" si="8"/>
        <v>0</v>
      </c>
      <c r="R64" s="40">
        <f t="shared" si="62"/>
        <v>0</v>
      </c>
      <c r="S64" s="40">
        <f t="shared" si="10"/>
        <v>0</v>
      </c>
      <c r="T64" s="40">
        <f t="shared" si="11"/>
        <v>0</v>
      </c>
      <c r="U64" s="41">
        <f t="shared" si="12"/>
        <v>0</v>
      </c>
      <c r="V64" s="42">
        <f t="shared" si="13"/>
        <v>0</v>
      </c>
      <c r="W64" s="44">
        <f t="shared" si="14"/>
        <v>0</v>
      </c>
      <c r="X64" s="45" t="e">
        <f t="shared" si="15"/>
        <v>#DIV/0!</v>
      </c>
      <c r="Y64" s="139"/>
      <c r="Z64" s="81"/>
    </row>
    <row r="65" spans="1:26" s="5" customFormat="1" ht="36.75" customHeight="1" x14ac:dyDescent="0.25">
      <c r="A65" s="5">
        <v>57</v>
      </c>
      <c r="B65" s="105"/>
      <c r="C65" s="106"/>
      <c r="D65" s="107"/>
      <c r="E65" s="108"/>
      <c r="F65" s="39">
        <f t="shared" si="0"/>
        <v>0</v>
      </c>
      <c r="G65" s="103">
        <f t="shared" si="1"/>
        <v>0</v>
      </c>
      <c r="H65" s="40">
        <f t="shared" si="61"/>
        <v>0</v>
      </c>
      <c r="I65" s="40">
        <f t="shared" si="3"/>
        <v>0</v>
      </c>
      <c r="J65" s="40">
        <f t="shared" si="4"/>
        <v>0</v>
      </c>
      <c r="K65" s="41">
        <f t="shared" si="5"/>
        <v>0</v>
      </c>
      <c r="L65" s="47">
        <f t="shared" si="6"/>
        <v>0</v>
      </c>
      <c r="M65" s="113"/>
      <c r="N65" s="107"/>
      <c r="O65" s="108">
        <f t="shared" si="33"/>
        <v>0</v>
      </c>
      <c r="P65" s="43">
        <f t="shared" si="7"/>
        <v>0</v>
      </c>
      <c r="Q65" s="103">
        <f t="shared" si="8"/>
        <v>0</v>
      </c>
      <c r="R65" s="40">
        <f t="shared" si="62"/>
        <v>0</v>
      </c>
      <c r="S65" s="40">
        <f t="shared" si="10"/>
        <v>0</v>
      </c>
      <c r="T65" s="40">
        <f t="shared" si="11"/>
        <v>0</v>
      </c>
      <c r="U65" s="41">
        <f t="shared" si="12"/>
        <v>0</v>
      </c>
      <c r="V65" s="42">
        <f t="shared" si="13"/>
        <v>0</v>
      </c>
      <c r="W65" s="44">
        <f t="shared" si="14"/>
        <v>0</v>
      </c>
      <c r="X65" s="45" t="e">
        <f t="shared" si="15"/>
        <v>#DIV/0!</v>
      </c>
      <c r="Y65" s="139"/>
      <c r="Z65" s="81"/>
    </row>
    <row r="66" spans="1:26" s="5" customFormat="1" ht="36.75" customHeight="1" x14ac:dyDescent="0.25">
      <c r="A66" s="5">
        <v>58</v>
      </c>
      <c r="B66" s="105"/>
      <c r="C66" s="106"/>
      <c r="D66" s="107"/>
      <c r="E66" s="108"/>
      <c r="F66" s="39">
        <f t="shared" si="0"/>
        <v>0</v>
      </c>
      <c r="G66" s="103">
        <f t="shared" si="1"/>
        <v>0</v>
      </c>
      <c r="H66" s="40">
        <f t="shared" si="61"/>
        <v>0</v>
      </c>
      <c r="I66" s="40">
        <f t="shared" si="3"/>
        <v>0</v>
      </c>
      <c r="J66" s="40">
        <f t="shared" si="4"/>
        <v>0</v>
      </c>
      <c r="K66" s="41">
        <f t="shared" si="5"/>
        <v>0</v>
      </c>
      <c r="L66" s="47">
        <f t="shared" si="6"/>
        <v>0</v>
      </c>
      <c r="M66" s="113"/>
      <c r="N66" s="107"/>
      <c r="O66" s="108">
        <f t="shared" si="33"/>
        <v>0</v>
      </c>
      <c r="P66" s="43">
        <f t="shared" si="7"/>
        <v>0</v>
      </c>
      <c r="Q66" s="103">
        <f t="shared" si="8"/>
        <v>0</v>
      </c>
      <c r="R66" s="40">
        <f t="shared" si="62"/>
        <v>0</v>
      </c>
      <c r="S66" s="40">
        <f t="shared" si="10"/>
        <v>0</v>
      </c>
      <c r="T66" s="40">
        <f t="shared" si="11"/>
        <v>0</v>
      </c>
      <c r="U66" s="41">
        <f t="shared" si="12"/>
        <v>0</v>
      </c>
      <c r="V66" s="42">
        <f t="shared" si="13"/>
        <v>0</v>
      </c>
      <c r="W66" s="44">
        <f t="shared" si="14"/>
        <v>0</v>
      </c>
      <c r="X66" s="45" t="e">
        <f t="shared" si="15"/>
        <v>#DIV/0!</v>
      </c>
      <c r="Y66" s="139"/>
      <c r="Z66" s="81"/>
    </row>
    <row r="67" spans="1:26" s="5" customFormat="1" ht="36.75" customHeight="1" x14ac:dyDescent="0.25">
      <c r="A67" s="5">
        <v>59</v>
      </c>
      <c r="B67" s="109"/>
      <c r="C67" s="110"/>
      <c r="D67" s="111"/>
      <c r="E67" s="112"/>
      <c r="F67" s="73">
        <f t="shared" si="0"/>
        <v>0</v>
      </c>
      <c r="G67" s="103">
        <f t="shared" si="1"/>
        <v>0</v>
      </c>
      <c r="H67" s="74">
        <f t="shared" si="61"/>
        <v>0</v>
      </c>
      <c r="I67" s="74">
        <f t="shared" si="3"/>
        <v>0</v>
      </c>
      <c r="J67" s="74">
        <f t="shared" si="4"/>
        <v>0</v>
      </c>
      <c r="K67" s="75">
        <f t="shared" si="5"/>
        <v>0</v>
      </c>
      <c r="L67" s="76">
        <f t="shared" si="6"/>
        <v>0</v>
      </c>
      <c r="M67" s="114"/>
      <c r="N67" s="111"/>
      <c r="O67" s="108">
        <f t="shared" si="33"/>
        <v>0</v>
      </c>
      <c r="P67" s="77">
        <f t="shared" si="7"/>
        <v>0</v>
      </c>
      <c r="Q67" s="103">
        <f t="shared" si="8"/>
        <v>0</v>
      </c>
      <c r="R67" s="74">
        <f t="shared" si="62"/>
        <v>0</v>
      </c>
      <c r="S67" s="74">
        <f t="shared" si="10"/>
        <v>0</v>
      </c>
      <c r="T67" s="74">
        <f t="shared" si="11"/>
        <v>0</v>
      </c>
      <c r="U67" s="75">
        <f t="shared" si="12"/>
        <v>0</v>
      </c>
      <c r="V67" s="78">
        <f t="shared" si="13"/>
        <v>0</v>
      </c>
      <c r="W67" s="79">
        <f t="shared" si="14"/>
        <v>0</v>
      </c>
      <c r="X67" s="80" t="e">
        <f t="shared" si="15"/>
        <v>#DIV/0!</v>
      </c>
      <c r="Y67" s="139"/>
      <c r="Z67" s="81"/>
    </row>
    <row r="68" spans="1:26" s="5" customFormat="1" ht="36.75" customHeight="1" thickBot="1" x14ac:dyDescent="0.3">
      <c r="A68" s="5">
        <v>60</v>
      </c>
      <c r="B68" s="109"/>
      <c r="C68" s="110"/>
      <c r="D68" s="111"/>
      <c r="E68" s="112"/>
      <c r="F68" s="73">
        <f>D68*E68</f>
        <v>0</v>
      </c>
      <c r="G68" s="103">
        <f t="shared" si="1"/>
        <v>0</v>
      </c>
      <c r="H68" s="74">
        <f t="shared" si="61"/>
        <v>0</v>
      </c>
      <c r="I68" s="82">
        <f>IF(F68=0,0,MIN(200,MAX(1,ROUNDUP(F68/1000,0))))</f>
        <v>0</v>
      </c>
      <c r="J68" s="82">
        <f>0.0003*F68</f>
        <v>0</v>
      </c>
      <c r="K68" s="83">
        <f t="shared" si="5"/>
        <v>0</v>
      </c>
      <c r="L68" s="84">
        <f>SUM(F68:K68)</f>
        <v>0</v>
      </c>
      <c r="M68" s="114"/>
      <c r="N68" s="111"/>
      <c r="O68" s="108">
        <f t="shared" si="33"/>
        <v>0</v>
      </c>
      <c r="P68" s="77">
        <f t="shared" si="7"/>
        <v>0</v>
      </c>
      <c r="Q68" s="103">
        <f t="shared" si="8"/>
        <v>0</v>
      </c>
      <c r="R68" s="74">
        <f t="shared" si="62"/>
        <v>0</v>
      </c>
      <c r="S68" s="82">
        <f t="shared" si="10"/>
        <v>0</v>
      </c>
      <c r="T68" s="82">
        <f t="shared" si="11"/>
        <v>0</v>
      </c>
      <c r="U68" s="83">
        <f t="shared" si="12"/>
        <v>0</v>
      </c>
      <c r="V68" s="85">
        <f t="shared" si="13"/>
        <v>0</v>
      </c>
      <c r="W68" s="86">
        <f t="shared" si="14"/>
        <v>0</v>
      </c>
      <c r="X68" s="87" t="e">
        <f t="shared" si="15"/>
        <v>#DIV/0!</v>
      </c>
      <c r="Y68" s="81"/>
      <c r="Z68" s="81"/>
    </row>
    <row r="69" spans="1:26" s="5" customFormat="1" ht="30" customHeight="1" thickBot="1" x14ac:dyDescent="0.3">
      <c r="B69" s="88"/>
      <c r="C69" s="89"/>
      <c r="D69" s="90"/>
      <c r="E69" s="91"/>
      <c r="F69" s="92"/>
      <c r="G69" s="93"/>
      <c r="H69" s="93"/>
      <c r="I69" s="145" t="s">
        <v>12</v>
      </c>
      <c r="J69" s="146"/>
      <c r="K69" s="147"/>
      <c r="L69" s="94">
        <f>SUM(L10:L68)</f>
        <v>89318.46708799999</v>
      </c>
      <c r="M69" s="95"/>
      <c r="N69" s="96"/>
      <c r="O69" s="91"/>
      <c r="P69" s="97"/>
      <c r="Q69" s="98"/>
      <c r="R69" s="98"/>
      <c r="S69" s="148" t="s">
        <v>14</v>
      </c>
      <c r="T69" s="149"/>
      <c r="U69" s="150"/>
      <c r="V69" s="94">
        <f>SUM(V10:V68)</f>
        <v>88996.522282000005</v>
      </c>
      <c r="W69" s="99">
        <f>SUM(W10:W68)</f>
        <v>-321.94480599999952</v>
      </c>
      <c r="X69" s="100">
        <f>D5</f>
        <v>-2.0121550374999971E-2</v>
      </c>
      <c r="Y69" s="101"/>
      <c r="Z69" s="101"/>
    </row>
    <row r="70" spans="1:26" s="5" customFormat="1" ht="30" customHeight="1" x14ac:dyDescent="0.25">
      <c r="B70" s="6"/>
      <c r="C70" s="7"/>
      <c r="D70" s="8"/>
      <c r="E70" s="9"/>
      <c r="F70" s="10"/>
      <c r="G70" s="11"/>
      <c r="H70" s="11"/>
      <c r="I70" s="11"/>
      <c r="J70" s="11"/>
      <c r="K70" s="11"/>
      <c r="L70" s="12"/>
      <c r="M70" s="7"/>
      <c r="N70" s="13"/>
      <c r="O70" s="9"/>
      <c r="P70" s="14"/>
      <c r="Q70" s="12"/>
      <c r="R70" s="12"/>
      <c r="S70" s="12"/>
      <c r="T70" s="14"/>
      <c r="U70" s="15"/>
      <c r="V70" s="12"/>
      <c r="W70" s="12"/>
      <c r="X70" s="12"/>
      <c r="Y70" s="16"/>
      <c r="Z70" s="16"/>
    </row>
    <row r="71" spans="1:26" s="5" customFormat="1" ht="30" customHeight="1" x14ac:dyDescent="0.25">
      <c r="B71" s="16"/>
      <c r="C71" s="17"/>
      <c r="D71" s="18" t="s">
        <v>23</v>
      </c>
      <c r="F71" s="10"/>
      <c r="G71" s="11"/>
      <c r="I71" s="11"/>
      <c r="J71" s="11"/>
      <c r="K71" s="11"/>
      <c r="L71" s="12"/>
      <c r="M71" s="7"/>
      <c r="N71" s="19"/>
      <c r="O71" s="20"/>
      <c r="P71" s="14"/>
      <c r="Q71" s="12"/>
      <c r="R71" s="12"/>
      <c r="S71" s="12"/>
      <c r="T71" s="21"/>
      <c r="U71" s="15"/>
      <c r="V71" s="12"/>
      <c r="W71" s="12"/>
      <c r="X71" s="12"/>
      <c r="Y71" s="16"/>
      <c r="Z71" s="16"/>
    </row>
    <row r="72" spans="1:26" s="5" customFormat="1" ht="30" customHeight="1" x14ac:dyDescent="0.25">
      <c r="B72" s="16"/>
      <c r="C72" s="17"/>
      <c r="D72" s="22" t="s">
        <v>24</v>
      </c>
      <c r="F72" s="10"/>
      <c r="G72" s="11"/>
      <c r="H72" s="11"/>
      <c r="I72" s="11"/>
      <c r="J72" s="11"/>
      <c r="K72" s="11"/>
      <c r="L72" s="12"/>
      <c r="M72" s="23"/>
      <c r="N72" s="13"/>
      <c r="O72" s="20"/>
      <c r="P72" s="14"/>
      <c r="Q72" s="12"/>
      <c r="R72" s="12"/>
      <c r="S72" s="12"/>
      <c r="T72" s="14"/>
      <c r="U72" s="15"/>
      <c r="V72" s="12"/>
      <c r="W72" s="12"/>
      <c r="X72" s="12"/>
      <c r="Y72" s="16"/>
      <c r="Z72" s="16"/>
    </row>
    <row r="73" spans="1:26" s="5" customFormat="1" ht="30" customHeight="1" x14ac:dyDescent="0.25">
      <c r="B73" s="16"/>
      <c r="C73" s="17"/>
      <c r="D73" s="24" t="s">
        <v>25</v>
      </c>
      <c r="F73" s="10"/>
      <c r="G73" s="11"/>
      <c r="H73" s="11"/>
      <c r="I73" s="11"/>
      <c r="J73" s="11"/>
      <c r="K73" s="11"/>
      <c r="L73" s="12"/>
      <c r="M73" s="23"/>
      <c r="N73" s="13"/>
      <c r="O73" s="20"/>
      <c r="P73" s="14"/>
      <c r="Q73" s="12"/>
      <c r="R73" s="12"/>
      <c r="S73" s="12"/>
      <c r="T73" s="14"/>
      <c r="U73" s="15"/>
      <c r="V73" s="12"/>
      <c r="W73" s="12"/>
      <c r="X73" s="12"/>
      <c r="Y73" s="16"/>
      <c r="Z73" s="16"/>
    </row>
    <row r="74" spans="1:26" s="5" customFormat="1" ht="30" customHeight="1" x14ac:dyDescent="0.25">
      <c r="B74" s="16"/>
      <c r="C74" s="17"/>
      <c r="D74" s="24" t="s">
        <v>26</v>
      </c>
      <c r="F74" s="10"/>
      <c r="G74" s="11"/>
      <c r="H74" s="11"/>
      <c r="I74" s="11"/>
      <c r="J74" s="11"/>
      <c r="K74" s="11"/>
      <c r="L74" s="12"/>
      <c r="M74" s="23"/>
      <c r="N74" s="13"/>
      <c r="O74" s="20"/>
      <c r="P74" s="14"/>
      <c r="Q74" s="12"/>
      <c r="R74" s="12"/>
      <c r="S74" s="12"/>
      <c r="T74" s="14"/>
      <c r="U74" s="15"/>
      <c r="V74" s="12"/>
      <c r="W74" s="12"/>
      <c r="X74" s="12"/>
      <c r="Y74" s="16"/>
      <c r="Z74" s="16"/>
    </row>
    <row r="75" spans="1:26" s="5" customFormat="1" ht="30" customHeight="1" x14ac:dyDescent="0.25">
      <c r="B75" s="16"/>
      <c r="C75" s="17"/>
      <c r="D75" s="24" t="s">
        <v>27</v>
      </c>
      <c r="E75" s="25"/>
      <c r="F75" s="10"/>
      <c r="G75" s="11"/>
      <c r="H75" s="11"/>
      <c r="I75" s="11"/>
      <c r="J75" s="11"/>
      <c r="K75" s="11"/>
      <c r="L75" s="12"/>
      <c r="M75" s="16"/>
      <c r="N75" s="26"/>
      <c r="O75" s="20"/>
      <c r="P75" s="14"/>
      <c r="Q75" s="12"/>
      <c r="R75" s="12"/>
      <c r="S75" s="12"/>
      <c r="T75" s="14"/>
      <c r="U75" s="15"/>
      <c r="V75" s="12"/>
      <c r="W75" s="12"/>
      <c r="X75" s="12"/>
      <c r="Y75" s="16"/>
      <c r="Z75" s="16"/>
    </row>
    <row r="76" spans="1:26" s="5" customFormat="1" ht="30" customHeight="1" x14ac:dyDescent="0.25">
      <c r="B76" s="16"/>
      <c r="C76" s="17"/>
      <c r="D76" s="27"/>
      <c r="E76" s="25"/>
      <c r="F76" s="10"/>
      <c r="G76" s="11"/>
      <c r="H76" s="11"/>
      <c r="I76" s="11"/>
      <c r="J76" s="11"/>
      <c r="K76" s="11"/>
      <c r="L76" s="12"/>
      <c r="M76" s="16"/>
      <c r="N76" s="26"/>
      <c r="V76" s="12"/>
      <c r="W76" s="12"/>
      <c r="X76" s="12"/>
      <c r="Y76" s="16"/>
      <c r="Z76" s="16"/>
    </row>
    <row r="77" spans="1:26" s="28" customFormat="1" ht="30" customHeight="1" x14ac:dyDescent="0.25">
      <c r="B77" s="5"/>
      <c r="C77" s="29"/>
      <c r="M77" s="29"/>
      <c r="N77" s="30"/>
      <c r="S77" s="31"/>
      <c r="T77" s="32"/>
      <c r="Y77" s="29"/>
      <c r="Z77" s="29"/>
    </row>
    <row r="78" spans="1:26" s="28" customFormat="1" ht="30" customHeight="1" x14ac:dyDescent="0.25">
      <c r="B78" s="5"/>
      <c r="C78" s="29"/>
      <c r="M78" s="29"/>
      <c r="N78" s="30"/>
      <c r="Y78" s="29"/>
      <c r="Z78" s="29"/>
    </row>
    <row r="79" spans="1:26" s="4" customFormat="1" ht="30" customHeight="1" x14ac:dyDescent="0.25">
      <c r="B79" s="33"/>
      <c r="C79" s="34"/>
      <c r="M79" s="34"/>
      <c r="N79" s="35"/>
      <c r="S79" s="12"/>
      <c r="T79" s="14"/>
      <c r="U79" s="15"/>
      <c r="Y79" s="29"/>
      <c r="Z79" s="29"/>
    </row>
    <row r="80" spans="1:26" s="4" customFormat="1" ht="30" customHeight="1" x14ac:dyDescent="0.25">
      <c r="B80" s="33"/>
      <c r="C80" s="34"/>
      <c r="M80" s="34"/>
      <c r="N80" s="35"/>
      <c r="S80" s="36"/>
      <c r="T80" s="36"/>
      <c r="Y80" s="34"/>
      <c r="Z80" s="34"/>
    </row>
  </sheetData>
  <mergeCells count="40">
    <mergeCell ref="B3:C3"/>
    <mergeCell ref="D3:E3"/>
    <mergeCell ref="G3:I3"/>
    <mergeCell ref="J3:M3"/>
    <mergeCell ref="B1:E1"/>
    <mergeCell ref="B2:C2"/>
    <mergeCell ref="D2:E2"/>
    <mergeCell ref="G2:I2"/>
    <mergeCell ref="J2:M2"/>
    <mergeCell ref="B4:C4"/>
    <mergeCell ref="D4:E4"/>
    <mergeCell ref="G4:I4"/>
    <mergeCell ref="J4:M4"/>
    <mergeCell ref="B5:C5"/>
    <mergeCell ref="D5:E5"/>
    <mergeCell ref="B6:C6"/>
    <mergeCell ref="D6:E6"/>
    <mergeCell ref="B8:B9"/>
    <mergeCell ref="C8:C9"/>
    <mergeCell ref="D8:D9"/>
    <mergeCell ref="E8:E9"/>
    <mergeCell ref="F8:F9"/>
    <mergeCell ref="G8:K8"/>
    <mergeCell ref="L8:L9"/>
    <mergeCell ref="M8:M9"/>
    <mergeCell ref="N8:N9"/>
    <mergeCell ref="P5:Q6"/>
    <mergeCell ref="S5:V6"/>
    <mergeCell ref="AG17:AH17"/>
    <mergeCell ref="Z8:Z9"/>
    <mergeCell ref="I69:K69"/>
    <mergeCell ref="S69:U69"/>
    <mergeCell ref="P8:P9"/>
    <mergeCell ref="Q8:U8"/>
    <mergeCell ref="V8:V9"/>
    <mergeCell ref="W8:W9"/>
    <mergeCell ref="X8:X9"/>
    <mergeCell ref="Y8:Y9"/>
    <mergeCell ref="O8:O9"/>
    <mergeCell ref="AA8:AA9"/>
  </mergeCells>
  <conditionalFormatting sqref="X10:X68">
    <cfRule type="cellIs" dxfId="2" priority="3" stopIfTrue="1" operator="lessThan">
      <formula>0</formula>
    </cfRule>
  </conditionalFormatting>
  <conditionalFormatting sqref="X69">
    <cfRule type="cellIs" dxfId="1" priority="2" stopIfTrue="1" operator="lessThan">
      <formula>0</formula>
    </cfRule>
  </conditionalFormatting>
  <conditionalFormatting sqref="D5:E5">
    <cfRule type="cellIs" dxfId="0" priority="1" stopIfTrue="1" operator="lessThan">
      <formula>0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2018-12-19T15:53:10Z</cp:lastPrinted>
  <dcterms:created xsi:type="dcterms:W3CDTF">2016-10-21T08:08:42Z</dcterms:created>
  <dcterms:modified xsi:type="dcterms:W3CDTF">2021-03-22T15:38:01Z</dcterms:modified>
</cp:coreProperties>
</file>