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Toolkit\Übersetzung\Tools\alle_übersetzt\"/>
    </mc:Choice>
  </mc:AlternateContent>
  <bookViews>
    <workbookView xWindow="0" yWindow="0" windowWidth="7620" windowHeight="4695" tabRatio="552" firstSheet="3" activeTab="5"/>
  </bookViews>
  <sheets>
    <sheet name="WILLKOMMEN" sheetId="5" r:id="rId1"/>
    <sheet name="Dashboard" sheetId="2" r:id="rId2"/>
    <sheet name="Raum" sheetId="3" r:id="rId3"/>
    <sheet name="Technik" sheetId="4" r:id="rId4"/>
    <sheet name="Personal" sheetId="6" r:id="rId5"/>
    <sheet name="Grobe Kostenschätzung" sheetId="7" r:id="rId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M20" i="6" l="1"/>
  <c r="M12" i="6"/>
  <c r="I14" i="6"/>
  <c r="M14" i="6"/>
  <c r="N24" i="4"/>
  <c r="L27" i="7"/>
  <c r="L28" i="7"/>
  <c r="L19" i="7"/>
  <c r="L20" i="7"/>
  <c r="L21" i="7"/>
  <c r="L22" i="7"/>
  <c r="L23" i="7"/>
  <c r="L24" i="7"/>
  <c r="N8" i="4"/>
  <c r="I14" i="2"/>
  <c r="P13" i="4"/>
  <c r="Q13" i="4"/>
  <c r="R13" i="4"/>
  <c r="S13" i="4"/>
  <c r="T13" i="4"/>
  <c r="U13" i="4"/>
  <c r="V13" i="4"/>
  <c r="P14" i="4"/>
  <c r="Q14" i="4"/>
  <c r="R14" i="4"/>
  <c r="S14" i="4"/>
  <c r="T14" i="4"/>
  <c r="U14" i="4"/>
  <c r="V14" i="4"/>
  <c r="P15" i="4"/>
  <c r="Q15" i="4"/>
  <c r="R15" i="4"/>
  <c r="S15" i="4"/>
  <c r="T15" i="4"/>
  <c r="U15" i="4"/>
  <c r="V15" i="4"/>
  <c r="P16" i="4"/>
  <c r="Q16" i="4"/>
  <c r="R16" i="4"/>
  <c r="S16" i="4"/>
  <c r="T16" i="4"/>
  <c r="U16" i="4"/>
  <c r="V16" i="4"/>
  <c r="P17" i="4"/>
  <c r="Q17" i="4"/>
  <c r="R17" i="4"/>
  <c r="S17" i="4"/>
  <c r="T17" i="4"/>
  <c r="U17" i="4"/>
  <c r="V17" i="4"/>
  <c r="P18" i="4"/>
  <c r="Q18" i="4"/>
  <c r="R18" i="4"/>
  <c r="S18" i="4"/>
  <c r="T18" i="4"/>
  <c r="U18" i="4"/>
  <c r="V18" i="4"/>
  <c r="P19" i="4"/>
  <c r="Q19" i="4"/>
  <c r="R19" i="4"/>
  <c r="S19" i="4"/>
  <c r="T19" i="4"/>
  <c r="U19" i="4"/>
  <c r="V19" i="4"/>
  <c r="P20" i="4"/>
  <c r="Q20" i="4"/>
  <c r="R20" i="4"/>
  <c r="S20" i="4"/>
  <c r="T20" i="4"/>
  <c r="U20" i="4"/>
  <c r="V20" i="4"/>
  <c r="P21" i="4"/>
  <c r="Q21" i="4"/>
  <c r="R21" i="4"/>
  <c r="S21" i="4"/>
  <c r="T21" i="4"/>
  <c r="U21" i="4"/>
  <c r="V21" i="4"/>
  <c r="P22" i="4"/>
  <c r="Q22" i="4"/>
  <c r="R22" i="4"/>
  <c r="S22" i="4"/>
  <c r="T22" i="4"/>
  <c r="U22" i="4"/>
  <c r="V22" i="4"/>
  <c r="X13" i="4"/>
  <c r="X14" i="4"/>
  <c r="X15" i="4"/>
  <c r="X16" i="4"/>
  <c r="X17" i="4"/>
  <c r="X18" i="4"/>
  <c r="X19" i="4"/>
  <c r="X20" i="4"/>
  <c r="X21" i="4"/>
  <c r="X22" i="4"/>
  <c r="Y13" i="4"/>
  <c r="Y14" i="4"/>
  <c r="Y15" i="4"/>
  <c r="Y16" i="4"/>
  <c r="Y17" i="4"/>
  <c r="Y18" i="4"/>
  <c r="Y19" i="4"/>
  <c r="Y20" i="4"/>
  <c r="Y21" i="4"/>
  <c r="Y22" i="4"/>
  <c r="Z13" i="4"/>
  <c r="Z14" i="4"/>
  <c r="Z15" i="4"/>
  <c r="Z16" i="4"/>
  <c r="Z17" i="4"/>
  <c r="Z18" i="4"/>
  <c r="Z19" i="4"/>
  <c r="Z20" i="4"/>
  <c r="Z21" i="4"/>
  <c r="Z22" i="4"/>
  <c r="AA13" i="4"/>
  <c r="AA14" i="4"/>
  <c r="AA15" i="4"/>
  <c r="AA16" i="4"/>
  <c r="AA17" i="4"/>
  <c r="AA18" i="4"/>
  <c r="AA19" i="4"/>
  <c r="AA20" i="4"/>
  <c r="AA21" i="4"/>
  <c r="AA22" i="4"/>
  <c r="AB13" i="4"/>
  <c r="AB14" i="4"/>
  <c r="AB15" i="4"/>
  <c r="AB16" i="4"/>
  <c r="AB17" i="4"/>
  <c r="AB18" i="4"/>
  <c r="AB19" i="4"/>
  <c r="AB20" i="4"/>
  <c r="AB21" i="4"/>
  <c r="AB22" i="4"/>
  <c r="AC13" i="4"/>
  <c r="AC14" i="4"/>
  <c r="AC15" i="4"/>
  <c r="AC16" i="4"/>
  <c r="AC17" i="4"/>
  <c r="AC18" i="4"/>
  <c r="AC19" i="4"/>
  <c r="AC20" i="4"/>
  <c r="AC21" i="4"/>
  <c r="AC22" i="4"/>
  <c r="AD13" i="4"/>
  <c r="AD14" i="4"/>
  <c r="AD15" i="4"/>
  <c r="AD16" i="4"/>
  <c r="AD17" i="4"/>
  <c r="AD18" i="4"/>
  <c r="AD19" i="4"/>
  <c r="AD20" i="4"/>
  <c r="AD21" i="4"/>
  <c r="AD22" i="4"/>
  <c r="AF13" i="4"/>
  <c r="AF14" i="4"/>
  <c r="AF15" i="4"/>
  <c r="AF16" i="4"/>
  <c r="AF17" i="4"/>
  <c r="AF18" i="4"/>
  <c r="AF19" i="4"/>
  <c r="AF20" i="4"/>
  <c r="AF21" i="4"/>
  <c r="AF22" i="4"/>
  <c r="K17" i="3"/>
  <c r="M13" i="3"/>
  <c r="M14" i="3"/>
  <c r="M15" i="3"/>
  <c r="M16" i="3"/>
  <c r="M17" i="3"/>
  <c r="M18" i="3"/>
  <c r="M19" i="3"/>
  <c r="M20" i="3"/>
  <c r="M21" i="3"/>
  <c r="M22" i="3"/>
  <c r="K22" i="3"/>
  <c r="K21" i="3"/>
  <c r="K20" i="3"/>
  <c r="K19" i="3"/>
  <c r="K18" i="3"/>
  <c r="K16" i="3"/>
  <c r="K15" i="3"/>
  <c r="K14" i="3"/>
  <c r="K13" i="3"/>
  <c r="I27" i="2"/>
  <c r="J27" i="2"/>
  <c r="L27" i="2"/>
  <c r="I28" i="2"/>
  <c r="J28" i="2"/>
  <c r="L28" i="2"/>
  <c r="I19" i="2"/>
  <c r="J19" i="2"/>
  <c r="L19" i="2"/>
  <c r="I20" i="2"/>
  <c r="J20" i="2"/>
  <c r="L20" i="2"/>
  <c r="I21" i="2"/>
  <c r="J21" i="2"/>
  <c r="L21" i="2"/>
  <c r="I22" i="2"/>
  <c r="J22" i="2"/>
  <c r="L22" i="2"/>
  <c r="I23" i="2"/>
  <c r="J23" i="2"/>
  <c r="L23" i="2"/>
  <c r="I24" i="2"/>
  <c r="J24" i="2"/>
  <c r="L24" i="2"/>
  <c r="J25" i="2"/>
  <c r="J26" i="2"/>
  <c r="X10" i="4"/>
  <c r="Y10" i="4"/>
  <c r="Z10" i="4"/>
  <c r="AA10" i="4"/>
  <c r="AB10" i="4"/>
  <c r="AC10" i="4"/>
  <c r="X8" i="4"/>
  <c r="K11" i="3"/>
  <c r="M11" i="3"/>
  <c r="P8" i="4"/>
  <c r="P9" i="4"/>
  <c r="P10" i="4"/>
  <c r="P11" i="4"/>
  <c r="P12" i="4"/>
  <c r="P24" i="4"/>
  <c r="Y8" i="4"/>
  <c r="Z8" i="4"/>
  <c r="AA8" i="4"/>
  <c r="AB8" i="4"/>
  <c r="AC8" i="4"/>
  <c r="AD8" i="4"/>
  <c r="Q8" i="4"/>
  <c r="R8" i="4"/>
  <c r="S8" i="4"/>
  <c r="T8" i="4"/>
  <c r="U8" i="4"/>
  <c r="V8" i="4"/>
  <c r="AF8" i="4"/>
  <c r="J14" i="2"/>
  <c r="F28" i="7"/>
  <c r="F27" i="7"/>
  <c r="F26" i="7"/>
  <c r="F25" i="7"/>
  <c r="F24" i="7"/>
  <c r="F23" i="7"/>
  <c r="F22" i="7"/>
  <c r="F21" i="7"/>
  <c r="F20" i="7"/>
  <c r="F19" i="7"/>
  <c r="F18" i="7"/>
  <c r="F17" i="7"/>
  <c r="F16" i="7"/>
  <c r="F15" i="7"/>
  <c r="F14" i="7"/>
  <c r="L14" i="7"/>
  <c r="L15" i="7"/>
  <c r="L16" i="7"/>
  <c r="L17" i="7"/>
  <c r="L18" i="7"/>
  <c r="L25" i="7"/>
  <c r="L26" i="7"/>
  <c r="O14" i="6"/>
  <c r="U14" i="6"/>
  <c r="AA14" i="6"/>
  <c r="O54" i="6"/>
  <c r="J14" i="6"/>
  <c r="P14" i="6"/>
  <c r="V14" i="6"/>
  <c r="AB14" i="6"/>
  <c r="P54" i="6"/>
  <c r="K14" i="6"/>
  <c r="Q14" i="6"/>
  <c r="W14" i="6"/>
  <c r="AC14" i="6"/>
  <c r="Q54" i="6"/>
  <c r="L14" i="6"/>
  <c r="R14" i="6"/>
  <c r="X14" i="6"/>
  <c r="AD14" i="6"/>
  <c r="R54" i="6"/>
  <c r="S54" i="6"/>
  <c r="T54" i="6"/>
  <c r="L29" i="7"/>
  <c r="O45" i="6"/>
  <c r="P45" i="6"/>
  <c r="Q45" i="6"/>
  <c r="R45" i="6"/>
  <c r="S45" i="6"/>
  <c r="T45" i="6"/>
  <c r="O46" i="6"/>
  <c r="P46" i="6"/>
  <c r="Q46" i="6"/>
  <c r="R46" i="6"/>
  <c r="S46" i="6"/>
  <c r="T46" i="6"/>
  <c r="O47" i="6"/>
  <c r="P47" i="6"/>
  <c r="Q47" i="6"/>
  <c r="R47" i="6"/>
  <c r="S47" i="6"/>
  <c r="T47" i="6"/>
  <c r="O48" i="6"/>
  <c r="P48" i="6"/>
  <c r="Q48" i="6"/>
  <c r="R48" i="6"/>
  <c r="S48" i="6"/>
  <c r="T48" i="6"/>
  <c r="O49" i="6"/>
  <c r="P49" i="6"/>
  <c r="Q49" i="6"/>
  <c r="R49" i="6"/>
  <c r="S49" i="6"/>
  <c r="T49" i="6"/>
  <c r="O53" i="6"/>
  <c r="P53" i="6"/>
  <c r="Q53" i="6"/>
  <c r="R53" i="6"/>
  <c r="S53" i="6"/>
  <c r="T53" i="6"/>
  <c r="K29" i="7"/>
  <c r="J29" i="7"/>
  <c r="I29" i="7"/>
  <c r="AD19" i="6"/>
  <c r="AC19" i="6"/>
  <c r="AB19" i="6"/>
  <c r="AA19" i="6"/>
  <c r="X19" i="6"/>
  <c r="W19" i="6"/>
  <c r="V19" i="6"/>
  <c r="U19" i="6"/>
  <c r="R19" i="6"/>
  <c r="Q19" i="6"/>
  <c r="P19" i="6"/>
  <c r="O19" i="6"/>
  <c r="AA17" i="6"/>
  <c r="U17" i="6"/>
  <c r="O17" i="6"/>
  <c r="E30" i="6"/>
  <c r="E20" i="6"/>
  <c r="E50" i="6"/>
  <c r="E40" i="6"/>
  <c r="E18" i="3"/>
  <c r="E18" i="4"/>
  <c r="E8" i="4"/>
  <c r="E8" i="3"/>
  <c r="J24" i="3"/>
  <c r="K28" i="2"/>
  <c r="K27" i="2"/>
  <c r="O52" i="6"/>
  <c r="P52" i="6"/>
  <c r="Q52" i="6"/>
  <c r="R52" i="6"/>
  <c r="S52" i="6"/>
  <c r="T52" i="6"/>
  <c r="K26" i="2"/>
  <c r="O51" i="6"/>
  <c r="P51" i="6"/>
  <c r="Q51" i="6"/>
  <c r="R51" i="6"/>
  <c r="S51" i="6"/>
  <c r="T51" i="6"/>
  <c r="K25" i="2"/>
  <c r="O50" i="6"/>
  <c r="P50" i="6"/>
  <c r="Q50" i="6"/>
  <c r="R50" i="6"/>
  <c r="S50" i="6"/>
  <c r="T50" i="6"/>
  <c r="K24" i="2"/>
  <c r="K23" i="2"/>
  <c r="K22" i="2"/>
  <c r="K21" i="2"/>
  <c r="K20" i="2"/>
  <c r="K19" i="2"/>
  <c r="O44" i="6"/>
  <c r="P44" i="6"/>
  <c r="Q44" i="6"/>
  <c r="R44" i="6"/>
  <c r="S44" i="6"/>
  <c r="T44" i="6"/>
  <c r="K18" i="2"/>
  <c r="O43" i="6"/>
  <c r="P43" i="6"/>
  <c r="Q43" i="6"/>
  <c r="R43" i="6"/>
  <c r="S43" i="6"/>
  <c r="T43" i="6"/>
  <c r="K17" i="2"/>
  <c r="O42" i="6"/>
  <c r="P42" i="6"/>
  <c r="Q42" i="6"/>
  <c r="R42" i="6"/>
  <c r="S42" i="6"/>
  <c r="T42" i="6"/>
  <c r="K16" i="2"/>
  <c r="O41" i="6"/>
  <c r="P41" i="6"/>
  <c r="Q41" i="6"/>
  <c r="R41" i="6"/>
  <c r="S41" i="6"/>
  <c r="T41" i="6"/>
  <c r="K15" i="2"/>
  <c r="O40" i="6"/>
  <c r="P40" i="6"/>
  <c r="Q40" i="6"/>
  <c r="R40" i="6"/>
  <c r="S40" i="6"/>
  <c r="T40" i="6"/>
  <c r="K14" i="2"/>
  <c r="AE14" i="6"/>
  <c r="Y14" i="6"/>
  <c r="S14" i="6"/>
  <c r="AI14" i="6"/>
  <c r="AE12" i="6"/>
  <c r="Y12" i="6"/>
  <c r="S12" i="6"/>
  <c r="AI12" i="6"/>
  <c r="S56" i="6"/>
  <c r="S34" i="6"/>
  <c r="S33" i="6"/>
  <c r="S32" i="6"/>
  <c r="S31" i="6"/>
  <c r="S30" i="6"/>
  <c r="S29" i="6"/>
  <c r="S28" i="6"/>
  <c r="S27" i="6"/>
  <c r="S26" i="6"/>
  <c r="S25" i="6"/>
  <c r="S24" i="6"/>
  <c r="S23" i="6"/>
  <c r="S22" i="6"/>
  <c r="S21" i="6"/>
  <c r="S20" i="6"/>
  <c r="Y34" i="6"/>
  <c r="Y33" i="6"/>
  <c r="Y32" i="6"/>
  <c r="Y31" i="6"/>
  <c r="Y30" i="6"/>
  <c r="Y29" i="6"/>
  <c r="Y28" i="6"/>
  <c r="Y27" i="6"/>
  <c r="Y26" i="6"/>
  <c r="Y25" i="6"/>
  <c r="Y24" i="6"/>
  <c r="Y23" i="6"/>
  <c r="Y22" i="6"/>
  <c r="Y21" i="6"/>
  <c r="Y20" i="6"/>
  <c r="AE34" i="6"/>
  <c r="AE33" i="6"/>
  <c r="AE32" i="6"/>
  <c r="AE31" i="6"/>
  <c r="AE30" i="6"/>
  <c r="AE29" i="6"/>
  <c r="AE28" i="6"/>
  <c r="AE27" i="6"/>
  <c r="AE26" i="6"/>
  <c r="AE25" i="6"/>
  <c r="AE24" i="6"/>
  <c r="AE23" i="6"/>
  <c r="AE22" i="6"/>
  <c r="AE21" i="6"/>
  <c r="AE20" i="6"/>
  <c r="AE35" i="6"/>
  <c r="L40" i="6"/>
  <c r="L41" i="6"/>
  <c r="L42" i="6"/>
  <c r="L43" i="6"/>
  <c r="L44" i="6"/>
  <c r="L45" i="6"/>
  <c r="L46" i="6"/>
  <c r="L47" i="6"/>
  <c r="L48" i="6"/>
  <c r="L49" i="6"/>
  <c r="L50" i="6"/>
  <c r="L51" i="6"/>
  <c r="L52" i="6"/>
  <c r="L53" i="6"/>
  <c r="L54" i="6"/>
  <c r="L56" i="6"/>
  <c r="AD35" i="6"/>
  <c r="AC35" i="6"/>
  <c r="AB35" i="6"/>
  <c r="AA35" i="6"/>
  <c r="Y35" i="6"/>
  <c r="X35" i="6"/>
  <c r="W35" i="6"/>
  <c r="V35" i="6"/>
  <c r="U35" i="6"/>
  <c r="S35" i="6"/>
  <c r="R35" i="6"/>
  <c r="Q35" i="6"/>
  <c r="P35" i="6"/>
  <c r="O35" i="6"/>
  <c r="M30" i="6"/>
  <c r="M31" i="6"/>
  <c r="M32" i="6"/>
  <c r="M21" i="6"/>
  <c r="M22" i="6"/>
  <c r="M23" i="6"/>
  <c r="M24" i="6"/>
  <c r="M25" i="6"/>
  <c r="M26" i="6"/>
  <c r="M27" i="6"/>
  <c r="M28" i="6"/>
  <c r="M29" i="6"/>
  <c r="M33" i="6"/>
  <c r="M34" i="6"/>
  <c r="M35" i="6"/>
  <c r="L35" i="6"/>
  <c r="K35" i="6"/>
  <c r="J35" i="6"/>
  <c r="I35" i="6"/>
  <c r="I54" i="6"/>
  <c r="I53" i="6"/>
  <c r="I52" i="6"/>
  <c r="I51" i="6"/>
  <c r="I50" i="6"/>
  <c r="AE11" i="6"/>
  <c r="Y11" i="6"/>
  <c r="S11" i="6"/>
  <c r="M11" i="6"/>
  <c r="AI11" i="6"/>
  <c r="I40" i="6"/>
  <c r="I41" i="6"/>
  <c r="I42" i="6"/>
  <c r="I43" i="6"/>
  <c r="I44" i="6"/>
  <c r="I45" i="6"/>
  <c r="I46" i="6"/>
  <c r="I47" i="6"/>
  <c r="I48" i="6"/>
  <c r="I49" i="6"/>
  <c r="I56" i="6"/>
  <c r="K54" i="6"/>
  <c r="K53" i="6"/>
  <c r="K52" i="6"/>
  <c r="K51" i="6"/>
  <c r="K50" i="6"/>
  <c r="K49" i="6"/>
  <c r="K48" i="6"/>
  <c r="K47" i="6"/>
  <c r="K46" i="6"/>
  <c r="K45" i="6"/>
  <c r="K44" i="6"/>
  <c r="K43" i="6"/>
  <c r="K42" i="6"/>
  <c r="K41" i="6"/>
  <c r="K40" i="6"/>
  <c r="J54" i="6"/>
  <c r="J53" i="6"/>
  <c r="J52" i="6"/>
  <c r="J51" i="6"/>
  <c r="J50" i="6"/>
  <c r="J49" i="6"/>
  <c r="J48" i="6"/>
  <c r="J47" i="6"/>
  <c r="J46" i="6"/>
  <c r="J45" i="6"/>
  <c r="J44" i="6"/>
  <c r="J43" i="6"/>
  <c r="J42" i="6"/>
  <c r="J41" i="6"/>
  <c r="J40" i="6"/>
  <c r="T56" i="6"/>
  <c r="R56" i="6"/>
  <c r="Q56" i="6"/>
  <c r="P56" i="6"/>
  <c r="O56" i="6"/>
  <c r="M40" i="6"/>
  <c r="M41" i="6"/>
  <c r="M42" i="6"/>
  <c r="M43" i="6"/>
  <c r="M44" i="6"/>
  <c r="M45" i="6"/>
  <c r="M46" i="6"/>
  <c r="M47" i="6"/>
  <c r="M48" i="6"/>
  <c r="M49" i="6"/>
  <c r="M50" i="6"/>
  <c r="M51" i="6"/>
  <c r="M52" i="6"/>
  <c r="M53" i="6"/>
  <c r="M54" i="6"/>
  <c r="M56" i="6"/>
  <c r="K56" i="6"/>
  <c r="J56"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X12" i="4"/>
  <c r="Y12" i="4"/>
  <c r="Z12" i="4"/>
  <c r="AA12" i="4"/>
  <c r="AB12" i="4"/>
  <c r="AC12" i="4"/>
  <c r="X11" i="4"/>
  <c r="Y11" i="4"/>
  <c r="Z11" i="4"/>
  <c r="AA11" i="4"/>
  <c r="AB11" i="4"/>
  <c r="AC11" i="4"/>
  <c r="X9" i="4"/>
  <c r="Y9" i="4"/>
  <c r="Z9" i="4"/>
  <c r="AA9" i="4"/>
  <c r="AB9" i="4"/>
  <c r="AC9" i="4"/>
  <c r="Q12" i="4"/>
  <c r="R12" i="4"/>
  <c r="S12" i="4"/>
  <c r="T12" i="4"/>
  <c r="U12" i="4"/>
  <c r="Q11" i="4"/>
  <c r="R11" i="4"/>
  <c r="S11" i="4"/>
  <c r="T11" i="4"/>
  <c r="U11" i="4"/>
  <c r="Q10" i="4"/>
  <c r="R10" i="4"/>
  <c r="S10" i="4"/>
  <c r="T10" i="4"/>
  <c r="U10" i="4"/>
  <c r="Q9" i="4"/>
  <c r="R9" i="4"/>
  <c r="S9" i="4"/>
  <c r="T9" i="4"/>
  <c r="U9" i="4"/>
  <c r="N22" i="4"/>
  <c r="N21" i="4"/>
  <c r="N20" i="4"/>
  <c r="N19" i="4"/>
  <c r="N18" i="4"/>
  <c r="N17" i="4"/>
  <c r="N16" i="4"/>
  <c r="N15" i="4"/>
  <c r="N14" i="4"/>
  <c r="N13" i="4"/>
  <c r="N12" i="4"/>
  <c r="N11" i="4"/>
  <c r="N10" i="4"/>
  <c r="N9" i="4"/>
  <c r="K12" i="3"/>
  <c r="M12" i="3"/>
  <c r="K10" i="3"/>
  <c r="M10" i="3"/>
  <c r="K9" i="3"/>
  <c r="M9" i="3"/>
  <c r="K8" i="3"/>
  <c r="M8" i="3"/>
  <c r="G22" i="4"/>
  <c r="G21" i="4"/>
  <c r="G20" i="4"/>
  <c r="G19" i="4"/>
  <c r="G18" i="4"/>
  <c r="G17" i="4"/>
  <c r="G16" i="4"/>
  <c r="G15" i="4"/>
  <c r="G14" i="4"/>
  <c r="G13" i="4"/>
  <c r="G12" i="4"/>
  <c r="G11" i="4"/>
  <c r="G10" i="4"/>
  <c r="G9" i="4"/>
  <c r="G8" i="4"/>
  <c r="G22" i="3"/>
  <c r="G21" i="3"/>
  <c r="G20" i="3"/>
  <c r="G19" i="3"/>
  <c r="G18" i="3"/>
  <c r="G17" i="3"/>
  <c r="G16" i="3"/>
  <c r="G15" i="3"/>
  <c r="G14" i="3"/>
  <c r="G13" i="3"/>
  <c r="G12" i="3"/>
  <c r="G11" i="3"/>
  <c r="G10" i="3"/>
  <c r="G9" i="3"/>
  <c r="G8" i="3"/>
  <c r="I26" i="2"/>
  <c r="I25" i="2"/>
  <c r="I15" i="2"/>
  <c r="I16" i="2"/>
  <c r="I17" i="2"/>
  <c r="I18" i="2"/>
  <c r="L25" i="2"/>
  <c r="V9" i="4"/>
  <c r="AD9" i="4"/>
  <c r="AF9" i="4"/>
  <c r="J15" i="2"/>
  <c r="L15" i="2"/>
  <c r="V12" i="4"/>
  <c r="AD12" i="4"/>
  <c r="AF12" i="4"/>
  <c r="J18" i="2"/>
  <c r="L18" i="2"/>
  <c r="L14" i="2"/>
  <c r="V11" i="4"/>
  <c r="AD11" i="4"/>
  <c r="AF11" i="4"/>
  <c r="J17" i="2"/>
  <c r="L17" i="2"/>
  <c r="V10" i="4"/>
  <c r="AD10" i="4"/>
  <c r="AF10" i="4"/>
  <c r="J16" i="2"/>
  <c r="L16" i="2"/>
  <c r="F15" i="4"/>
  <c r="F22" i="4"/>
  <c r="F21" i="4"/>
  <c r="F20" i="4"/>
  <c r="F19" i="4"/>
  <c r="F18" i="4"/>
  <c r="F16" i="4"/>
  <c r="F14" i="4"/>
  <c r="F17" i="4"/>
  <c r="F9" i="4"/>
  <c r="F10" i="4"/>
  <c r="F11" i="4"/>
  <c r="F12" i="4"/>
  <c r="F13" i="4"/>
  <c r="F22" i="3"/>
  <c r="F21" i="3"/>
  <c r="F20" i="3"/>
  <c r="F19" i="3"/>
  <c r="F18" i="3"/>
  <c r="F17" i="3"/>
  <c r="F16" i="3"/>
  <c r="F15" i="3"/>
  <c r="F14" i="3"/>
  <c r="F13" i="3"/>
  <c r="F12" i="3"/>
  <c r="F11" i="3"/>
  <c r="F10" i="3"/>
  <c r="F9" i="3"/>
  <c r="F8" i="3"/>
  <c r="AC24" i="4"/>
  <c r="L24" i="4"/>
  <c r="S24" i="4"/>
  <c r="AA24" i="4"/>
  <c r="I24" i="4"/>
  <c r="X24" i="4"/>
  <c r="F8" i="4"/>
  <c r="V24" i="4"/>
  <c r="U24" i="4"/>
  <c r="T24" i="4"/>
  <c r="R24" i="4"/>
  <c r="Q24" i="4"/>
  <c r="AF24" i="4"/>
  <c r="AD24" i="4"/>
  <c r="AB24" i="4"/>
  <c r="Z24" i="4"/>
  <c r="Y24" i="4"/>
  <c r="J24" i="4"/>
  <c r="M24" i="4"/>
  <c r="K24" i="4"/>
  <c r="M24" i="3"/>
  <c r="L24" i="3"/>
  <c r="K24" i="3"/>
  <c r="I24" i="3"/>
  <c r="I29" i="2"/>
  <c r="J29" i="2"/>
  <c r="K29" i="2"/>
  <c r="L26" i="2"/>
  <c r="L29" i="2"/>
</calcChain>
</file>

<file path=xl/sharedStrings.xml><?xml version="1.0" encoding="utf-8"?>
<sst xmlns="http://schemas.openxmlformats.org/spreadsheetml/2006/main" count="192" uniqueCount="133">
  <si>
    <t>Enterprise Hardware</t>
  </si>
  <si>
    <t>Media Center</t>
  </si>
  <si>
    <t>Gaming Zone</t>
  </si>
  <si>
    <t xml:space="preserve">
Was ist das?</t>
  </si>
  <si>
    <t>Wie benutze ich das?</t>
  </si>
  <si>
    <t xml:space="preserve">Das Tool enthält Beispieldaten sowie leere Felder für eigene spezifische Räume. </t>
  </si>
  <si>
    <t>Zellen, in die Sie Informationen eingeben, sind gelb markiert.</t>
  </si>
  <si>
    <t>BUDGETJAHRE</t>
  </si>
  <si>
    <t>Geben Sie die Anzahl der Jahre an, für die das Budget gelten soll - die Gesamtkosten umfassen einmalige und laufende Kosten.</t>
  </si>
  <si>
    <t>Budgetjahre</t>
  </si>
  <si>
    <t>ZUSAMMENFASSUNG DER KOSTEN</t>
  </si>
  <si>
    <t>RAUMTYPEN und INFRASTRUKTURSYSTEME</t>
  </si>
  <si>
    <t>ANLEITUNG / ANMERKUNGEN</t>
  </si>
  <si>
    <t>SCHRITT 1: Raumtypen und Infrastruktursysteme im Lernraum auflisten.
SCHRITT 2: Anzahl für jeden Raumtyp angeben. 
(Anmerkung: Infrastruktur = 1 weil sie gebäudeweit sind.)</t>
  </si>
  <si>
    <t>INTEGRIERTE BUDGETIERUNGSÜBERSICHT/"SNAPSHOT" (ABBILDUNG)</t>
  </si>
  <si>
    <t>GESAMTKOSTENSCHÄTZUNG</t>
  </si>
  <si>
    <t>Für eine grobe Schätzung der Gesamtkosten für Raum, Technik und Personal verwenden Sie das Blatt "Grobe Kostenschätzung":</t>
  </si>
  <si>
    <t>Anzahl</t>
  </si>
  <si>
    <t>Raum</t>
  </si>
  <si>
    <t>Personal</t>
  </si>
  <si>
    <t>Gesamt</t>
  </si>
  <si>
    <t>Projektlab</t>
  </si>
  <si>
    <t>Visualisierungssaal</t>
  </si>
  <si>
    <t>Gruppenlernraum</t>
  </si>
  <si>
    <t>Räume</t>
  </si>
  <si>
    <t>Infrastruktur</t>
  </si>
  <si>
    <t>&lt; Raum einfügen &gt;</t>
  </si>
  <si>
    <t>Netzwerk Infrastruktur</t>
  </si>
  <si>
    <t>IT Infrastruktur</t>
  </si>
  <si>
    <t>AV Infrastruktur</t>
  </si>
  <si>
    <t>&lt; Infrastruktur &gt;</t>
  </si>
  <si>
    <t>Andere nicht-raumspezifische Elemente</t>
  </si>
  <si>
    <t xml:space="preserve">  Summen </t>
  </si>
  <si>
    <t xml:space="preserve">Integrierte Budgetierungsübersicht </t>
  </si>
  <si>
    <t>Technik</t>
  </si>
  <si>
    <t>Gesamtkosten</t>
  </si>
  <si>
    <t>Integriertes Budgetierungstool - Technik Budgetierung</t>
  </si>
  <si>
    <t xml:space="preserve">Diese Tabellenkalkulation berechnet die Technikkosten für jeden Raumtyp und jedes Infrastruktursystem, jährlich und für den zu budgetierenden Zeitraum. Die Budgetierung der Technikkosten besteht aus 3 Teilen: 1) Erstausstattungs- und Installationskosten; 2) Betriebskosten; und 3) Erneuerungskosten.
</t>
  </si>
  <si>
    <t>ERSTAUSSTATTUNGSKOSTEN</t>
  </si>
  <si>
    <t>SCHRITT 1: Geben Sie die Anschaffungskosten der Hardware für jeden Raumtyp und jedes Infrastruktursystem ein.</t>
  </si>
  <si>
    <t>SCHRITT 2: Geben Sie die Installationskosten für die Hardware als Prozentsatz der Hardwarekosten ein.</t>
  </si>
  <si>
    <t>BETRIEBSKOSTEN</t>
  </si>
  <si>
    <t>Geben Sie die Betriebskosten für die Räume an, 
als Prozentsatz der ursprünglichen Hardwarekosten.</t>
  </si>
  <si>
    <r>
      <rPr>
        <b/>
        <i/>
        <sz val="12"/>
        <color theme="1"/>
        <rFont val="Arial"/>
      </rPr>
      <t xml:space="preserve">Anmerkung: </t>
    </r>
    <r>
      <rPr>
        <i/>
        <sz val="12"/>
        <color theme="1"/>
        <rFont val="Arial"/>
        <family val="2"/>
      </rPr>
      <t>Die Betriebskosten umfassen Dienstleistungen von Händlern, verschiedene Upgrades/Fixes, verschiedene Software-Updates usw.</t>
    </r>
  </si>
  <si>
    <t>Geben Sie die Anzahl der Jahre an, nach denen die Hardware ersetzt werden soll (Aktualisierungszyklus).</t>
  </si>
  <si>
    <r>
      <rPr>
        <b/>
        <i/>
        <sz val="12"/>
        <color theme="1"/>
        <rFont val="Arial"/>
      </rPr>
      <t>Anmerkung:</t>
    </r>
    <r>
      <rPr>
        <i/>
        <sz val="12"/>
        <color theme="1"/>
        <rFont val="Arial"/>
      </rPr>
      <t xml:space="preserve"> Die Aktualisierungskosten umfassen regelmäßige Upgrades von Hardware und Software nach einem gestaffelten Zeitplan.</t>
    </r>
  </si>
  <si>
    <r>
      <rPr>
        <b/>
        <i/>
        <sz val="12"/>
        <color theme="1"/>
        <rFont val="Arial"/>
      </rPr>
      <t>Anmerkung:</t>
    </r>
    <r>
      <rPr>
        <i/>
        <sz val="12"/>
        <color theme="1"/>
        <rFont val="Arial"/>
      </rPr>
      <t xml:space="preserve"> Die "Gesamtkosten" für BETRIEBSKOSTEN und AKTUALISIERUNGSKOSTEN beziehen sich auf die auf dem Reiter Dashboard angegebene Anzahl von Jahren.</t>
    </r>
  </si>
  <si>
    <r>
      <t xml:space="preserve">1. ERSTAUSSTATTUNGSKOSTEN </t>
    </r>
    <r>
      <rPr>
        <sz val="12"/>
        <color theme="0"/>
        <rFont val="Arial"/>
      </rPr>
      <t>(einmalige Kosten: Hardware plus Installation)</t>
    </r>
  </si>
  <si>
    <t>Desktop Computing</t>
  </si>
  <si>
    <t>Audio-visuelle Ausrüstung (Enterprise)</t>
  </si>
  <si>
    <t>Audio-visuelle Ausrüstung (End-point)</t>
  </si>
  <si>
    <t>Geräte</t>
  </si>
  <si>
    <t>Betriebskosten (% der Erstausstattungskosten)</t>
  </si>
  <si>
    <t>Jährliche Kosten</t>
  </si>
  <si>
    <r>
      <t xml:space="preserve">2. BETRIEBSKOSTEN </t>
    </r>
    <r>
      <rPr>
        <sz val="12"/>
        <color theme="0"/>
        <rFont val="Arial"/>
      </rPr>
      <t>(Jährlich wiederkehrend)</t>
    </r>
  </si>
  <si>
    <t>AKTUALISIERUNGSKOSTEN</t>
  </si>
  <si>
    <r>
      <t>3. AKTUALISIERUNGSKOSTEN</t>
    </r>
    <r>
      <rPr>
        <sz val="12"/>
        <color theme="0"/>
        <rFont val="Arial"/>
      </rPr>
      <t xml:space="preserve"> (in festgelegten Zyklen auftretend)</t>
    </r>
  </si>
  <si>
    <t>Aktualisierungszyklus (alle x Jahre ersetzt)</t>
  </si>
  <si>
    <t>Summen</t>
  </si>
  <si>
    <t>Kostensumme</t>
  </si>
  <si>
    <t>Integriertes Budgetierungstool - Raumbudgetierung</t>
  </si>
  <si>
    <t>Dieses Arbeitsblatt errechnet die gesamten Raumkosten für jeden Raumtyp oder Infrastruktursystem auf Quadratmeterbasis.</t>
  </si>
  <si>
    <t>RAUMKOSTEN</t>
  </si>
  <si>
    <t xml:space="preserve">Geben Sie die Fläche (m²), die Kosten pro m² und die Möbelkosten für jeden Raumtyp ein.
</t>
  </si>
  <si>
    <t>Fläche (m²)</t>
  </si>
  <si>
    <t>Kosten / m²</t>
  </si>
  <si>
    <t>Kosten pro Raum</t>
  </si>
  <si>
    <t>Möbel</t>
  </si>
  <si>
    <t>*Durchschnitt</t>
  </si>
  <si>
    <t>Zusätzliche Installationskosten (% der Hardware)</t>
  </si>
  <si>
    <t>Integriertes Budgetierungstool - Personal Budgetierung</t>
  </si>
  <si>
    <t>Integriertes Budgetierungstool - Grobe Kostenschätzung</t>
  </si>
  <si>
    <t>Die Übersichtstabelle zeigt die Kosten für Raum, Technik, Infrastruktur und Personal für jeden Raum und insgesamt.</t>
  </si>
  <si>
    <t>GROBE KOSTENSCHÄTZUNG</t>
  </si>
  <si>
    <t>Um eine grobe Schätzung der Gesamtkosten für Raum, Technik und Personal vorzunehmen, füllen Sie die Felder Raum (blau), Technik (rot) und Personal (lila) aus.</t>
  </si>
  <si>
    <t>Summe</t>
  </si>
  <si>
    <t>INTEGRIERTE BUDGETIERUNGSÜBERSICHT (SNAPSHOT)</t>
  </si>
  <si>
    <t>Personalstufen</t>
  </si>
  <si>
    <t>PERSONAL FÜR ÖFFENTLICHE DIENSTE</t>
  </si>
  <si>
    <t>Grundstufe</t>
  </si>
  <si>
    <t>Mittelstufe</t>
  </si>
  <si>
    <t>Fortgeschritten</t>
  </si>
  <si>
    <t>Experten</t>
  </si>
  <si>
    <t># VZÄ</t>
  </si>
  <si>
    <t>Jahresgehalt</t>
  </si>
  <si>
    <t>TECHNISCHES PERSONAL</t>
  </si>
  <si>
    <t>FACILITIES PERSONAL</t>
  </si>
  <si>
    <t>WEITERES PERSONAL</t>
  </si>
  <si>
    <t>Summe VZÄ</t>
  </si>
  <si>
    <t>Summe Gehälter des Personals</t>
  </si>
  <si>
    <t>Summe Personalkosten</t>
  </si>
  <si>
    <t>PROZENTUALER ANTEIL DER AUFGEWENDETEN ZEIT</t>
  </si>
  <si>
    <t>PROZENTUALER ANTEIL DER AUFGEWENDETEN ZEIT (PRO RAUM, PRO STUFE)</t>
  </si>
  <si>
    <t>Summe % Zeit</t>
  </si>
  <si>
    <t>Personal Stufe 1  Zeitanteil</t>
  </si>
  <si>
    <t>Personal Stufe 2  Zeitanteil</t>
  </si>
  <si>
    <t>Personal Stufe 3  Zeitanteil</t>
  </si>
  <si>
    <t>Personal Stufe 4  Zeitanteil</t>
  </si>
  <si>
    <t>Gewichtetes Mittel der aufgewendeten Zeit in %</t>
  </si>
  <si>
    <r>
      <t xml:space="preserve">Tragen Sie von oben nach unten in jeder Spalte den prozentualen Anteil der Zeit ein, den das Personal - aufgeschlüsselt nach Disziplin und Stufe - für jeden Raumtyp und jedes Infrastruktursystem aufwenden wird.
</t>
    </r>
    <r>
      <rPr>
        <b/>
        <i/>
        <sz val="12"/>
        <color theme="1"/>
        <rFont val="Arial"/>
        <family val="2"/>
      </rPr>
      <t>Hinweis:</t>
    </r>
    <r>
      <rPr>
        <i/>
        <sz val="12"/>
        <color theme="1"/>
        <rFont val="Arial"/>
        <family val="2"/>
      </rPr>
      <t xml:space="preserve"> Geben Sie die Anteile auf der Grundlage der Gesamtanzahl der Räume/Systeme ein. Wenn es z. B. 10 Gruppenarbeitsräume gibt und die Technischen Mitarbeiter der Stufe I 50% der Zeit für alle 10 Gruppenarbeitsräume aufwenden, geben Sie "50%" ein, NICHT "5%".</t>
    </r>
    <r>
      <rPr>
        <sz val="12"/>
        <color theme="1"/>
        <rFont val="Arial"/>
      </rPr>
      <t xml:space="preserve">
</t>
    </r>
  </si>
  <si>
    <r>
      <rPr>
        <b/>
        <i/>
        <sz val="12"/>
        <color theme="1"/>
        <rFont val="Arial"/>
      </rPr>
      <t xml:space="preserve">Hinweis: </t>
    </r>
    <r>
      <rPr>
        <i/>
        <sz val="12"/>
        <color theme="1"/>
        <rFont val="Arial"/>
        <family val="2"/>
      </rPr>
      <t>Die Summe pro Personalstufe sollte 100% betragen.</t>
    </r>
  </si>
  <si>
    <t>RAUM PERSONALKOSTEN</t>
  </si>
  <si>
    <t>Diese Tabelle zeigt die Personalausstattung - auf jeder Stufe und insgesamt -, die jedes Raum- und Infrastruktursystem erhalten wird, sowie die jährlichen und gesamten (über mehrere Jahre hinweg) Kosten für ihre Dienste.</t>
  </si>
  <si>
    <t>Personal Stufe 1 VZÄ</t>
  </si>
  <si>
    <t>Personal Stufe 2 VZÄ</t>
  </si>
  <si>
    <t>Personal Stufe 3 VZÄ</t>
  </si>
  <si>
    <t>Personal Stufe 4 VZÄ</t>
  </si>
  <si>
    <t>Summe VZÄ / Raum</t>
  </si>
  <si>
    <t>Summe #VZÄ</t>
  </si>
  <si>
    <t>Personal Stufe 1 Jährliche Kosten</t>
  </si>
  <si>
    <t>Personal Stufe 2 Jährliche Kosten</t>
  </si>
  <si>
    <t>Personal Stufe 3 Jährliche Kosten</t>
  </si>
  <si>
    <t>Personal Stufe 4 Jährliche Kosten</t>
  </si>
  <si>
    <t>Summe Kosten</t>
  </si>
  <si>
    <t>Jährliche Summe</t>
  </si>
  <si>
    <t>Summe
(mehrere Jahre)</t>
  </si>
  <si>
    <t xml:space="preserve">Integriertes Budgetierungstool - Dashboard </t>
  </si>
  <si>
    <t>Willkommen zum Integrierten Budgetierungstool</t>
  </si>
  <si>
    <r>
      <rPr>
        <b/>
        <sz val="12"/>
        <color theme="7" tint="-0.249977111117893"/>
        <rFont val="Arial"/>
      </rPr>
      <t>Personal</t>
    </r>
    <r>
      <rPr>
        <sz val="12"/>
        <color theme="1"/>
        <rFont val="Arial"/>
      </rPr>
      <t>kosten basieren auf der Gesamtzahl der Vollzeitäquivalente in den Bereichen Technik, Facility Management, öffentliche Dienste und sonstige Dienste, aufgeschlüsselt nach Ebene und Raumtyp. Wenn Sie diese Zahlen bereits mit dem Tool für die Personalausstattung im Abschnitt "Dienstleistungen und Support" des Toolkits berechnet haben, können Sie diese Informationen direkt in dieses Tabellenblatt eingeben. Wenn Sie dies nicht getan haben, aber den Bedarf an Vollzeitäquivalenten (VZÄ) nach Fachdisziplin und Stufe sowie deren ungefähre Zuweisung (durch variable Prozentsätze) zu den verschiedenen Räumen schätzen können, berechnet dieses Tool die gesamten VZÄ und Personalkosten pro Raum und insgesamt.</t>
    </r>
  </si>
  <si>
    <r>
      <t xml:space="preserve">In dieser Kalkulationstabelle werden die Personalkosten für jeden Raumtyp und jedes Infrastruktursystem berechnet, wobei verschiedene Disziplinen (z. B. öffentliche Dienste, Technik, Facilities, andere) und Personalstufen (z. B.: Grundstufe, Mittelstufe, Fortgeschrittene, Experten) berücksichtigt werden. </t>
    </r>
    <r>
      <rPr>
        <b/>
        <i/>
        <sz val="16"/>
        <color theme="1"/>
        <rFont val="Arial"/>
        <family val="2"/>
      </rPr>
      <t>Wenn Sie Ihren Personalbestand (in Vollzeitäquivalenten [VZÄ]) nach Raum, Disziplin und Stufen bereits kennen, können Sie zu Schritt 3 springen.</t>
    </r>
  </si>
  <si>
    <r>
      <t>Mit dem integriertem Budgetierungstool lassen sich Budgets für die</t>
    </r>
    <r>
      <rPr>
        <b/>
        <sz val="12"/>
        <rFont val="Arial"/>
        <family val="2"/>
      </rPr>
      <t xml:space="preserve"> Räume</t>
    </r>
    <r>
      <rPr>
        <sz val="12"/>
        <rFont val="Arial"/>
      </rPr>
      <t xml:space="preserve">, die gebaut oder umgestaltet werden sollen, für die </t>
    </r>
    <r>
      <rPr>
        <b/>
        <sz val="12"/>
        <rFont val="Arial"/>
        <family val="2"/>
      </rPr>
      <t>technische Ausrüstung und Infrastruktur</t>
    </r>
    <r>
      <rPr>
        <sz val="12"/>
        <rFont val="Arial"/>
      </rPr>
      <t xml:space="preserve"> dieser Räume sowie für das </t>
    </r>
    <r>
      <rPr>
        <b/>
        <sz val="12"/>
        <rFont val="Arial"/>
        <family val="2"/>
      </rPr>
      <t>Personal</t>
    </r>
    <r>
      <rPr>
        <sz val="12"/>
        <rFont val="Arial"/>
      </rPr>
      <t xml:space="preserve"> zur Betreuung dieser Räume erstellen. Oft werden diese drei Elemente getrennt betrachtet und budgetiert. Diese Trennung führt bei Projekten zu Problemen; so kann beispielsweise Technik-Hardware ausgewählt werden, für die nicht genügend Mittel zur Instandhaltung und Erneuerung vorhanden sind. Dieses Tool bietet eine Lösung für dieses Problem, indem es Ihnen ermöglicht, die Kosten - auf einer übergeordneten Ebene - für Raum, Technik und Personal zu vergleichen, und zwar auch über die verschiedenen Räume hinweg, die Sie planen.  </t>
    </r>
  </si>
  <si>
    <r>
      <rPr>
        <b/>
        <sz val="12"/>
        <color theme="5" tint="-0.249977111117893"/>
        <rFont val="Arial"/>
      </rPr>
      <t>Technik</t>
    </r>
    <r>
      <rPr>
        <sz val="12"/>
        <color theme="1"/>
        <rFont val="Arial"/>
      </rPr>
      <t>kosten werden berechnet, indem die geschätzten Erstausstattungs- und Infrastrukturkosten eingegeben werden, dann die Betriebs- und Wartungskosten als variabler Prozentsatz der anfänglichen Hardwarekosten hinzugefügt werden und dann die Kosten für die Erneuerung gemäß einem festgelegten Austauschzyklus hinzugefügt werden.</t>
    </r>
  </si>
  <si>
    <r>
      <rPr>
        <b/>
        <sz val="12"/>
        <color theme="3" tint="0.39997558519241921"/>
        <rFont val="Arial"/>
      </rPr>
      <t>Raum</t>
    </r>
    <r>
      <rPr>
        <sz val="12"/>
        <color theme="1"/>
        <rFont val="Arial"/>
      </rPr>
      <t>kosten werden auf Basis von Quadratmetern berechnet.</t>
    </r>
    <r>
      <rPr>
        <b/>
        <sz val="12"/>
        <color theme="5" tint="-0.249977111117893"/>
        <rFont val="Arial"/>
      </rPr>
      <t/>
    </r>
  </si>
  <si>
    <r>
      <t xml:space="preserve">Bei dem Tool handelt es sich um eine Tabelle zum Download, die jeweils einen Reiter für Raumkosten, Technikkosten und Personalkosten sowie eine Übersichtstabelle mit einem Dashboard enthält, das die drei Bereiche für jeden Raum und insgesamt vergleicht. Die Arbeitsblätter und Spalten für die Gesamtkosten sind wie folgt farblich gekennzeichnet: </t>
    </r>
    <r>
      <rPr>
        <b/>
        <sz val="12"/>
        <color theme="3" tint="0.39997558519241921"/>
        <rFont val="Arial"/>
      </rPr>
      <t xml:space="preserve">Raum ist blau, </t>
    </r>
    <r>
      <rPr>
        <b/>
        <sz val="12"/>
        <color theme="5" tint="-0.249977111117893"/>
        <rFont val="Arial"/>
      </rPr>
      <t>Technik und Infrastruktur ist rot</t>
    </r>
    <r>
      <rPr>
        <sz val="12"/>
        <rFont val="Arial"/>
      </rPr>
      <t>,</t>
    </r>
    <r>
      <rPr>
        <b/>
        <sz val="12"/>
        <color theme="8" tint="-0.249977111117893"/>
        <rFont val="Arial"/>
      </rPr>
      <t xml:space="preserve"> </t>
    </r>
    <r>
      <rPr>
        <b/>
        <sz val="12"/>
        <color theme="7" tint="-0.249977111117893"/>
        <rFont val="Arial"/>
      </rPr>
      <t>Personal ist lila</t>
    </r>
    <r>
      <rPr>
        <sz val="12"/>
        <rFont val="Arial"/>
      </rPr>
      <t xml:space="preserve"> und die </t>
    </r>
    <r>
      <rPr>
        <b/>
        <sz val="12"/>
        <color theme="6" tint="-0.249977111117893"/>
        <rFont val="Arial"/>
      </rPr>
      <t>Zusamenfassung / das Dashboard ist grün</t>
    </r>
    <r>
      <rPr>
        <sz val="12"/>
        <rFont val="Arial"/>
      </rPr>
      <t>.</t>
    </r>
  </si>
  <si>
    <r>
      <rPr>
        <b/>
        <sz val="12"/>
        <color theme="6" tint="-0.249977111117893"/>
        <rFont val="Arial"/>
      </rPr>
      <t>Zusammen</t>
    </r>
    <r>
      <rPr>
        <sz val="12"/>
        <color theme="1"/>
        <rFont val="Arial"/>
      </rPr>
      <t xml:space="preserve"> bieten diese Arbeitsblätter ein umfassendes Bild der Kosten über den gesamten Lebenszyklus des Projekts, damit Sie besser planen und entscheiden können.</t>
    </r>
  </si>
  <si>
    <t>Die Übersichtstabelle zeigt die Kosten für Raum, Technik und Infrastruktur sowie für Personal für jeden Raum einzeln und insgesamt.</t>
  </si>
  <si>
    <t>Die Integrierte Budgetierungsübersicht ("Snapshot") verwendet Daten aus der Übersichtstabelle und zeigt, wie sich die Gesamtkosten für Raumtyp und Infrastruktur sowie Raum-, Technik- und Personalkosten innerhalb der einzelnen Bereiche zueinander verhalten.</t>
  </si>
  <si>
    <r>
      <t xml:space="preserve">
</t>
    </r>
    <r>
      <rPr>
        <b/>
        <i/>
        <sz val="12"/>
        <color theme="1"/>
        <rFont val="Arial"/>
      </rPr>
      <t xml:space="preserve">Anmerkung: </t>
    </r>
    <r>
      <rPr>
        <i/>
        <sz val="12"/>
        <color theme="1"/>
        <rFont val="Arial"/>
      </rPr>
      <t xml:space="preserve">
1. Die Netzwerkinfrastruktur umfasst die Verkabelung und Ausstattung für vermittelte IP-Netzwerke wie Switches, Router, Ethernet-Verkabelung, Glasfaserkabel, Wi-Fi-Zugangspunkte usw..
2. IT Infrastruktur umfasst Server, Datenspeicher und anderen geteilte Ausstattung, die mehreren Räumen zur Verfügung steht.
3. AV Infrastruktur umfasst zentrale Ausstattung, die mehreren Räumen zur Verfügung steht, wie geteilte Videocodecs, Video-Switches, AV Netzwerke, Audioverarbeitung, etc.</t>
    </r>
  </si>
  <si>
    <t>Nach dem Ausfüllen der Blätter für Raum, Technik und Personal ermöglicht Ihnen die Integrierte Budgetübersicht, auf einen Blick die gesamten Raum-/Infrastrukturkosten sowie die Anteile der Raum-, Technik- und Personalkosten innerhalb jeder Raumart zu vergleichen.</t>
  </si>
  <si>
    <t>Die Integrierte Budgetierungsübersicht (Snapshot) verwendet Daten aus der Übersichtstabelle auf diesem Arbeitsblatt und zeigt, wie sich die Gesamtkosten für Raum und Infrastruktur sowie die Kosten für Raum, Technik und Personal innerhalb der einzelnen Bereiche zueinander verhalten.</t>
  </si>
  <si>
    <t>PERSONALSTUFEN, ANZAHL und GEHÄLTER</t>
  </si>
  <si>
    <r>
      <t xml:space="preserve">SCHRITT 1: Geben Sie die Bezeichnungen der Personalstufen, die den nummerierten Personalstufen entsprechen, für jede Fachdisziplin ein.
</t>
    </r>
    <r>
      <rPr>
        <b/>
        <sz val="12"/>
        <color theme="1"/>
        <rFont val="Arial"/>
        <family val="2"/>
      </rPr>
      <t>Hinweis</t>
    </r>
    <r>
      <rPr>
        <sz val="12"/>
        <color theme="1"/>
        <rFont val="Arial"/>
      </rPr>
      <t>: Die Bezeichnungen der Personalstufen und die Vergütungen in den einzelnen Disziplinen müssen NICHT identisch sein.
SCHRITT 2: Geben Sie die Anzahl der Vollzeitäquivalente (VZÄ) ein, die Sie für jede Stufe und jedes Fachdisziplin haben bzw. benötigen.
SCHRITT 3: Geben Sie einen jährlichen Gehalts- und Zulagenfaktor für jede Stufe ein.</t>
    </r>
  </si>
  <si>
    <t>Zulagenfaktor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</si>
</sst>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0\ &quot;€&quot;;\-#,##0\ &quot;€&quot;"/>
    <numFmt numFmtId="164" formatCode="_(&quot;$&quot;* #,##0.00_);_(&quot;$&quot;* \(#,##0.00\);_(&quot;$&quot;* &quot;-&quot;??_);_(@_)"/>
    <numFmt numFmtId="165" formatCode="&quot;$&quot;#,##0"/>
    <numFmt numFmtId="166" formatCode="&quot;$&quot;#,##0.0"/>
    <numFmt numFmtId="167" formatCode="#,##0.0"/>
  </numFmts>
  <fonts count="5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rial"/>
    </font>
    <font>
      <b/>
      <sz val="12"/>
      <color theme="1"/>
      <name val="Arial"/>
    </font>
    <font>
      <b/>
      <sz val="16"/>
      <color theme="1"/>
      <name val="Arial"/>
    </font>
    <font>
      <i/>
      <sz val="16"/>
      <name val="Arial"/>
    </font>
    <font>
      <sz val="12"/>
      <color theme="0"/>
      <name val="Arial"/>
    </font>
    <font>
      <b/>
      <sz val="12"/>
      <color theme="0"/>
      <name val="Arial"/>
    </font>
    <font>
      <b/>
      <sz val="18"/>
      <color theme="1"/>
      <name val="Arial"/>
    </font>
    <font>
      <b/>
      <i/>
      <sz val="12"/>
      <color theme="1"/>
      <name val="Arial"/>
    </font>
    <font>
      <b/>
      <sz val="14"/>
      <color theme="1"/>
      <name val="Arial"/>
    </font>
    <font>
      <i/>
      <sz val="12"/>
      <color theme="1"/>
      <name val="Arial"/>
    </font>
    <font>
      <sz val="12"/>
      <name val="Arial"/>
    </font>
    <font>
      <sz val="12"/>
      <color rgb="FF000000"/>
      <name val="Arial"/>
    </font>
    <font>
      <b/>
      <sz val="12"/>
      <name val="Arial"/>
    </font>
    <font>
      <b/>
      <sz val="24"/>
      <color rgb="FF000000"/>
      <name val="Arial"/>
    </font>
    <font>
      <sz val="16"/>
      <color theme="1"/>
      <name val="Arial"/>
    </font>
    <font>
      <i/>
      <sz val="16"/>
      <color theme="1"/>
      <name val="Arial"/>
    </font>
    <font>
      <sz val="12"/>
      <color theme="1" tint="0.499984740745262"/>
      <name val="Arial"/>
    </font>
    <font>
      <u/>
      <sz val="12"/>
      <color theme="1"/>
      <name val="Arial"/>
    </font>
    <font>
      <b/>
      <sz val="14"/>
      <color rgb="FF000000"/>
      <name val="Arial"/>
    </font>
    <font>
      <i/>
      <u/>
      <sz val="12"/>
      <color theme="1"/>
      <name val="Arial"/>
    </font>
    <font>
      <b/>
      <sz val="12"/>
      <color theme="3" tint="0.39997558519241921"/>
      <name val="Arial"/>
    </font>
    <font>
      <b/>
      <sz val="12"/>
      <color theme="5" tint="-0.249977111117893"/>
      <name val="Arial"/>
    </font>
    <font>
      <b/>
      <sz val="12"/>
      <color theme="8" tint="-0.249977111117893"/>
      <name val="Arial"/>
    </font>
    <font>
      <b/>
      <sz val="12"/>
      <color theme="6" tint="-0.249977111117893"/>
      <name val="Arial"/>
    </font>
    <font>
      <b/>
      <sz val="16"/>
      <name val="Arial"/>
    </font>
    <font>
      <b/>
      <sz val="16"/>
      <color rgb="FF000000"/>
      <name val="Arial"/>
    </font>
    <font>
      <b/>
      <sz val="12"/>
      <color theme="7" tint="-0.249977111117893"/>
      <name val="Arial"/>
    </font>
    <font>
      <b/>
      <i/>
      <sz val="14"/>
      <color theme="1"/>
      <name val="Arial"/>
    </font>
    <font>
      <b/>
      <sz val="18"/>
      <color rgb="FF000000"/>
      <name val="Arial"/>
    </font>
    <font>
      <b/>
      <sz val="12"/>
      <color theme="1" tint="0.249977111117893"/>
      <name val="Arial"/>
    </font>
    <font>
      <b/>
      <sz val="12"/>
      <color theme="1" tint="0.14999847407452621"/>
      <name val="Arial"/>
    </font>
    <font>
      <i/>
      <sz val="12"/>
      <name val="Arial"/>
    </font>
    <font>
      <b/>
      <i/>
      <sz val="12"/>
      <name val="Arial"/>
    </font>
    <font>
      <b/>
      <sz val="18"/>
      <color theme="0" tint="-0.34998626667073579"/>
      <name val="Arial"/>
    </font>
    <font>
      <sz val="12"/>
      <color theme="0" tint="-0.34998626667073579"/>
      <name val="Arial"/>
    </font>
    <font>
      <b/>
      <sz val="12"/>
      <color theme="0" tint="-0.34998626667073579"/>
      <name val="Arial"/>
    </font>
    <font>
      <i/>
      <sz val="12"/>
      <color theme="0" tint="-0.34998626667073579"/>
      <name val="Arial"/>
    </font>
    <font>
      <b/>
      <sz val="12"/>
      <name val="Arial"/>
      <family val="2"/>
    </font>
    <font>
      <sz val="12"/>
      <name val="Arial"/>
      <family val="2"/>
    </font>
    <font>
      <sz val="12"/>
      <color theme="1"/>
      <name val="Arial"/>
      <family val="2"/>
    </font>
    <font>
      <b/>
      <sz val="12"/>
      <color theme="1"/>
      <name val="Arial"/>
      <family val="2"/>
    </font>
    <font>
      <b/>
      <sz val="18"/>
      <color theme="1"/>
      <name val="Arial"/>
      <family val="2"/>
    </font>
    <font>
      <i/>
      <sz val="16"/>
      <name val="Arial"/>
      <family val="2"/>
    </font>
    <font>
      <b/>
      <i/>
      <sz val="14"/>
      <color theme="1"/>
      <name val="Arial"/>
      <family val="2"/>
    </font>
    <font>
      <b/>
      <sz val="12"/>
      <color theme="0"/>
      <name val="Arial"/>
      <family val="2"/>
    </font>
    <font>
      <i/>
      <sz val="12"/>
      <color theme="1"/>
      <name val="Arial"/>
      <family val="2"/>
    </font>
    <font>
      <b/>
      <i/>
      <sz val="12"/>
      <color theme="1"/>
      <name val="Arial"/>
      <family val="2"/>
    </font>
    <font>
      <b/>
      <u/>
      <sz val="12"/>
      <color theme="1"/>
      <name val="Arial"/>
      <family val="2"/>
    </font>
    <font>
      <b/>
      <sz val="14"/>
      <color theme="1"/>
      <name val="Arial"/>
      <family val="2"/>
    </font>
    <font>
      <b/>
      <sz val="12"/>
      <color rgb="FF000000"/>
      <name val="Arial"/>
      <family val="2"/>
    </font>
    <font>
      <i/>
      <sz val="16"/>
      <color theme="1"/>
      <name val="Arial"/>
      <family val="2"/>
    </font>
    <font>
      <u/>
      <sz val="12"/>
      <color theme="1"/>
      <name val="Arial"/>
      <family val="2"/>
    </font>
    <font>
      <b/>
      <i/>
      <sz val="16"/>
      <color theme="1"/>
      <name val="Arial"/>
      <family val="2"/>
    </font>
    <font>
      <b/>
      <sz val="12"/>
      <color theme="1" tint="0.14999847407452621"/>
      <name val="Arial"/>
      <family val="2"/>
    </font>
    <font>
      <b/>
      <sz val="24"/>
      <color rgb="FF00000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BEC69"/>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EDBD26"/>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double">
        <color auto="1"/>
      </bottom>
      <diagonal/>
    </border>
    <border>
      <left style="thin">
        <color auto="1"/>
      </left>
      <right style="thin">
        <color auto="1"/>
      </right>
      <top/>
      <bottom style="double">
        <color rgb="FF000000"/>
      </bottom>
      <diagonal/>
    </border>
    <border>
      <left style="thin">
        <color auto="1"/>
      </left>
      <right style="thin">
        <color auto="1"/>
      </right>
      <top/>
      <bottom style="thin">
        <color rgb="FF000000"/>
      </bottom>
      <diagonal/>
    </border>
    <border>
      <left style="thin">
        <color auto="1"/>
      </left>
      <right style="thin">
        <color auto="1"/>
      </right>
      <top style="double">
        <color rgb="FF000000"/>
      </top>
      <bottom/>
      <diagonal/>
    </border>
    <border>
      <left style="thin">
        <color auto="1"/>
      </left>
      <right style="thin">
        <color auto="1"/>
      </right>
      <top style="double">
        <color auto="1"/>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style="double">
        <color auto="1"/>
      </top>
      <bottom style="thin">
        <color auto="1"/>
      </bottom>
      <diagonal/>
    </border>
    <border>
      <left/>
      <right style="thin">
        <color auto="1"/>
      </right>
      <top style="double">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thin">
        <color auto="1"/>
      </bottom>
      <diagonal/>
    </border>
    <border>
      <left style="medium">
        <color auto="1"/>
      </left>
      <right style="medium">
        <color auto="1"/>
      </right>
      <top style="double">
        <color auto="1"/>
      </top>
      <bottom style="double">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indexed="64"/>
      </bottom>
      <diagonal/>
    </border>
  </borders>
  <cellStyleXfs count="13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0">
    <xf numFmtId="0" fontId="0" fillId="0" borderId="0" xfId="0"/>
    <xf numFmtId="0" fontId="4" fillId="11"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0" fillId="3" borderId="0" xfId="0" applyFill="1" applyBorder="1"/>
    <xf numFmtId="0" fontId="17" fillId="3" borderId="0" xfId="0" applyFont="1" applyFill="1" applyBorder="1" applyAlignment="1">
      <alignment horizontal="left"/>
    </xf>
    <xf numFmtId="0" fontId="29" fillId="3" borderId="0" xfId="0" applyFont="1" applyFill="1" applyBorder="1" applyAlignment="1">
      <alignment horizontal="left" vertical="top" wrapText="1"/>
    </xf>
    <xf numFmtId="0" fontId="5" fillId="8" borderId="0" xfId="0" applyFont="1" applyFill="1" applyBorder="1" applyAlignment="1"/>
    <xf numFmtId="0" fontId="5" fillId="3" borderId="0" xfId="0" applyFont="1" applyFill="1" applyBorder="1" applyAlignment="1"/>
    <xf numFmtId="0" fontId="0" fillId="3" borderId="0" xfId="0" applyFill="1" applyBorder="1" applyAlignment="1"/>
    <xf numFmtId="0" fontId="4" fillId="3" borderId="0" xfId="0" applyFont="1" applyFill="1"/>
    <xf numFmtId="0" fontId="8" fillId="3" borderId="0" xfId="0" applyFont="1" applyFill="1"/>
    <xf numFmtId="0" fontId="7" fillId="3" borderId="0" xfId="0" applyFont="1" applyFill="1" applyAlignment="1">
      <alignment horizontal="left" vertical="top" wrapText="1"/>
    </xf>
    <xf numFmtId="0" fontId="4" fillId="3" borderId="0" xfId="0" applyFont="1" applyFill="1" applyAlignment="1">
      <alignment horizontal="center"/>
    </xf>
    <xf numFmtId="0" fontId="5" fillId="3" borderId="0" xfId="0" applyFont="1" applyFill="1"/>
    <xf numFmtId="0" fontId="5" fillId="3" borderId="0" xfId="0" applyFont="1" applyFill="1" applyBorder="1"/>
    <xf numFmtId="0" fontId="9" fillId="3" borderId="0" xfId="0" applyFont="1" applyFill="1" applyBorder="1" applyAlignment="1">
      <alignment vertical="center"/>
    </xf>
    <xf numFmtId="0" fontId="10" fillId="3" borderId="0" xfId="0" applyFont="1" applyFill="1" applyAlignment="1">
      <alignment horizontal="center" vertical="center"/>
    </xf>
    <xf numFmtId="0" fontId="4" fillId="3" borderId="0" xfId="0" applyFont="1" applyFill="1" applyAlignment="1">
      <alignment vertical="center" wrapText="1"/>
    </xf>
    <xf numFmtId="0" fontId="4" fillId="3" borderId="0" xfId="0" applyFont="1" applyFill="1" applyAlignment="1">
      <alignment vertical="top" wrapText="1"/>
    </xf>
    <xf numFmtId="0" fontId="4" fillId="3" borderId="0" xfId="0" applyFont="1" applyFill="1" applyAlignment="1">
      <alignment horizontal="left" vertical="top" wrapText="1"/>
    </xf>
    <xf numFmtId="0" fontId="4" fillId="3" borderId="0" xfId="0" applyFont="1" applyFill="1" applyAlignment="1">
      <alignment vertical="center"/>
    </xf>
    <xf numFmtId="0" fontId="12" fillId="3" borderId="5" xfId="0" applyFont="1" applyFill="1" applyBorder="1" applyAlignment="1">
      <alignment vertical="center" wrapText="1"/>
    </xf>
    <xf numFmtId="0" fontId="4" fillId="3" borderId="9" xfId="0" applyFont="1" applyFill="1" applyBorder="1" applyAlignment="1">
      <alignment vertical="center"/>
    </xf>
    <xf numFmtId="0" fontId="15" fillId="3" borderId="0" xfId="0" applyFont="1" applyFill="1" applyAlignment="1">
      <alignment vertical="center"/>
    </xf>
    <xf numFmtId="0" fontId="4" fillId="3" borderId="0" xfId="0" applyFont="1" applyFill="1" applyAlignment="1">
      <alignment horizontal="center" vertical="center" wrapText="1"/>
    </xf>
    <xf numFmtId="0" fontId="5" fillId="3" borderId="0" xfId="0" applyFont="1" applyFill="1" applyAlignment="1">
      <alignment horizontal="right" vertical="center" wrapText="1"/>
    </xf>
    <xf numFmtId="0" fontId="13" fillId="3" borderId="0" xfId="0" applyFont="1" applyFill="1" applyAlignment="1">
      <alignment vertical="top" wrapText="1"/>
    </xf>
    <xf numFmtId="0" fontId="10" fillId="3" borderId="20" xfId="0" applyFont="1" applyFill="1" applyBorder="1" applyAlignment="1">
      <alignment horizontal="center" vertical="center"/>
    </xf>
    <xf numFmtId="0" fontId="4" fillId="3" borderId="21" xfId="0" applyFont="1" applyFill="1" applyBorder="1"/>
    <xf numFmtId="0" fontId="4" fillId="3" borderId="22" xfId="0" applyFont="1" applyFill="1" applyBorder="1"/>
    <xf numFmtId="0" fontId="10" fillId="3" borderId="10" xfId="0" applyFont="1" applyFill="1" applyBorder="1" applyAlignment="1">
      <alignment horizontal="center" vertical="center"/>
    </xf>
    <xf numFmtId="0" fontId="4" fillId="3" borderId="5" xfId="0" applyFont="1" applyFill="1" applyBorder="1"/>
    <xf numFmtId="0" fontId="4" fillId="3" borderId="12" xfId="0" applyFont="1" applyFill="1" applyBorder="1"/>
    <xf numFmtId="0" fontId="4" fillId="3" borderId="21" xfId="0" applyFont="1" applyFill="1" applyBorder="1" applyAlignment="1">
      <alignment horizontal="center"/>
    </xf>
    <xf numFmtId="0" fontId="4" fillId="3" borderId="0" xfId="0" applyFont="1" applyFill="1" applyBorder="1"/>
    <xf numFmtId="0" fontId="4" fillId="3" borderId="19" xfId="0" applyFont="1" applyFill="1" applyBorder="1"/>
    <xf numFmtId="0" fontId="31" fillId="3" borderId="0" xfId="0" applyFont="1" applyFill="1" applyBorder="1" applyAlignment="1">
      <alignment vertical="center"/>
    </xf>
    <xf numFmtId="0" fontId="10"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0" xfId="0" applyFont="1" applyFill="1" applyBorder="1" applyAlignment="1">
      <alignment horizontal="center" vertical="center"/>
    </xf>
    <xf numFmtId="0" fontId="5" fillId="3" borderId="21" xfId="0" applyFont="1" applyFill="1" applyBorder="1" applyAlignment="1">
      <alignment horizontal="center" vertical="center"/>
    </xf>
    <xf numFmtId="0" fontId="4" fillId="3" borderId="10" xfId="0" applyFont="1" applyFill="1" applyBorder="1" applyAlignment="1">
      <alignment horizontal="center"/>
    </xf>
    <xf numFmtId="0" fontId="4" fillId="3" borderId="5" xfId="0" applyFont="1" applyFill="1" applyBorder="1" applyAlignment="1">
      <alignment horizontal="center"/>
    </xf>
    <xf numFmtId="0" fontId="4" fillId="3" borderId="5" xfId="0" applyFont="1" applyFill="1" applyBorder="1" applyAlignment="1">
      <alignment horizontal="left" vertical="top" wrapText="1"/>
    </xf>
    <xf numFmtId="0" fontId="13" fillId="3" borderId="5" xfId="0" applyFont="1" applyFill="1" applyBorder="1"/>
    <xf numFmtId="0" fontId="4" fillId="3" borderId="9" xfId="0" applyFont="1" applyFill="1" applyBorder="1"/>
    <xf numFmtId="0" fontId="8" fillId="3" borderId="9" xfId="0" applyFont="1" applyFill="1" applyBorder="1"/>
    <xf numFmtId="0" fontId="4" fillId="3" borderId="9" xfId="0" applyFont="1" applyFill="1" applyBorder="1" applyAlignment="1">
      <alignment vertical="center" wrapText="1"/>
    </xf>
    <xf numFmtId="0" fontId="4" fillId="3" borderId="9" xfId="0" applyFont="1" applyFill="1" applyBorder="1" applyAlignment="1">
      <alignment horizontal="center" vertical="center" wrapText="1"/>
    </xf>
    <xf numFmtId="0" fontId="7" fillId="3" borderId="0" xfId="0" applyFont="1" applyFill="1" applyAlignment="1">
      <alignment vertical="top" wrapText="1"/>
    </xf>
    <xf numFmtId="0" fontId="4" fillId="2" borderId="0" xfId="0" applyFont="1" applyFill="1" applyAlignment="1">
      <alignment horizontal="center"/>
    </xf>
    <xf numFmtId="0" fontId="4" fillId="2" borderId="0" xfId="0" applyFont="1" applyFill="1"/>
    <xf numFmtId="0" fontId="8" fillId="2" borderId="0" xfId="0" applyFont="1" applyFill="1"/>
    <xf numFmtId="0" fontId="4" fillId="2" borderId="0" xfId="0" applyFont="1" applyFill="1" applyBorder="1"/>
    <xf numFmtId="0" fontId="4" fillId="2" borderId="0" xfId="0" applyFont="1" applyFill="1" applyAlignment="1">
      <alignment horizontal="left" vertical="top" wrapText="1"/>
    </xf>
    <xf numFmtId="0" fontId="4" fillId="2" borderId="0" xfId="0" applyFont="1" applyFill="1" applyAlignment="1">
      <alignment vertical="center" wrapText="1"/>
    </xf>
    <xf numFmtId="0" fontId="4" fillId="2" borderId="0" xfId="0" applyFont="1" applyFill="1" applyAlignment="1">
      <alignment vertical="center"/>
    </xf>
    <xf numFmtId="0" fontId="4" fillId="2" borderId="0" xfId="0" applyFont="1" applyFill="1" applyAlignment="1">
      <alignment horizontal="center" vertical="center" wrapText="1"/>
    </xf>
    <xf numFmtId="0" fontId="13" fillId="2" borderId="0" xfId="0" applyFont="1" applyFill="1"/>
    <xf numFmtId="0" fontId="0" fillId="2" borderId="0" xfId="0" applyFill="1" applyBorder="1"/>
    <xf numFmtId="0" fontId="0" fillId="2" borderId="0" xfId="0" applyFill="1" applyBorder="1" applyAlignment="1"/>
    <xf numFmtId="0" fontId="10" fillId="3" borderId="0" xfId="0" applyFont="1" applyFill="1" applyAlignment="1">
      <alignment horizontal="left"/>
    </xf>
    <xf numFmtId="0" fontId="4" fillId="3" borderId="19" xfId="0" applyFont="1" applyFill="1" applyBorder="1" applyAlignment="1">
      <alignment vertical="center"/>
    </xf>
    <xf numFmtId="0" fontId="4" fillId="3" borderId="10" xfId="0" applyFont="1" applyFill="1" applyBorder="1" applyAlignment="1">
      <alignment vertical="center"/>
    </xf>
    <xf numFmtId="0" fontId="5" fillId="3" borderId="0" xfId="0" applyFont="1" applyFill="1" applyBorder="1" applyAlignment="1">
      <alignment horizontal="center" vertical="center"/>
    </xf>
    <xf numFmtId="0" fontId="5" fillId="3" borderId="3" xfId="0" applyFont="1" applyFill="1" applyBorder="1" applyAlignment="1">
      <alignment horizontal="center" vertical="center"/>
    </xf>
    <xf numFmtId="0" fontId="4" fillId="3" borderId="20" xfId="0" applyFont="1" applyFill="1" applyBorder="1"/>
    <xf numFmtId="0" fontId="10" fillId="3" borderId="0" xfId="0" applyFont="1" applyFill="1" applyBorder="1"/>
    <xf numFmtId="0" fontId="18" fillId="3" borderId="0" xfId="0" applyFont="1" applyFill="1" applyBorder="1"/>
    <xf numFmtId="0" fontId="12" fillId="3" borderId="0" xfId="0" applyFont="1" applyFill="1" applyBorder="1"/>
    <xf numFmtId="0" fontId="4" fillId="3" borderId="19" xfId="0" applyFont="1" applyFill="1" applyBorder="1" applyAlignment="1">
      <alignment vertical="center" wrapText="1"/>
    </xf>
    <xf numFmtId="0" fontId="4" fillId="3" borderId="0" xfId="0" applyFont="1" applyFill="1" applyBorder="1" applyAlignment="1">
      <alignment vertical="center" wrapText="1"/>
    </xf>
    <xf numFmtId="0" fontId="4" fillId="3" borderId="0" xfId="0" applyFont="1" applyFill="1" applyBorder="1" applyAlignment="1">
      <alignment vertical="center"/>
    </xf>
    <xf numFmtId="0" fontId="20" fillId="3" borderId="0" xfId="0" applyFont="1" applyFill="1" applyBorder="1" applyAlignment="1">
      <alignment vertical="center"/>
    </xf>
    <xf numFmtId="1" fontId="4" fillId="3" borderId="0" xfId="0" applyNumberFormat="1" applyFont="1" applyFill="1" applyBorder="1"/>
    <xf numFmtId="165" fontId="4" fillId="3" borderId="0" xfId="0" applyNumberFormat="1" applyFont="1" applyFill="1" applyBorder="1"/>
    <xf numFmtId="0" fontId="4" fillId="3" borderId="19" xfId="0" applyFont="1" applyFill="1" applyBorder="1" applyAlignment="1">
      <alignment horizontal="center" vertical="center" wrapText="1"/>
    </xf>
    <xf numFmtId="0" fontId="5" fillId="3" borderId="0" xfId="0" applyFont="1" applyFill="1" applyBorder="1" applyAlignment="1">
      <alignment horizontal="right" vertical="center" wrapText="1"/>
    </xf>
    <xf numFmtId="0" fontId="4" fillId="3" borderId="10" xfId="0" applyFont="1" applyFill="1" applyBorder="1"/>
    <xf numFmtId="165" fontId="14" fillId="2" borderId="0" xfId="0" applyNumberFormat="1" applyFont="1" applyFill="1" applyAlignment="1">
      <alignment vertical="center"/>
    </xf>
    <xf numFmtId="164" fontId="4" fillId="2" borderId="0" xfId="145" applyFont="1" applyFill="1"/>
    <xf numFmtId="164" fontId="4" fillId="2" borderId="0" xfId="0" applyNumberFormat="1" applyFont="1" applyFill="1"/>
    <xf numFmtId="0" fontId="32" fillId="19" borderId="20" xfId="0" applyFont="1" applyFill="1" applyBorder="1" applyAlignment="1">
      <alignment horizontal="center" vertical="center"/>
    </xf>
    <xf numFmtId="165" fontId="14" fillId="3" borderId="19" xfId="0" applyNumberFormat="1" applyFont="1" applyFill="1" applyBorder="1" applyAlignment="1">
      <alignment vertical="center"/>
    </xf>
    <xf numFmtId="165" fontId="14" fillId="3" borderId="10" xfId="0" applyNumberFormat="1" applyFont="1" applyFill="1" applyBorder="1" applyAlignment="1">
      <alignment vertical="center"/>
    </xf>
    <xf numFmtId="165" fontId="14" fillId="3" borderId="0" xfId="0" applyNumberFormat="1" applyFont="1" applyFill="1" applyBorder="1" applyAlignment="1">
      <alignment horizontal="center" vertical="center"/>
    </xf>
    <xf numFmtId="0" fontId="4" fillId="3" borderId="10" xfId="0" applyFont="1" applyFill="1" applyBorder="1" applyAlignment="1">
      <alignment vertical="center" wrapText="1"/>
    </xf>
    <xf numFmtId="0" fontId="6" fillId="3" borderId="0" xfId="0" applyFont="1" applyFill="1" applyBorder="1"/>
    <xf numFmtId="0" fontId="19" fillId="3" borderId="0" xfId="0" applyFont="1" applyFill="1" applyBorder="1" applyAlignment="1">
      <alignment horizontal="left" vertical="top" wrapText="1"/>
    </xf>
    <xf numFmtId="0" fontId="13" fillId="3" borderId="0" xfId="0" applyFont="1" applyFill="1" applyBorder="1" applyAlignment="1">
      <alignment vertical="top" wrapText="1"/>
    </xf>
    <xf numFmtId="165" fontId="14" fillId="3" borderId="0" xfId="0" applyNumberFormat="1" applyFont="1" applyFill="1" applyBorder="1" applyAlignment="1">
      <alignment vertical="center"/>
    </xf>
    <xf numFmtId="165" fontId="14" fillId="3" borderId="9" xfId="0" applyNumberFormat="1" applyFont="1" applyFill="1" applyBorder="1" applyAlignment="1">
      <alignment vertical="center"/>
    </xf>
    <xf numFmtId="0" fontId="13" fillId="3" borderId="0" xfId="0" applyFont="1" applyFill="1" applyBorder="1" applyAlignment="1">
      <alignment horizontal="right" vertical="center" wrapText="1"/>
    </xf>
    <xf numFmtId="0" fontId="11" fillId="3" borderId="0" xfId="0" applyFont="1" applyFill="1" applyBorder="1"/>
    <xf numFmtId="166" fontId="4" fillId="3" borderId="5" xfId="0" applyNumberFormat="1" applyFont="1" applyFill="1" applyBorder="1"/>
    <xf numFmtId="0" fontId="19" fillId="3" borderId="0" xfId="0" applyFont="1" applyFill="1" applyBorder="1" applyAlignment="1">
      <alignment vertical="top" wrapText="1"/>
    </xf>
    <xf numFmtId="0" fontId="19" fillId="3" borderId="0" xfId="0" applyFont="1" applyFill="1" applyBorder="1" applyAlignment="1">
      <alignment horizontal="center" vertical="top" wrapText="1"/>
    </xf>
    <xf numFmtId="0" fontId="12" fillId="3" borderId="0" xfId="0" applyFont="1" applyFill="1" applyBorder="1" applyAlignment="1" applyProtection="1">
      <alignment vertical="center"/>
      <protection locked="0"/>
    </xf>
    <xf numFmtId="0" fontId="12" fillId="3" borderId="0" xfId="0" applyFont="1" applyFill="1" applyBorder="1" applyAlignment="1">
      <alignment horizontal="center"/>
    </xf>
    <xf numFmtId="0" fontId="4" fillId="8" borderId="1" xfId="0" applyFont="1" applyFill="1" applyBorder="1" applyAlignment="1" applyProtection="1">
      <alignment horizontal="center" vertical="center"/>
      <protection locked="0"/>
    </xf>
    <xf numFmtId="0" fontId="4" fillId="8" borderId="11" xfId="0" applyFont="1" applyFill="1" applyBorder="1" applyAlignment="1" applyProtection="1">
      <alignment horizontal="center" vertical="center"/>
      <protection locked="0"/>
    </xf>
    <xf numFmtId="0" fontId="18" fillId="3" borderId="0" xfId="0" applyFont="1" applyFill="1" applyBorder="1" applyAlignment="1">
      <alignment horizontal="center"/>
    </xf>
    <xf numFmtId="0" fontId="4" fillId="16" borderId="8" xfId="0" applyFont="1" applyFill="1" applyBorder="1" applyAlignment="1">
      <alignment horizontal="center" vertical="center"/>
    </xf>
    <xf numFmtId="0" fontId="4" fillId="16" borderId="11" xfId="0" applyFont="1" applyFill="1" applyBorder="1" applyAlignment="1">
      <alignment horizontal="center" vertical="center"/>
    </xf>
    <xf numFmtId="0" fontId="4" fillId="3" borderId="0" xfId="0" applyFont="1" applyFill="1" applyBorder="1" applyAlignment="1">
      <alignment horizontal="center"/>
    </xf>
    <xf numFmtId="0" fontId="5" fillId="3" borderId="0" xfId="0" applyFont="1" applyFill="1" applyBorder="1" applyAlignment="1">
      <alignment horizontal="center" vertical="center" wrapText="1"/>
    </xf>
    <xf numFmtId="0" fontId="9" fillId="3" borderId="0" xfId="0" applyFont="1" applyFill="1" applyBorder="1" applyAlignment="1" applyProtection="1">
      <alignment vertical="center"/>
    </xf>
    <xf numFmtId="0" fontId="4" fillId="3" borderId="0" xfId="0" applyFont="1" applyFill="1" applyBorder="1" applyAlignment="1">
      <alignment vertical="top" wrapText="1"/>
    </xf>
    <xf numFmtId="0" fontId="4" fillId="2" borderId="0" xfId="0" applyFont="1" applyFill="1" applyAlignment="1">
      <alignment horizontal="right"/>
    </xf>
    <xf numFmtId="0" fontId="5" fillId="3" borderId="22" xfId="0" applyFont="1" applyFill="1" applyBorder="1" applyAlignment="1">
      <alignment horizontal="left" vertical="center"/>
    </xf>
    <xf numFmtId="0" fontId="13" fillId="3" borderId="0" xfId="0" applyFont="1" applyFill="1" applyBorder="1" applyAlignment="1">
      <alignment horizontal="left" vertical="top" wrapText="1"/>
    </xf>
    <xf numFmtId="0" fontId="13"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2" fontId="14" fillId="3" borderId="1" xfId="0" applyNumberFormat="1" applyFont="1" applyFill="1" applyBorder="1" applyAlignment="1">
      <alignment horizontal="center" vertical="center"/>
    </xf>
    <xf numFmtId="2" fontId="14" fillId="3" borderId="11" xfId="0" applyNumberFormat="1" applyFont="1" applyFill="1" applyBorder="1" applyAlignment="1">
      <alignment horizontal="center" vertical="center"/>
    </xf>
    <xf numFmtId="2" fontId="14" fillId="3" borderId="8" xfId="0" applyNumberFormat="1" applyFont="1" applyFill="1" applyBorder="1" applyAlignment="1">
      <alignment horizontal="center" vertical="center"/>
    </xf>
    <xf numFmtId="0" fontId="11" fillId="3" borderId="0" xfId="0" applyFont="1" applyFill="1" applyBorder="1" applyAlignment="1">
      <alignment horizontal="right"/>
    </xf>
    <xf numFmtId="0" fontId="10" fillId="3" borderId="0" xfId="0" applyFont="1" applyFill="1" applyBorder="1" applyAlignment="1">
      <alignment horizontal="left" vertical="top"/>
    </xf>
    <xf numFmtId="0" fontId="4" fillId="3" borderId="0" xfId="0" applyFont="1" applyFill="1" applyBorder="1" applyAlignment="1">
      <alignment horizontal="right"/>
    </xf>
    <xf numFmtId="0" fontId="11" fillId="3" borderId="0" xfId="0" applyFont="1" applyFill="1" applyBorder="1" applyAlignment="1">
      <alignment horizontal="right" vertical="center" wrapText="1"/>
    </xf>
    <xf numFmtId="0" fontId="5" fillId="3" borderId="5" xfId="0" applyFont="1" applyFill="1" applyBorder="1" applyAlignment="1">
      <alignment vertical="center"/>
    </xf>
    <xf numFmtId="0" fontId="23" fillId="3" borderId="5" xfId="0" applyFont="1" applyFill="1" applyBorder="1"/>
    <xf numFmtId="0" fontId="5" fillId="3" borderId="0" xfId="0" applyFont="1" applyFill="1" applyBorder="1" applyAlignment="1">
      <alignment vertical="center" wrapText="1"/>
    </xf>
    <xf numFmtId="2" fontId="4" fillId="3" borderId="0" xfId="0" applyNumberFormat="1" applyFont="1" applyFill="1" applyBorder="1" applyAlignment="1">
      <alignment vertical="center" wrapText="1"/>
    </xf>
    <xf numFmtId="0" fontId="4" fillId="16" borderId="1" xfId="0" applyFont="1" applyFill="1" applyBorder="1" applyAlignment="1">
      <alignment horizontal="center" vertical="center"/>
    </xf>
    <xf numFmtId="0" fontId="9" fillId="3" borderId="0" xfId="0" applyFont="1" applyFill="1" applyBorder="1" applyAlignment="1">
      <alignment vertical="center" wrapText="1"/>
    </xf>
    <xf numFmtId="0" fontId="4" fillId="3" borderId="0" xfId="0" applyFont="1" applyFill="1" applyBorder="1" applyAlignment="1"/>
    <xf numFmtId="0" fontId="11" fillId="3" borderId="0" xfId="0" applyFont="1" applyFill="1" applyBorder="1" applyAlignment="1">
      <alignment horizontal="right" vertical="center"/>
    </xf>
    <xf numFmtId="0" fontId="4" fillId="3" borderId="19" xfId="0" applyFont="1" applyFill="1" applyBorder="1" applyAlignment="1">
      <alignment vertical="top" wrapText="1"/>
    </xf>
    <xf numFmtId="0" fontId="4" fillId="3" borderId="10" xfId="0" applyFont="1" applyFill="1" applyBorder="1" applyAlignment="1">
      <alignment vertical="top" wrapText="1"/>
    </xf>
    <xf numFmtId="0" fontId="5" fillId="3" borderId="1" xfId="0" applyFont="1" applyFill="1" applyBorder="1" applyAlignment="1">
      <alignment horizontal="center" vertical="center" wrapText="1"/>
    </xf>
    <xf numFmtId="167" fontId="4" fillId="3" borderId="0" xfId="0" applyNumberFormat="1" applyFont="1" applyFill="1" applyBorder="1" applyAlignment="1">
      <alignment horizontal="center" vertical="center"/>
    </xf>
    <xf numFmtId="0" fontId="11" fillId="3" borderId="19" xfId="0" applyFont="1" applyFill="1" applyBorder="1" applyAlignment="1">
      <alignment horizontal="center" vertical="center"/>
    </xf>
    <xf numFmtId="0" fontId="4" fillId="3" borderId="19" xfId="0" applyNumberFormat="1" applyFont="1" applyFill="1" applyBorder="1" applyAlignment="1">
      <alignment horizontal="center" vertical="center"/>
    </xf>
    <xf numFmtId="165" fontId="5" fillId="3" borderId="0" xfId="0" applyNumberFormat="1" applyFont="1" applyFill="1" applyBorder="1" applyAlignment="1">
      <alignment horizontal="center"/>
    </xf>
    <xf numFmtId="0" fontId="4" fillId="3" borderId="6" xfId="0" applyNumberFormat="1" applyFont="1" applyFill="1" applyBorder="1" applyAlignment="1">
      <alignment horizontal="center" vertical="center"/>
    </xf>
    <xf numFmtId="167" fontId="13" fillId="3" borderId="0" xfId="0" applyNumberFormat="1" applyFont="1" applyFill="1" applyBorder="1" applyAlignment="1">
      <alignment horizontal="left" vertical="center"/>
    </xf>
    <xf numFmtId="0" fontId="13" fillId="3" borderId="0" xfId="0" applyFont="1" applyFill="1" applyBorder="1" applyAlignment="1">
      <alignment horizontal="center" vertical="center"/>
    </xf>
    <xf numFmtId="0" fontId="4" fillId="3" borderId="0" xfId="0" applyFont="1" applyFill="1" applyBorder="1" applyAlignment="1">
      <alignment horizontal="right" vertical="center"/>
    </xf>
    <xf numFmtId="0" fontId="4" fillId="16" borderId="24" xfId="0" applyFont="1" applyFill="1" applyBorder="1" applyAlignment="1">
      <alignment horizontal="center" vertical="center"/>
    </xf>
    <xf numFmtId="9" fontId="4" fillId="3" borderId="38" xfId="0" applyNumberFormat="1" applyFont="1" applyFill="1" applyBorder="1" applyAlignment="1">
      <alignment horizontal="center" vertical="center" wrapText="1"/>
    </xf>
    <xf numFmtId="9" fontId="4" fillId="3" borderId="4" xfId="0" applyNumberFormat="1" applyFont="1" applyFill="1" applyBorder="1" applyAlignment="1">
      <alignment horizontal="center" vertical="center" wrapText="1"/>
    </xf>
    <xf numFmtId="9" fontId="4" fillId="3" borderId="40" xfId="0" applyNumberFormat="1" applyFont="1" applyFill="1" applyBorder="1" applyAlignment="1">
      <alignment horizontal="center" vertical="center" wrapText="1"/>
    </xf>
    <xf numFmtId="0" fontId="33" fillId="3" borderId="6" xfId="0" applyFont="1" applyFill="1" applyBorder="1" applyAlignment="1">
      <alignment horizontal="center" vertical="center"/>
    </xf>
    <xf numFmtId="0" fontId="4" fillId="3" borderId="21" xfId="0" applyFont="1" applyFill="1" applyBorder="1" applyAlignment="1">
      <alignment horizontal="right"/>
    </xf>
    <xf numFmtId="0" fontId="4" fillId="3" borderId="9" xfId="0" applyFont="1" applyFill="1" applyBorder="1" applyAlignment="1">
      <alignment horizontal="right"/>
    </xf>
    <xf numFmtId="0" fontId="21" fillId="3" borderId="5" xfId="0" applyFont="1" applyFill="1" applyBorder="1"/>
    <xf numFmtId="0" fontId="4" fillId="3" borderId="5" xfId="0" applyFont="1" applyFill="1" applyBorder="1" applyAlignment="1">
      <alignment horizontal="right"/>
    </xf>
    <xf numFmtId="0" fontId="4" fillId="16" borderId="7" xfId="0" applyFont="1" applyFill="1" applyBorder="1" applyAlignment="1">
      <alignment horizontal="center" vertical="center"/>
    </xf>
    <xf numFmtId="0" fontId="22" fillId="19" borderId="21" xfId="0" applyFont="1" applyFill="1" applyBorder="1" applyAlignment="1">
      <alignment horizontal="center" vertical="center" textRotation="90"/>
    </xf>
    <xf numFmtId="0" fontId="4" fillId="3" borderId="21" xfId="0" applyFont="1" applyFill="1" applyBorder="1" applyAlignment="1">
      <alignment horizontal="left" vertical="center"/>
    </xf>
    <xf numFmtId="165" fontId="4" fillId="3" borderId="5" xfId="0" applyNumberFormat="1" applyFont="1" applyFill="1" applyBorder="1"/>
    <xf numFmtId="0" fontId="4" fillId="3" borderId="2" xfId="0" applyFont="1" applyFill="1" applyBorder="1"/>
    <xf numFmtId="2" fontId="16" fillId="3" borderId="1" xfId="0" applyNumberFormat="1" applyFont="1" applyFill="1" applyBorder="1" applyAlignment="1">
      <alignment horizontal="center" vertical="center"/>
    </xf>
    <xf numFmtId="2" fontId="16" fillId="3" borderId="8" xfId="0" applyNumberFormat="1" applyFont="1" applyFill="1" applyBorder="1" applyAlignment="1">
      <alignment horizontal="center" vertical="center"/>
    </xf>
    <xf numFmtId="2" fontId="16" fillId="3" borderId="11" xfId="0" applyNumberFormat="1" applyFont="1" applyFill="1" applyBorder="1" applyAlignment="1">
      <alignment horizontal="center" vertical="center"/>
    </xf>
    <xf numFmtId="0" fontId="5" fillId="8" borderId="8" xfId="0" applyFont="1" applyFill="1" applyBorder="1" applyAlignment="1" applyProtection="1">
      <alignment vertical="center"/>
      <protection locked="0"/>
    </xf>
    <xf numFmtId="0" fontId="5" fillId="8" borderId="1" xfId="0" applyFont="1" applyFill="1" applyBorder="1" applyAlignment="1" applyProtection="1">
      <alignment vertical="center"/>
      <protection locked="0"/>
    </xf>
    <xf numFmtId="0" fontId="5" fillId="8" borderId="11" xfId="0" applyFont="1" applyFill="1" applyBorder="1" applyAlignment="1" applyProtection="1">
      <alignment vertical="center"/>
      <protection locked="0"/>
    </xf>
    <xf numFmtId="0" fontId="5" fillId="16" borderId="8" xfId="0" applyFont="1" applyFill="1" applyBorder="1" applyAlignment="1">
      <alignment vertical="center"/>
    </xf>
    <xf numFmtId="0" fontId="5" fillId="16" borderId="1" xfId="0" applyFont="1" applyFill="1" applyBorder="1" applyAlignment="1">
      <alignment vertical="center"/>
    </xf>
    <xf numFmtId="0" fontId="5" fillId="16" borderId="11" xfId="0" applyFont="1" applyFill="1" applyBorder="1" applyAlignment="1">
      <alignment vertical="center"/>
    </xf>
    <xf numFmtId="165" fontId="16" fillId="16" borderId="8" xfId="0" applyNumberFormat="1" applyFont="1" applyFill="1" applyBorder="1" applyAlignment="1">
      <alignment vertical="center"/>
    </xf>
    <xf numFmtId="165" fontId="16" fillId="16" borderId="1" xfId="0" applyNumberFormat="1" applyFont="1" applyFill="1" applyBorder="1" applyAlignment="1">
      <alignment vertical="center"/>
    </xf>
    <xf numFmtId="165" fontId="16" fillId="16" borderId="11" xfId="0" applyNumberFormat="1" applyFont="1" applyFill="1" applyBorder="1" applyAlignment="1">
      <alignment vertical="center"/>
    </xf>
    <xf numFmtId="0" fontId="5" fillId="16" borderId="4" xfId="0" applyFont="1" applyFill="1" applyBorder="1" applyAlignment="1">
      <alignment horizontal="left" vertical="center" wrapText="1"/>
    </xf>
    <xf numFmtId="0" fontId="5" fillId="16" borderId="23" xfId="0" applyFont="1" applyFill="1" applyBorder="1" applyAlignment="1">
      <alignment horizontal="left" vertical="center" wrapText="1"/>
    </xf>
    <xf numFmtId="0" fontId="5" fillId="16" borderId="33" xfId="0" applyFont="1" applyFill="1" applyBorder="1" applyAlignment="1">
      <alignment horizontal="left" vertical="center"/>
    </xf>
    <xf numFmtId="0" fontId="5" fillId="16" borderId="4" xfId="0" applyFont="1" applyFill="1" applyBorder="1" applyAlignment="1">
      <alignment horizontal="left" vertical="center"/>
    </xf>
    <xf numFmtId="0" fontId="5" fillId="16" borderId="22" xfId="0" applyFont="1" applyFill="1" applyBorder="1" applyAlignment="1">
      <alignment horizontal="left" vertical="center"/>
    </xf>
    <xf numFmtId="0" fontId="4" fillId="3" borderId="0" xfId="0" applyFont="1" applyFill="1" applyBorder="1" applyAlignment="1">
      <alignment horizontal="left" vertical="top" wrapText="1"/>
    </xf>
    <xf numFmtId="0" fontId="10" fillId="3" borderId="0" xfId="0" applyFont="1" applyFill="1" applyAlignment="1">
      <alignment horizontal="left"/>
    </xf>
    <xf numFmtId="0" fontId="7" fillId="3" borderId="0" xfId="0" applyFont="1" applyFill="1" applyAlignment="1">
      <alignment horizontal="left" vertical="top" wrapText="1"/>
    </xf>
    <xf numFmtId="0" fontId="4" fillId="2" borderId="8"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15" fillId="2" borderId="1" xfId="0" applyFont="1" applyFill="1" applyBorder="1" applyAlignment="1" applyProtection="1">
      <alignment horizontal="center" vertical="center"/>
      <protection locked="0"/>
    </xf>
    <xf numFmtId="0" fontId="9" fillId="3" borderId="9" xfId="0" applyFont="1" applyFill="1" applyBorder="1" applyAlignment="1">
      <alignment vertical="center" wrapText="1"/>
    </xf>
    <xf numFmtId="0" fontId="4" fillId="3" borderId="19" xfId="0" applyFont="1" applyFill="1" applyBorder="1" applyAlignment="1">
      <alignment horizontal="right"/>
    </xf>
    <xf numFmtId="0" fontId="13" fillId="3" borderId="19"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3" borderId="0" xfId="0" applyFont="1" applyFill="1" applyAlignment="1">
      <alignment horizontal="center" vertical="center" wrapText="1"/>
    </xf>
    <xf numFmtId="1" fontId="13"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2" borderId="0" xfId="0" applyFont="1" applyFill="1" applyAlignment="1">
      <alignment horizontal="center" vertical="center" wrapText="1"/>
    </xf>
    <xf numFmtId="0" fontId="4" fillId="3" borderId="8"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15" fillId="3" borderId="1" xfId="0" applyFont="1" applyFill="1" applyBorder="1" applyAlignment="1" applyProtection="1">
      <alignment horizontal="center" vertical="center"/>
    </xf>
    <xf numFmtId="9" fontId="4" fillId="8" borderId="1" xfId="146"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5" fillId="8" borderId="39" xfId="0" applyFont="1" applyFill="1" applyBorder="1" applyAlignment="1" applyProtection="1">
      <alignment horizontal="center" vertical="center"/>
      <protection locked="0"/>
    </xf>
    <xf numFmtId="2" fontId="4" fillId="8" borderId="8" xfId="0" applyNumberFormat="1" applyFont="1" applyFill="1" applyBorder="1" applyAlignment="1" applyProtection="1">
      <alignment horizontal="center" vertical="center" wrapText="1"/>
      <protection locked="0"/>
    </xf>
    <xf numFmtId="2" fontId="4" fillId="8" borderId="8" xfId="0" applyNumberFormat="1" applyFont="1" applyFill="1" applyBorder="1" applyAlignment="1" applyProtection="1">
      <alignment horizontal="center" vertical="center"/>
      <protection locked="0"/>
    </xf>
    <xf numFmtId="2" fontId="4" fillId="8" borderId="10" xfId="0" applyNumberFormat="1" applyFont="1" applyFill="1" applyBorder="1" applyAlignment="1" applyProtection="1">
      <alignment horizontal="center" vertical="center"/>
      <protection locked="0"/>
    </xf>
    <xf numFmtId="0" fontId="4" fillId="8" borderId="2" xfId="0" applyFont="1" applyFill="1" applyBorder="1" applyAlignment="1" applyProtection="1">
      <alignment horizontal="center" vertical="center"/>
      <protection locked="0"/>
    </xf>
    <xf numFmtId="0" fontId="4" fillId="8" borderId="8" xfId="0" applyFont="1" applyFill="1" applyBorder="1" applyAlignment="1" applyProtection="1">
      <alignment horizontal="center" vertical="center"/>
      <protection locked="0"/>
    </xf>
    <xf numFmtId="0" fontId="4" fillId="8" borderId="10" xfId="0" applyFont="1" applyFill="1" applyBorder="1" applyAlignment="1" applyProtection="1">
      <alignment horizontal="center" vertical="center"/>
      <protection locked="0"/>
    </xf>
    <xf numFmtId="9" fontId="4" fillId="8" borderId="29" xfId="0" applyNumberFormat="1" applyFont="1" applyFill="1" applyBorder="1" applyAlignment="1" applyProtection="1">
      <alignment horizontal="center" vertical="center" wrapText="1"/>
      <protection locked="0"/>
    </xf>
    <xf numFmtId="9" fontId="4" fillId="8" borderId="34" xfId="0" applyNumberFormat="1" applyFont="1" applyFill="1" applyBorder="1" applyAlignment="1" applyProtection="1">
      <alignment horizontal="center" vertical="center" wrapText="1"/>
      <protection locked="0"/>
    </xf>
    <xf numFmtId="9" fontId="4" fillId="8" borderId="30" xfId="0" applyNumberFormat="1" applyFont="1" applyFill="1" applyBorder="1" applyAlignment="1" applyProtection="1">
      <alignment horizontal="center" vertical="center" wrapText="1"/>
      <protection locked="0"/>
    </xf>
    <xf numFmtId="9" fontId="4" fillId="8" borderId="35" xfId="0" applyNumberFormat="1" applyFont="1" applyFill="1" applyBorder="1" applyAlignment="1" applyProtection="1">
      <alignment horizontal="center" vertical="center" wrapText="1"/>
      <protection locked="0"/>
    </xf>
    <xf numFmtId="9" fontId="4" fillId="8" borderId="31" xfId="0" applyNumberFormat="1" applyFont="1" applyFill="1" applyBorder="1" applyAlignment="1" applyProtection="1">
      <alignment horizontal="center" vertical="center" wrapText="1"/>
      <protection locked="0"/>
    </xf>
    <xf numFmtId="9" fontId="4" fillId="8" borderId="36" xfId="0" applyNumberFormat="1" applyFont="1" applyFill="1" applyBorder="1" applyAlignment="1" applyProtection="1">
      <alignment horizontal="center" vertical="center" wrapText="1"/>
      <protection locked="0"/>
    </xf>
    <xf numFmtId="9" fontId="4" fillId="8" borderId="32" xfId="0" applyNumberFormat="1" applyFont="1" applyFill="1" applyBorder="1" applyAlignment="1" applyProtection="1">
      <alignment horizontal="center" vertical="center" wrapText="1"/>
      <protection locked="0"/>
    </xf>
    <xf numFmtId="9" fontId="4" fillId="8" borderId="37" xfId="0" applyNumberFormat="1" applyFont="1" applyFill="1" applyBorder="1" applyAlignment="1" applyProtection="1">
      <alignment horizontal="center" vertical="center" wrapText="1"/>
      <protection locked="0"/>
    </xf>
    <xf numFmtId="0" fontId="5" fillId="11" borderId="28"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5" fillId="3" borderId="0" xfId="0" applyFont="1" applyFill="1" applyBorder="1" applyAlignment="1" applyProtection="1">
      <alignment horizontal="center" vertical="center" wrapText="1"/>
    </xf>
    <xf numFmtId="0" fontId="4" fillId="3" borderId="0" xfId="0" applyFont="1" applyFill="1" applyBorder="1" applyAlignment="1" applyProtection="1">
      <alignment horizontal="center" vertical="center"/>
    </xf>
    <xf numFmtId="0" fontId="37" fillId="3" borderId="10" xfId="0" applyFont="1" applyFill="1" applyBorder="1" applyAlignment="1">
      <alignment horizontal="center" vertical="center"/>
    </xf>
    <xf numFmtId="0" fontId="37" fillId="3" borderId="0" xfId="0" applyFont="1" applyFill="1" applyBorder="1" applyAlignment="1">
      <alignment horizontal="center" vertical="center"/>
    </xf>
    <xf numFmtId="0" fontId="38" fillId="3" borderId="0" xfId="0" applyFont="1" applyFill="1" applyBorder="1" applyAlignment="1">
      <alignment vertical="top" wrapText="1"/>
    </xf>
    <xf numFmtId="0" fontId="38" fillId="3" borderId="0" xfId="0" applyFont="1" applyFill="1" applyBorder="1" applyAlignment="1">
      <alignment horizontal="center" vertical="center"/>
    </xf>
    <xf numFmtId="0" fontId="39" fillId="3" borderId="0" xfId="0" applyFont="1" applyFill="1" applyBorder="1" applyAlignment="1">
      <alignment vertical="center"/>
    </xf>
    <xf numFmtId="0" fontId="4" fillId="3" borderId="19" xfId="0" applyFont="1" applyFill="1" applyBorder="1" applyAlignment="1">
      <alignment horizontal="center"/>
    </xf>
    <xf numFmtId="0" fontId="44" fillId="8" borderId="0" xfId="0" applyFont="1" applyFill="1" applyBorder="1" applyAlignment="1">
      <alignment vertical="center"/>
    </xf>
    <xf numFmtId="0" fontId="44" fillId="3" borderId="21" xfId="0" applyFont="1" applyFill="1" applyBorder="1" applyAlignment="1">
      <alignment vertical="center" wrapText="1"/>
    </xf>
    <xf numFmtId="0" fontId="43" fillId="3" borderId="5" xfId="0" applyFont="1" applyFill="1" applyBorder="1" applyAlignment="1">
      <alignment vertical="top" wrapText="1"/>
    </xf>
    <xf numFmtId="0" fontId="44" fillId="3" borderId="22" xfId="0" applyFont="1" applyFill="1" applyBorder="1" applyAlignment="1">
      <alignment horizontal="left" vertical="center" wrapText="1"/>
    </xf>
    <xf numFmtId="0" fontId="43" fillId="3" borderId="9" xfId="0" applyFont="1" applyFill="1" applyBorder="1" applyAlignment="1">
      <alignment vertical="top" wrapText="1"/>
    </xf>
    <xf numFmtId="0" fontId="44" fillId="3" borderId="22" xfId="0" applyFont="1" applyFill="1" applyBorder="1" applyAlignment="1">
      <alignment vertical="center"/>
    </xf>
    <xf numFmtId="0" fontId="44" fillId="3" borderId="22" xfId="0" applyFont="1" applyFill="1" applyBorder="1" applyAlignment="1">
      <alignment vertical="center" wrapText="1"/>
    </xf>
    <xf numFmtId="0" fontId="43" fillId="3" borderId="12" xfId="0" applyFont="1" applyFill="1" applyBorder="1" applyAlignment="1">
      <alignment vertical="top" wrapText="1"/>
    </xf>
    <xf numFmtId="0" fontId="50" fillId="11" borderId="1" xfId="0" applyFont="1" applyFill="1" applyBorder="1" applyAlignment="1">
      <alignment horizontal="center" vertical="center" wrapText="1"/>
    </xf>
    <xf numFmtId="0" fontId="44" fillId="5" borderId="1" xfId="0" applyFont="1" applyFill="1" applyBorder="1" applyAlignment="1" applyProtection="1">
      <alignment horizontal="center" vertical="center" wrapText="1"/>
    </xf>
    <xf numFmtId="0" fontId="44" fillId="6" borderId="1" xfId="0" applyFont="1" applyFill="1" applyBorder="1" applyAlignment="1" applyProtection="1">
      <alignment horizontal="center" vertical="center" wrapText="1"/>
    </xf>
    <xf numFmtId="0" fontId="44" fillId="14" borderId="1" xfId="0" applyFont="1" applyFill="1" applyBorder="1" applyAlignment="1" applyProtection="1">
      <alignment horizontal="center" vertical="center" wrapText="1"/>
    </xf>
    <xf numFmtId="0" fontId="51" fillId="9" borderId="1" xfId="0" applyFont="1" applyFill="1" applyBorder="1" applyAlignment="1" applyProtection="1">
      <alignment horizontal="center" vertical="center" wrapText="1"/>
    </xf>
    <xf numFmtId="0" fontId="44" fillId="8" borderId="1" xfId="0" applyFont="1" applyFill="1" applyBorder="1" applyAlignment="1" applyProtection="1">
      <alignment vertical="center"/>
      <protection locked="0"/>
    </xf>
    <xf numFmtId="0" fontId="44" fillId="8" borderId="11" xfId="0" applyFont="1" applyFill="1" applyBorder="1" applyAlignment="1" applyProtection="1">
      <alignment vertical="center"/>
      <protection locked="0"/>
    </xf>
    <xf numFmtId="0" fontId="44" fillId="8" borderId="8" xfId="0" applyFont="1" applyFill="1" applyBorder="1" applyAlignment="1" applyProtection="1">
      <alignment vertical="center"/>
      <protection locked="0"/>
    </xf>
    <xf numFmtId="0" fontId="53" fillId="8" borderId="1" xfId="0" applyFont="1" applyFill="1" applyBorder="1" applyAlignment="1" applyProtection="1">
      <alignment vertical="center"/>
      <protection locked="0"/>
    </xf>
    <xf numFmtId="0" fontId="44" fillId="3" borderId="0" xfId="0" applyFont="1" applyFill="1" applyAlignment="1">
      <alignment horizontal="right" vertical="center" wrapText="1"/>
    </xf>
    <xf numFmtId="5" fontId="14" fillId="8" borderId="1" xfId="0" applyNumberFormat="1" applyFont="1" applyFill="1" applyBorder="1" applyAlignment="1" applyProtection="1">
      <alignment horizontal="center" vertical="center"/>
      <protection locked="0"/>
    </xf>
    <xf numFmtId="5" fontId="14" fillId="8" borderId="11" xfId="0" applyNumberFormat="1" applyFont="1" applyFill="1" applyBorder="1" applyAlignment="1" applyProtection="1">
      <alignment horizontal="center" vertical="center"/>
      <protection locked="0"/>
    </xf>
    <xf numFmtId="5" fontId="14" fillId="8" borderId="8" xfId="0" applyNumberFormat="1" applyFont="1" applyFill="1" applyBorder="1" applyAlignment="1" applyProtection="1">
      <alignment horizontal="center" vertical="center"/>
      <protection locked="0"/>
    </xf>
    <xf numFmtId="5" fontId="14" fillId="3" borderId="1" xfId="0" applyNumberFormat="1" applyFont="1" applyFill="1" applyBorder="1" applyAlignment="1">
      <alignment horizontal="center" vertical="center"/>
    </xf>
    <xf numFmtId="5" fontId="14" fillId="3" borderId="2" xfId="0" applyNumberFormat="1" applyFont="1" applyFill="1" applyBorder="1" applyAlignment="1">
      <alignment horizontal="center" vertical="center"/>
    </xf>
    <xf numFmtId="5" fontId="14" fillId="3" borderId="11" xfId="0" applyNumberFormat="1" applyFont="1" applyFill="1" applyBorder="1" applyAlignment="1">
      <alignment horizontal="center" vertical="center"/>
    </xf>
    <xf numFmtId="5" fontId="14" fillId="3" borderId="8" xfId="0" applyNumberFormat="1" applyFont="1" applyFill="1" applyBorder="1" applyAlignment="1">
      <alignment horizontal="center" vertical="center"/>
    </xf>
    <xf numFmtId="0" fontId="50" fillId="17" borderId="1" xfId="0" applyFont="1" applyFill="1" applyBorder="1" applyAlignment="1">
      <alignment horizontal="center" vertical="center" wrapText="1"/>
    </xf>
    <xf numFmtId="5" fontId="4" fillId="3" borderId="0" xfId="0" applyNumberFormat="1" applyFont="1" applyFill="1" applyBorder="1"/>
    <xf numFmtId="5" fontId="14" fillId="3" borderId="6" xfId="0" applyNumberFormat="1" applyFont="1" applyFill="1" applyBorder="1" applyAlignment="1">
      <alignment horizontal="center" vertical="center"/>
    </xf>
    <xf numFmtId="0" fontId="55" fillId="2" borderId="1" xfId="0" applyFont="1" applyFill="1" applyBorder="1" applyAlignment="1">
      <alignment horizontal="center" vertical="center" wrapText="1"/>
    </xf>
    <xf numFmtId="5" fontId="14" fillId="3" borderId="0" xfId="0" applyNumberFormat="1" applyFont="1" applyFill="1" applyBorder="1" applyAlignment="1">
      <alignment vertical="center"/>
    </xf>
    <xf numFmtId="5" fontId="14" fillId="7" borderId="1" xfId="0" applyNumberFormat="1" applyFont="1" applyFill="1" applyBorder="1" applyAlignment="1">
      <alignment horizontal="center" vertical="center"/>
    </xf>
    <xf numFmtId="5" fontId="14" fillId="7" borderId="11" xfId="0" applyNumberFormat="1" applyFont="1" applyFill="1" applyBorder="1" applyAlignment="1">
      <alignment horizontal="center" vertical="center"/>
    </xf>
    <xf numFmtId="5" fontId="14" fillId="3" borderId="10" xfId="0" applyNumberFormat="1" applyFont="1" applyFill="1" applyBorder="1" applyAlignment="1">
      <alignment horizontal="center" vertical="center"/>
    </xf>
    <xf numFmtId="5" fontId="14" fillId="7" borderId="8" xfId="0" applyNumberFormat="1" applyFont="1" applyFill="1" applyBorder="1" applyAlignment="1">
      <alignment horizontal="center" vertical="center"/>
    </xf>
    <xf numFmtId="5" fontId="14" fillId="3" borderId="0" xfId="0" applyNumberFormat="1" applyFont="1" applyFill="1" applyBorder="1" applyAlignment="1">
      <alignment horizontal="center" vertical="center"/>
    </xf>
    <xf numFmtId="5" fontId="4" fillId="3" borderId="0" xfId="0" applyNumberFormat="1" applyFont="1" applyFill="1" applyBorder="1" applyAlignment="1">
      <alignment horizontal="center" vertical="center" wrapText="1"/>
    </xf>
    <xf numFmtId="5" fontId="16" fillId="6" borderId="6" xfId="0" applyNumberFormat="1" applyFont="1" applyFill="1" applyBorder="1" applyAlignment="1">
      <alignment horizontal="center" vertical="center"/>
    </xf>
    <xf numFmtId="0" fontId="44" fillId="3" borderId="0" xfId="0" applyFont="1" applyFill="1" applyBorder="1" applyAlignment="1">
      <alignment horizontal="right" vertical="center" wrapText="1"/>
    </xf>
    <xf numFmtId="5" fontId="14" fillId="4" borderId="1" xfId="0" applyNumberFormat="1" applyFont="1" applyFill="1" applyBorder="1" applyAlignment="1" applyProtection="1">
      <alignment horizontal="center" vertical="center"/>
    </xf>
    <xf numFmtId="5" fontId="14" fillId="7" borderId="1" xfId="0" applyNumberFormat="1" applyFont="1" applyFill="1" applyBorder="1" applyAlignment="1" applyProtection="1">
      <alignment horizontal="center" vertical="center"/>
    </xf>
    <xf numFmtId="5" fontId="14" fillId="15" borderId="1" xfId="0" applyNumberFormat="1" applyFont="1" applyFill="1" applyBorder="1" applyAlignment="1" applyProtection="1">
      <alignment horizontal="center" vertical="center"/>
    </xf>
    <xf numFmtId="5" fontId="14" fillId="10" borderId="1" xfId="0" applyNumberFormat="1" applyFont="1" applyFill="1" applyBorder="1" applyAlignment="1" applyProtection="1">
      <alignment horizontal="center" vertical="center"/>
    </xf>
    <xf numFmtId="5" fontId="14" fillId="4" borderId="11" xfId="0" applyNumberFormat="1" applyFont="1" applyFill="1" applyBorder="1" applyAlignment="1" applyProtection="1">
      <alignment horizontal="center" vertical="center"/>
    </xf>
    <xf numFmtId="5" fontId="14" fillId="7" borderId="11" xfId="0" applyNumberFormat="1" applyFont="1" applyFill="1" applyBorder="1" applyAlignment="1" applyProtection="1">
      <alignment horizontal="center" vertical="center"/>
    </xf>
    <xf numFmtId="5" fontId="14" fillId="15" borderId="11" xfId="0" applyNumberFormat="1" applyFont="1" applyFill="1" applyBorder="1" applyAlignment="1" applyProtection="1">
      <alignment horizontal="center" vertical="center"/>
    </xf>
    <xf numFmtId="5" fontId="14" fillId="10" borderId="11" xfId="0" applyNumberFormat="1" applyFont="1" applyFill="1" applyBorder="1" applyAlignment="1" applyProtection="1">
      <alignment horizontal="center" vertical="center"/>
    </xf>
    <xf numFmtId="5" fontId="14" fillId="4" borderId="8" xfId="0" applyNumberFormat="1" applyFont="1" applyFill="1" applyBorder="1" applyAlignment="1" applyProtection="1">
      <alignment horizontal="center" vertical="center"/>
    </xf>
    <xf numFmtId="5" fontId="14" fillId="7" borderId="8" xfId="0" applyNumberFormat="1" applyFont="1" applyFill="1" applyBorder="1" applyAlignment="1" applyProtection="1">
      <alignment horizontal="center" vertical="center"/>
    </xf>
    <xf numFmtId="5" fontId="14" fillId="15" borderId="8" xfId="0" applyNumberFormat="1" applyFont="1" applyFill="1" applyBorder="1" applyAlignment="1" applyProtection="1">
      <alignment horizontal="center" vertical="center"/>
    </xf>
    <xf numFmtId="5" fontId="14" fillId="10" borderId="8" xfId="0" applyNumberFormat="1" applyFont="1" applyFill="1" applyBorder="1" applyAlignment="1" applyProtection="1">
      <alignment horizontal="center" vertical="center"/>
    </xf>
    <xf numFmtId="5" fontId="14" fillId="5" borderId="1" xfId="0" applyNumberFormat="1" applyFont="1" applyFill="1" applyBorder="1" applyAlignment="1" applyProtection="1">
      <alignment horizontal="center" vertical="center" wrapText="1"/>
    </xf>
    <xf numFmtId="5" fontId="14" fillId="6" borderId="1" xfId="0" applyNumberFormat="1" applyFont="1" applyFill="1" applyBorder="1" applyAlignment="1" applyProtection="1">
      <alignment horizontal="center" vertical="center" wrapText="1"/>
    </xf>
    <xf numFmtId="5" fontId="14" fillId="14" borderId="1" xfId="0" applyNumberFormat="1" applyFont="1" applyFill="1" applyBorder="1" applyAlignment="1" applyProtection="1">
      <alignment horizontal="center" vertical="center" wrapText="1"/>
    </xf>
    <xf numFmtId="5" fontId="16" fillId="9" borderId="6" xfId="0" applyNumberFormat="1" applyFont="1" applyFill="1" applyBorder="1" applyAlignment="1" applyProtection="1">
      <alignment horizontal="center" vertical="center" wrapText="1"/>
    </xf>
    <xf numFmtId="0" fontId="45" fillId="3" borderId="0" xfId="0" applyFont="1" applyFill="1" applyBorder="1"/>
    <xf numFmtId="0" fontId="43" fillId="11" borderId="1"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51" fillId="5" borderId="1" xfId="0" applyFont="1" applyFill="1" applyBorder="1" applyAlignment="1">
      <alignment horizontal="center" vertical="center" wrapText="1"/>
    </xf>
    <xf numFmtId="5" fontId="14" fillId="4" borderId="1" xfId="0" applyNumberFormat="1" applyFont="1" applyFill="1" applyBorder="1" applyAlignment="1">
      <alignment horizontal="center" vertical="center"/>
    </xf>
    <xf numFmtId="5" fontId="14" fillId="4" borderId="11" xfId="0" applyNumberFormat="1" applyFont="1" applyFill="1" applyBorder="1" applyAlignment="1">
      <alignment horizontal="center" vertical="center"/>
    </xf>
    <xf numFmtId="5" fontId="14" fillId="4" borderId="8" xfId="0" applyNumberFormat="1" applyFont="1" applyFill="1" applyBorder="1" applyAlignment="1">
      <alignment horizontal="center" vertical="center"/>
    </xf>
    <xf numFmtId="5" fontId="14" fillId="8" borderId="1" xfId="0" quotePrefix="1"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wrapText="1"/>
    </xf>
    <xf numFmtId="5" fontId="16" fillId="5" borderId="6" xfId="0" applyNumberFormat="1" applyFont="1" applyFill="1" applyBorder="1" applyAlignment="1">
      <alignment horizontal="center" vertical="center"/>
    </xf>
    <xf numFmtId="0" fontId="49" fillId="3" borderId="0" xfId="0" applyFont="1" applyFill="1" applyBorder="1" applyAlignment="1">
      <alignment horizontal="center"/>
    </xf>
    <xf numFmtId="5" fontId="14" fillId="3" borderId="41" xfId="0" applyNumberFormat="1" applyFont="1" applyFill="1" applyBorder="1" applyAlignment="1">
      <alignment horizontal="center" vertical="center"/>
    </xf>
    <xf numFmtId="5" fontId="14" fillId="4" borderId="1" xfId="0" applyNumberFormat="1" applyFont="1" applyFill="1" applyBorder="1" applyAlignment="1" applyProtection="1">
      <alignment horizontal="center" vertical="center"/>
      <protection locked="0"/>
    </xf>
    <xf numFmtId="5" fontId="14" fillId="7" borderId="1" xfId="0" applyNumberFormat="1" applyFont="1" applyFill="1" applyBorder="1" applyAlignment="1" applyProtection="1">
      <alignment horizontal="center" vertical="center"/>
      <protection locked="0"/>
    </xf>
    <xf numFmtId="5" fontId="14" fillId="15" borderId="1" xfId="0" applyNumberFormat="1" applyFont="1" applyFill="1" applyBorder="1" applyAlignment="1" applyProtection="1">
      <alignment horizontal="center" vertical="center"/>
      <protection locked="0"/>
    </xf>
    <xf numFmtId="5" fontId="14" fillId="4" borderId="11" xfId="0" applyNumberFormat="1" applyFont="1" applyFill="1" applyBorder="1" applyAlignment="1" applyProtection="1">
      <alignment horizontal="center" vertical="center"/>
      <protection locked="0"/>
    </xf>
    <xf numFmtId="5" fontId="14" fillId="7" borderId="11" xfId="0" applyNumberFormat="1" applyFont="1" applyFill="1" applyBorder="1" applyAlignment="1" applyProtection="1">
      <alignment horizontal="center" vertical="center"/>
      <protection locked="0"/>
    </xf>
    <xf numFmtId="5" fontId="14" fillId="15" borderId="11" xfId="0" applyNumberFormat="1" applyFont="1" applyFill="1" applyBorder="1" applyAlignment="1" applyProtection="1">
      <alignment horizontal="center" vertical="center"/>
      <protection locked="0"/>
    </xf>
    <xf numFmtId="5" fontId="14" fillId="4" borderId="8" xfId="0" applyNumberFormat="1" applyFont="1" applyFill="1" applyBorder="1" applyAlignment="1" applyProtection="1">
      <alignment horizontal="center" vertical="center"/>
      <protection locked="0"/>
    </xf>
    <xf numFmtId="5" fontId="14" fillId="7" borderId="8" xfId="0" applyNumberFormat="1" applyFont="1" applyFill="1" applyBorder="1" applyAlignment="1" applyProtection="1">
      <alignment horizontal="center" vertical="center"/>
      <protection locked="0"/>
    </xf>
    <xf numFmtId="5" fontId="14" fillId="15" borderId="8" xfId="0" applyNumberFormat="1" applyFont="1" applyFill="1" applyBorder="1" applyAlignment="1" applyProtection="1">
      <alignment horizontal="center" vertical="center"/>
      <protection locked="0"/>
    </xf>
    <xf numFmtId="5" fontId="14" fillId="5" borderId="1" xfId="0" applyNumberFormat="1" applyFont="1" applyFill="1" applyBorder="1" applyAlignment="1" applyProtection="1">
      <alignment horizontal="center" vertical="center" wrapText="1"/>
      <protection locked="0"/>
    </xf>
    <xf numFmtId="5" fontId="14" fillId="6" borderId="1" xfId="0" applyNumberFormat="1" applyFont="1" applyFill="1" applyBorder="1" applyAlignment="1" applyProtection="1">
      <alignment horizontal="center" vertical="center" wrapText="1"/>
      <protection locked="0"/>
    </xf>
    <xf numFmtId="5" fontId="14" fillId="14" borderId="1" xfId="0" applyNumberFormat="1"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wrapText="1"/>
      <protection locked="0"/>
    </xf>
    <xf numFmtId="0" fontId="44" fillId="8" borderId="39" xfId="0" applyFont="1" applyFill="1" applyBorder="1" applyAlignment="1" applyProtection="1">
      <alignment horizontal="center" vertical="center"/>
      <protection locked="0"/>
    </xf>
    <xf numFmtId="0" fontId="49" fillId="3" borderId="19" xfId="0" applyNumberFormat="1" applyFont="1" applyFill="1" applyBorder="1" applyAlignment="1">
      <alignment horizontal="center" vertical="center"/>
    </xf>
    <xf numFmtId="0" fontId="44" fillId="3" borderId="0" xfId="0" applyFont="1" applyFill="1" applyBorder="1" applyAlignment="1">
      <alignment horizontal="right" vertical="center"/>
    </xf>
    <xf numFmtId="0" fontId="50" fillId="3" borderId="0" xfId="0" applyFont="1" applyFill="1" applyBorder="1" applyAlignment="1">
      <alignment horizontal="right" vertical="center"/>
    </xf>
    <xf numFmtId="5" fontId="4" fillId="8" borderId="1" xfId="0" applyNumberFormat="1" applyFont="1" applyFill="1" applyBorder="1" applyAlignment="1" applyProtection="1">
      <alignment horizontal="center" vertical="center"/>
      <protection locked="0"/>
    </xf>
    <xf numFmtId="5" fontId="4" fillId="8" borderId="2" xfId="0" applyNumberFormat="1" applyFont="1" applyFill="1" applyBorder="1" applyAlignment="1" applyProtection="1">
      <alignment horizontal="center" vertical="center"/>
      <protection locked="0"/>
    </xf>
    <xf numFmtId="5" fontId="4" fillId="3" borderId="1" xfId="0" applyNumberFormat="1" applyFont="1" applyFill="1" applyBorder="1" applyAlignment="1">
      <alignment horizontal="center" vertical="center"/>
    </xf>
    <xf numFmtId="5" fontId="13" fillId="3" borderId="1" xfId="0" applyNumberFormat="1" applyFont="1" applyFill="1" applyBorder="1" applyAlignment="1">
      <alignment horizontal="center" vertical="center" wrapText="1"/>
    </xf>
    <xf numFmtId="5" fontId="13" fillId="3" borderId="2" xfId="0" applyNumberFormat="1" applyFont="1" applyFill="1" applyBorder="1" applyAlignment="1">
      <alignment horizontal="center" vertical="center" wrapText="1"/>
    </xf>
    <xf numFmtId="5" fontId="11" fillId="3" borderId="6" xfId="0" applyNumberFormat="1" applyFont="1" applyFill="1" applyBorder="1" applyAlignment="1">
      <alignment horizontal="center" vertical="center"/>
    </xf>
    <xf numFmtId="5" fontId="13" fillId="3" borderId="7" xfId="0" applyNumberFormat="1" applyFont="1" applyFill="1" applyBorder="1" applyAlignment="1">
      <alignment horizontal="center" vertical="center" wrapText="1"/>
    </xf>
    <xf numFmtId="5" fontId="5" fillId="3" borderId="6" xfId="0" applyNumberFormat="1" applyFont="1" applyFill="1" applyBorder="1" applyAlignment="1">
      <alignment horizontal="center" vertical="center"/>
    </xf>
    <xf numFmtId="0" fontId="44" fillId="3" borderId="22" xfId="0" applyFont="1" applyFill="1" applyBorder="1" applyAlignment="1">
      <alignment horizontal="left" vertical="center"/>
    </xf>
    <xf numFmtId="0" fontId="44" fillId="3" borderId="21" xfId="0" applyFont="1" applyFill="1" applyBorder="1" applyAlignment="1">
      <alignment horizontal="right" vertical="center"/>
    </xf>
    <xf numFmtId="0" fontId="44" fillId="11" borderId="28" xfId="0" applyFont="1" applyFill="1" applyBorder="1" applyAlignment="1" applyProtection="1">
      <alignment horizontal="center" vertical="center" wrapText="1"/>
    </xf>
    <xf numFmtId="0" fontId="43" fillId="3" borderId="12" xfId="0" applyFont="1" applyFill="1" applyBorder="1" applyAlignment="1" applyProtection="1">
      <alignment horizontal="center" vertical="center" wrapText="1"/>
    </xf>
    <xf numFmtId="0" fontId="49" fillId="3" borderId="4" xfId="0" applyFont="1" applyFill="1" applyBorder="1"/>
    <xf numFmtId="0" fontId="43" fillId="3" borderId="8" xfId="0" applyFont="1" applyFill="1" applyBorder="1" applyAlignment="1">
      <alignment horizontal="center" vertical="center" wrapText="1"/>
    </xf>
    <xf numFmtId="0" fontId="44" fillId="3" borderId="8" xfId="0" applyFont="1" applyFill="1" applyBorder="1" applyAlignment="1">
      <alignment horizontal="center" vertical="center" wrapText="1"/>
    </xf>
    <xf numFmtId="0" fontId="50" fillId="3" borderId="0" xfId="0" applyFont="1" applyFill="1" applyBorder="1" applyAlignment="1">
      <alignment horizontal="right" vertical="center" wrapText="1"/>
    </xf>
    <xf numFmtId="0" fontId="50" fillId="3" borderId="0" xfId="0" applyFont="1" applyFill="1" applyBorder="1" applyAlignment="1">
      <alignment horizontal="right" vertical="top" wrapText="1"/>
    </xf>
    <xf numFmtId="0" fontId="44" fillId="14" borderId="8" xfId="0" applyFont="1" applyFill="1" applyBorder="1" applyAlignment="1">
      <alignment horizontal="center" vertical="center" wrapText="1"/>
    </xf>
    <xf numFmtId="5" fontId="14" fillId="15" borderId="1" xfId="0" applyNumberFormat="1" applyFont="1" applyFill="1" applyBorder="1" applyAlignment="1">
      <alignment horizontal="center" vertical="center"/>
    </xf>
    <xf numFmtId="5" fontId="14" fillId="15" borderId="11" xfId="0" applyNumberFormat="1" applyFont="1" applyFill="1" applyBorder="1" applyAlignment="1">
      <alignment horizontal="center" vertical="center"/>
    </xf>
    <xf numFmtId="5" fontId="14" fillId="15" borderId="8" xfId="0" applyNumberFormat="1" applyFont="1" applyFill="1" applyBorder="1" applyAlignment="1">
      <alignment horizontal="center" vertical="center"/>
    </xf>
    <xf numFmtId="5" fontId="14" fillId="3" borderId="0" xfId="0" applyNumberFormat="1" applyFont="1" applyFill="1" applyBorder="1"/>
    <xf numFmtId="5" fontId="35" fillId="3" borderId="1" xfId="0" applyNumberFormat="1" applyFont="1" applyFill="1" applyBorder="1" applyAlignment="1">
      <alignment horizontal="center" vertical="center" wrapText="1"/>
    </xf>
    <xf numFmtId="5" fontId="36" fillId="3" borderId="6" xfId="0" applyNumberFormat="1" applyFont="1" applyFill="1" applyBorder="1" applyAlignment="1">
      <alignment horizontal="center" vertical="center" wrapText="1"/>
    </xf>
    <xf numFmtId="5" fontId="36" fillId="14" borderId="6" xfId="0" applyNumberFormat="1" applyFont="1" applyFill="1" applyBorder="1" applyAlignment="1">
      <alignment horizontal="center" vertical="center" wrapText="1"/>
    </xf>
    <xf numFmtId="0" fontId="4" fillId="3" borderId="0" xfId="0" applyFont="1" applyFill="1" applyBorder="1" applyAlignment="1">
      <alignment horizontal="left" wrapText="1"/>
    </xf>
    <xf numFmtId="0" fontId="43" fillId="3" borderId="0" xfId="0" applyFont="1" applyFill="1" applyBorder="1" applyAlignment="1">
      <alignment horizontal="left" wrapText="1"/>
    </xf>
    <xf numFmtId="0" fontId="28" fillId="3" borderId="0" xfId="0" applyFont="1" applyFill="1" applyBorder="1" applyAlignment="1">
      <alignment horizontal="left" vertical="top" wrapText="1"/>
    </xf>
    <xf numFmtId="0" fontId="58" fillId="3" borderId="0" xfId="0" applyFont="1" applyFill="1" applyBorder="1" applyAlignment="1">
      <alignment horizontal="left"/>
    </xf>
    <xf numFmtId="0" fontId="17" fillId="3" borderId="0" xfId="0" applyFont="1" applyFill="1" applyBorder="1" applyAlignment="1">
      <alignment horizontal="left"/>
    </xf>
    <xf numFmtId="0" fontId="42" fillId="3" borderId="0" xfId="0" applyFont="1" applyFill="1" applyBorder="1" applyAlignment="1">
      <alignment horizontal="left" wrapText="1"/>
    </xf>
    <xf numFmtId="0" fontId="14" fillId="3" borderId="0" xfId="0" applyFont="1" applyFill="1" applyBorder="1" applyAlignment="1">
      <alignment horizontal="left" wrapText="1"/>
    </xf>
    <xf numFmtId="0" fontId="43" fillId="3" borderId="0"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0" borderId="0" xfId="0" applyFont="1" applyFill="1" applyBorder="1" applyAlignment="1">
      <alignment horizontal="left" wrapText="1"/>
    </xf>
    <xf numFmtId="0" fontId="45" fillId="3" borderId="0" xfId="0" applyFont="1" applyFill="1" applyAlignment="1">
      <alignment horizontal="left"/>
    </xf>
    <xf numFmtId="0" fontId="10" fillId="3" borderId="0" xfId="0" applyFont="1" applyFill="1" applyAlignment="1">
      <alignment horizontal="left"/>
    </xf>
    <xf numFmtId="0" fontId="7" fillId="3" borderId="0" xfId="0" applyFont="1" applyFill="1" applyAlignment="1">
      <alignment horizontal="left" vertical="top" wrapText="1"/>
    </xf>
    <xf numFmtId="0" fontId="44" fillId="12" borderId="20" xfId="0" applyFont="1" applyFill="1" applyBorder="1" applyAlignment="1">
      <alignment horizontal="center" vertical="center"/>
    </xf>
    <xf numFmtId="0" fontId="5" fillId="12" borderId="4" xfId="0" applyFont="1" applyFill="1" applyBorder="1" applyAlignment="1">
      <alignment horizontal="center" vertical="center"/>
    </xf>
    <xf numFmtId="0" fontId="49" fillId="3" borderId="9" xfId="0" applyFont="1" applyFill="1" applyBorder="1" applyAlignment="1">
      <alignment horizontal="left" vertical="top" wrapText="1"/>
    </xf>
    <xf numFmtId="0" fontId="13" fillId="3" borderId="9" xfId="0" applyFont="1" applyFill="1" applyBorder="1" applyAlignment="1">
      <alignment horizontal="left" vertical="top" wrapText="1"/>
    </xf>
    <xf numFmtId="0" fontId="13" fillId="3" borderId="12" xfId="0" applyFont="1" applyFill="1" applyBorder="1" applyAlignment="1">
      <alignment horizontal="left" vertical="top" wrapText="1"/>
    </xf>
    <xf numFmtId="0" fontId="43" fillId="3" borderId="9"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2" xfId="0" applyFont="1" applyFill="1" applyBorder="1" applyAlignment="1">
      <alignment horizontal="left" vertical="top" wrapText="1"/>
    </xf>
    <xf numFmtId="0" fontId="52" fillId="11" borderId="7" xfId="0" applyFont="1" applyFill="1" applyBorder="1" applyAlignment="1" applyProtection="1">
      <alignment horizontal="center" vertical="center" textRotation="90"/>
    </xf>
    <xf numFmtId="0" fontId="12" fillId="11" borderId="13" xfId="0" applyFont="1" applyFill="1" applyBorder="1" applyAlignment="1" applyProtection="1">
      <alignment horizontal="center" vertical="center" textRotation="90"/>
    </xf>
    <xf numFmtId="0" fontId="12" fillId="11" borderId="14" xfId="0" applyFont="1" applyFill="1" applyBorder="1" applyAlignment="1" applyProtection="1">
      <alignment horizontal="center" vertical="center" textRotation="90"/>
    </xf>
    <xf numFmtId="0" fontId="52" fillId="11" borderId="18" xfId="0" applyFont="1" applyFill="1" applyBorder="1" applyAlignment="1" applyProtection="1">
      <alignment horizontal="center" vertical="center" textRotation="90"/>
    </xf>
    <xf numFmtId="0" fontId="12" fillId="11" borderId="8" xfId="0" applyFont="1" applyFill="1" applyBorder="1" applyAlignment="1" applyProtection="1">
      <alignment horizontal="center" vertical="center" textRotation="90"/>
    </xf>
    <xf numFmtId="0" fontId="48" fillId="13" borderId="2" xfId="0" applyFont="1" applyFill="1" applyBorder="1" applyAlignment="1">
      <alignment horizontal="center" vertical="center"/>
    </xf>
    <xf numFmtId="0" fontId="9" fillId="13" borderId="3" xfId="0" applyFont="1" applyFill="1" applyBorder="1" applyAlignment="1">
      <alignment horizontal="center" vertical="center"/>
    </xf>
    <xf numFmtId="0" fontId="9" fillId="13" borderId="4" xfId="0" applyFont="1" applyFill="1" applyBorder="1" applyAlignment="1">
      <alignment horizontal="center" vertical="center"/>
    </xf>
    <xf numFmtId="0" fontId="47" fillId="11" borderId="7" xfId="0" applyFont="1" applyFill="1" applyBorder="1" applyAlignment="1">
      <alignment horizontal="center" vertical="center"/>
    </xf>
    <xf numFmtId="0" fontId="31" fillId="11" borderId="8" xfId="0" applyFont="1" applyFill="1" applyBorder="1" applyAlignment="1">
      <alignment horizontal="center" vertical="center"/>
    </xf>
    <xf numFmtId="0" fontId="46" fillId="3" borderId="0" xfId="0" applyFont="1" applyFill="1" applyAlignment="1">
      <alignment horizontal="left" vertical="top" wrapText="1"/>
    </xf>
    <xf numFmtId="0" fontId="12" fillId="8" borderId="7" xfId="0" applyFont="1" applyFill="1" applyBorder="1" applyAlignment="1" applyProtection="1">
      <alignment horizontal="center" vertical="center"/>
      <protection locked="0"/>
    </xf>
    <xf numFmtId="0" fontId="12" fillId="8" borderId="8" xfId="0" applyFont="1" applyFill="1" applyBorder="1" applyAlignment="1" applyProtection="1">
      <alignment horizontal="center" vertical="center"/>
      <protection locked="0"/>
    </xf>
    <xf numFmtId="0" fontId="48" fillId="13" borderId="2" xfId="0" applyFont="1" applyFill="1" applyBorder="1" applyAlignment="1" applyProtection="1">
      <alignment horizontal="center" vertical="center"/>
    </xf>
    <xf numFmtId="0" fontId="9" fillId="13" borderId="3" xfId="0" applyFont="1" applyFill="1" applyBorder="1" applyAlignment="1" applyProtection="1">
      <alignment horizontal="center" vertical="center"/>
    </xf>
    <xf numFmtId="0" fontId="9" fillId="13" borderId="4" xfId="0" applyFont="1" applyFill="1" applyBorder="1" applyAlignment="1" applyProtection="1">
      <alignment horizontal="center" vertical="center"/>
    </xf>
    <xf numFmtId="0" fontId="12" fillId="17" borderId="13" xfId="0" applyFont="1" applyFill="1" applyBorder="1" applyAlignment="1">
      <alignment horizontal="center" vertical="center" textRotation="90"/>
    </xf>
    <xf numFmtId="0" fontId="12" fillId="17" borderId="8" xfId="0" applyFont="1" applyFill="1" applyBorder="1" applyAlignment="1">
      <alignment horizontal="center" vertical="center" textRotation="90"/>
    </xf>
    <xf numFmtId="0" fontId="44" fillId="12" borderId="2" xfId="0" applyFont="1" applyFill="1" applyBorder="1" applyAlignment="1">
      <alignment horizontal="center" vertical="center"/>
    </xf>
    <xf numFmtId="0" fontId="54" fillId="3" borderId="0" xfId="0" applyFont="1" applyFill="1" applyBorder="1" applyAlignment="1">
      <alignment horizontal="left" vertical="top" wrapText="1"/>
    </xf>
    <xf numFmtId="0" fontId="19" fillId="3" borderId="0" xfId="0" applyFont="1" applyFill="1" applyBorder="1" applyAlignment="1">
      <alignment horizontal="left" vertical="top" wrapText="1"/>
    </xf>
    <xf numFmtId="0" fontId="12" fillId="17" borderId="7" xfId="0" applyFont="1" applyFill="1" applyBorder="1" applyAlignment="1">
      <alignment horizontal="center" vertical="center" textRotation="90"/>
    </xf>
    <xf numFmtId="0" fontId="12" fillId="17" borderId="14" xfId="0" applyFont="1" applyFill="1" applyBorder="1" applyAlignment="1">
      <alignment horizontal="center" vertical="center" textRotation="90"/>
    </xf>
    <xf numFmtId="0" fontId="50" fillId="17" borderId="7" xfId="0" applyFont="1" applyFill="1" applyBorder="1" applyAlignment="1">
      <alignment horizontal="center" vertical="center" wrapText="1"/>
    </xf>
    <xf numFmtId="0" fontId="11" fillId="17" borderId="8" xfId="0" applyFont="1" applyFill="1" applyBorder="1" applyAlignment="1">
      <alignment horizontal="center" vertical="center" wrapText="1"/>
    </xf>
    <xf numFmtId="0" fontId="45" fillId="3" borderId="0" xfId="0" applyFont="1" applyFill="1" applyBorder="1" applyAlignment="1">
      <alignment horizontal="left"/>
    </xf>
    <xf numFmtId="0" fontId="10" fillId="3" borderId="0" xfId="0" applyFont="1" applyFill="1" applyBorder="1" applyAlignment="1">
      <alignment horizontal="left"/>
    </xf>
    <xf numFmtId="0" fontId="5" fillId="2" borderId="0" xfId="0" applyFont="1" applyFill="1" applyBorder="1" applyAlignment="1">
      <alignment horizontal="center" vertical="center"/>
    </xf>
    <xf numFmtId="0" fontId="9" fillId="13" borderId="2" xfId="0" applyFont="1" applyFill="1" applyBorder="1" applyAlignment="1">
      <alignment horizontal="center" vertical="center"/>
    </xf>
    <xf numFmtId="0" fontId="13" fillId="3" borderId="22" xfId="0" applyFont="1" applyFill="1" applyBorder="1" applyAlignment="1">
      <alignment horizontal="left" vertical="center" wrapText="1"/>
    </xf>
    <xf numFmtId="0" fontId="13" fillId="3" borderId="12" xfId="0" applyFont="1" applyFill="1" applyBorder="1" applyAlignment="1">
      <alignment horizontal="left" vertical="center" wrapText="1"/>
    </xf>
    <xf numFmtId="0" fontId="22" fillId="18" borderId="7" xfId="0" applyFont="1" applyFill="1" applyBorder="1" applyAlignment="1">
      <alignment horizontal="center" vertical="center" textRotation="90"/>
    </xf>
    <xf numFmtId="0" fontId="22" fillId="18" borderId="13" xfId="0" applyFont="1" applyFill="1" applyBorder="1" applyAlignment="1">
      <alignment horizontal="center" vertical="center" textRotation="90"/>
    </xf>
    <xf numFmtId="0" fontId="22" fillId="18" borderId="15" xfId="0" applyFont="1" applyFill="1" applyBorder="1" applyAlignment="1">
      <alignment horizontal="center" vertical="center" textRotation="90"/>
    </xf>
    <xf numFmtId="0" fontId="22" fillId="18" borderId="17" xfId="0" applyFont="1" applyFill="1" applyBorder="1" applyAlignment="1">
      <alignment horizontal="center" vertical="center" textRotation="90"/>
    </xf>
    <xf numFmtId="0" fontId="22" fillId="18" borderId="16" xfId="0" applyFont="1" applyFill="1" applyBorder="1" applyAlignment="1">
      <alignment horizontal="center" vertical="center" textRotation="90"/>
    </xf>
    <xf numFmtId="0" fontId="49" fillId="3" borderId="9" xfId="0" applyFont="1" applyFill="1" applyBorder="1" applyAlignment="1">
      <alignment horizontal="left" wrapText="1"/>
    </xf>
    <xf numFmtId="0" fontId="13" fillId="3" borderId="12" xfId="0" applyFont="1" applyFill="1" applyBorder="1" applyAlignment="1">
      <alignment horizontal="left" wrapText="1"/>
    </xf>
    <xf numFmtId="0" fontId="55" fillId="6" borderId="7" xfId="0" applyFont="1" applyFill="1" applyBorder="1" applyAlignment="1">
      <alignment horizontal="center" vertical="center" wrapText="1"/>
    </xf>
    <xf numFmtId="0" fontId="21" fillId="6" borderId="8" xfId="0" applyFont="1" applyFill="1" applyBorder="1" applyAlignment="1">
      <alignment horizontal="center" vertical="center" wrapText="1"/>
    </xf>
    <xf numFmtId="0" fontId="4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50" fillId="11" borderId="2" xfId="0" applyFont="1" applyFill="1" applyBorder="1" applyAlignment="1">
      <alignment horizontal="center" vertical="center" wrapText="1"/>
    </xf>
    <xf numFmtId="0" fontId="11" fillId="11" borderId="3" xfId="0" applyFont="1" applyFill="1" applyBorder="1" applyAlignment="1">
      <alignment horizontal="center" vertical="center" wrapText="1"/>
    </xf>
    <xf numFmtId="0" fontId="11" fillId="11" borderId="4" xfId="0" applyFont="1" applyFill="1" applyBorder="1" applyAlignment="1">
      <alignment horizontal="center" vertical="center" wrapText="1"/>
    </xf>
    <xf numFmtId="0" fontId="9" fillId="13" borderId="2"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48" fillId="13" borderId="2" xfId="0" applyFont="1" applyFill="1" applyBorder="1" applyAlignment="1">
      <alignment horizontal="center" vertical="center" wrapText="1"/>
    </xf>
    <xf numFmtId="0" fontId="57" fillId="17" borderId="20" xfId="0" applyFont="1" applyFill="1" applyBorder="1" applyAlignment="1">
      <alignment horizontal="center" vertical="center" wrapText="1"/>
    </xf>
    <xf numFmtId="0" fontId="34" fillId="17" borderId="21" xfId="0" applyFont="1" applyFill="1" applyBorder="1" applyAlignment="1">
      <alignment horizontal="center" vertical="center" wrapText="1"/>
    </xf>
    <xf numFmtId="0" fontId="34" fillId="17" borderId="22" xfId="0" applyFont="1" applyFill="1" applyBorder="1" applyAlignment="1">
      <alignment horizontal="center" vertical="center" wrapText="1"/>
    </xf>
    <xf numFmtId="0" fontId="22" fillId="18" borderId="18" xfId="0" applyFont="1" applyFill="1" applyBorder="1" applyAlignment="1">
      <alignment horizontal="center" vertical="center" textRotation="90"/>
    </xf>
    <xf numFmtId="0" fontId="45" fillId="3" borderId="0" xfId="0" applyFont="1" applyFill="1" applyBorder="1" applyAlignment="1">
      <alignment horizontal="left" vertical="top"/>
    </xf>
    <xf numFmtId="0" fontId="10" fillId="3" borderId="0" xfId="0" applyFont="1" applyFill="1" applyBorder="1" applyAlignment="1">
      <alignment horizontal="left" vertical="top"/>
    </xf>
    <xf numFmtId="0" fontId="44" fillId="3" borderId="0" xfId="0" applyFont="1" applyFill="1" applyBorder="1" applyAlignment="1">
      <alignment horizontal="right" vertical="center"/>
    </xf>
    <xf numFmtId="0" fontId="5" fillId="3" borderId="0" xfId="0" applyFont="1" applyFill="1" applyBorder="1" applyAlignment="1">
      <alignment horizontal="right" vertical="center"/>
    </xf>
    <xf numFmtId="0" fontId="52" fillId="17" borderId="25" xfId="0" applyFont="1" applyFill="1" applyBorder="1" applyAlignment="1">
      <alignment horizontal="center" vertical="center"/>
    </xf>
    <xf numFmtId="0" fontId="12" fillId="17" borderId="26" xfId="0" applyFont="1" applyFill="1" applyBorder="1" applyAlignment="1">
      <alignment horizontal="center" vertical="center"/>
    </xf>
    <xf numFmtId="0" fontId="12" fillId="17" borderId="27" xfId="0" applyFont="1" applyFill="1" applyBorder="1" applyAlignment="1">
      <alignment horizontal="center" vertical="center"/>
    </xf>
    <xf numFmtId="0" fontId="48" fillId="13" borderId="19" xfId="0" applyFont="1" applyFill="1" applyBorder="1" applyAlignment="1">
      <alignment horizontal="center" vertical="center"/>
    </xf>
    <xf numFmtId="0" fontId="9" fillId="13" borderId="0" xfId="0" applyFont="1" applyFill="1" applyBorder="1" applyAlignment="1">
      <alignment horizontal="center" vertical="center"/>
    </xf>
    <xf numFmtId="0" fontId="40" fillId="3" borderId="0" xfId="0" applyFont="1" applyFill="1" applyBorder="1" applyAlignment="1">
      <alignment horizontal="left" vertical="top" wrapText="1"/>
    </xf>
    <xf numFmtId="0" fontId="38" fillId="3" borderId="0" xfId="0" applyFont="1" applyFill="1" applyBorder="1" applyAlignment="1">
      <alignment horizontal="left" vertical="top" wrapText="1"/>
    </xf>
  </cellXfs>
  <cellStyles count="1351">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Besuchter Hyperlink" xfId="296" builtinId="9" hidden="1"/>
    <cellStyle name="Besuchter Hyperlink" xfId="298" builtinId="9" hidden="1"/>
    <cellStyle name="Besuchter Hyperlink" xfId="300" builtinId="9" hidden="1"/>
    <cellStyle name="Besuchter Hyperlink" xfId="302" builtinId="9" hidden="1"/>
    <cellStyle name="Besuchter Hyperlink" xfId="304" builtinId="9" hidden="1"/>
    <cellStyle name="Besuchter Hyperlink" xfId="306" builtinId="9" hidden="1"/>
    <cellStyle name="Besuchter Hyperlink" xfId="308" builtinId="9" hidden="1"/>
    <cellStyle name="Besuchter Hyperlink" xfId="310" builtinId="9" hidden="1"/>
    <cellStyle name="Besuchter Hyperlink" xfId="312" builtinId="9" hidden="1"/>
    <cellStyle name="Besuchter Hyperlink" xfId="314" builtinId="9" hidden="1"/>
    <cellStyle name="Besuchter Hyperlink" xfId="316" builtinId="9" hidden="1"/>
    <cellStyle name="Besuchter Hyperlink" xfId="318" builtinId="9" hidden="1"/>
    <cellStyle name="Besuchter Hyperlink" xfId="320" builtinId="9" hidden="1"/>
    <cellStyle name="Besuchter Hyperlink" xfId="322" builtinId="9" hidden="1"/>
    <cellStyle name="Besuchter Hyperlink" xfId="324" builtinId="9" hidden="1"/>
    <cellStyle name="Besuchter Hyperlink" xfId="326" builtinId="9" hidden="1"/>
    <cellStyle name="Besuchter Hyperlink" xfId="328" builtinId="9" hidden="1"/>
    <cellStyle name="Besuchter Hyperlink" xfId="330" builtinId="9" hidden="1"/>
    <cellStyle name="Besuchter Hyperlink" xfId="332" builtinId="9" hidden="1"/>
    <cellStyle name="Besuchter Hyperlink" xfId="334" builtinId="9" hidden="1"/>
    <cellStyle name="Besuchter Hyperlink" xfId="336" builtinId="9" hidden="1"/>
    <cellStyle name="Besuchter Hyperlink" xfId="338" builtinId="9" hidden="1"/>
    <cellStyle name="Besuchter Hyperlink" xfId="340" builtinId="9" hidden="1"/>
    <cellStyle name="Besuchter Hyperlink" xfId="342" builtinId="9" hidden="1"/>
    <cellStyle name="Besuchter Hyperlink" xfId="344" builtinId="9" hidden="1"/>
    <cellStyle name="Besuchter Hyperlink" xfId="346" builtinId="9" hidden="1"/>
    <cellStyle name="Besuchter Hyperlink" xfId="348" builtinId="9" hidden="1"/>
    <cellStyle name="Besuchter Hyperlink" xfId="350" builtinId="9" hidden="1"/>
    <cellStyle name="Besuchter Hyperlink" xfId="352" builtinId="9" hidden="1"/>
    <cellStyle name="Besuchter Hyperlink" xfId="354" builtinId="9" hidden="1"/>
    <cellStyle name="Besuchter Hyperlink" xfId="356" builtinId="9" hidden="1"/>
    <cellStyle name="Besuchter Hyperlink" xfId="358" builtinId="9" hidden="1"/>
    <cellStyle name="Besuchter Hyperlink" xfId="360" builtinId="9" hidden="1"/>
    <cellStyle name="Besuchter Hyperlink" xfId="362" builtinId="9" hidden="1"/>
    <cellStyle name="Besuchter Hyperlink" xfId="364" builtinId="9" hidden="1"/>
    <cellStyle name="Besuchter Hyperlink" xfId="366" builtinId="9" hidden="1"/>
    <cellStyle name="Besuchter Hyperlink" xfId="368" builtinId="9" hidden="1"/>
    <cellStyle name="Besuchter Hyperlink" xfId="370" builtinId="9" hidden="1"/>
    <cellStyle name="Besuchter Hyperlink" xfId="372" builtinId="9" hidden="1"/>
    <cellStyle name="Besuchter Hyperlink" xfId="374" builtinId="9" hidden="1"/>
    <cellStyle name="Besuchter Hyperlink" xfId="376" builtinId="9" hidden="1"/>
    <cellStyle name="Besuchter Hyperlink" xfId="378" builtinId="9" hidden="1"/>
    <cellStyle name="Besuchter Hyperlink" xfId="380" builtinId="9" hidden="1"/>
    <cellStyle name="Besuchter Hyperlink" xfId="382" builtinId="9" hidden="1"/>
    <cellStyle name="Besuchter Hyperlink" xfId="384" builtinId="9" hidden="1"/>
    <cellStyle name="Besuchter Hyperlink" xfId="386" builtinId="9" hidden="1"/>
    <cellStyle name="Besuchter Hyperlink" xfId="388" builtinId="9" hidden="1"/>
    <cellStyle name="Besuchter Hyperlink" xfId="390" builtinId="9" hidden="1"/>
    <cellStyle name="Besuchter Hyperlink" xfId="392" builtinId="9" hidden="1"/>
    <cellStyle name="Besuchter Hyperlink" xfId="394" builtinId="9" hidden="1"/>
    <cellStyle name="Besuchter Hyperlink" xfId="396" builtinId="9" hidden="1"/>
    <cellStyle name="Besuchter Hyperlink" xfId="398" builtinId="9" hidden="1"/>
    <cellStyle name="Besuchter Hyperlink" xfId="400" builtinId="9" hidden="1"/>
    <cellStyle name="Besuchter Hyperlink" xfId="402" builtinId="9" hidden="1"/>
    <cellStyle name="Besuchter Hyperlink" xfId="404" builtinId="9" hidden="1"/>
    <cellStyle name="Besuchter Hyperlink" xfId="406" builtinId="9" hidden="1"/>
    <cellStyle name="Besuchter Hyperlink" xfId="408" builtinId="9" hidden="1"/>
    <cellStyle name="Besuchter Hyperlink" xfId="410" builtinId="9" hidden="1"/>
    <cellStyle name="Besuchter Hyperlink" xfId="412" builtinId="9" hidden="1"/>
    <cellStyle name="Besuchter Hyperlink" xfId="414" builtinId="9" hidden="1"/>
    <cellStyle name="Besuchter Hyperlink" xfId="416" builtinId="9" hidden="1"/>
    <cellStyle name="Besuchter Hyperlink" xfId="418" builtinId="9" hidden="1"/>
    <cellStyle name="Besuchter Hyperlink" xfId="420" builtinId="9" hidden="1"/>
    <cellStyle name="Besuchter Hyperlink" xfId="422" builtinId="9" hidden="1"/>
    <cellStyle name="Besuchter Hyperlink" xfId="424" builtinId="9" hidden="1"/>
    <cellStyle name="Besuchter Hyperlink" xfId="426" builtinId="9" hidden="1"/>
    <cellStyle name="Besuchter Hyperlink" xfId="428" builtinId="9" hidden="1"/>
    <cellStyle name="Besuchter Hyperlink" xfId="430" builtinId="9" hidden="1"/>
    <cellStyle name="Besuchter Hyperlink" xfId="432" builtinId="9" hidden="1"/>
    <cellStyle name="Besuchter Hyperlink" xfId="434" builtinId="9" hidden="1"/>
    <cellStyle name="Besuchter Hyperlink" xfId="436" builtinId="9" hidden="1"/>
    <cellStyle name="Besuchter Hyperlink" xfId="438" builtinId="9" hidden="1"/>
    <cellStyle name="Besuchter Hyperlink" xfId="440" builtinId="9" hidden="1"/>
    <cellStyle name="Besuchter Hyperlink" xfId="442" builtinId="9" hidden="1"/>
    <cellStyle name="Besuchter Hyperlink" xfId="444" builtinId="9" hidden="1"/>
    <cellStyle name="Besuchter Hyperlink" xfId="446" builtinId="9" hidden="1"/>
    <cellStyle name="Besuchter Hyperlink" xfId="448" builtinId="9" hidden="1"/>
    <cellStyle name="Besuchter Hyperlink" xfId="450" builtinId="9" hidden="1"/>
    <cellStyle name="Besuchter Hyperlink" xfId="452" builtinId="9" hidden="1"/>
    <cellStyle name="Besuchter Hyperlink" xfId="454" builtinId="9" hidden="1"/>
    <cellStyle name="Besuchter Hyperlink" xfId="456" builtinId="9" hidden="1"/>
    <cellStyle name="Besuchter Hyperlink" xfId="458" builtinId="9" hidden="1"/>
    <cellStyle name="Besuchter Hyperlink" xfId="460" builtinId="9" hidden="1"/>
    <cellStyle name="Besuchter Hyperlink" xfId="462" builtinId="9" hidden="1"/>
    <cellStyle name="Besuchter Hyperlink" xfId="464" builtinId="9" hidden="1"/>
    <cellStyle name="Besuchter Hyperlink" xfId="466" builtinId="9" hidden="1"/>
    <cellStyle name="Besuchter Hyperlink" xfId="468" builtinId="9" hidden="1"/>
    <cellStyle name="Besuchter Hyperlink" xfId="470" builtinId="9" hidden="1"/>
    <cellStyle name="Besuchter Hyperlink" xfId="472" builtinId="9" hidden="1"/>
    <cellStyle name="Besuchter Hyperlink" xfId="474" builtinId="9" hidden="1"/>
    <cellStyle name="Besuchter Hyperlink" xfId="476" builtinId="9" hidden="1"/>
    <cellStyle name="Besuchter Hyperlink" xfId="478" builtinId="9" hidden="1"/>
    <cellStyle name="Besuchter Hyperlink" xfId="480" builtinId="9" hidden="1"/>
    <cellStyle name="Besuchter Hyperlink" xfId="482" builtinId="9" hidden="1"/>
    <cellStyle name="Besuchter Hyperlink" xfId="484" builtinId="9" hidden="1"/>
    <cellStyle name="Besuchter Hyperlink" xfId="486" builtinId="9" hidden="1"/>
    <cellStyle name="Besuchter Hyperlink" xfId="488" builtinId="9" hidden="1"/>
    <cellStyle name="Besuchter Hyperlink" xfId="490" builtinId="9" hidden="1"/>
    <cellStyle name="Besuchter Hyperlink" xfId="492" builtinId="9" hidden="1"/>
    <cellStyle name="Besuchter Hyperlink" xfId="494" builtinId="9" hidden="1"/>
    <cellStyle name="Besuchter Hyperlink" xfId="496" builtinId="9" hidden="1"/>
    <cellStyle name="Besuchter Hyperlink" xfId="498" builtinId="9" hidden="1"/>
    <cellStyle name="Besuchter Hyperlink" xfId="500" builtinId="9" hidden="1"/>
    <cellStyle name="Besuchter Hyperlink" xfId="502" builtinId="9" hidden="1"/>
    <cellStyle name="Besuchter Hyperlink" xfId="504" builtinId="9" hidden="1"/>
    <cellStyle name="Besuchter Hyperlink" xfId="506" builtinId="9" hidden="1"/>
    <cellStyle name="Besuchter Hyperlink" xfId="508" builtinId="9" hidden="1"/>
    <cellStyle name="Besuchter Hyperlink" xfId="510" builtinId="9" hidden="1"/>
    <cellStyle name="Besuchter Hyperlink" xfId="512" builtinId="9" hidden="1"/>
    <cellStyle name="Besuchter Hyperlink" xfId="514" builtinId="9" hidden="1"/>
    <cellStyle name="Besuchter Hyperlink" xfId="516" builtinId="9" hidden="1"/>
    <cellStyle name="Besuchter Hyperlink" xfId="518" builtinId="9" hidden="1"/>
    <cellStyle name="Besuchter Hyperlink" xfId="520" builtinId="9" hidden="1"/>
    <cellStyle name="Besuchter Hyperlink" xfId="522" builtinId="9" hidden="1"/>
    <cellStyle name="Besuchter Hyperlink" xfId="524" builtinId="9" hidden="1"/>
    <cellStyle name="Besuchter Hyperlink" xfId="526" builtinId="9" hidden="1"/>
    <cellStyle name="Besuchter Hyperlink" xfId="528" builtinId="9" hidden="1"/>
    <cellStyle name="Besuchter Hyperlink" xfId="530" builtinId="9" hidden="1"/>
    <cellStyle name="Besuchter Hyperlink" xfId="532" builtinId="9" hidden="1"/>
    <cellStyle name="Besuchter Hyperlink" xfId="534" builtinId="9" hidden="1"/>
    <cellStyle name="Besuchter Hyperlink" xfId="536" builtinId="9" hidden="1"/>
    <cellStyle name="Besuchter Hyperlink" xfId="538" builtinId="9" hidden="1"/>
    <cellStyle name="Besuchter Hyperlink" xfId="540" builtinId="9" hidden="1"/>
    <cellStyle name="Besuchter Hyperlink" xfId="542" builtinId="9" hidden="1"/>
    <cellStyle name="Besuchter Hyperlink" xfId="544" builtinId="9" hidden="1"/>
    <cellStyle name="Besuchter Hyperlink" xfId="546" builtinId="9" hidden="1"/>
    <cellStyle name="Besuchter Hyperlink" xfId="548" builtinId="9" hidden="1"/>
    <cellStyle name="Besuchter Hyperlink" xfId="550" builtinId="9" hidden="1"/>
    <cellStyle name="Besuchter Hyperlink" xfId="552" builtinId="9" hidden="1"/>
    <cellStyle name="Besuchter Hyperlink" xfId="554" builtinId="9" hidden="1"/>
    <cellStyle name="Besuchter Hyperlink" xfId="556" builtinId="9" hidden="1"/>
    <cellStyle name="Besuchter Hyperlink" xfId="558" builtinId="9" hidden="1"/>
    <cellStyle name="Besuchter Hyperlink" xfId="560" builtinId="9" hidden="1"/>
    <cellStyle name="Besuchter Hyperlink" xfId="562" builtinId="9" hidden="1"/>
    <cellStyle name="Besuchter Hyperlink" xfId="564" builtinId="9" hidden="1"/>
    <cellStyle name="Besuchter Hyperlink" xfId="566" builtinId="9" hidden="1"/>
    <cellStyle name="Besuchter Hyperlink" xfId="568" builtinId="9" hidden="1"/>
    <cellStyle name="Besuchter Hyperlink" xfId="570" builtinId="9" hidden="1"/>
    <cellStyle name="Besuchter Hyperlink" xfId="572" builtinId="9" hidden="1"/>
    <cellStyle name="Besuchter Hyperlink" xfId="574" builtinId="9" hidden="1"/>
    <cellStyle name="Besuchter Hyperlink" xfId="576" builtinId="9" hidden="1"/>
    <cellStyle name="Besuchter Hyperlink" xfId="578" builtinId="9" hidden="1"/>
    <cellStyle name="Besuchter Hyperlink" xfId="580" builtinId="9" hidden="1"/>
    <cellStyle name="Besuchter Hyperlink" xfId="582" builtinId="9" hidden="1"/>
    <cellStyle name="Besuchter Hyperlink" xfId="584" builtinId="9" hidden="1"/>
    <cellStyle name="Besuchter Hyperlink" xfId="586" builtinId="9" hidden="1"/>
    <cellStyle name="Besuchter Hyperlink" xfId="588" builtinId="9" hidden="1"/>
    <cellStyle name="Besuchter Hyperlink" xfId="590" builtinId="9" hidden="1"/>
    <cellStyle name="Besuchter Hyperlink" xfId="592" builtinId="9" hidden="1"/>
    <cellStyle name="Besuchter Hyperlink" xfId="594" builtinId="9" hidden="1"/>
    <cellStyle name="Besuchter Hyperlink" xfId="596" builtinId="9" hidden="1"/>
    <cellStyle name="Besuchter Hyperlink" xfId="598" builtinId="9" hidden="1"/>
    <cellStyle name="Besuchter Hyperlink" xfId="600" builtinId="9" hidden="1"/>
    <cellStyle name="Besuchter Hyperlink" xfId="602" builtinId="9" hidden="1"/>
    <cellStyle name="Besuchter Hyperlink" xfId="604" builtinId="9" hidden="1"/>
    <cellStyle name="Besuchter Hyperlink" xfId="606" builtinId="9" hidden="1"/>
    <cellStyle name="Besuchter Hyperlink" xfId="608" builtinId="9" hidden="1"/>
    <cellStyle name="Besuchter Hyperlink" xfId="610" builtinId="9" hidden="1"/>
    <cellStyle name="Besuchter Hyperlink" xfId="612" builtinId="9" hidden="1"/>
    <cellStyle name="Besuchter Hyperlink" xfId="614" builtinId="9" hidden="1"/>
    <cellStyle name="Besuchter Hyperlink" xfId="616" builtinId="9" hidden="1"/>
    <cellStyle name="Besuchter Hyperlink" xfId="618" builtinId="9" hidden="1"/>
    <cellStyle name="Besuchter Hyperlink" xfId="620" builtinId="9" hidden="1"/>
    <cellStyle name="Besuchter Hyperlink" xfId="622" builtinId="9" hidden="1"/>
    <cellStyle name="Besuchter Hyperlink" xfId="624" builtinId="9" hidden="1"/>
    <cellStyle name="Besuchter Hyperlink" xfId="626" builtinId="9" hidden="1"/>
    <cellStyle name="Besuchter Hyperlink" xfId="628" builtinId="9" hidden="1"/>
    <cellStyle name="Besuchter Hyperlink" xfId="630" builtinId="9" hidden="1"/>
    <cellStyle name="Besuchter Hyperlink" xfId="632" builtinId="9" hidden="1"/>
    <cellStyle name="Besuchter Hyperlink" xfId="634" builtinId="9" hidden="1"/>
    <cellStyle name="Besuchter Hyperlink" xfId="636" builtinId="9" hidden="1"/>
    <cellStyle name="Besuchter Hyperlink" xfId="638" builtinId="9" hidden="1"/>
    <cellStyle name="Besuchter Hyperlink" xfId="640" builtinId="9" hidden="1"/>
    <cellStyle name="Besuchter Hyperlink" xfId="642" builtinId="9" hidden="1"/>
    <cellStyle name="Besuchter Hyperlink" xfId="644" builtinId="9" hidden="1"/>
    <cellStyle name="Besuchter Hyperlink" xfId="646" builtinId="9" hidden="1"/>
    <cellStyle name="Besuchter Hyperlink" xfId="648" builtinId="9" hidden="1"/>
    <cellStyle name="Besuchter Hyperlink" xfId="650" builtinId="9" hidden="1"/>
    <cellStyle name="Besuchter Hyperlink" xfId="652" builtinId="9" hidden="1"/>
    <cellStyle name="Besuchter Hyperlink" xfId="654" builtinId="9" hidden="1"/>
    <cellStyle name="Besuchter Hyperlink" xfId="656" builtinId="9" hidden="1"/>
    <cellStyle name="Besuchter Hyperlink" xfId="658" builtinId="9" hidden="1"/>
    <cellStyle name="Besuchter Hyperlink" xfId="660" builtinId="9" hidden="1"/>
    <cellStyle name="Besuchter Hyperlink" xfId="662" builtinId="9" hidden="1"/>
    <cellStyle name="Besuchter Hyperlink" xfId="664" builtinId="9" hidden="1"/>
    <cellStyle name="Besuchter Hyperlink" xfId="666" builtinId="9" hidden="1"/>
    <cellStyle name="Besuchter Hyperlink" xfId="668" builtinId="9" hidden="1"/>
    <cellStyle name="Besuchter Hyperlink" xfId="670" builtinId="9" hidden="1"/>
    <cellStyle name="Besuchter Hyperlink" xfId="672" builtinId="9" hidden="1"/>
    <cellStyle name="Besuchter Hyperlink" xfId="674" builtinId="9" hidden="1"/>
    <cellStyle name="Besuchter Hyperlink" xfId="676" builtinId="9" hidden="1"/>
    <cellStyle name="Besuchter Hyperlink" xfId="678" builtinId="9" hidden="1"/>
    <cellStyle name="Besuchter Hyperlink" xfId="680" builtinId="9" hidden="1"/>
    <cellStyle name="Besuchter Hyperlink" xfId="682" builtinId="9" hidden="1"/>
    <cellStyle name="Besuchter Hyperlink" xfId="684" builtinId="9" hidden="1"/>
    <cellStyle name="Besuchter Hyperlink" xfId="686" builtinId="9" hidden="1"/>
    <cellStyle name="Besuchter Hyperlink" xfId="688" builtinId="9" hidden="1"/>
    <cellStyle name="Besuchter Hyperlink" xfId="690" builtinId="9" hidden="1"/>
    <cellStyle name="Besuchter Hyperlink" xfId="692" builtinId="9" hidden="1"/>
    <cellStyle name="Besuchter Hyperlink" xfId="694" builtinId="9" hidden="1"/>
    <cellStyle name="Besuchter Hyperlink" xfId="696" builtinId="9" hidden="1"/>
    <cellStyle name="Besuchter Hyperlink" xfId="698" builtinId="9" hidden="1"/>
    <cellStyle name="Besuchter Hyperlink" xfId="700" builtinId="9" hidden="1"/>
    <cellStyle name="Besuchter Hyperlink" xfId="702" builtinId="9" hidden="1"/>
    <cellStyle name="Besuchter Hyperlink" xfId="704" builtinId="9" hidden="1"/>
    <cellStyle name="Besuchter Hyperlink" xfId="706" builtinId="9" hidden="1"/>
    <cellStyle name="Besuchter Hyperlink" xfId="708" builtinId="9" hidden="1"/>
    <cellStyle name="Besuchter Hyperlink" xfId="710" builtinId="9" hidden="1"/>
    <cellStyle name="Besuchter Hyperlink" xfId="712" builtinId="9" hidden="1"/>
    <cellStyle name="Besuchter Hyperlink" xfId="714" builtinId="9" hidden="1"/>
    <cellStyle name="Besuchter Hyperlink" xfId="716" builtinId="9" hidden="1"/>
    <cellStyle name="Besuchter Hyperlink" xfId="718" builtinId="9" hidden="1"/>
    <cellStyle name="Besuchter Hyperlink" xfId="720" builtinId="9" hidden="1"/>
    <cellStyle name="Besuchter Hyperlink" xfId="722" builtinId="9" hidden="1"/>
    <cellStyle name="Besuchter Hyperlink" xfId="724" builtinId="9" hidden="1"/>
    <cellStyle name="Besuchter Hyperlink" xfId="726" builtinId="9" hidden="1"/>
    <cellStyle name="Besuchter Hyperlink" xfId="728" builtinId="9" hidden="1"/>
    <cellStyle name="Besuchter Hyperlink" xfId="730" builtinId="9" hidden="1"/>
    <cellStyle name="Besuchter Hyperlink" xfId="732" builtinId="9" hidden="1"/>
    <cellStyle name="Besuchter Hyperlink" xfId="734" builtinId="9" hidden="1"/>
    <cellStyle name="Besuchter Hyperlink" xfId="736" builtinId="9" hidden="1"/>
    <cellStyle name="Besuchter Hyperlink" xfId="738" builtinId="9" hidden="1"/>
    <cellStyle name="Besuchter Hyperlink" xfId="740" builtinId="9" hidden="1"/>
    <cellStyle name="Besuchter Hyperlink" xfId="742" builtinId="9" hidden="1"/>
    <cellStyle name="Besuchter Hyperlink" xfId="744" builtinId="9" hidden="1"/>
    <cellStyle name="Besuchter Hyperlink" xfId="746" builtinId="9" hidden="1"/>
    <cellStyle name="Besuchter Hyperlink" xfId="748" builtinId="9" hidden="1"/>
    <cellStyle name="Besuchter Hyperlink" xfId="750" builtinId="9" hidden="1"/>
    <cellStyle name="Besuchter Hyperlink" xfId="752" builtinId="9" hidden="1"/>
    <cellStyle name="Besuchter Hyperlink" xfId="754" builtinId="9" hidden="1"/>
    <cellStyle name="Besuchter Hyperlink" xfId="756" builtinId="9" hidden="1"/>
    <cellStyle name="Besuchter Hyperlink" xfId="758" builtinId="9" hidden="1"/>
    <cellStyle name="Besuchter Hyperlink" xfId="760" builtinId="9" hidden="1"/>
    <cellStyle name="Besuchter Hyperlink" xfId="762" builtinId="9" hidden="1"/>
    <cellStyle name="Besuchter Hyperlink" xfId="764" builtinId="9" hidden="1"/>
    <cellStyle name="Besuchter Hyperlink" xfId="766" builtinId="9" hidden="1"/>
    <cellStyle name="Besuchter Hyperlink" xfId="768" builtinId="9" hidden="1"/>
    <cellStyle name="Besuchter Hyperlink" xfId="770" builtinId="9" hidden="1"/>
    <cellStyle name="Besuchter Hyperlink" xfId="772" builtinId="9" hidden="1"/>
    <cellStyle name="Besuchter Hyperlink" xfId="774" builtinId="9" hidden="1"/>
    <cellStyle name="Besuchter Hyperlink" xfId="776" builtinId="9" hidden="1"/>
    <cellStyle name="Besuchter Hyperlink" xfId="778" builtinId="9" hidden="1"/>
    <cellStyle name="Besuchter Hyperlink" xfId="780" builtinId="9" hidden="1"/>
    <cellStyle name="Besuchter Hyperlink" xfId="782" builtinId="9" hidden="1"/>
    <cellStyle name="Besuchter Hyperlink" xfId="784" builtinId="9" hidden="1"/>
    <cellStyle name="Besuchter Hyperlink" xfId="786" builtinId="9" hidden="1"/>
    <cellStyle name="Besuchter Hyperlink" xfId="788" builtinId="9" hidden="1"/>
    <cellStyle name="Besuchter Hyperlink" xfId="790" builtinId="9" hidden="1"/>
    <cellStyle name="Besuchter Hyperlink" xfId="792" builtinId="9" hidden="1"/>
    <cellStyle name="Besuchter Hyperlink" xfId="794" builtinId="9" hidden="1"/>
    <cellStyle name="Besuchter Hyperlink" xfId="796" builtinId="9" hidden="1"/>
    <cellStyle name="Besuchter Hyperlink" xfId="798" builtinId="9" hidden="1"/>
    <cellStyle name="Besuchter Hyperlink" xfId="800" builtinId="9" hidden="1"/>
    <cellStyle name="Besuchter Hyperlink" xfId="802" builtinId="9" hidden="1"/>
    <cellStyle name="Besuchter Hyperlink" xfId="804" builtinId="9" hidden="1"/>
    <cellStyle name="Besuchter Hyperlink" xfId="806" builtinId="9" hidden="1"/>
    <cellStyle name="Besuchter Hyperlink" xfId="808" builtinId="9" hidden="1"/>
    <cellStyle name="Besuchter Hyperlink" xfId="810" builtinId="9" hidden="1"/>
    <cellStyle name="Besuchter Hyperlink" xfId="812" builtinId="9" hidden="1"/>
    <cellStyle name="Besuchter Hyperlink" xfId="814" builtinId="9" hidden="1"/>
    <cellStyle name="Besuchter Hyperlink" xfId="816" builtinId="9" hidden="1"/>
    <cellStyle name="Besuchter Hyperlink" xfId="818" builtinId="9" hidden="1"/>
    <cellStyle name="Besuchter Hyperlink" xfId="820" builtinId="9" hidden="1"/>
    <cellStyle name="Besuchter Hyperlink" xfId="822" builtinId="9" hidden="1"/>
    <cellStyle name="Besuchter Hyperlink" xfId="824" builtinId="9" hidden="1"/>
    <cellStyle name="Besuchter Hyperlink" xfId="826" builtinId="9" hidden="1"/>
    <cellStyle name="Besuchter Hyperlink" xfId="828" builtinId="9" hidden="1"/>
    <cellStyle name="Besuchter Hyperlink" xfId="830" builtinId="9" hidden="1"/>
    <cellStyle name="Besuchter Hyperlink" xfId="832" builtinId="9" hidden="1"/>
    <cellStyle name="Besuchter Hyperlink" xfId="834" builtinId="9" hidden="1"/>
    <cellStyle name="Besuchter Hyperlink" xfId="836" builtinId="9" hidden="1"/>
    <cellStyle name="Besuchter Hyperlink" xfId="838" builtinId="9" hidden="1"/>
    <cellStyle name="Besuchter Hyperlink" xfId="840" builtinId="9" hidden="1"/>
    <cellStyle name="Besuchter Hyperlink" xfId="842" builtinId="9" hidden="1"/>
    <cellStyle name="Besuchter Hyperlink" xfId="844" builtinId="9" hidden="1"/>
    <cellStyle name="Besuchter Hyperlink" xfId="846" builtinId="9" hidden="1"/>
    <cellStyle name="Besuchter Hyperlink" xfId="848" builtinId="9" hidden="1"/>
    <cellStyle name="Besuchter Hyperlink" xfId="850" builtinId="9" hidden="1"/>
    <cellStyle name="Besuchter Hyperlink" xfId="852" builtinId="9" hidden="1"/>
    <cellStyle name="Besuchter Hyperlink" xfId="854" builtinId="9" hidden="1"/>
    <cellStyle name="Besuchter Hyperlink" xfId="856" builtinId="9" hidden="1"/>
    <cellStyle name="Besuchter Hyperlink" xfId="858" builtinId="9" hidden="1"/>
    <cellStyle name="Besuchter Hyperlink" xfId="860" builtinId="9" hidden="1"/>
    <cellStyle name="Besuchter Hyperlink" xfId="862" builtinId="9" hidden="1"/>
    <cellStyle name="Besuchter Hyperlink" xfId="864" builtinId="9" hidden="1"/>
    <cellStyle name="Besuchter Hyperlink" xfId="866" builtinId="9" hidden="1"/>
    <cellStyle name="Besuchter Hyperlink" xfId="868" builtinId="9" hidden="1"/>
    <cellStyle name="Besuchter Hyperlink" xfId="870" builtinId="9" hidden="1"/>
    <cellStyle name="Besuchter Hyperlink" xfId="872" builtinId="9" hidden="1"/>
    <cellStyle name="Besuchter Hyperlink" xfId="874" builtinId="9" hidden="1"/>
    <cellStyle name="Besuchter Hyperlink" xfId="876" builtinId="9" hidden="1"/>
    <cellStyle name="Besuchter Hyperlink" xfId="878" builtinId="9" hidden="1"/>
    <cellStyle name="Besuchter Hyperlink" xfId="880" builtinId="9" hidden="1"/>
    <cellStyle name="Besuchter Hyperlink" xfId="882" builtinId="9" hidden="1"/>
    <cellStyle name="Besuchter Hyperlink" xfId="884" builtinId="9" hidden="1"/>
    <cellStyle name="Besuchter Hyperlink" xfId="886" builtinId="9" hidden="1"/>
    <cellStyle name="Besuchter Hyperlink" xfId="888" builtinId="9" hidden="1"/>
    <cellStyle name="Besuchter Hyperlink" xfId="890" builtinId="9" hidden="1"/>
    <cellStyle name="Besuchter Hyperlink" xfId="892" builtinId="9" hidden="1"/>
    <cellStyle name="Besuchter Hyperlink" xfId="894" builtinId="9" hidden="1"/>
    <cellStyle name="Besuchter Hyperlink" xfId="896" builtinId="9" hidden="1"/>
    <cellStyle name="Besuchter Hyperlink" xfId="898" builtinId="9" hidden="1"/>
    <cellStyle name="Besuchter Hyperlink" xfId="900" builtinId="9" hidden="1"/>
    <cellStyle name="Besuchter Hyperlink" xfId="902" builtinId="9" hidden="1"/>
    <cellStyle name="Besuchter Hyperlink" xfId="904" builtinId="9" hidden="1"/>
    <cellStyle name="Besuchter Hyperlink" xfId="906" builtinId="9" hidden="1"/>
    <cellStyle name="Besuchter Hyperlink" xfId="908" builtinId="9" hidden="1"/>
    <cellStyle name="Besuchter Hyperlink" xfId="910" builtinId="9" hidden="1"/>
    <cellStyle name="Besuchter Hyperlink" xfId="912" builtinId="9" hidden="1"/>
    <cellStyle name="Besuchter Hyperlink" xfId="914" builtinId="9" hidden="1"/>
    <cellStyle name="Besuchter Hyperlink" xfId="916" builtinId="9" hidden="1"/>
    <cellStyle name="Besuchter Hyperlink" xfId="918" builtinId="9" hidden="1"/>
    <cellStyle name="Besuchter Hyperlink" xfId="920" builtinId="9" hidden="1"/>
    <cellStyle name="Besuchter Hyperlink" xfId="922" builtinId="9" hidden="1"/>
    <cellStyle name="Besuchter Hyperlink" xfId="924" builtinId="9" hidden="1"/>
    <cellStyle name="Besuchter Hyperlink" xfId="926" builtinId="9" hidden="1"/>
    <cellStyle name="Besuchter Hyperlink" xfId="928" builtinId="9" hidden="1"/>
    <cellStyle name="Besuchter Hyperlink" xfId="930" builtinId="9" hidden="1"/>
    <cellStyle name="Besuchter Hyperlink" xfId="932" builtinId="9" hidden="1"/>
    <cellStyle name="Besuchter Hyperlink" xfId="934" builtinId="9" hidden="1"/>
    <cellStyle name="Besuchter Hyperlink" xfId="936" builtinId="9" hidden="1"/>
    <cellStyle name="Besuchter Hyperlink" xfId="938" builtinId="9" hidden="1"/>
    <cellStyle name="Besuchter Hyperlink" xfId="940" builtinId="9" hidden="1"/>
    <cellStyle name="Besuchter Hyperlink" xfId="942" builtinId="9" hidden="1"/>
    <cellStyle name="Besuchter Hyperlink" xfId="944" builtinId="9" hidden="1"/>
    <cellStyle name="Besuchter Hyperlink" xfId="946" builtinId="9" hidden="1"/>
    <cellStyle name="Besuchter Hyperlink" xfId="948" builtinId="9" hidden="1"/>
    <cellStyle name="Besuchter Hyperlink" xfId="950" builtinId="9" hidden="1"/>
    <cellStyle name="Besuchter Hyperlink" xfId="952" builtinId="9" hidden="1"/>
    <cellStyle name="Besuchter Hyperlink" xfId="954" builtinId="9" hidden="1"/>
    <cellStyle name="Besuchter Hyperlink" xfId="956" builtinId="9" hidden="1"/>
    <cellStyle name="Besuchter Hyperlink" xfId="958" builtinId="9" hidden="1"/>
    <cellStyle name="Besuchter Hyperlink" xfId="960" builtinId="9" hidden="1"/>
    <cellStyle name="Besuchter Hyperlink" xfId="962" builtinId="9" hidden="1"/>
    <cellStyle name="Besuchter Hyperlink" xfId="964" builtinId="9" hidden="1"/>
    <cellStyle name="Besuchter Hyperlink" xfId="966" builtinId="9" hidden="1"/>
    <cellStyle name="Besuchter Hyperlink" xfId="968" builtinId="9" hidden="1"/>
    <cellStyle name="Besuchter Hyperlink" xfId="970" builtinId="9" hidden="1"/>
    <cellStyle name="Besuchter Hyperlink" xfId="972" builtinId="9" hidden="1"/>
    <cellStyle name="Besuchter Hyperlink" xfId="974" builtinId="9" hidden="1"/>
    <cellStyle name="Besuchter Hyperlink" xfId="976" builtinId="9" hidden="1"/>
    <cellStyle name="Besuchter Hyperlink" xfId="978" builtinId="9" hidden="1"/>
    <cellStyle name="Besuchter Hyperlink" xfId="980" builtinId="9" hidden="1"/>
    <cellStyle name="Besuchter Hyperlink" xfId="982" builtinId="9" hidden="1"/>
    <cellStyle name="Besuchter Hyperlink" xfId="984" builtinId="9" hidden="1"/>
    <cellStyle name="Besuchter Hyperlink" xfId="986" builtinId="9" hidden="1"/>
    <cellStyle name="Besuchter Hyperlink" xfId="988" builtinId="9" hidden="1"/>
    <cellStyle name="Besuchter Hyperlink" xfId="990" builtinId="9" hidden="1"/>
    <cellStyle name="Besuchter Hyperlink" xfId="992" builtinId="9" hidden="1"/>
    <cellStyle name="Besuchter Hyperlink" xfId="994" builtinId="9" hidden="1"/>
    <cellStyle name="Besuchter Hyperlink" xfId="996" builtinId="9" hidden="1"/>
    <cellStyle name="Besuchter Hyperlink" xfId="998" builtinId="9" hidden="1"/>
    <cellStyle name="Besuchter Hyperlink" xfId="1000" builtinId="9" hidden="1"/>
    <cellStyle name="Besuchter Hyperlink" xfId="1002" builtinId="9" hidden="1"/>
    <cellStyle name="Besuchter Hyperlink" xfId="1004" builtinId="9" hidden="1"/>
    <cellStyle name="Besuchter Hyperlink" xfId="1006" builtinId="9" hidden="1"/>
    <cellStyle name="Besuchter Hyperlink" xfId="1008" builtinId="9" hidden="1"/>
    <cellStyle name="Besuchter Hyperlink" xfId="1010" builtinId="9" hidden="1"/>
    <cellStyle name="Besuchter Hyperlink" xfId="1012" builtinId="9" hidden="1"/>
    <cellStyle name="Besuchter Hyperlink" xfId="1014" builtinId="9" hidden="1"/>
    <cellStyle name="Besuchter Hyperlink" xfId="1016" builtinId="9" hidden="1"/>
    <cellStyle name="Besuchter Hyperlink" xfId="1018" builtinId="9" hidden="1"/>
    <cellStyle name="Besuchter Hyperlink" xfId="1020" builtinId="9" hidden="1"/>
    <cellStyle name="Besuchter Hyperlink" xfId="1022" builtinId="9" hidden="1"/>
    <cellStyle name="Besuchter Hyperlink" xfId="1024" builtinId="9" hidden="1"/>
    <cellStyle name="Besuchter Hyperlink" xfId="1026" builtinId="9" hidden="1"/>
    <cellStyle name="Besuchter Hyperlink" xfId="1028" builtinId="9" hidden="1"/>
    <cellStyle name="Besuchter Hyperlink" xfId="1030" builtinId="9" hidden="1"/>
    <cellStyle name="Besuchter Hyperlink" xfId="1032" builtinId="9" hidden="1"/>
    <cellStyle name="Besuchter Hyperlink" xfId="1034" builtinId="9" hidden="1"/>
    <cellStyle name="Besuchter Hyperlink" xfId="1036" builtinId="9" hidden="1"/>
    <cellStyle name="Besuchter Hyperlink" xfId="1038" builtinId="9" hidden="1"/>
    <cellStyle name="Besuchter Hyperlink" xfId="1040" builtinId="9" hidden="1"/>
    <cellStyle name="Besuchter Hyperlink" xfId="1042" builtinId="9" hidden="1"/>
    <cellStyle name="Besuchter Hyperlink" xfId="1044" builtinId="9" hidden="1"/>
    <cellStyle name="Besuchter Hyperlink" xfId="1046" builtinId="9" hidden="1"/>
    <cellStyle name="Besuchter Hyperlink" xfId="1048" builtinId="9" hidden="1"/>
    <cellStyle name="Besuchter Hyperlink" xfId="1050" builtinId="9" hidden="1"/>
    <cellStyle name="Besuchter Hyperlink" xfId="1052" builtinId="9" hidden="1"/>
    <cellStyle name="Besuchter Hyperlink" xfId="1054" builtinId="9" hidden="1"/>
    <cellStyle name="Besuchter Hyperlink" xfId="1056" builtinId="9" hidden="1"/>
    <cellStyle name="Besuchter Hyperlink" xfId="1058" builtinId="9" hidden="1"/>
    <cellStyle name="Besuchter Hyperlink" xfId="1060" builtinId="9" hidden="1"/>
    <cellStyle name="Besuchter Hyperlink" xfId="1062" builtinId="9" hidden="1"/>
    <cellStyle name="Besuchter Hyperlink" xfId="1064" builtinId="9" hidden="1"/>
    <cellStyle name="Besuchter Hyperlink" xfId="1066" builtinId="9" hidden="1"/>
    <cellStyle name="Besuchter Hyperlink" xfId="1068" builtinId="9" hidden="1"/>
    <cellStyle name="Besuchter Hyperlink" xfId="1070" builtinId="9" hidden="1"/>
    <cellStyle name="Besuchter Hyperlink" xfId="1072" builtinId="9" hidden="1"/>
    <cellStyle name="Besuchter Hyperlink" xfId="1074" builtinId="9" hidden="1"/>
    <cellStyle name="Besuchter Hyperlink" xfId="1076" builtinId="9" hidden="1"/>
    <cellStyle name="Besuchter Hyperlink" xfId="1078" builtinId="9" hidden="1"/>
    <cellStyle name="Besuchter Hyperlink" xfId="1080" builtinId="9" hidden="1"/>
    <cellStyle name="Besuchter Hyperlink" xfId="1082" builtinId="9" hidden="1"/>
    <cellStyle name="Besuchter Hyperlink" xfId="1084" builtinId="9" hidden="1"/>
    <cellStyle name="Besuchter Hyperlink" xfId="1086" builtinId="9" hidden="1"/>
    <cellStyle name="Besuchter Hyperlink" xfId="1088" builtinId="9" hidden="1"/>
    <cellStyle name="Besuchter Hyperlink" xfId="1090" builtinId="9" hidden="1"/>
    <cellStyle name="Besuchter Hyperlink" xfId="1092" builtinId="9" hidden="1"/>
    <cellStyle name="Besuchter Hyperlink" xfId="1094" builtinId="9" hidden="1"/>
    <cellStyle name="Besuchter Hyperlink" xfId="1096" builtinId="9" hidden="1"/>
    <cellStyle name="Besuchter Hyperlink" xfId="1098" builtinId="9" hidden="1"/>
    <cellStyle name="Besuchter Hyperlink" xfId="1100" builtinId="9" hidden="1"/>
    <cellStyle name="Besuchter Hyperlink" xfId="1102" builtinId="9" hidden="1"/>
    <cellStyle name="Besuchter Hyperlink" xfId="1104" builtinId="9" hidden="1"/>
    <cellStyle name="Besuchter Hyperlink" xfId="1106" builtinId="9" hidden="1"/>
    <cellStyle name="Besuchter Hyperlink" xfId="1108" builtinId="9" hidden="1"/>
    <cellStyle name="Besuchter Hyperlink" xfId="1110" builtinId="9" hidden="1"/>
    <cellStyle name="Besuchter Hyperlink" xfId="1112" builtinId="9" hidden="1"/>
    <cellStyle name="Besuchter Hyperlink" xfId="1114" builtinId="9" hidden="1"/>
    <cellStyle name="Besuchter Hyperlink" xfId="1116" builtinId="9" hidden="1"/>
    <cellStyle name="Besuchter Hyperlink" xfId="1118" builtinId="9" hidden="1"/>
    <cellStyle name="Besuchter Hyperlink" xfId="1120" builtinId="9" hidden="1"/>
    <cellStyle name="Besuchter Hyperlink" xfId="1122" builtinId="9" hidden="1"/>
    <cellStyle name="Besuchter Hyperlink" xfId="1124" builtinId="9" hidden="1"/>
    <cellStyle name="Besuchter Hyperlink" xfId="1126" builtinId="9" hidden="1"/>
    <cellStyle name="Besuchter Hyperlink" xfId="1128" builtinId="9" hidden="1"/>
    <cellStyle name="Besuchter Hyperlink" xfId="1130" builtinId="9" hidden="1"/>
    <cellStyle name="Besuchter Hyperlink" xfId="1132" builtinId="9" hidden="1"/>
    <cellStyle name="Besuchter Hyperlink" xfId="1134" builtinId="9" hidden="1"/>
    <cellStyle name="Besuchter Hyperlink" xfId="1136" builtinId="9" hidden="1"/>
    <cellStyle name="Besuchter Hyperlink" xfId="1138" builtinId="9" hidden="1"/>
    <cellStyle name="Besuchter Hyperlink" xfId="1140" builtinId="9" hidden="1"/>
    <cellStyle name="Besuchter Hyperlink" xfId="1142" builtinId="9" hidden="1"/>
    <cellStyle name="Besuchter Hyperlink" xfId="1144" builtinId="9" hidden="1"/>
    <cellStyle name="Besuchter Hyperlink" xfId="1146" builtinId="9" hidden="1"/>
    <cellStyle name="Besuchter Hyperlink" xfId="1148" builtinId="9" hidden="1"/>
    <cellStyle name="Besuchter Hyperlink" xfId="1150" builtinId="9" hidden="1"/>
    <cellStyle name="Besuchter Hyperlink" xfId="1152" builtinId="9" hidden="1"/>
    <cellStyle name="Besuchter Hyperlink" xfId="1154" builtinId="9" hidden="1"/>
    <cellStyle name="Besuchter Hyperlink" xfId="1156" builtinId="9" hidden="1"/>
    <cellStyle name="Besuchter Hyperlink" xfId="1158" builtinId="9" hidden="1"/>
    <cellStyle name="Besuchter Hyperlink" xfId="1160" builtinId="9" hidden="1"/>
    <cellStyle name="Besuchter Hyperlink" xfId="1162" builtinId="9" hidden="1"/>
    <cellStyle name="Besuchter Hyperlink" xfId="1164" builtinId="9" hidden="1"/>
    <cellStyle name="Besuchter Hyperlink" xfId="1166" builtinId="9" hidden="1"/>
    <cellStyle name="Besuchter Hyperlink" xfId="1168" builtinId="9" hidden="1"/>
    <cellStyle name="Besuchter Hyperlink" xfId="1170" builtinId="9" hidden="1"/>
    <cellStyle name="Besuchter Hyperlink" xfId="1172" builtinId="9" hidden="1"/>
    <cellStyle name="Besuchter Hyperlink" xfId="1174" builtinId="9" hidden="1"/>
    <cellStyle name="Besuchter Hyperlink" xfId="1176" builtinId="9" hidden="1"/>
    <cellStyle name="Besuchter Hyperlink" xfId="1178" builtinId="9" hidden="1"/>
    <cellStyle name="Besuchter Hyperlink" xfId="1180" builtinId="9" hidden="1"/>
    <cellStyle name="Besuchter Hyperlink" xfId="1182" builtinId="9" hidden="1"/>
    <cellStyle name="Besuchter Hyperlink" xfId="1184" builtinId="9" hidden="1"/>
    <cellStyle name="Besuchter Hyperlink" xfId="1186" builtinId="9" hidden="1"/>
    <cellStyle name="Besuchter Hyperlink" xfId="1188" builtinId="9" hidden="1"/>
    <cellStyle name="Besuchter Hyperlink" xfId="1190" builtinId="9" hidden="1"/>
    <cellStyle name="Besuchter Hyperlink" xfId="1192" builtinId="9" hidden="1"/>
    <cellStyle name="Besuchter Hyperlink" xfId="1194" builtinId="9" hidden="1"/>
    <cellStyle name="Besuchter Hyperlink" xfId="1196" builtinId="9" hidden="1"/>
    <cellStyle name="Besuchter Hyperlink" xfId="1198" builtinId="9" hidden="1"/>
    <cellStyle name="Besuchter Hyperlink" xfId="1200" builtinId="9" hidden="1"/>
    <cellStyle name="Besuchter Hyperlink" xfId="1202" builtinId="9" hidden="1"/>
    <cellStyle name="Besuchter Hyperlink" xfId="1204" builtinId="9" hidden="1"/>
    <cellStyle name="Besuchter Hyperlink" xfId="1206" builtinId="9" hidden="1"/>
    <cellStyle name="Besuchter Hyperlink" xfId="1208" builtinId="9" hidden="1"/>
    <cellStyle name="Besuchter Hyperlink" xfId="1210" builtinId="9" hidden="1"/>
    <cellStyle name="Besuchter Hyperlink" xfId="1212" builtinId="9" hidden="1"/>
    <cellStyle name="Besuchter Hyperlink" xfId="1214" builtinId="9" hidden="1"/>
    <cellStyle name="Besuchter Hyperlink" xfId="1216" builtinId="9" hidden="1"/>
    <cellStyle name="Besuchter Hyperlink" xfId="1218" builtinId="9" hidden="1"/>
    <cellStyle name="Besuchter Hyperlink" xfId="1220" builtinId="9" hidden="1"/>
    <cellStyle name="Besuchter Hyperlink" xfId="1222" builtinId="9" hidden="1"/>
    <cellStyle name="Besuchter Hyperlink" xfId="1224" builtinId="9" hidden="1"/>
    <cellStyle name="Besuchter Hyperlink" xfId="1226" builtinId="9" hidden="1"/>
    <cellStyle name="Besuchter Hyperlink" xfId="1228" builtinId="9" hidden="1"/>
    <cellStyle name="Besuchter Hyperlink" xfId="1230" builtinId="9" hidden="1"/>
    <cellStyle name="Besuchter Hyperlink" xfId="1232" builtinId="9" hidden="1"/>
    <cellStyle name="Besuchter Hyperlink" xfId="1234" builtinId="9" hidden="1"/>
    <cellStyle name="Besuchter Hyperlink" xfId="1236" builtinId="9" hidden="1"/>
    <cellStyle name="Besuchter Hyperlink" xfId="1238" builtinId="9" hidden="1"/>
    <cellStyle name="Besuchter Hyperlink" xfId="1240" builtinId="9" hidden="1"/>
    <cellStyle name="Besuchter Hyperlink" xfId="1242" builtinId="9" hidden="1"/>
    <cellStyle name="Besuchter Hyperlink" xfId="1244" builtinId="9" hidden="1"/>
    <cellStyle name="Besuchter Hyperlink" xfId="1246" builtinId="9" hidden="1"/>
    <cellStyle name="Besuchter Hyperlink" xfId="1248" builtinId="9" hidden="1"/>
    <cellStyle name="Besuchter Hyperlink" xfId="1250" builtinId="9" hidden="1"/>
    <cellStyle name="Besuchter Hyperlink" xfId="1252" builtinId="9" hidden="1"/>
    <cellStyle name="Besuchter Hyperlink" xfId="1254" builtinId="9" hidden="1"/>
    <cellStyle name="Besuchter Hyperlink" xfId="1256" builtinId="9" hidden="1"/>
    <cellStyle name="Besuchter Hyperlink" xfId="1258" builtinId="9" hidden="1"/>
    <cellStyle name="Besuchter Hyperlink" xfId="1260" builtinId="9" hidden="1"/>
    <cellStyle name="Besuchter Hyperlink" xfId="1262" builtinId="9" hidden="1"/>
    <cellStyle name="Besuchter Hyperlink" xfId="1264" builtinId="9" hidden="1"/>
    <cellStyle name="Besuchter Hyperlink" xfId="1266" builtinId="9" hidden="1"/>
    <cellStyle name="Besuchter Hyperlink" xfId="1268" builtinId="9" hidden="1"/>
    <cellStyle name="Besuchter Hyperlink" xfId="1270" builtinId="9" hidden="1"/>
    <cellStyle name="Besuchter Hyperlink" xfId="1272" builtinId="9" hidden="1"/>
    <cellStyle name="Besuchter Hyperlink" xfId="1274" builtinId="9" hidden="1"/>
    <cellStyle name="Besuchter Hyperlink" xfId="1276" builtinId="9" hidden="1"/>
    <cellStyle name="Besuchter Hyperlink" xfId="1278" builtinId="9" hidden="1"/>
    <cellStyle name="Besuchter Hyperlink" xfId="1280" builtinId="9" hidden="1"/>
    <cellStyle name="Besuchter Hyperlink" xfId="1282" builtinId="9" hidden="1"/>
    <cellStyle name="Besuchter Hyperlink" xfId="1284" builtinId="9" hidden="1"/>
    <cellStyle name="Besuchter Hyperlink" xfId="1286" builtinId="9" hidden="1"/>
    <cellStyle name="Besuchter Hyperlink" xfId="1288" builtinId="9" hidden="1"/>
    <cellStyle name="Besuchter Hyperlink" xfId="1290" builtinId="9" hidden="1"/>
    <cellStyle name="Besuchter Hyperlink" xfId="1292" builtinId="9" hidden="1"/>
    <cellStyle name="Besuchter Hyperlink" xfId="1294" builtinId="9" hidden="1"/>
    <cellStyle name="Besuchter Hyperlink" xfId="1296" builtinId="9" hidden="1"/>
    <cellStyle name="Besuchter Hyperlink" xfId="1298" builtinId="9" hidden="1"/>
    <cellStyle name="Besuchter Hyperlink" xfId="1300" builtinId="9" hidden="1"/>
    <cellStyle name="Besuchter Hyperlink" xfId="1302" builtinId="9" hidden="1"/>
    <cellStyle name="Besuchter Hyperlink" xfId="1304" builtinId="9" hidden="1"/>
    <cellStyle name="Besuchter Hyperlink" xfId="1306" builtinId="9" hidden="1"/>
    <cellStyle name="Besuchter Hyperlink" xfId="1308" builtinId="9" hidden="1"/>
    <cellStyle name="Besuchter Hyperlink" xfId="1310" builtinId="9" hidden="1"/>
    <cellStyle name="Besuchter Hyperlink" xfId="1312" builtinId="9" hidden="1"/>
    <cellStyle name="Besuchter Hyperlink" xfId="1314" builtinId="9" hidden="1"/>
    <cellStyle name="Besuchter Hyperlink" xfId="1316" builtinId="9" hidden="1"/>
    <cellStyle name="Besuchter Hyperlink" xfId="1318" builtinId="9" hidden="1"/>
    <cellStyle name="Besuchter Hyperlink" xfId="1320" builtinId="9" hidden="1"/>
    <cellStyle name="Besuchter Hyperlink" xfId="1322" builtinId="9" hidden="1"/>
    <cellStyle name="Besuchter Hyperlink" xfId="1324" builtinId="9" hidden="1"/>
    <cellStyle name="Besuchter Hyperlink" xfId="1326" builtinId="9" hidden="1"/>
    <cellStyle name="Besuchter Hyperlink" xfId="1328" builtinId="9" hidden="1"/>
    <cellStyle name="Besuchter Hyperlink" xfId="1330" builtinId="9" hidden="1"/>
    <cellStyle name="Besuchter Hyperlink" xfId="1332" builtinId="9" hidden="1"/>
    <cellStyle name="Besuchter Hyperlink" xfId="1334" builtinId="9" hidden="1"/>
    <cellStyle name="Besuchter Hyperlink" xfId="1336" builtinId="9" hidden="1"/>
    <cellStyle name="Besuchter Hyperlink" xfId="1338" builtinId="9" hidden="1"/>
    <cellStyle name="Besuchter Hyperlink" xfId="1340" builtinId="9" hidden="1"/>
    <cellStyle name="Besuchter Hyperlink" xfId="1342" builtinId="9" hidden="1"/>
    <cellStyle name="Besuchter Hyperlink" xfId="1344" builtinId="9" hidden="1"/>
    <cellStyle name="Besuchter Hyperlink" xfId="1346" builtinId="9" hidden="1"/>
    <cellStyle name="Besuchter Hyperlink" xfId="1348" builtinId="9" hidden="1"/>
    <cellStyle name="Besuchter Hyperlink" xfId="135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Link" xfId="365" builtinId="8" hidden="1"/>
    <cellStyle name="Link" xfId="367" builtinId="8" hidden="1"/>
    <cellStyle name="Link" xfId="369" builtinId="8" hidden="1"/>
    <cellStyle name="Link" xfId="371" builtinId="8" hidden="1"/>
    <cellStyle name="Link" xfId="373" builtinId="8" hidden="1"/>
    <cellStyle name="Link" xfId="375" builtinId="8" hidden="1"/>
    <cellStyle name="Link" xfId="377" builtinId="8" hidden="1"/>
    <cellStyle name="Link" xfId="379" builtinId="8" hidden="1"/>
    <cellStyle name="Link" xfId="381" builtinId="8" hidden="1"/>
    <cellStyle name="Link" xfId="383" builtinId="8" hidden="1"/>
    <cellStyle name="Link" xfId="385" builtinId="8" hidden="1"/>
    <cellStyle name="Link" xfId="387" builtinId="8" hidden="1"/>
    <cellStyle name="Link" xfId="389" builtinId="8" hidden="1"/>
    <cellStyle name="Link" xfId="391" builtinId="8" hidden="1"/>
    <cellStyle name="Link" xfId="393" builtinId="8" hidden="1"/>
    <cellStyle name="Link" xfId="395" builtinId="8" hidden="1"/>
    <cellStyle name="Link" xfId="397" builtinId="8" hidden="1"/>
    <cellStyle name="Link" xfId="399" builtinId="8" hidden="1"/>
    <cellStyle name="Link" xfId="401" builtinId="8" hidden="1"/>
    <cellStyle name="Link" xfId="403" builtinId="8" hidden="1"/>
    <cellStyle name="Link" xfId="405" builtinId="8" hidden="1"/>
    <cellStyle name="Link" xfId="407" builtinId="8" hidden="1"/>
    <cellStyle name="Link" xfId="409" builtinId="8" hidden="1"/>
    <cellStyle name="Link" xfId="411" builtinId="8" hidden="1"/>
    <cellStyle name="Link" xfId="413" builtinId="8" hidden="1"/>
    <cellStyle name="Link" xfId="415" builtinId="8" hidden="1"/>
    <cellStyle name="Link" xfId="417" builtinId="8" hidden="1"/>
    <cellStyle name="Link" xfId="419" builtinId="8" hidden="1"/>
    <cellStyle name="Link" xfId="421" builtinId="8" hidden="1"/>
    <cellStyle name="Link" xfId="423" builtinId="8" hidden="1"/>
    <cellStyle name="Link" xfId="425" builtinId="8" hidden="1"/>
    <cellStyle name="Link" xfId="427" builtinId="8" hidden="1"/>
    <cellStyle name="Link" xfId="429" builtinId="8" hidden="1"/>
    <cellStyle name="Link" xfId="431" builtinId="8" hidden="1"/>
    <cellStyle name="Link" xfId="433" builtinId="8" hidden="1"/>
    <cellStyle name="Link" xfId="435" builtinId="8" hidden="1"/>
    <cellStyle name="Link" xfId="437" builtinId="8" hidden="1"/>
    <cellStyle name="Link" xfId="439" builtinId="8" hidden="1"/>
    <cellStyle name="Link" xfId="441" builtinId="8" hidden="1"/>
    <cellStyle name="Link" xfId="443" builtinId="8" hidden="1"/>
    <cellStyle name="Link" xfId="445"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 xfId="535" builtinId="8" hidden="1"/>
    <cellStyle name="Link" xfId="537" builtinId="8" hidden="1"/>
    <cellStyle name="Link" xfId="539" builtinId="8" hidden="1"/>
    <cellStyle name="Link" xfId="541" builtinId="8" hidden="1"/>
    <cellStyle name="Link" xfId="543" builtinId="8" hidden="1"/>
    <cellStyle name="Link" xfId="545" builtinId="8" hidden="1"/>
    <cellStyle name="Link" xfId="547" builtinId="8" hidden="1"/>
    <cellStyle name="Link" xfId="549" builtinId="8" hidden="1"/>
    <cellStyle name="Link" xfId="551" builtinId="8" hidden="1"/>
    <cellStyle name="Link" xfId="553" builtinId="8" hidden="1"/>
    <cellStyle name="Link" xfId="555" builtinId="8" hidden="1"/>
    <cellStyle name="Link" xfId="557" builtinId="8" hidden="1"/>
    <cellStyle name="Link" xfId="559" builtinId="8" hidden="1"/>
    <cellStyle name="Link" xfId="561" builtinId="8" hidden="1"/>
    <cellStyle name="Link" xfId="563" builtinId="8" hidden="1"/>
    <cellStyle name="Link" xfId="565" builtinId="8" hidden="1"/>
    <cellStyle name="Link" xfId="567" builtinId="8" hidden="1"/>
    <cellStyle name="Link" xfId="569" builtinId="8" hidden="1"/>
    <cellStyle name="Link" xfId="571" builtinId="8" hidden="1"/>
    <cellStyle name="Link" xfId="573" builtinId="8" hidden="1"/>
    <cellStyle name="Link" xfId="575" builtinId="8" hidden="1"/>
    <cellStyle name="Link" xfId="577" builtinId="8" hidden="1"/>
    <cellStyle name="Link" xfId="579" builtinId="8" hidden="1"/>
    <cellStyle name="Link" xfId="581" builtinId="8" hidden="1"/>
    <cellStyle name="Link" xfId="583" builtinId="8" hidden="1"/>
    <cellStyle name="Link" xfId="585" builtinId="8" hidden="1"/>
    <cellStyle name="Link" xfId="587" builtinId="8" hidden="1"/>
    <cellStyle name="Link" xfId="589" builtinId="8" hidden="1"/>
    <cellStyle name="Link" xfId="591" builtinId="8" hidden="1"/>
    <cellStyle name="Link" xfId="593" builtinId="8" hidden="1"/>
    <cellStyle name="Link" xfId="595" builtinId="8" hidden="1"/>
    <cellStyle name="Link" xfId="597" builtinId="8" hidden="1"/>
    <cellStyle name="Link" xfId="599" builtinId="8" hidden="1"/>
    <cellStyle name="Link" xfId="601" builtinId="8" hidden="1"/>
    <cellStyle name="Link" xfId="603" builtinId="8" hidden="1"/>
    <cellStyle name="Link" xfId="605" builtinId="8" hidden="1"/>
    <cellStyle name="Link" xfId="607" builtinId="8" hidden="1"/>
    <cellStyle name="Link" xfId="609" builtinId="8" hidden="1"/>
    <cellStyle name="Link" xfId="611" builtinId="8" hidden="1"/>
    <cellStyle name="Link" xfId="613" builtinId="8" hidden="1"/>
    <cellStyle name="Link" xfId="615" builtinId="8" hidden="1"/>
    <cellStyle name="Link" xfId="617" builtinId="8" hidden="1"/>
    <cellStyle name="Link" xfId="619" builtinId="8" hidden="1"/>
    <cellStyle name="Link" xfId="621" builtinId="8" hidden="1"/>
    <cellStyle name="Link" xfId="623" builtinId="8" hidden="1"/>
    <cellStyle name="Link" xfId="625" builtinId="8" hidden="1"/>
    <cellStyle name="Link" xfId="627" builtinId="8" hidden="1"/>
    <cellStyle name="Link" xfId="629" builtinId="8" hidden="1"/>
    <cellStyle name="Link" xfId="631" builtinId="8" hidden="1"/>
    <cellStyle name="Link" xfId="633" builtinId="8" hidden="1"/>
    <cellStyle name="Link" xfId="635" builtinId="8" hidden="1"/>
    <cellStyle name="Link" xfId="637" builtinId="8" hidden="1"/>
    <cellStyle name="Link" xfId="639" builtinId="8" hidden="1"/>
    <cellStyle name="Link" xfId="641" builtinId="8" hidden="1"/>
    <cellStyle name="Link" xfId="643" builtinId="8" hidden="1"/>
    <cellStyle name="Link" xfId="645" builtinId="8" hidden="1"/>
    <cellStyle name="Link" xfId="647" builtinId="8" hidden="1"/>
    <cellStyle name="Link" xfId="649" builtinId="8" hidden="1"/>
    <cellStyle name="Link" xfId="651" builtinId="8" hidden="1"/>
    <cellStyle name="Link" xfId="653" builtinId="8" hidden="1"/>
    <cellStyle name="Link" xfId="655" builtinId="8" hidden="1"/>
    <cellStyle name="Link" xfId="657" builtinId="8" hidden="1"/>
    <cellStyle name="Link" xfId="659" builtinId="8" hidden="1"/>
    <cellStyle name="Link" xfId="661" builtinId="8" hidden="1"/>
    <cellStyle name="Link" xfId="663" builtinId="8" hidden="1"/>
    <cellStyle name="Link" xfId="665" builtinId="8" hidden="1"/>
    <cellStyle name="Link" xfId="667" builtinId="8" hidden="1"/>
    <cellStyle name="Link" xfId="669" builtinId="8" hidden="1"/>
    <cellStyle name="Link" xfId="671" builtinId="8" hidden="1"/>
    <cellStyle name="Link" xfId="673" builtinId="8" hidden="1"/>
    <cellStyle name="Link" xfId="675" builtinId="8" hidden="1"/>
    <cellStyle name="Link" xfId="677" builtinId="8" hidden="1"/>
    <cellStyle name="Link" xfId="679" builtinId="8" hidden="1"/>
    <cellStyle name="Link" xfId="681" builtinId="8" hidden="1"/>
    <cellStyle name="Link" xfId="683" builtinId="8" hidden="1"/>
    <cellStyle name="Link" xfId="685" builtinId="8" hidden="1"/>
    <cellStyle name="Link" xfId="687" builtinId="8" hidden="1"/>
    <cellStyle name="Link" xfId="689" builtinId="8" hidden="1"/>
    <cellStyle name="Link" xfId="691" builtinId="8" hidden="1"/>
    <cellStyle name="Link" xfId="693" builtinId="8" hidden="1"/>
    <cellStyle name="Link" xfId="695" builtinId="8" hidden="1"/>
    <cellStyle name="Link" xfId="697" builtinId="8" hidden="1"/>
    <cellStyle name="Link" xfId="699" builtinId="8" hidden="1"/>
    <cellStyle name="Link" xfId="701" builtinId="8" hidden="1"/>
    <cellStyle name="Link" xfId="703" builtinId="8" hidden="1"/>
    <cellStyle name="Link" xfId="705" builtinId="8" hidden="1"/>
    <cellStyle name="Link" xfId="707" builtinId="8" hidden="1"/>
    <cellStyle name="Link" xfId="709" builtinId="8" hidden="1"/>
    <cellStyle name="Link" xfId="711" builtinId="8" hidden="1"/>
    <cellStyle name="Link" xfId="713" builtinId="8" hidden="1"/>
    <cellStyle name="Link" xfId="715" builtinId="8" hidden="1"/>
    <cellStyle name="Link" xfId="717" builtinId="8" hidden="1"/>
    <cellStyle name="Link" xfId="719" builtinId="8" hidden="1"/>
    <cellStyle name="Link" xfId="721" builtinId="8" hidden="1"/>
    <cellStyle name="Link" xfId="723" builtinId="8" hidden="1"/>
    <cellStyle name="Link" xfId="725" builtinId="8" hidden="1"/>
    <cellStyle name="Link" xfId="727" builtinId="8" hidden="1"/>
    <cellStyle name="Link" xfId="729" builtinId="8" hidden="1"/>
    <cellStyle name="Link" xfId="731" builtinId="8" hidden="1"/>
    <cellStyle name="Link" xfId="733" builtinId="8" hidden="1"/>
    <cellStyle name="Link" xfId="735" builtinId="8" hidden="1"/>
    <cellStyle name="Link" xfId="737" builtinId="8" hidden="1"/>
    <cellStyle name="Link" xfId="739" builtinId="8" hidden="1"/>
    <cellStyle name="Link" xfId="741" builtinId="8" hidden="1"/>
    <cellStyle name="Link" xfId="743" builtinId="8" hidden="1"/>
    <cellStyle name="Link" xfId="745" builtinId="8" hidden="1"/>
    <cellStyle name="Link" xfId="747" builtinId="8" hidden="1"/>
    <cellStyle name="Link" xfId="749" builtinId="8" hidden="1"/>
    <cellStyle name="Link" xfId="751" builtinId="8" hidden="1"/>
    <cellStyle name="Link" xfId="753" builtinId="8" hidden="1"/>
    <cellStyle name="Link" xfId="755" builtinId="8" hidden="1"/>
    <cellStyle name="Link" xfId="757" builtinId="8" hidden="1"/>
    <cellStyle name="Link" xfId="759" builtinId="8" hidden="1"/>
    <cellStyle name="Link" xfId="761" builtinId="8" hidden="1"/>
    <cellStyle name="Link" xfId="763" builtinId="8" hidden="1"/>
    <cellStyle name="Link" xfId="765" builtinId="8" hidden="1"/>
    <cellStyle name="Link" xfId="767" builtinId="8" hidden="1"/>
    <cellStyle name="Link" xfId="769" builtinId="8" hidden="1"/>
    <cellStyle name="Link" xfId="771" builtinId="8" hidden="1"/>
    <cellStyle name="Link" xfId="773" builtinId="8" hidden="1"/>
    <cellStyle name="Link" xfId="775" builtinId="8" hidden="1"/>
    <cellStyle name="Link" xfId="777" builtinId="8" hidden="1"/>
    <cellStyle name="Link" xfId="779" builtinId="8" hidden="1"/>
    <cellStyle name="Link" xfId="781" builtinId="8" hidden="1"/>
    <cellStyle name="Link" xfId="783" builtinId="8" hidden="1"/>
    <cellStyle name="Link" xfId="785" builtinId="8" hidden="1"/>
    <cellStyle name="Link" xfId="787" builtinId="8" hidden="1"/>
    <cellStyle name="Link" xfId="789" builtinId="8" hidden="1"/>
    <cellStyle name="Link" xfId="791" builtinId="8" hidden="1"/>
    <cellStyle name="Link" xfId="793" builtinId="8" hidden="1"/>
    <cellStyle name="Link" xfId="795" builtinId="8" hidden="1"/>
    <cellStyle name="Link" xfId="797" builtinId="8" hidden="1"/>
    <cellStyle name="Link" xfId="799" builtinId="8" hidden="1"/>
    <cellStyle name="Link" xfId="801" builtinId="8" hidden="1"/>
    <cellStyle name="Link" xfId="803" builtinId="8" hidden="1"/>
    <cellStyle name="Link" xfId="805" builtinId="8" hidden="1"/>
    <cellStyle name="Link" xfId="807" builtinId="8" hidden="1"/>
    <cellStyle name="Link" xfId="809" builtinId="8" hidden="1"/>
    <cellStyle name="Link" xfId="811" builtinId="8" hidden="1"/>
    <cellStyle name="Link" xfId="813" builtinId="8" hidden="1"/>
    <cellStyle name="Link" xfId="815" builtinId="8" hidden="1"/>
    <cellStyle name="Link" xfId="817" builtinId="8" hidden="1"/>
    <cellStyle name="Link" xfId="819" builtinId="8" hidden="1"/>
    <cellStyle name="Link" xfId="821" builtinId="8" hidden="1"/>
    <cellStyle name="Link" xfId="823" builtinId="8" hidden="1"/>
    <cellStyle name="Link" xfId="825" builtinId="8" hidden="1"/>
    <cellStyle name="Link" xfId="827" builtinId="8" hidden="1"/>
    <cellStyle name="Link" xfId="829" builtinId="8" hidden="1"/>
    <cellStyle name="Link" xfId="831" builtinId="8" hidden="1"/>
    <cellStyle name="Link" xfId="833" builtinId="8" hidden="1"/>
    <cellStyle name="Link" xfId="835" builtinId="8" hidden="1"/>
    <cellStyle name="Link" xfId="837" builtinId="8" hidden="1"/>
    <cellStyle name="Link" xfId="839" builtinId="8" hidden="1"/>
    <cellStyle name="Link" xfId="841" builtinId="8" hidden="1"/>
    <cellStyle name="Link" xfId="843" builtinId="8" hidden="1"/>
    <cellStyle name="Link" xfId="845" builtinId="8" hidden="1"/>
    <cellStyle name="Link" xfId="847" builtinId="8" hidden="1"/>
    <cellStyle name="Link" xfId="849" builtinId="8" hidden="1"/>
    <cellStyle name="Link" xfId="851" builtinId="8" hidden="1"/>
    <cellStyle name="Link" xfId="853" builtinId="8" hidden="1"/>
    <cellStyle name="Link" xfId="855" builtinId="8" hidden="1"/>
    <cellStyle name="Link" xfId="857" builtinId="8" hidden="1"/>
    <cellStyle name="Link" xfId="859" builtinId="8" hidden="1"/>
    <cellStyle name="Link" xfId="861" builtinId="8" hidden="1"/>
    <cellStyle name="Link" xfId="863" builtinId="8" hidden="1"/>
    <cellStyle name="Link" xfId="865" builtinId="8" hidden="1"/>
    <cellStyle name="Link" xfId="867" builtinId="8" hidden="1"/>
    <cellStyle name="Link" xfId="869" builtinId="8" hidden="1"/>
    <cellStyle name="Link" xfId="871" builtinId="8" hidden="1"/>
    <cellStyle name="Link" xfId="873" builtinId="8" hidden="1"/>
    <cellStyle name="Link" xfId="875" builtinId="8" hidden="1"/>
    <cellStyle name="Link" xfId="877" builtinId="8" hidden="1"/>
    <cellStyle name="Link" xfId="879" builtinId="8" hidden="1"/>
    <cellStyle name="Link" xfId="881" builtinId="8" hidden="1"/>
    <cellStyle name="Link" xfId="883" builtinId="8" hidden="1"/>
    <cellStyle name="Link" xfId="885" builtinId="8" hidden="1"/>
    <cellStyle name="Link" xfId="887" builtinId="8" hidden="1"/>
    <cellStyle name="Link" xfId="889" builtinId="8" hidden="1"/>
    <cellStyle name="Link" xfId="891" builtinId="8" hidden="1"/>
    <cellStyle name="Link" xfId="893" builtinId="8" hidden="1"/>
    <cellStyle name="Link" xfId="895" builtinId="8" hidden="1"/>
    <cellStyle name="Link" xfId="897" builtinId="8" hidden="1"/>
    <cellStyle name="Link" xfId="899" builtinId="8" hidden="1"/>
    <cellStyle name="Link" xfId="901" builtinId="8" hidden="1"/>
    <cellStyle name="Link" xfId="903" builtinId="8" hidden="1"/>
    <cellStyle name="Link" xfId="905" builtinId="8" hidden="1"/>
    <cellStyle name="Link" xfId="907" builtinId="8" hidden="1"/>
    <cellStyle name="Link" xfId="909" builtinId="8" hidden="1"/>
    <cellStyle name="Link" xfId="911" builtinId="8" hidden="1"/>
    <cellStyle name="Link" xfId="913" builtinId="8" hidden="1"/>
    <cellStyle name="Link" xfId="915" builtinId="8" hidden="1"/>
    <cellStyle name="Link" xfId="917" builtinId="8" hidden="1"/>
    <cellStyle name="Link" xfId="919" builtinId="8" hidden="1"/>
    <cellStyle name="Link" xfId="921" builtinId="8" hidden="1"/>
    <cellStyle name="Link" xfId="923" builtinId="8" hidden="1"/>
    <cellStyle name="Link" xfId="925" builtinId="8" hidden="1"/>
    <cellStyle name="Link" xfId="927" builtinId="8" hidden="1"/>
    <cellStyle name="Link" xfId="929" builtinId="8" hidden="1"/>
    <cellStyle name="Link" xfId="931" builtinId="8" hidden="1"/>
    <cellStyle name="Link" xfId="933" builtinId="8" hidden="1"/>
    <cellStyle name="Link" xfId="935" builtinId="8" hidden="1"/>
    <cellStyle name="Link" xfId="937" builtinId="8" hidden="1"/>
    <cellStyle name="Link" xfId="939" builtinId="8" hidden="1"/>
    <cellStyle name="Link" xfId="941" builtinId="8" hidden="1"/>
    <cellStyle name="Link" xfId="943" builtinId="8" hidden="1"/>
    <cellStyle name="Link" xfId="945" builtinId="8" hidden="1"/>
    <cellStyle name="Link" xfId="947" builtinId="8" hidden="1"/>
    <cellStyle name="Link" xfId="949" builtinId="8" hidden="1"/>
    <cellStyle name="Link" xfId="951" builtinId="8" hidden="1"/>
    <cellStyle name="Link" xfId="953" builtinId="8" hidden="1"/>
    <cellStyle name="Link" xfId="955" builtinId="8" hidden="1"/>
    <cellStyle name="Link" xfId="957" builtinId="8" hidden="1"/>
    <cellStyle name="Link" xfId="959" builtinId="8" hidden="1"/>
    <cellStyle name="Link" xfId="961" builtinId="8" hidden="1"/>
    <cellStyle name="Link" xfId="963" builtinId="8" hidden="1"/>
    <cellStyle name="Link" xfId="965" builtinId="8" hidden="1"/>
    <cellStyle name="Link" xfId="967" builtinId="8" hidden="1"/>
    <cellStyle name="Link" xfId="969" builtinId="8" hidden="1"/>
    <cellStyle name="Link" xfId="971" builtinId="8" hidden="1"/>
    <cellStyle name="Link" xfId="973" builtinId="8" hidden="1"/>
    <cellStyle name="Link" xfId="975" builtinId="8" hidden="1"/>
    <cellStyle name="Link" xfId="977" builtinId="8" hidden="1"/>
    <cellStyle name="Link" xfId="979" builtinId="8" hidden="1"/>
    <cellStyle name="Link" xfId="981" builtinId="8" hidden="1"/>
    <cellStyle name="Link" xfId="983" builtinId="8" hidden="1"/>
    <cellStyle name="Link" xfId="985" builtinId="8" hidden="1"/>
    <cellStyle name="Link" xfId="987" builtinId="8" hidden="1"/>
    <cellStyle name="Link" xfId="989" builtinId="8" hidden="1"/>
    <cellStyle name="Link" xfId="991" builtinId="8" hidden="1"/>
    <cellStyle name="Link" xfId="993" builtinId="8" hidden="1"/>
    <cellStyle name="Link" xfId="995" builtinId="8" hidden="1"/>
    <cellStyle name="Link" xfId="997" builtinId="8" hidden="1"/>
    <cellStyle name="Link" xfId="999" builtinId="8" hidden="1"/>
    <cellStyle name="Link" xfId="1001" builtinId="8" hidden="1"/>
    <cellStyle name="Link" xfId="1003" builtinId="8" hidden="1"/>
    <cellStyle name="Link" xfId="1005" builtinId="8" hidden="1"/>
    <cellStyle name="Link" xfId="1007" builtinId="8" hidden="1"/>
    <cellStyle name="Link" xfId="1009" builtinId="8" hidden="1"/>
    <cellStyle name="Link" xfId="1011" builtinId="8" hidden="1"/>
    <cellStyle name="Link" xfId="1013" builtinId="8" hidden="1"/>
    <cellStyle name="Link" xfId="1015" builtinId="8" hidden="1"/>
    <cellStyle name="Link" xfId="1017" builtinId="8" hidden="1"/>
    <cellStyle name="Link" xfId="1019" builtinId="8" hidden="1"/>
    <cellStyle name="Link" xfId="1021" builtinId="8" hidden="1"/>
    <cellStyle name="Link" xfId="1023" builtinId="8" hidden="1"/>
    <cellStyle name="Link" xfId="1025" builtinId="8" hidden="1"/>
    <cellStyle name="Link" xfId="1027" builtinId="8" hidden="1"/>
    <cellStyle name="Link" xfId="1029" builtinId="8" hidden="1"/>
    <cellStyle name="Link" xfId="1031" builtinId="8" hidden="1"/>
    <cellStyle name="Link" xfId="1033" builtinId="8" hidden="1"/>
    <cellStyle name="Link" xfId="1035" builtinId="8" hidden="1"/>
    <cellStyle name="Link" xfId="1037" builtinId="8" hidden="1"/>
    <cellStyle name="Link" xfId="1039" builtinId="8" hidden="1"/>
    <cellStyle name="Link" xfId="1041" builtinId="8" hidden="1"/>
    <cellStyle name="Link" xfId="1043" builtinId="8" hidden="1"/>
    <cellStyle name="Link" xfId="1045" builtinId="8" hidden="1"/>
    <cellStyle name="Link" xfId="1047" builtinId="8" hidden="1"/>
    <cellStyle name="Link" xfId="1049" builtinId="8" hidden="1"/>
    <cellStyle name="Link" xfId="1051" builtinId="8" hidden="1"/>
    <cellStyle name="Link" xfId="1053" builtinId="8" hidden="1"/>
    <cellStyle name="Link" xfId="1055" builtinId="8" hidden="1"/>
    <cellStyle name="Link" xfId="1057" builtinId="8" hidden="1"/>
    <cellStyle name="Link" xfId="1059" builtinId="8" hidden="1"/>
    <cellStyle name="Link" xfId="1061" builtinId="8" hidden="1"/>
    <cellStyle name="Link" xfId="1063" builtinId="8" hidden="1"/>
    <cellStyle name="Link" xfId="1065" builtinId="8" hidden="1"/>
    <cellStyle name="Link" xfId="1067" builtinId="8" hidden="1"/>
    <cellStyle name="Link" xfId="1069" builtinId="8" hidden="1"/>
    <cellStyle name="Link" xfId="1071" builtinId="8" hidden="1"/>
    <cellStyle name="Link" xfId="1073" builtinId="8" hidden="1"/>
    <cellStyle name="Link" xfId="1075" builtinId="8" hidden="1"/>
    <cellStyle name="Link" xfId="1077" builtinId="8" hidden="1"/>
    <cellStyle name="Link" xfId="1079" builtinId="8" hidden="1"/>
    <cellStyle name="Link" xfId="1081" builtinId="8" hidden="1"/>
    <cellStyle name="Link" xfId="1083" builtinId="8" hidden="1"/>
    <cellStyle name="Link" xfId="1085" builtinId="8" hidden="1"/>
    <cellStyle name="Link" xfId="1087" builtinId="8" hidden="1"/>
    <cellStyle name="Link" xfId="1089" builtinId="8" hidden="1"/>
    <cellStyle name="Link" xfId="1091" builtinId="8" hidden="1"/>
    <cellStyle name="Link" xfId="1093" builtinId="8" hidden="1"/>
    <cellStyle name="Link" xfId="1095" builtinId="8" hidden="1"/>
    <cellStyle name="Link" xfId="1097" builtinId="8" hidden="1"/>
    <cellStyle name="Link" xfId="1099" builtinId="8" hidden="1"/>
    <cellStyle name="Link" xfId="1101" builtinId="8" hidden="1"/>
    <cellStyle name="Link" xfId="1103" builtinId="8" hidden="1"/>
    <cellStyle name="Link" xfId="1105" builtinId="8" hidden="1"/>
    <cellStyle name="Link" xfId="1107" builtinId="8" hidden="1"/>
    <cellStyle name="Link" xfId="1109" builtinId="8" hidden="1"/>
    <cellStyle name="Link" xfId="1111" builtinId="8" hidden="1"/>
    <cellStyle name="Link" xfId="1113" builtinId="8" hidden="1"/>
    <cellStyle name="Link" xfId="1115" builtinId="8" hidden="1"/>
    <cellStyle name="Link" xfId="1117" builtinId="8" hidden="1"/>
    <cellStyle name="Link" xfId="1119" builtinId="8" hidden="1"/>
    <cellStyle name="Link" xfId="1121" builtinId="8" hidden="1"/>
    <cellStyle name="Link" xfId="1123" builtinId="8" hidden="1"/>
    <cellStyle name="Link" xfId="1125" builtinId="8" hidden="1"/>
    <cellStyle name="Link" xfId="1127" builtinId="8" hidden="1"/>
    <cellStyle name="Link" xfId="1129" builtinId="8" hidden="1"/>
    <cellStyle name="Link" xfId="1131" builtinId="8" hidden="1"/>
    <cellStyle name="Link" xfId="1133" builtinId="8" hidden="1"/>
    <cellStyle name="Link" xfId="1135" builtinId="8" hidden="1"/>
    <cellStyle name="Link" xfId="1137" builtinId="8" hidden="1"/>
    <cellStyle name="Link" xfId="1139" builtinId="8" hidden="1"/>
    <cellStyle name="Link" xfId="1141" builtinId="8" hidden="1"/>
    <cellStyle name="Link" xfId="1143" builtinId="8" hidden="1"/>
    <cellStyle name="Link" xfId="1145" builtinId="8" hidden="1"/>
    <cellStyle name="Link" xfId="1147" builtinId="8" hidden="1"/>
    <cellStyle name="Link" xfId="1149" builtinId="8" hidden="1"/>
    <cellStyle name="Link" xfId="1151" builtinId="8" hidden="1"/>
    <cellStyle name="Link" xfId="1153" builtinId="8" hidden="1"/>
    <cellStyle name="Link" xfId="1155" builtinId="8" hidden="1"/>
    <cellStyle name="Link" xfId="1157" builtinId="8" hidden="1"/>
    <cellStyle name="Link" xfId="1159" builtinId="8" hidden="1"/>
    <cellStyle name="Link" xfId="1161" builtinId="8" hidden="1"/>
    <cellStyle name="Link" xfId="1163" builtinId="8" hidden="1"/>
    <cellStyle name="Link" xfId="1165" builtinId="8" hidden="1"/>
    <cellStyle name="Link" xfId="1167" builtinId="8" hidden="1"/>
    <cellStyle name="Link" xfId="1169" builtinId="8" hidden="1"/>
    <cellStyle name="Link" xfId="1171" builtinId="8" hidden="1"/>
    <cellStyle name="Link" xfId="1173" builtinId="8" hidden="1"/>
    <cellStyle name="Link" xfId="1175" builtinId="8" hidden="1"/>
    <cellStyle name="Link" xfId="1177" builtinId="8" hidden="1"/>
    <cellStyle name="Link" xfId="1179" builtinId="8" hidden="1"/>
    <cellStyle name="Link" xfId="1181" builtinId="8" hidden="1"/>
    <cellStyle name="Link" xfId="1183" builtinId="8" hidden="1"/>
    <cellStyle name="Link" xfId="1185" builtinId="8" hidden="1"/>
    <cellStyle name="Link" xfId="1187" builtinId="8" hidden="1"/>
    <cellStyle name="Link" xfId="1189" builtinId="8" hidden="1"/>
    <cellStyle name="Link" xfId="1191" builtinId="8" hidden="1"/>
    <cellStyle name="Link" xfId="1193" builtinId="8" hidden="1"/>
    <cellStyle name="Link" xfId="1195" builtinId="8" hidden="1"/>
    <cellStyle name="Link" xfId="1197" builtinId="8" hidden="1"/>
    <cellStyle name="Link" xfId="1199" builtinId="8" hidden="1"/>
    <cellStyle name="Link" xfId="1201" builtinId="8" hidden="1"/>
    <cellStyle name="Link" xfId="1203" builtinId="8" hidden="1"/>
    <cellStyle name="Link" xfId="1205" builtinId="8" hidden="1"/>
    <cellStyle name="Link" xfId="1207" builtinId="8" hidden="1"/>
    <cellStyle name="Link" xfId="1209" builtinId="8" hidden="1"/>
    <cellStyle name="Link" xfId="1211" builtinId="8" hidden="1"/>
    <cellStyle name="Link" xfId="1213" builtinId="8" hidden="1"/>
    <cellStyle name="Link" xfId="1215" builtinId="8" hidden="1"/>
    <cellStyle name="Link" xfId="1217" builtinId="8" hidden="1"/>
    <cellStyle name="Link" xfId="1219" builtinId="8" hidden="1"/>
    <cellStyle name="Link" xfId="1221" builtinId="8" hidden="1"/>
    <cellStyle name="Link" xfId="1223" builtinId="8" hidden="1"/>
    <cellStyle name="Link" xfId="1225" builtinId="8" hidden="1"/>
    <cellStyle name="Link" xfId="1227" builtinId="8" hidden="1"/>
    <cellStyle name="Link" xfId="1229" builtinId="8" hidden="1"/>
    <cellStyle name="Link" xfId="1231" builtinId="8" hidden="1"/>
    <cellStyle name="Link" xfId="1233" builtinId="8" hidden="1"/>
    <cellStyle name="Link" xfId="1235" builtinId="8" hidden="1"/>
    <cellStyle name="Link" xfId="1237" builtinId="8" hidden="1"/>
    <cellStyle name="Link" xfId="1239" builtinId="8" hidden="1"/>
    <cellStyle name="Link" xfId="1241" builtinId="8" hidden="1"/>
    <cellStyle name="Link" xfId="1243" builtinId="8" hidden="1"/>
    <cellStyle name="Link" xfId="1245" builtinId="8" hidden="1"/>
    <cellStyle name="Link" xfId="1247" builtinId="8" hidden="1"/>
    <cellStyle name="Link" xfId="1249" builtinId="8" hidden="1"/>
    <cellStyle name="Link" xfId="1251" builtinId="8" hidden="1"/>
    <cellStyle name="Link" xfId="1253" builtinId="8" hidden="1"/>
    <cellStyle name="Link" xfId="1255" builtinId="8" hidden="1"/>
    <cellStyle name="Link" xfId="1257" builtinId="8" hidden="1"/>
    <cellStyle name="Link" xfId="1259" builtinId="8" hidden="1"/>
    <cellStyle name="Link" xfId="1261" builtinId="8" hidden="1"/>
    <cellStyle name="Link" xfId="1263" builtinId="8" hidden="1"/>
    <cellStyle name="Link" xfId="1265" builtinId="8" hidden="1"/>
    <cellStyle name="Link" xfId="1267" builtinId="8" hidden="1"/>
    <cellStyle name="Link" xfId="1269" builtinId="8" hidden="1"/>
    <cellStyle name="Link" xfId="1271" builtinId="8" hidden="1"/>
    <cellStyle name="Link" xfId="1273" builtinId="8" hidden="1"/>
    <cellStyle name="Link" xfId="1275" builtinId="8" hidden="1"/>
    <cellStyle name="Link" xfId="1277" builtinId="8" hidden="1"/>
    <cellStyle name="Link" xfId="1279" builtinId="8" hidden="1"/>
    <cellStyle name="Link" xfId="1281" builtinId="8" hidden="1"/>
    <cellStyle name="Link" xfId="1283" builtinId="8" hidden="1"/>
    <cellStyle name="Link" xfId="1285" builtinId="8" hidden="1"/>
    <cellStyle name="Link" xfId="1287" builtinId="8" hidden="1"/>
    <cellStyle name="Link" xfId="1289" builtinId="8" hidden="1"/>
    <cellStyle name="Link" xfId="1291" builtinId="8" hidden="1"/>
    <cellStyle name="Link" xfId="1293" builtinId="8" hidden="1"/>
    <cellStyle name="Link" xfId="1295" builtinId="8" hidden="1"/>
    <cellStyle name="Link" xfId="1297" builtinId="8" hidden="1"/>
    <cellStyle name="Link" xfId="1299" builtinId="8" hidden="1"/>
    <cellStyle name="Link" xfId="1301" builtinId="8" hidden="1"/>
    <cellStyle name="Link" xfId="1303" builtinId="8" hidden="1"/>
    <cellStyle name="Link" xfId="1305" builtinId="8" hidden="1"/>
    <cellStyle name="Link" xfId="1307" builtinId="8" hidden="1"/>
    <cellStyle name="Link" xfId="1309" builtinId="8" hidden="1"/>
    <cellStyle name="Link" xfId="1311" builtinId="8" hidden="1"/>
    <cellStyle name="Link" xfId="1313" builtinId="8" hidden="1"/>
    <cellStyle name="Link" xfId="1315" builtinId="8" hidden="1"/>
    <cellStyle name="Link" xfId="1317" builtinId="8" hidden="1"/>
    <cellStyle name="Link" xfId="1319" builtinId="8" hidden="1"/>
    <cellStyle name="Link" xfId="1321" builtinId="8" hidden="1"/>
    <cellStyle name="Link" xfId="1323" builtinId="8" hidden="1"/>
    <cellStyle name="Link" xfId="1325" builtinId="8" hidden="1"/>
    <cellStyle name="Link" xfId="1327" builtinId="8" hidden="1"/>
    <cellStyle name="Link" xfId="1329" builtinId="8" hidden="1"/>
    <cellStyle name="Link" xfId="1331" builtinId="8" hidden="1"/>
    <cellStyle name="Link" xfId="1333" builtinId="8" hidden="1"/>
    <cellStyle name="Link" xfId="1335" builtinId="8" hidden="1"/>
    <cellStyle name="Link" xfId="1337" builtinId="8" hidden="1"/>
    <cellStyle name="Link" xfId="1339" builtinId="8" hidden="1"/>
    <cellStyle name="Link" xfId="1341" builtinId="8" hidden="1"/>
    <cellStyle name="Link" xfId="1343" builtinId="8" hidden="1"/>
    <cellStyle name="Link" xfId="1345" builtinId="8" hidden="1"/>
    <cellStyle name="Link" xfId="1347" builtinId="8" hidden="1"/>
    <cellStyle name="Link" xfId="1349" builtinId="8" hidden="1"/>
    <cellStyle name="Prozent" xfId="146" builtinId="5"/>
    <cellStyle name="Standard" xfId="0" builtinId="0"/>
    <cellStyle name="Währung" xfId="145" builtinId="4"/>
  </cellStyles>
  <dxfs count="24">
    <dxf>
      <font>
        <color theme="6" tint="0.79998168889431442"/>
      </font>
    </dxf>
    <dxf>
      <font>
        <color theme="7" tint="0.79998168889431442"/>
      </font>
    </dxf>
    <dxf>
      <font>
        <color theme="5" tint="0.79998168889431442"/>
      </font>
    </dxf>
    <dxf>
      <font>
        <color theme="3" tint="0.79998168889431442"/>
      </font>
    </dxf>
    <dxf>
      <font>
        <color theme="7" tint="0.79998168889431442"/>
      </font>
    </dxf>
    <dxf>
      <font>
        <color rgb="FF9C0006"/>
      </font>
      <fill>
        <patternFill>
          <bgColor rgb="FFFFC7CE"/>
        </patternFill>
      </fill>
    </dxf>
    <dxf>
      <font>
        <color theme="0"/>
      </font>
    </dxf>
    <dxf>
      <font>
        <color theme="0"/>
      </font>
    </dxf>
    <dxf>
      <font>
        <color theme="0" tint="-4.9989318521683403E-2"/>
      </font>
    </dxf>
    <dxf>
      <font>
        <color theme="0"/>
      </font>
    </dxf>
    <dxf>
      <font>
        <color theme="0"/>
      </font>
    </dxf>
    <dxf>
      <font>
        <color rgb="FFFBEC69"/>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3" tint="0.79998168889431442"/>
      </font>
    </dxf>
    <dxf>
      <font>
        <color theme="0" tint="-4.9989318521683403E-2"/>
      </font>
    </dxf>
    <dxf>
      <font>
        <color theme="6" tint="0.79998168889431442"/>
      </font>
    </dxf>
    <dxf>
      <font>
        <color theme="7" tint="0.79998168889431442"/>
      </font>
    </dxf>
    <dxf>
      <font>
        <color theme="5" tint="0.79998168889431442"/>
      </font>
    </dxf>
    <dxf>
      <font>
        <color theme="3" tint="0.79998168889431442"/>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 </a:t>
            </a:r>
          </a:p>
        </c:rich>
      </c:tx>
      <c:layout/>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Dashboard!$K$14:$K$28</c:f>
              <c:numCache>
                <c:formatCode>"€"#,##0_);\("€"#,##0\)</c:formatCode>
                <c:ptCount val="15"/>
                <c:pt idx="0">
                  <c:v>1831531.25</c:v>
                </c:pt>
                <c:pt idx="1">
                  <c:v>2136781.25</c:v>
                </c:pt>
                <c:pt idx="2">
                  <c:v>1832281.25</c:v>
                </c:pt>
                <c:pt idx="3">
                  <c:v>1592281.25</c:v>
                </c:pt>
                <c:pt idx="4">
                  <c:v>1089000</c:v>
                </c:pt>
                <c:pt idx="5">
                  <c:v>0</c:v>
                </c:pt>
                <c:pt idx="6">
                  <c:v>0</c:v>
                </c:pt>
                <c:pt idx="7">
                  <c:v>0</c:v>
                </c:pt>
                <c:pt idx="8">
                  <c:v>0</c:v>
                </c:pt>
                <c:pt idx="9">
                  <c:v>0</c:v>
                </c:pt>
                <c:pt idx="10">
                  <c:v>112500</c:v>
                </c:pt>
                <c:pt idx="11">
                  <c:v>112500</c:v>
                </c:pt>
                <c:pt idx="12">
                  <c:v>56250</c:v>
                </c:pt>
                <c:pt idx="13">
                  <c:v>0</c:v>
                </c:pt>
                <c:pt idx="14">
                  <c:v>0</c:v>
                </c:pt>
              </c:numCache>
            </c:numRef>
          </c:val>
          <c:extLst>
            <c:ext xmlns:c16="http://schemas.microsoft.com/office/drawing/2014/chart" uri="{C3380CC4-5D6E-409C-BE32-E72D297353CC}">
              <c16:uniqueId val="{00000000-F264-4B98-A640-5294C03E98A9}"/>
            </c:ext>
          </c:extLst>
        </c:ser>
        <c:ser>
          <c:idx val="1"/>
          <c:order val="1"/>
          <c:tx>
            <c:v>Technik</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Dashboard!$J$14:$J$28</c:f>
              <c:numCache>
                <c:formatCode>"€"#,##0_);\("€"#,##0\)</c:formatCode>
                <c:ptCount val="15"/>
                <c:pt idx="0">
                  <c:v>1222166.6666666665</c:v>
                </c:pt>
                <c:pt idx="1">
                  <c:v>1477166.6666666667</c:v>
                </c:pt>
                <c:pt idx="2">
                  <c:v>1075166.6666666665</c:v>
                </c:pt>
                <c:pt idx="3">
                  <c:v>975333.33333333326</c:v>
                </c:pt>
                <c:pt idx="4">
                  <c:v>223950</c:v>
                </c:pt>
                <c:pt idx="5">
                  <c:v>0</c:v>
                </c:pt>
                <c:pt idx="6">
                  <c:v>0</c:v>
                </c:pt>
                <c:pt idx="7">
                  <c:v>0</c:v>
                </c:pt>
                <c:pt idx="8">
                  <c:v>0</c:v>
                </c:pt>
                <c:pt idx="9">
                  <c:v>0</c:v>
                </c:pt>
                <c:pt idx="10">
                  <c:v>0</c:v>
                </c:pt>
                <c:pt idx="11">
                  <c:v>3200000</c:v>
                </c:pt>
                <c:pt idx="12">
                  <c:v>1742000</c:v>
                </c:pt>
                <c:pt idx="13">
                  <c:v>0</c:v>
                </c:pt>
                <c:pt idx="14">
                  <c:v>0</c:v>
                </c:pt>
              </c:numCache>
            </c:numRef>
          </c:val>
          <c:extLst>
            <c:ext xmlns:c16="http://schemas.microsoft.com/office/drawing/2014/chart" uri="{C3380CC4-5D6E-409C-BE32-E72D297353CC}">
              <c16:uniqueId val="{00000001-F264-4B98-A640-5294C03E98A9}"/>
            </c:ext>
          </c:extLst>
        </c:ser>
        <c:ser>
          <c:idx val="0"/>
          <c:order val="2"/>
          <c:tx>
            <c:v>Raum</c:v>
          </c:tx>
          <c:invertIfNegative val="0"/>
          <c:cat>
            <c:strRef>
              <c:f>Dashboard!$F$14:$F$28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Dashboard!$I$14:$I$28</c:f>
              <c:numCache>
                <c:formatCode>"€"#,##0_);\("€"#,##0\)</c:formatCode>
                <c:ptCount val="15"/>
                <c:pt idx="0">
                  <c:v>710000</c:v>
                </c:pt>
                <c:pt idx="1">
                  <c:v>588000</c:v>
                </c:pt>
                <c:pt idx="2">
                  <c:v>136000</c:v>
                </c:pt>
                <c:pt idx="3">
                  <c:v>261000</c:v>
                </c:pt>
                <c:pt idx="4">
                  <c:v>690000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F264-4B98-A640-5294C03E98A9}"/>
            </c:ext>
          </c:extLst>
        </c:ser>
        <c:dLbls>
          <c:showLegendKey val="0"/>
          <c:showVal val="0"/>
          <c:showCatName val="0"/>
          <c:showSerName val="0"/>
          <c:showPercent val="0"/>
          <c:showBubbleSize val="0"/>
        </c:dLbls>
        <c:gapWidth val="55"/>
        <c:overlap val="100"/>
        <c:axId val="206277248"/>
        <c:axId val="206299520"/>
      </c:barChart>
      <c:catAx>
        <c:axId val="206277248"/>
        <c:scaling>
          <c:orientation val="minMax"/>
        </c:scaling>
        <c:delete val="0"/>
        <c:axPos val="b"/>
        <c:numFmt formatCode="General" sourceLinked="0"/>
        <c:majorTickMark val="none"/>
        <c:minorTickMark val="none"/>
        <c:tickLblPos val="nextTo"/>
        <c:txPr>
          <a:bodyPr/>
          <a:lstStyle/>
          <a:p>
            <a:pPr>
              <a:defRPr sz="1200" b="1"/>
            </a:pPr>
            <a:endParaRPr lang="de-DE"/>
          </a:p>
        </c:txPr>
        <c:crossAx val="206299520"/>
        <c:crosses val="autoZero"/>
        <c:auto val="1"/>
        <c:lblAlgn val="ctr"/>
        <c:lblOffset val="100"/>
        <c:noMultiLvlLbl val="0"/>
      </c:catAx>
      <c:valAx>
        <c:axId val="206299520"/>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6277248"/>
        <c:crosses val="autoZero"/>
        <c:crossBetween val="between"/>
      </c:valAx>
    </c:plotArea>
    <c:legend>
      <c:legendPos val="r"/>
      <c:layout/>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Integrierte Budgetierungsübersicht</a:t>
            </a:r>
          </a:p>
        </c:rich>
      </c:tx>
      <c:layout/>
      <c:overlay val="0"/>
    </c:title>
    <c:autoTitleDeleted val="0"/>
    <c:plotArea>
      <c:layout>
        <c:manualLayout>
          <c:layoutTarget val="inner"/>
          <c:xMode val="edge"/>
          <c:yMode val="edge"/>
          <c:x val="0.13527017533589"/>
          <c:y val="0.104827586206897"/>
          <c:w val="0.74872747365909398"/>
          <c:h val="0.58578821612815601"/>
        </c:manualLayout>
      </c:layout>
      <c:barChart>
        <c:barDir val="col"/>
        <c:grouping val="stacked"/>
        <c:varyColors val="0"/>
        <c:ser>
          <c:idx val="4"/>
          <c:order val="0"/>
          <c:tx>
            <c:v>Personal</c:v>
          </c:tx>
          <c:spPr>
            <a:solidFill>
              <a:schemeClr val="accent4">
                <a:lumMod val="60000"/>
                <a:lumOff val="40000"/>
              </a:schemeClr>
            </a:solidFill>
          </c:spPr>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Kostenschätzung'!$K$14:$K$28</c:f>
              <c:numCache>
                <c:formatCode>"€"#,##0_);\("€"#,##0\)</c:formatCode>
                <c:ptCount val="15"/>
                <c:pt idx="0">
                  <c:v>1800000</c:v>
                </c:pt>
                <c:pt idx="1">
                  <c:v>2000000</c:v>
                </c:pt>
                <c:pt idx="2">
                  <c:v>1800000</c:v>
                </c:pt>
                <c:pt idx="3">
                  <c:v>1600000</c:v>
                </c:pt>
                <c:pt idx="4">
                  <c:v>1100000</c:v>
                </c:pt>
                <c:pt idx="10">
                  <c:v>125000</c:v>
                </c:pt>
                <c:pt idx="11">
                  <c:v>125000</c:v>
                </c:pt>
                <c:pt idx="12">
                  <c:v>50000</c:v>
                </c:pt>
              </c:numCache>
            </c:numRef>
          </c:val>
          <c:extLst>
            <c:ext xmlns:c16="http://schemas.microsoft.com/office/drawing/2014/chart" uri="{C3380CC4-5D6E-409C-BE32-E72D297353CC}">
              <c16:uniqueId val="{00000000-0364-478A-9EF1-215C353C47A3}"/>
            </c:ext>
          </c:extLst>
        </c:ser>
        <c:ser>
          <c:idx val="1"/>
          <c:order val="1"/>
          <c:tx>
            <c:v>Technik</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Kostenschätzung'!$J$14:$J$28</c:f>
              <c:numCache>
                <c:formatCode>"€"#,##0_);\("€"#,##0\)</c:formatCode>
                <c:ptCount val="15"/>
                <c:pt idx="0">
                  <c:v>1200000</c:v>
                </c:pt>
                <c:pt idx="1">
                  <c:v>1500000</c:v>
                </c:pt>
                <c:pt idx="2">
                  <c:v>1000000</c:v>
                </c:pt>
                <c:pt idx="3">
                  <c:v>1000000</c:v>
                </c:pt>
                <c:pt idx="4">
                  <c:v>225000</c:v>
                </c:pt>
                <c:pt idx="11">
                  <c:v>325000</c:v>
                </c:pt>
                <c:pt idx="12">
                  <c:v>1750000</c:v>
                </c:pt>
              </c:numCache>
            </c:numRef>
          </c:val>
          <c:extLst>
            <c:ext xmlns:c16="http://schemas.microsoft.com/office/drawing/2014/chart" uri="{C3380CC4-5D6E-409C-BE32-E72D297353CC}">
              <c16:uniqueId val="{00000001-0364-478A-9EF1-215C353C47A3}"/>
            </c:ext>
          </c:extLst>
        </c:ser>
        <c:ser>
          <c:idx val="0"/>
          <c:order val="2"/>
          <c:tx>
            <c:v>Raum</c:v>
          </c:tx>
          <c:invertIfNegative val="0"/>
          <c:cat>
            <c:strRef>
              <c:f>'Grobe Kostenschätzung'!$F$14:$F$28</c:f>
              <c:strCache>
                <c:ptCount val="15"/>
                <c:pt idx="0">
                  <c:v>Media Center</c:v>
                </c:pt>
                <c:pt idx="1">
                  <c:v>Projektlab</c:v>
                </c:pt>
                <c:pt idx="2">
                  <c:v>Visualisierungssaal</c:v>
                </c:pt>
                <c:pt idx="3">
                  <c:v>Gaming Zone</c:v>
                </c:pt>
                <c:pt idx="4">
                  <c:v>Gruppenlernraum</c:v>
                </c:pt>
                <c:pt idx="5">
                  <c:v>&lt; Raum einfügen &gt;</c:v>
                </c:pt>
                <c:pt idx="6">
                  <c:v>&lt; Raum einfügen &gt;</c:v>
                </c:pt>
                <c:pt idx="7">
                  <c:v>&lt; Raum einfügen &gt;</c:v>
                </c:pt>
                <c:pt idx="8">
                  <c:v>&lt; Raum einfügen &gt;</c:v>
                </c:pt>
                <c:pt idx="9">
                  <c:v>&lt; Raum einfügen &gt;</c:v>
                </c:pt>
                <c:pt idx="10">
                  <c:v>Netzwerk Infrastruktur</c:v>
                </c:pt>
                <c:pt idx="11">
                  <c:v>IT Infrastruktur</c:v>
                </c:pt>
                <c:pt idx="12">
                  <c:v>AV Infrastruktur</c:v>
                </c:pt>
                <c:pt idx="13">
                  <c:v>&lt; Infrastruktur &gt;</c:v>
                </c:pt>
                <c:pt idx="14">
                  <c:v>Andere nicht-raumspezifische Elemente</c:v>
                </c:pt>
              </c:strCache>
            </c:strRef>
          </c:cat>
          <c:val>
            <c:numRef>
              <c:f>'Grobe Kostenschätzung'!$I$14:$I$28</c:f>
              <c:numCache>
                <c:formatCode>"€"#,##0_);\("€"#,##0\)</c:formatCode>
                <c:ptCount val="15"/>
                <c:pt idx="0">
                  <c:v>700000</c:v>
                </c:pt>
                <c:pt idx="1">
                  <c:v>600000</c:v>
                </c:pt>
                <c:pt idx="2">
                  <c:v>135000</c:v>
                </c:pt>
                <c:pt idx="3">
                  <c:v>260000</c:v>
                </c:pt>
                <c:pt idx="4">
                  <c:v>700000</c:v>
                </c:pt>
              </c:numCache>
            </c:numRef>
          </c:val>
          <c:extLst>
            <c:ext xmlns:c16="http://schemas.microsoft.com/office/drawing/2014/chart" uri="{C3380CC4-5D6E-409C-BE32-E72D297353CC}">
              <c16:uniqueId val="{00000002-0364-478A-9EF1-215C353C47A3}"/>
            </c:ext>
          </c:extLst>
        </c:ser>
        <c:dLbls>
          <c:showLegendKey val="0"/>
          <c:showVal val="0"/>
          <c:showCatName val="0"/>
          <c:showSerName val="0"/>
          <c:showPercent val="0"/>
          <c:showBubbleSize val="0"/>
        </c:dLbls>
        <c:gapWidth val="55"/>
        <c:overlap val="100"/>
        <c:axId val="207154176"/>
        <c:axId val="207155968"/>
      </c:barChart>
      <c:catAx>
        <c:axId val="207154176"/>
        <c:scaling>
          <c:orientation val="minMax"/>
        </c:scaling>
        <c:delete val="0"/>
        <c:axPos val="b"/>
        <c:numFmt formatCode="General" sourceLinked="0"/>
        <c:majorTickMark val="none"/>
        <c:minorTickMark val="none"/>
        <c:tickLblPos val="nextTo"/>
        <c:txPr>
          <a:bodyPr/>
          <a:lstStyle/>
          <a:p>
            <a:pPr>
              <a:defRPr sz="1200" b="1"/>
            </a:pPr>
            <a:endParaRPr lang="de-DE"/>
          </a:p>
        </c:txPr>
        <c:crossAx val="207155968"/>
        <c:crosses val="autoZero"/>
        <c:auto val="1"/>
        <c:lblAlgn val="ctr"/>
        <c:lblOffset val="100"/>
        <c:noMultiLvlLbl val="0"/>
      </c:catAx>
      <c:valAx>
        <c:axId val="207155968"/>
        <c:scaling>
          <c:orientation val="minMax"/>
        </c:scaling>
        <c:delete val="0"/>
        <c:axPos val="l"/>
        <c:majorGridlines/>
        <c:numFmt formatCode="&quot;€&quot;#,##0_);\(&quot;€&quot;#,##0\)" sourceLinked="1"/>
        <c:majorTickMark val="none"/>
        <c:minorTickMark val="none"/>
        <c:tickLblPos val="nextTo"/>
        <c:txPr>
          <a:bodyPr/>
          <a:lstStyle/>
          <a:p>
            <a:pPr>
              <a:defRPr sz="1200" b="0"/>
            </a:pPr>
            <a:endParaRPr lang="de-DE"/>
          </a:p>
        </c:txPr>
        <c:crossAx val="207154176"/>
        <c:crosses val="autoZero"/>
        <c:crossBetween val="between"/>
      </c:valAx>
    </c:plotArea>
    <c:legend>
      <c:legendPos val="r"/>
      <c:layout/>
      <c:overlay val="0"/>
      <c:txPr>
        <a:bodyPr/>
        <a:lstStyle/>
        <a:p>
          <a:pPr>
            <a:defRPr sz="1200" b="0"/>
          </a:pPr>
          <a:endParaRPr lang="de-DE"/>
        </a:p>
      </c:txPr>
    </c:legend>
    <c:plotVisOnly val="1"/>
    <c:dispBlanksAs val="zero"/>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59265</xdr:colOff>
      <xdr:row>12</xdr:row>
      <xdr:rowOff>114300</xdr:rowOff>
    </xdr:from>
    <xdr:to>
      <xdr:col>23</xdr:col>
      <xdr:colOff>812800</xdr:colOff>
      <xdr:row>29</xdr:row>
      <xdr:rowOff>440267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5" zoomScaleNormal="85" workbookViewId="0">
      <selection activeCell="D12" sqref="D12:N12"/>
    </sheetView>
  </sheetViews>
  <sheetFormatPr baseColWidth="10" defaultColWidth="10.875" defaultRowHeight="15.75" x14ac:dyDescent="0.25"/>
  <cols>
    <col min="1" max="1" width="1" style="61" customWidth="1"/>
    <col min="2" max="2" width="7" style="61" customWidth="1"/>
    <col min="3" max="3" width="16.875" style="61" customWidth="1"/>
    <col min="4" max="14" width="10.375" style="61" customWidth="1"/>
    <col min="15" max="15" width="13.375" style="61" customWidth="1"/>
    <col min="16" max="16" width="10.875" style="61" customWidth="1"/>
    <col min="17" max="16384" width="10.875" style="61"/>
  </cols>
  <sheetData>
    <row r="1" spans="1:15" ht="5.0999999999999996" customHeight="1" x14ac:dyDescent="0.25">
      <c r="A1" s="5"/>
      <c r="B1" s="5"/>
      <c r="C1" s="5"/>
      <c r="D1" s="5"/>
      <c r="E1" s="5"/>
      <c r="F1" s="5"/>
      <c r="G1" s="5"/>
      <c r="H1" s="5"/>
      <c r="I1" s="5"/>
      <c r="J1" s="5"/>
      <c r="K1" s="5"/>
      <c r="L1" s="5"/>
      <c r="M1" s="5"/>
      <c r="N1" s="5"/>
      <c r="O1" s="5"/>
    </row>
    <row r="2" spans="1:15" ht="66.95" customHeight="1" x14ac:dyDescent="0.4">
      <c r="A2" s="5"/>
      <c r="B2" s="5"/>
      <c r="C2" s="328" t="s">
        <v>117</v>
      </c>
      <c r="D2" s="329"/>
      <c r="E2" s="329"/>
      <c r="F2" s="329"/>
      <c r="G2" s="329"/>
      <c r="H2" s="329"/>
      <c r="I2" s="329"/>
      <c r="J2" s="329"/>
      <c r="K2" s="329"/>
      <c r="L2" s="329"/>
      <c r="M2" s="329"/>
      <c r="N2" s="329"/>
      <c r="O2" s="5"/>
    </row>
    <row r="3" spans="1:15" ht="6.95" customHeight="1" x14ac:dyDescent="0.4">
      <c r="A3" s="5"/>
      <c r="B3" s="5"/>
      <c r="C3" s="6"/>
      <c r="D3" s="6"/>
      <c r="E3" s="6"/>
      <c r="F3" s="6"/>
      <c r="G3" s="6"/>
      <c r="H3" s="6"/>
      <c r="I3" s="6"/>
      <c r="J3" s="6"/>
      <c r="K3" s="6"/>
      <c r="L3" s="6"/>
      <c r="M3" s="6"/>
      <c r="N3" s="6"/>
      <c r="O3" s="5"/>
    </row>
    <row r="4" spans="1:15" ht="117.75" customHeight="1" x14ac:dyDescent="0.25">
      <c r="A4" s="5"/>
      <c r="B4" s="5"/>
      <c r="C4" s="7" t="s">
        <v>3</v>
      </c>
      <c r="D4" s="330" t="s">
        <v>120</v>
      </c>
      <c r="E4" s="331"/>
      <c r="F4" s="331"/>
      <c r="G4" s="331"/>
      <c r="H4" s="331"/>
      <c r="I4" s="331"/>
      <c r="J4" s="331"/>
      <c r="K4" s="331"/>
      <c r="L4" s="331"/>
      <c r="M4" s="331"/>
      <c r="N4" s="331"/>
      <c r="O4" s="5"/>
    </row>
    <row r="5" spans="1:15" ht="65.25" customHeight="1" x14ac:dyDescent="0.25">
      <c r="A5" s="5"/>
      <c r="B5" s="5"/>
      <c r="C5" s="5"/>
      <c r="D5" s="330" t="s">
        <v>123</v>
      </c>
      <c r="E5" s="331"/>
      <c r="F5" s="331"/>
      <c r="G5" s="331"/>
      <c r="H5" s="331"/>
      <c r="I5" s="331"/>
      <c r="J5" s="331"/>
      <c r="K5" s="331"/>
      <c r="L5" s="331"/>
      <c r="M5" s="331"/>
      <c r="N5" s="331"/>
      <c r="O5" s="5"/>
    </row>
    <row r="6" spans="1:15" ht="24.95" customHeight="1" x14ac:dyDescent="0.25">
      <c r="A6" s="5"/>
      <c r="B6" s="5"/>
      <c r="C6" s="5"/>
      <c r="D6" s="5"/>
      <c r="E6" s="5"/>
      <c r="F6" s="5"/>
      <c r="G6" s="5"/>
      <c r="H6" s="5"/>
      <c r="I6" s="5"/>
      <c r="J6" s="5"/>
      <c r="K6" s="5"/>
      <c r="L6" s="5"/>
      <c r="M6" s="5"/>
      <c r="N6" s="5"/>
      <c r="O6" s="5"/>
    </row>
    <row r="7" spans="1:15" ht="21" customHeight="1" x14ac:dyDescent="0.25">
      <c r="A7" s="5"/>
      <c r="B7" s="5"/>
      <c r="C7" s="327" t="s">
        <v>4</v>
      </c>
      <c r="D7" s="332" t="s">
        <v>5</v>
      </c>
      <c r="E7" s="333"/>
      <c r="F7" s="333"/>
      <c r="G7" s="333"/>
      <c r="H7" s="333"/>
      <c r="I7" s="333"/>
      <c r="J7" s="333"/>
      <c r="K7" s="333"/>
      <c r="L7" s="333"/>
      <c r="M7" s="333"/>
      <c r="N7" s="333"/>
      <c r="O7" s="5"/>
    </row>
    <row r="8" spans="1:15" ht="18.95" customHeight="1" x14ac:dyDescent="0.25">
      <c r="A8" s="5"/>
      <c r="B8" s="5"/>
      <c r="C8" s="327"/>
      <c r="D8" s="217" t="s">
        <v>6</v>
      </c>
      <c r="E8" s="8"/>
      <c r="F8" s="8"/>
      <c r="G8" s="8"/>
      <c r="H8" s="8"/>
      <c r="I8" s="8"/>
      <c r="J8" s="9"/>
      <c r="K8" s="9"/>
      <c r="L8" s="9"/>
      <c r="M8" s="9"/>
      <c r="N8" s="9"/>
      <c r="O8" s="5"/>
    </row>
    <row r="9" spans="1:15" s="62" customFormat="1" ht="21.95" customHeight="1" x14ac:dyDescent="0.25">
      <c r="A9" s="10"/>
      <c r="B9" s="10"/>
      <c r="C9" s="327"/>
      <c r="D9" s="334" t="s">
        <v>122</v>
      </c>
      <c r="E9" s="334"/>
      <c r="F9" s="334"/>
      <c r="G9" s="334"/>
      <c r="H9" s="334"/>
      <c r="I9" s="334"/>
      <c r="J9" s="334"/>
      <c r="K9" s="334"/>
      <c r="L9" s="334"/>
      <c r="M9" s="334"/>
      <c r="N9" s="334"/>
      <c r="O9" s="10"/>
    </row>
    <row r="10" spans="1:15" s="62" customFormat="1" ht="50.1" customHeight="1" x14ac:dyDescent="0.25">
      <c r="A10" s="10"/>
      <c r="B10" s="10"/>
      <c r="C10" s="10"/>
      <c r="D10" s="325" t="s">
        <v>121</v>
      </c>
      <c r="E10" s="325"/>
      <c r="F10" s="325"/>
      <c r="G10" s="325"/>
      <c r="H10" s="325"/>
      <c r="I10" s="325"/>
      <c r="J10" s="325"/>
      <c r="K10" s="325"/>
      <c r="L10" s="325"/>
      <c r="M10" s="325"/>
      <c r="N10" s="325"/>
      <c r="O10" s="10"/>
    </row>
    <row r="11" spans="1:15" s="62" customFormat="1" ht="111.75" customHeight="1" x14ac:dyDescent="0.25">
      <c r="A11" s="10"/>
      <c r="B11" s="10"/>
      <c r="C11" s="10"/>
      <c r="D11" s="326" t="s">
        <v>118</v>
      </c>
      <c r="E11" s="325"/>
      <c r="F11" s="325"/>
      <c r="G11" s="325"/>
      <c r="H11" s="325"/>
      <c r="I11" s="325"/>
      <c r="J11" s="325"/>
      <c r="K11" s="325"/>
      <c r="L11" s="325"/>
      <c r="M11" s="325"/>
      <c r="N11" s="325"/>
      <c r="O11" s="10"/>
    </row>
    <row r="12" spans="1:15" ht="36.950000000000003" customHeight="1" x14ac:dyDescent="0.25">
      <c r="A12" s="5"/>
      <c r="B12" s="5"/>
      <c r="C12" s="5"/>
      <c r="D12" s="325" t="s">
        <v>124</v>
      </c>
      <c r="E12" s="325"/>
      <c r="F12" s="325"/>
      <c r="G12" s="325"/>
      <c r="H12" s="325"/>
      <c r="I12" s="325"/>
      <c r="J12" s="325"/>
      <c r="K12" s="325"/>
      <c r="L12" s="325"/>
      <c r="M12" s="325"/>
      <c r="N12" s="32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sheetData>
  <sheetProtection selectLockedCells="1" selectUnlockedCells="1"/>
  <mergeCells count="9">
    <mergeCell ref="D10:N10"/>
    <mergeCell ref="D11:N11"/>
    <mergeCell ref="D12:N12"/>
    <mergeCell ref="C7:C9"/>
    <mergeCell ref="C2:N2"/>
    <mergeCell ref="D4:N4"/>
    <mergeCell ref="D5:N5"/>
    <mergeCell ref="D7:N7"/>
    <mergeCell ref="D9:N9"/>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Y37"/>
  <sheetViews>
    <sheetView zoomScale="70" zoomScaleNormal="70" workbookViewId="0">
      <selection activeCell="F22" sqref="F22"/>
    </sheetView>
  </sheetViews>
  <sheetFormatPr baseColWidth="10" defaultColWidth="10.875" defaultRowHeight="15" x14ac:dyDescent="0.2"/>
  <cols>
    <col min="1" max="1" width="3" style="53" customWidth="1"/>
    <col min="2" max="2" width="4.375" style="52" customWidth="1"/>
    <col min="3" max="3" width="63.5" style="53" customWidth="1"/>
    <col min="4" max="4" width="1.875" style="53" customWidth="1"/>
    <col min="5" max="5" width="4.125" style="53" customWidth="1"/>
    <col min="6" max="6" width="41.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5" t="s">
        <v>116</v>
      </c>
      <c r="C2" s="336"/>
      <c r="D2" s="336"/>
      <c r="E2" s="336"/>
      <c r="F2" s="336"/>
      <c r="G2" s="336"/>
      <c r="H2" s="336"/>
      <c r="I2" s="336"/>
      <c r="J2" s="11"/>
      <c r="K2" s="11"/>
      <c r="L2" s="11"/>
      <c r="M2" s="11"/>
      <c r="N2" s="11"/>
      <c r="O2" s="11"/>
      <c r="P2" s="11"/>
      <c r="Q2" s="11"/>
      <c r="R2" s="11"/>
      <c r="S2" s="11"/>
      <c r="T2" s="11"/>
      <c r="U2" s="11"/>
      <c r="V2" s="11"/>
      <c r="W2" s="11"/>
      <c r="X2" s="11"/>
      <c r="Y2" s="47"/>
    </row>
    <row r="3" spans="1:25" ht="8.1" customHeight="1" x14ac:dyDescent="0.35">
      <c r="A3" s="11"/>
      <c r="B3" s="63"/>
      <c r="C3" s="63"/>
      <c r="D3" s="63"/>
      <c r="E3" s="63"/>
      <c r="F3" s="63"/>
      <c r="G3" s="63"/>
      <c r="H3" s="63"/>
      <c r="I3" s="63"/>
      <c r="J3" s="11"/>
      <c r="K3" s="11"/>
      <c r="L3" s="11"/>
      <c r="M3" s="11"/>
      <c r="N3" s="11"/>
      <c r="O3" s="11"/>
      <c r="P3" s="11"/>
      <c r="Q3" s="11"/>
      <c r="R3" s="11"/>
      <c r="S3" s="11"/>
      <c r="T3" s="11"/>
      <c r="U3" s="11"/>
      <c r="V3" s="11"/>
      <c r="W3" s="11"/>
      <c r="X3" s="11"/>
      <c r="Y3" s="47"/>
    </row>
    <row r="4" spans="1:25" s="54" customFormat="1" ht="42" customHeight="1" x14ac:dyDescent="0.2">
      <c r="A4" s="12"/>
      <c r="B4" s="356" t="s">
        <v>125</v>
      </c>
      <c r="C4" s="337"/>
      <c r="D4" s="337"/>
      <c r="E4" s="337"/>
      <c r="F4" s="337"/>
      <c r="G4" s="13"/>
      <c r="H4" s="51"/>
      <c r="I4" s="51"/>
      <c r="J4" s="51"/>
      <c r="K4" s="51"/>
      <c r="L4" s="12"/>
      <c r="M4" s="12"/>
      <c r="N4" s="337"/>
      <c r="O4" s="337"/>
      <c r="P4" s="337"/>
      <c r="Q4" s="337"/>
      <c r="R4" s="337"/>
      <c r="S4" s="337"/>
      <c r="T4" s="337"/>
      <c r="U4" s="337"/>
      <c r="V4" s="12"/>
      <c r="W4" s="12"/>
      <c r="X4" s="12"/>
      <c r="Y4" s="48"/>
    </row>
    <row r="5" spans="1:25" s="54" customFormat="1" ht="87" customHeight="1" x14ac:dyDescent="0.2">
      <c r="A5" s="12"/>
      <c r="B5" s="356" t="s">
        <v>126</v>
      </c>
      <c r="C5" s="337"/>
      <c r="D5" s="337"/>
      <c r="E5" s="337"/>
      <c r="F5" s="337"/>
      <c r="G5" s="13"/>
      <c r="H5" s="51"/>
      <c r="I5" s="51"/>
      <c r="J5" s="51"/>
      <c r="K5" s="51"/>
      <c r="L5" s="12"/>
      <c r="M5" s="12"/>
      <c r="N5" s="13"/>
      <c r="O5" s="13"/>
      <c r="P5" s="13"/>
      <c r="Q5" s="13"/>
      <c r="R5" s="13"/>
      <c r="S5" s="13"/>
      <c r="T5" s="13"/>
      <c r="U5" s="13"/>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8" t="s">
        <v>12</v>
      </c>
      <c r="C7" s="339"/>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67"/>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39">
        <v>1</v>
      </c>
      <c r="C9" s="218" t="s">
        <v>7</v>
      </c>
      <c r="D9" s="37"/>
      <c r="E9" s="11"/>
      <c r="F9" s="354" t="s">
        <v>9</v>
      </c>
      <c r="G9" s="357">
        <v>5</v>
      </c>
      <c r="H9" s="37"/>
      <c r="I9" s="36"/>
      <c r="J9" s="36"/>
      <c r="K9" s="11"/>
      <c r="L9" s="11"/>
      <c r="M9" s="11"/>
      <c r="N9" s="11"/>
      <c r="O9" s="11"/>
      <c r="P9" s="11"/>
      <c r="Q9" s="11"/>
      <c r="R9" s="11"/>
      <c r="S9" s="11"/>
      <c r="T9" s="11"/>
      <c r="U9" s="11"/>
      <c r="V9" s="11"/>
      <c r="W9" s="11"/>
      <c r="X9" s="11"/>
      <c r="Y9" s="47"/>
    </row>
    <row r="10" spans="1:25" ht="48.75" customHeight="1" x14ac:dyDescent="0.2">
      <c r="A10" s="11"/>
      <c r="B10" s="32"/>
      <c r="C10" s="219" t="s">
        <v>8</v>
      </c>
      <c r="D10" s="37"/>
      <c r="E10" s="38"/>
      <c r="F10" s="355"/>
      <c r="G10" s="358"/>
      <c r="H10" s="37"/>
      <c r="I10" s="99"/>
      <c r="J10" s="36"/>
      <c r="K10" s="11"/>
      <c r="L10" s="11"/>
      <c r="M10" s="11"/>
      <c r="N10" s="11"/>
      <c r="O10" s="11"/>
      <c r="P10" s="11"/>
      <c r="Q10" s="11"/>
      <c r="R10" s="11"/>
      <c r="S10" s="11"/>
      <c r="T10" s="11"/>
      <c r="U10" s="11"/>
      <c r="V10" s="11"/>
      <c r="W10" s="11"/>
      <c r="X10" s="11"/>
      <c r="Y10" s="47"/>
    </row>
    <row r="11" spans="1:25" ht="15.95" customHeight="1" x14ac:dyDescent="0.2">
      <c r="A11" s="11"/>
      <c r="B11" s="14"/>
      <c r="C11" s="21"/>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9">
        <v>2</v>
      </c>
      <c r="C12" s="220" t="s">
        <v>11</v>
      </c>
      <c r="D12" s="19"/>
      <c r="E12" s="11"/>
      <c r="F12" s="11"/>
      <c r="G12" s="19"/>
      <c r="H12" s="108"/>
      <c r="I12" s="359" t="s">
        <v>10</v>
      </c>
      <c r="J12" s="360"/>
      <c r="K12" s="360"/>
      <c r="L12" s="361"/>
      <c r="M12" s="19"/>
      <c r="N12" s="351" t="s">
        <v>33</v>
      </c>
      <c r="O12" s="352"/>
      <c r="P12" s="352"/>
      <c r="Q12" s="352"/>
      <c r="R12" s="352"/>
      <c r="S12" s="352"/>
      <c r="T12" s="352"/>
      <c r="U12" s="352"/>
      <c r="V12" s="352"/>
      <c r="W12" s="352"/>
      <c r="X12" s="353"/>
      <c r="Y12" s="49"/>
    </row>
    <row r="13" spans="1:25" s="58" customFormat="1" ht="78" customHeight="1" x14ac:dyDescent="0.2">
      <c r="A13" s="22"/>
      <c r="B13" s="39"/>
      <c r="C13" s="221" t="s">
        <v>13</v>
      </c>
      <c r="D13" s="22"/>
      <c r="E13" s="11"/>
      <c r="F13" s="23"/>
      <c r="G13" s="225" t="s">
        <v>17</v>
      </c>
      <c r="H13" s="19"/>
      <c r="I13" s="226" t="s">
        <v>18</v>
      </c>
      <c r="J13" s="227" t="s">
        <v>34</v>
      </c>
      <c r="K13" s="228" t="s">
        <v>19</v>
      </c>
      <c r="L13" s="229" t="s">
        <v>20</v>
      </c>
      <c r="M13" s="22"/>
      <c r="N13" s="22"/>
      <c r="O13" s="22"/>
      <c r="P13" s="22"/>
      <c r="Q13" s="22"/>
      <c r="R13" s="22"/>
      <c r="S13" s="22"/>
      <c r="T13" s="22"/>
      <c r="U13" s="22"/>
      <c r="V13" s="22"/>
      <c r="W13" s="22"/>
      <c r="X13" s="22"/>
      <c r="Y13" s="24"/>
    </row>
    <row r="14" spans="1:25" s="58" customFormat="1" ht="24" customHeight="1" x14ac:dyDescent="0.25">
      <c r="A14" s="22"/>
      <c r="B14" s="40"/>
      <c r="C14" s="340" t="s">
        <v>127</v>
      </c>
      <c r="D14" s="22"/>
      <c r="E14" s="346" t="s">
        <v>24</v>
      </c>
      <c r="F14" s="232" t="s">
        <v>1</v>
      </c>
      <c r="G14" s="101">
        <v>1</v>
      </c>
      <c r="H14" s="22"/>
      <c r="I14" s="255">
        <f>Raum!M8</f>
        <v>710000</v>
      </c>
      <c r="J14" s="256">
        <f>Technik!AF8</f>
        <v>1222166.6666666665</v>
      </c>
      <c r="K14" s="257">
        <f>Personal!$T40</f>
        <v>1831531.25</v>
      </c>
      <c r="L14" s="258">
        <f t="shared" ref="L14:L28" si="0">SUM(I14:K14)</f>
        <v>3763697.9166666665</v>
      </c>
      <c r="M14" s="22"/>
      <c r="N14" s="22"/>
      <c r="O14" s="22"/>
      <c r="P14" s="22"/>
      <c r="Q14" s="22"/>
      <c r="R14" s="22"/>
      <c r="S14" s="22"/>
      <c r="T14" s="22"/>
      <c r="U14" s="22"/>
      <c r="V14" s="22"/>
      <c r="W14" s="22"/>
      <c r="X14" s="22"/>
      <c r="Y14" s="24"/>
    </row>
    <row r="15" spans="1:25" s="58" customFormat="1" ht="24" customHeight="1" x14ac:dyDescent="0.25">
      <c r="A15" s="22"/>
      <c r="B15" s="40"/>
      <c r="C15" s="341"/>
      <c r="D15" s="22"/>
      <c r="E15" s="347"/>
      <c r="F15" s="230" t="s">
        <v>21</v>
      </c>
      <c r="G15" s="101">
        <v>1</v>
      </c>
      <c r="H15" s="22"/>
      <c r="I15" s="255">
        <f>Raum!M9</f>
        <v>588000</v>
      </c>
      <c r="J15" s="256">
        <f>Technik!AF9</f>
        <v>1477166.6666666667</v>
      </c>
      <c r="K15" s="257">
        <f>Personal!$T41</f>
        <v>2136781.25</v>
      </c>
      <c r="L15" s="258">
        <f t="shared" si="0"/>
        <v>4201947.916666667</v>
      </c>
      <c r="M15" s="22"/>
      <c r="N15" s="22"/>
      <c r="O15" s="22"/>
      <c r="P15" s="22"/>
      <c r="Q15" s="22"/>
      <c r="R15" s="22"/>
      <c r="S15" s="22"/>
      <c r="T15" s="22"/>
      <c r="U15" s="22"/>
      <c r="V15" s="22"/>
      <c r="W15" s="22"/>
      <c r="X15" s="22"/>
      <c r="Y15" s="24"/>
    </row>
    <row r="16" spans="1:25" s="58" customFormat="1" ht="24" customHeight="1" x14ac:dyDescent="0.25">
      <c r="A16" s="22"/>
      <c r="B16" s="40"/>
      <c r="C16" s="341"/>
      <c r="D16" s="22"/>
      <c r="E16" s="347"/>
      <c r="F16" s="230" t="s">
        <v>22</v>
      </c>
      <c r="G16" s="101">
        <v>1</v>
      </c>
      <c r="H16" s="22"/>
      <c r="I16" s="255">
        <f>Raum!M10</f>
        <v>136000</v>
      </c>
      <c r="J16" s="256">
        <f>Technik!AF10</f>
        <v>1075166.6666666665</v>
      </c>
      <c r="K16" s="257">
        <f>Personal!$T42</f>
        <v>1832281.25</v>
      </c>
      <c r="L16" s="258">
        <f t="shared" si="0"/>
        <v>3043447.9166666665</v>
      </c>
      <c r="M16" s="22"/>
      <c r="N16" s="22"/>
      <c r="O16" s="22"/>
      <c r="P16" s="22"/>
      <c r="Q16" s="22"/>
      <c r="R16" s="22"/>
      <c r="S16" s="22"/>
      <c r="T16" s="22"/>
      <c r="U16" s="22"/>
      <c r="V16" s="22"/>
      <c r="W16" s="22"/>
      <c r="X16" s="22"/>
      <c r="Y16" s="24"/>
    </row>
    <row r="17" spans="1:25" s="58" customFormat="1" ht="24" customHeight="1" x14ac:dyDescent="0.25">
      <c r="A17" s="22"/>
      <c r="B17" s="40"/>
      <c r="C17" s="341"/>
      <c r="D17" s="22"/>
      <c r="E17" s="347"/>
      <c r="F17" s="159" t="s">
        <v>2</v>
      </c>
      <c r="G17" s="101">
        <v>1</v>
      </c>
      <c r="H17" s="22"/>
      <c r="I17" s="255">
        <f>Raum!M11</f>
        <v>261000</v>
      </c>
      <c r="J17" s="256">
        <f>Technik!AF11</f>
        <v>975333.33333333326</v>
      </c>
      <c r="K17" s="257">
        <f>Personal!$T43</f>
        <v>1592281.25</v>
      </c>
      <c r="L17" s="258">
        <f t="shared" si="0"/>
        <v>2828614.583333333</v>
      </c>
      <c r="M17" s="22"/>
      <c r="N17" s="22"/>
      <c r="O17" s="22"/>
      <c r="P17" s="22"/>
      <c r="Q17" s="22"/>
      <c r="R17" s="22"/>
      <c r="S17" s="22"/>
      <c r="T17" s="22"/>
      <c r="U17" s="22"/>
      <c r="V17" s="22"/>
      <c r="W17" s="22"/>
      <c r="X17" s="22"/>
      <c r="Y17" s="24"/>
    </row>
    <row r="18" spans="1:25" s="58" customFormat="1" ht="24" customHeight="1" x14ac:dyDescent="0.25">
      <c r="A18" s="22"/>
      <c r="B18" s="40"/>
      <c r="C18" s="341"/>
      <c r="D18" s="22"/>
      <c r="E18" s="347"/>
      <c r="F18" s="230" t="s">
        <v>23</v>
      </c>
      <c r="G18" s="101">
        <v>10</v>
      </c>
      <c r="H18" s="22"/>
      <c r="I18" s="255">
        <f>Raum!M12</f>
        <v>690000</v>
      </c>
      <c r="J18" s="256">
        <f>Technik!AF12</f>
        <v>223950</v>
      </c>
      <c r="K18" s="257">
        <f>Personal!$T44</f>
        <v>1089000</v>
      </c>
      <c r="L18" s="258">
        <f t="shared" ref="L18:L24" si="1">SUM(I18:K18)</f>
        <v>2002950</v>
      </c>
      <c r="M18" s="22"/>
      <c r="N18" s="22"/>
      <c r="O18" s="22"/>
      <c r="P18" s="22"/>
      <c r="Q18" s="22"/>
      <c r="R18" s="22"/>
      <c r="S18" s="22"/>
      <c r="T18" s="22"/>
      <c r="U18" s="22"/>
      <c r="V18" s="22"/>
      <c r="W18" s="22"/>
      <c r="X18" s="22"/>
      <c r="Y18" s="24"/>
    </row>
    <row r="19" spans="1:25" s="58" customFormat="1" ht="24" customHeight="1" x14ac:dyDescent="0.25">
      <c r="A19" s="22"/>
      <c r="B19" s="40"/>
      <c r="C19" s="341"/>
      <c r="D19" s="22"/>
      <c r="E19" s="347"/>
      <c r="F19" s="230" t="s">
        <v>26</v>
      </c>
      <c r="G19" s="101"/>
      <c r="H19" s="22"/>
      <c r="I19" s="255">
        <f>Raum!M13</f>
        <v>0</v>
      </c>
      <c r="J19" s="256">
        <f>Technik!AF13</f>
        <v>0</v>
      </c>
      <c r="K19" s="257">
        <f>Personal!$T45</f>
        <v>0</v>
      </c>
      <c r="L19" s="258">
        <f t="shared" si="1"/>
        <v>0</v>
      </c>
      <c r="M19" s="22"/>
      <c r="N19" s="22"/>
      <c r="O19" s="22"/>
      <c r="P19" s="22"/>
      <c r="Q19" s="22"/>
      <c r="R19" s="22"/>
      <c r="S19" s="22"/>
      <c r="T19" s="22"/>
      <c r="U19" s="22"/>
      <c r="V19" s="22"/>
      <c r="W19" s="22"/>
      <c r="X19" s="22"/>
      <c r="Y19" s="24"/>
    </row>
    <row r="20" spans="1:25" s="58" customFormat="1" ht="24" customHeight="1" x14ac:dyDescent="0.25">
      <c r="A20" s="22"/>
      <c r="B20" s="40"/>
      <c r="C20" s="341"/>
      <c r="D20" s="22"/>
      <c r="E20" s="347"/>
      <c r="F20" s="230" t="s">
        <v>26</v>
      </c>
      <c r="G20" s="101"/>
      <c r="H20" s="22"/>
      <c r="I20" s="255">
        <f>Raum!M14</f>
        <v>0</v>
      </c>
      <c r="J20" s="256">
        <f>Technik!AF14</f>
        <v>0</v>
      </c>
      <c r="K20" s="257">
        <f>Personal!$T46</f>
        <v>0</v>
      </c>
      <c r="L20" s="258">
        <f t="shared" si="1"/>
        <v>0</v>
      </c>
      <c r="M20" s="22"/>
      <c r="N20" s="22"/>
      <c r="O20" s="22"/>
      <c r="P20" s="22"/>
      <c r="Q20" s="22"/>
      <c r="R20" s="22"/>
      <c r="S20" s="22"/>
      <c r="T20" s="22"/>
      <c r="U20" s="22"/>
      <c r="V20" s="22"/>
      <c r="W20" s="22"/>
      <c r="X20" s="22"/>
      <c r="Y20" s="24"/>
    </row>
    <row r="21" spans="1:25" s="58" customFormat="1" ht="24" customHeight="1" x14ac:dyDescent="0.25">
      <c r="A21" s="22"/>
      <c r="B21" s="40"/>
      <c r="C21" s="341"/>
      <c r="D21" s="22"/>
      <c r="E21" s="347"/>
      <c r="F21" s="230" t="s">
        <v>26</v>
      </c>
      <c r="G21" s="101"/>
      <c r="H21" s="22"/>
      <c r="I21" s="255">
        <f>Raum!M15</f>
        <v>0</v>
      </c>
      <c r="J21" s="256">
        <f>Technik!AF15</f>
        <v>0</v>
      </c>
      <c r="K21" s="257">
        <f>Personal!$T47</f>
        <v>0</v>
      </c>
      <c r="L21" s="258">
        <f t="shared" si="1"/>
        <v>0</v>
      </c>
      <c r="M21" s="22"/>
      <c r="N21" s="22"/>
      <c r="O21" s="22"/>
      <c r="P21" s="22"/>
      <c r="Q21" s="22"/>
      <c r="R21" s="22"/>
      <c r="S21" s="22"/>
      <c r="T21" s="22"/>
      <c r="U21" s="22"/>
      <c r="V21" s="22"/>
      <c r="W21" s="22"/>
      <c r="X21" s="22"/>
      <c r="Y21" s="24"/>
    </row>
    <row r="22" spans="1:25" s="58" customFormat="1" ht="24" customHeight="1" x14ac:dyDescent="0.25">
      <c r="A22" s="22"/>
      <c r="B22" s="41"/>
      <c r="C22" s="342"/>
      <c r="D22" s="22"/>
      <c r="E22" s="347"/>
      <c r="F22" s="230" t="s">
        <v>26</v>
      </c>
      <c r="G22" s="101"/>
      <c r="H22" s="22"/>
      <c r="I22" s="255">
        <f>Raum!M16</f>
        <v>0</v>
      </c>
      <c r="J22" s="256">
        <f>Technik!AF16</f>
        <v>0</v>
      </c>
      <c r="K22" s="257">
        <f>Personal!$T48</f>
        <v>0</v>
      </c>
      <c r="L22" s="258">
        <f t="shared" si="1"/>
        <v>0</v>
      </c>
      <c r="M22" s="22"/>
      <c r="N22" s="22"/>
      <c r="O22" s="22"/>
      <c r="P22" s="22"/>
      <c r="Q22" s="22"/>
      <c r="R22" s="22"/>
      <c r="S22" s="22"/>
      <c r="T22" s="22"/>
      <c r="U22" s="22"/>
      <c r="V22" s="22"/>
      <c r="W22" s="22"/>
      <c r="X22" s="22"/>
      <c r="Y22" s="24"/>
    </row>
    <row r="23" spans="1:25" s="58" customFormat="1" ht="24" customHeight="1" thickBot="1" x14ac:dyDescent="0.3">
      <c r="A23" s="22"/>
      <c r="B23" s="22"/>
      <c r="C23" s="22"/>
      <c r="D23" s="22"/>
      <c r="E23" s="348"/>
      <c r="F23" s="231" t="s">
        <v>26</v>
      </c>
      <c r="G23" s="102"/>
      <c r="H23" s="22"/>
      <c r="I23" s="259">
        <f>Raum!M17</f>
        <v>0</v>
      </c>
      <c r="J23" s="260">
        <f>Technik!AF17</f>
        <v>0</v>
      </c>
      <c r="K23" s="261">
        <f>Personal!$T49</f>
        <v>0</v>
      </c>
      <c r="L23" s="262">
        <f t="shared" si="1"/>
        <v>0</v>
      </c>
      <c r="M23" s="22"/>
      <c r="N23" s="22"/>
      <c r="O23" s="22"/>
      <c r="P23" s="22"/>
      <c r="Q23" s="22"/>
      <c r="R23" s="22"/>
      <c r="S23" s="22"/>
      <c r="T23" s="22"/>
      <c r="U23" s="22"/>
      <c r="V23" s="22"/>
      <c r="W23" s="22"/>
      <c r="X23" s="22"/>
      <c r="Y23" s="24"/>
    </row>
    <row r="24" spans="1:25" s="58" customFormat="1" ht="24.95" customHeight="1" thickTop="1" x14ac:dyDescent="0.25">
      <c r="A24" s="22"/>
      <c r="B24" s="29">
        <v>3</v>
      </c>
      <c r="C24" s="222" t="s">
        <v>14</v>
      </c>
      <c r="D24" s="22"/>
      <c r="E24" s="349" t="s">
        <v>25</v>
      </c>
      <c r="F24" s="232" t="s">
        <v>27</v>
      </c>
      <c r="G24" s="187">
        <v>1</v>
      </c>
      <c r="H24" s="22"/>
      <c r="I24" s="263">
        <f>Raum!M18</f>
        <v>0</v>
      </c>
      <c r="J24" s="264">
        <f>Technik!AF18</f>
        <v>0</v>
      </c>
      <c r="K24" s="265">
        <f>Personal!$T50</f>
        <v>112500</v>
      </c>
      <c r="L24" s="266">
        <f t="shared" si="1"/>
        <v>112500</v>
      </c>
      <c r="M24" s="22"/>
      <c r="N24" s="22"/>
      <c r="O24" s="22"/>
      <c r="P24" s="22"/>
      <c r="Q24" s="22"/>
      <c r="R24" s="22"/>
      <c r="S24" s="22"/>
      <c r="T24" s="22"/>
      <c r="U24" s="22"/>
      <c r="V24" s="22"/>
      <c r="W24" s="22"/>
      <c r="X24" s="22"/>
      <c r="Y24" s="24"/>
    </row>
    <row r="25" spans="1:25" s="58" customFormat="1" ht="24" customHeight="1" x14ac:dyDescent="0.25">
      <c r="A25" s="22"/>
      <c r="B25" s="40"/>
      <c r="C25" s="343" t="s">
        <v>128</v>
      </c>
      <c r="D25" s="22"/>
      <c r="E25" s="347"/>
      <c r="F25" s="230" t="s">
        <v>28</v>
      </c>
      <c r="G25" s="188">
        <v>1</v>
      </c>
      <c r="H25" s="24"/>
      <c r="I25" s="255">
        <f>Raum!M19</f>
        <v>0</v>
      </c>
      <c r="J25" s="256">
        <f>Technik!AF19</f>
        <v>3200000</v>
      </c>
      <c r="K25" s="257">
        <f>Personal!$T51</f>
        <v>112500</v>
      </c>
      <c r="L25" s="258">
        <f t="shared" si="0"/>
        <v>3312500</v>
      </c>
      <c r="M25" s="22"/>
      <c r="N25" s="22"/>
      <c r="O25" s="22"/>
      <c r="P25" s="22"/>
      <c r="Q25" s="22"/>
      <c r="R25" s="22"/>
      <c r="S25" s="22"/>
      <c r="T25" s="22"/>
      <c r="U25" s="22"/>
      <c r="V25" s="22"/>
      <c r="W25" s="22"/>
      <c r="X25" s="22"/>
      <c r="Y25" s="24"/>
    </row>
    <row r="26" spans="1:25" s="58" customFormat="1" ht="27.95" customHeight="1" x14ac:dyDescent="0.25">
      <c r="A26" s="22"/>
      <c r="B26" s="40"/>
      <c r="C26" s="344"/>
      <c r="D26" s="22"/>
      <c r="E26" s="347"/>
      <c r="F26" s="230" t="s">
        <v>29</v>
      </c>
      <c r="G26" s="188">
        <v>1</v>
      </c>
      <c r="H26" s="24"/>
      <c r="I26" s="255">
        <f>Raum!M20</f>
        <v>0</v>
      </c>
      <c r="J26" s="256">
        <f>Technik!AF20</f>
        <v>1742000</v>
      </c>
      <c r="K26" s="257">
        <f>Personal!$T52</f>
        <v>56250</v>
      </c>
      <c r="L26" s="258">
        <f t="shared" si="0"/>
        <v>1798250</v>
      </c>
      <c r="M26" s="22"/>
      <c r="N26" s="22"/>
      <c r="O26" s="22"/>
      <c r="P26" s="22"/>
      <c r="Q26" s="22"/>
      <c r="R26" s="22"/>
      <c r="S26" s="22"/>
      <c r="T26" s="22"/>
      <c r="U26" s="22"/>
      <c r="V26" s="22"/>
      <c r="W26" s="22"/>
      <c r="X26" s="22"/>
      <c r="Y26" s="24"/>
    </row>
    <row r="27" spans="1:25" s="58" customFormat="1" ht="27.95" customHeight="1" x14ac:dyDescent="0.25">
      <c r="A27" s="22"/>
      <c r="B27" s="40"/>
      <c r="C27" s="344"/>
      <c r="D27" s="22"/>
      <c r="E27" s="347"/>
      <c r="F27" s="233" t="s">
        <v>30</v>
      </c>
      <c r="G27" s="189">
        <v>1</v>
      </c>
      <c r="H27" s="25"/>
      <c r="I27" s="255">
        <f>Raum!M21</f>
        <v>0</v>
      </c>
      <c r="J27" s="256">
        <f>Technik!AF21</f>
        <v>0</v>
      </c>
      <c r="K27" s="257">
        <f>Personal!$T53</f>
        <v>0</v>
      </c>
      <c r="L27" s="258">
        <f t="shared" si="0"/>
        <v>0</v>
      </c>
      <c r="M27" s="22"/>
      <c r="N27" s="22"/>
      <c r="O27" s="22"/>
      <c r="P27" s="22"/>
      <c r="Q27" s="22"/>
      <c r="R27" s="22"/>
      <c r="S27" s="22"/>
      <c r="T27" s="22"/>
      <c r="U27" s="22"/>
      <c r="V27" s="22"/>
      <c r="W27" s="22"/>
      <c r="X27" s="22"/>
      <c r="Y27" s="24"/>
    </row>
    <row r="28" spans="1:25" ht="24.95" customHeight="1" thickBot="1" x14ac:dyDescent="0.25">
      <c r="A28" s="11"/>
      <c r="B28" s="41"/>
      <c r="C28" s="345"/>
      <c r="D28" s="11"/>
      <c r="E28" s="350"/>
      <c r="F28" s="230" t="s">
        <v>31</v>
      </c>
      <c r="G28" s="188">
        <v>1</v>
      </c>
      <c r="H28" s="22"/>
      <c r="I28" s="255">
        <f>Raum!M22</f>
        <v>0</v>
      </c>
      <c r="J28" s="256">
        <f>Technik!AF22</f>
        <v>0</v>
      </c>
      <c r="K28" s="257">
        <f>Personal!$T54</f>
        <v>0</v>
      </c>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67">
        <f>SUM(I14:I28)</f>
        <v>2385000</v>
      </c>
      <c r="J29" s="268">
        <f>SUM(J14:J28)</f>
        <v>9915783.3333333321</v>
      </c>
      <c r="K29" s="269">
        <f>SUM(K14:K28)</f>
        <v>8763125</v>
      </c>
      <c r="L29" s="270">
        <f>SUM(L14:L28)</f>
        <v>21063908.333333332</v>
      </c>
      <c r="M29" s="26"/>
      <c r="N29" s="26"/>
      <c r="O29" s="26"/>
      <c r="P29" s="26"/>
      <c r="Q29" s="26"/>
      <c r="R29" s="26"/>
      <c r="S29" s="26"/>
      <c r="T29" s="26"/>
      <c r="U29" s="26"/>
      <c r="V29" s="26"/>
      <c r="W29" s="26"/>
      <c r="X29" s="26"/>
      <c r="Y29" s="50"/>
    </row>
    <row r="30" spans="1:25" ht="23.25" x14ac:dyDescent="0.2">
      <c r="A30" s="11"/>
      <c r="B30" s="29">
        <v>4</v>
      </c>
      <c r="C30" s="223" t="s">
        <v>15</v>
      </c>
      <c r="D30" s="11"/>
      <c r="E30" s="11"/>
      <c r="F30" s="11"/>
      <c r="G30" s="11"/>
      <c r="H30" s="11"/>
      <c r="I30" s="11"/>
      <c r="J30" s="11"/>
      <c r="K30" s="11"/>
      <c r="L30" s="11"/>
      <c r="M30" s="11"/>
      <c r="N30" s="11"/>
      <c r="O30" s="11"/>
      <c r="P30" s="11"/>
      <c r="Q30" s="11"/>
      <c r="R30" s="11"/>
      <c r="S30" s="11"/>
      <c r="T30" s="11"/>
      <c r="U30" s="11"/>
      <c r="V30" s="11"/>
      <c r="W30" s="11"/>
      <c r="X30" s="11"/>
      <c r="Y30" s="47"/>
    </row>
    <row r="31" spans="1:25" ht="30" x14ac:dyDescent="0.2">
      <c r="A31" s="11"/>
      <c r="B31" s="43"/>
      <c r="C31" s="224" t="s">
        <v>16</v>
      </c>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3">
    <mergeCell ref="B2:I2"/>
    <mergeCell ref="N4:U4"/>
    <mergeCell ref="B7:C7"/>
    <mergeCell ref="C14:C22"/>
    <mergeCell ref="C25:C28"/>
    <mergeCell ref="E14:E23"/>
    <mergeCell ref="E24:E28"/>
    <mergeCell ref="N12:X12"/>
    <mergeCell ref="F9:F10"/>
    <mergeCell ref="B4:F4"/>
    <mergeCell ref="B5:F5"/>
    <mergeCell ref="G9:G10"/>
    <mergeCell ref="I12:L12"/>
  </mergeCells>
  <conditionalFormatting sqref="I14:I28">
    <cfRule type="cellIs" dxfId="23" priority="4" operator="equal">
      <formula>0</formula>
    </cfRule>
  </conditionalFormatting>
  <conditionalFormatting sqref="J14:J28">
    <cfRule type="cellIs" dxfId="22" priority="3" operator="equal">
      <formula>0</formula>
    </cfRule>
  </conditionalFormatting>
  <conditionalFormatting sqref="K14:K28">
    <cfRule type="cellIs" dxfId="21" priority="2" operator="equal">
      <formula>0</formula>
    </cfRule>
  </conditionalFormatting>
  <conditionalFormatting sqref="L14:L28">
    <cfRule type="cellIs" dxfId="20" priority="1" operator="equal">
      <formula>0</formula>
    </cfRule>
  </conditionalFormatting>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O27"/>
  <sheetViews>
    <sheetView zoomScale="70" zoomScaleNormal="70" zoomScalePageLayoutView="75" workbookViewId="0">
      <selection activeCell="I16" sqref="I16"/>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375" style="53" customWidth="1"/>
    <col min="6" max="6" width="30.625" style="53" customWidth="1"/>
    <col min="7" max="7" width="10.5" style="52" customWidth="1"/>
    <col min="8" max="8" width="1.875" style="53" customWidth="1"/>
    <col min="9" max="10" width="13" style="53" customWidth="1"/>
    <col min="11" max="11" width="18.5" style="53" customWidth="1"/>
    <col min="12" max="12" width="13" style="53" customWidth="1"/>
    <col min="13" max="13" width="16.75" style="53" customWidth="1"/>
    <col min="14" max="14" width="1.875" style="53" customWidth="1"/>
    <col min="15" max="15" width="9.125" style="53" customWidth="1"/>
    <col min="16" max="16384" width="10.875" style="53"/>
  </cols>
  <sheetData>
    <row r="1" spans="1:15" x14ac:dyDescent="0.2">
      <c r="A1" s="68"/>
      <c r="B1" s="30"/>
      <c r="C1" s="30"/>
      <c r="D1" s="30"/>
      <c r="E1" s="30"/>
      <c r="F1" s="30"/>
      <c r="G1" s="35"/>
      <c r="H1" s="30"/>
      <c r="I1" s="30"/>
      <c r="J1" s="30"/>
      <c r="K1" s="30"/>
      <c r="L1" s="30"/>
      <c r="M1" s="30"/>
      <c r="N1" s="30"/>
      <c r="O1" s="31"/>
    </row>
    <row r="2" spans="1:15" ht="26.1" customHeight="1" x14ac:dyDescent="0.35">
      <c r="A2" s="37"/>
      <c r="B2" s="271" t="s">
        <v>60</v>
      </c>
      <c r="C2" s="70"/>
      <c r="D2" s="70"/>
      <c r="E2" s="70"/>
      <c r="F2" s="70"/>
      <c r="G2" s="103"/>
      <c r="H2" s="70"/>
      <c r="I2" s="36"/>
      <c r="J2" s="36"/>
      <c r="K2" s="36"/>
      <c r="L2" s="36"/>
      <c r="M2" s="36"/>
      <c r="N2" s="36"/>
      <c r="O2" s="47"/>
    </row>
    <row r="3" spans="1:15" ht="6.95" customHeight="1" x14ac:dyDescent="0.35">
      <c r="A3" s="37"/>
      <c r="B3" s="69"/>
      <c r="C3" s="70"/>
      <c r="D3" s="70"/>
      <c r="E3" s="70"/>
      <c r="F3" s="70"/>
      <c r="G3" s="103"/>
      <c r="H3" s="70"/>
      <c r="I3" s="36"/>
      <c r="J3" s="36"/>
      <c r="K3" s="36"/>
      <c r="L3" s="36"/>
      <c r="M3" s="36"/>
      <c r="N3" s="36"/>
      <c r="O3" s="47"/>
    </row>
    <row r="4" spans="1:15" ht="47.1" customHeight="1" x14ac:dyDescent="0.2">
      <c r="A4" s="37"/>
      <c r="B4" s="365" t="s">
        <v>61</v>
      </c>
      <c r="C4" s="366"/>
      <c r="D4" s="366"/>
      <c r="E4" s="366"/>
      <c r="F4" s="366"/>
      <c r="G4" s="98"/>
      <c r="H4" s="97"/>
      <c r="I4" s="97"/>
      <c r="J4" s="97"/>
      <c r="K4" s="97"/>
      <c r="L4" s="36"/>
      <c r="M4" s="36"/>
      <c r="N4" s="36"/>
      <c r="O4" s="47"/>
    </row>
    <row r="5" spans="1:15" ht="15" customHeight="1" x14ac:dyDescent="0.25">
      <c r="A5" s="37"/>
      <c r="B5" s="36"/>
      <c r="C5" s="16"/>
      <c r="D5" s="36"/>
      <c r="E5" s="36"/>
      <c r="F5" s="71"/>
      <c r="G5" s="100"/>
      <c r="H5" s="36"/>
      <c r="I5" s="36"/>
      <c r="J5" s="36"/>
      <c r="K5" s="36"/>
      <c r="L5" s="36"/>
      <c r="M5" s="36"/>
      <c r="N5" s="36"/>
      <c r="O5" s="47"/>
    </row>
    <row r="6" spans="1:15" ht="26.1" customHeight="1" x14ac:dyDescent="0.25">
      <c r="A6" s="37"/>
      <c r="B6" s="364" t="s">
        <v>12</v>
      </c>
      <c r="C6" s="339"/>
      <c r="D6" s="36"/>
      <c r="E6" s="36"/>
      <c r="F6" s="71"/>
      <c r="G6" s="369" t="s">
        <v>17</v>
      </c>
      <c r="H6" s="36"/>
      <c r="I6" s="351" t="s">
        <v>62</v>
      </c>
      <c r="J6" s="352"/>
      <c r="K6" s="352"/>
      <c r="L6" s="352"/>
      <c r="M6" s="353"/>
      <c r="N6" s="17"/>
      <c r="O6" s="47"/>
    </row>
    <row r="7" spans="1:15" s="57" customFormat="1" ht="24" customHeight="1" x14ac:dyDescent="0.25">
      <c r="A7" s="72"/>
      <c r="B7" s="73"/>
      <c r="C7" s="73"/>
      <c r="D7" s="73"/>
      <c r="E7" s="73"/>
      <c r="F7" s="23"/>
      <c r="G7" s="370"/>
      <c r="H7" s="73"/>
      <c r="I7" s="272" t="s">
        <v>64</v>
      </c>
      <c r="J7" s="272" t="s">
        <v>65</v>
      </c>
      <c r="K7" s="273" t="s">
        <v>66</v>
      </c>
      <c r="L7" s="272" t="s">
        <v>67</v>
      </c>
      <c r="M7" s="274" t="s">
        <v>113</v>
      </c>
      <c r="N7" s="73"/>
      <c r="O7" s="49"/>
    </row>
    <row r="8" spans="1:15" s="58" customFormat="1" ht="24" customHeight="1" x14ac:dyDescent="0.25">
      <c r="A8" s="64"/>
      <c r="B8" s="29">
        <v>1</v>
      </c>
      <c r="C8" s="223" t="s">
        <v>62</v>
      </c>
      <c r="D8" s="74"/>
      <c r="E8" s="367" t="str">
        <f>Dashboard!E14</f>
        <v>Räume</v>
      </c>
      <c r="F8" s="161" t="str">
        <f>Dashboard!F14</f>
        <v>Media Center</v>
      </c>
      <c r="G8" s="104">
        <f>Dashboard!G14</f>
        <v>1</v>
      </c>
      <c r="H8" s="75"/>
      <c r="I8" s="235">
        <v>1700</v>
      </c>
      <c r="J8" s="235">
        <v>400</v>
      </c>
      <c r="K8" s="238">
        <f t="shared" ref="K8:K11" si="0">I8*J8</f>
        <v>680000</v>
      </c>
      <c r="L8" s="235">
        <v>30000</v>
      </c>
      <c r="M8" s="275">
        <f>(K8+L8)*Dashboard!G14</f>
        <v>710000</v>
      </c>
      <c r="N8" s="75"/>
      <c r="O8" s="24"/>
    </row>
    <row r="9" spans="1:15" s="58" customFormat="1" ht="24" customHeight="1" x14ac:dyDescent="0.25">
      <c r="A9" s="64"/>
      <c r="B9" s="64"/>
      <c r="C9" s="343" t="s">
        <v>63</v>
      </c>
      <c r="D9" s="74"/>
      <c r="E9" s="362"/>
      <c r="F9" s="162" t="str">
        <f>Dashboard!F15</f>
        <v>Projektlab</v>
      </c>
      <c r="G9" s="104">
        <f>Dashboard!G15</f>
        <v>1</v>
      </c>
      <c r="H9" s="74"/>
      <c r="I9" s="235">
        <v>1400</v>
      </c>
      <c r="J9" s="235">
        <v>400</v>
      </c>
      <c r="K9" s="238">
        <f t="shared" si="0"/>
        <v>560000</v>
      </c>
      <c r="L9" s="235">
        <v>28000</v>
      </c>
      <c r="M9" s="275">
        <f>(K9+L9)*Dashboard!G15</f>
        <v>588000</v>
      </c>
      <c r="N9" s="74"/>
      <c r="O9" s="24"/>
    </row>
    <row r="10" spans="1:15" s="58" customFormat="1" ht="24" customHeight="1" x14ac:dyDescent="0.25">
      <c r="A10" s="64"/>
      <c r="B10" s="64"/>
      <c r="C10" s="344"/>
      <c r="D10" s="74"/>
      <c r="E10" s="362"/>
      <c r="F10" s="162" t="str">
        <f>Dashboard!F16</f>
        <v>Visualisierungssaal</v>
      </c>
      <c r="G10" s="104">
        <f>Dashboard!G16</f>
        <v>1</v>
      </c>
      <c r="H10" s="74"/>
      <c r="I10" s="235">
        <v>300</v>
      </c>
      <c r="J10" s="235">
        <v>400</v>
      </c>
      <c r="K10" s="238">
        <f t="shared" si="0"/>
        <v>120000</v>
      </c>
      <c r="L10" s="235">
        <v>16000</v>
      </c>
      <c r="M10" s="275">
        <f>(K10+L10)*Dashboard!G16</f>
        <v>136000</v>
      </c>
      <c r="N10" s="74"/>
      <c r="O10" s="24"/>
    </row>
    <row r="11" spans="1:15" s="58" customFormat="1" ht="24" customHeight="1" x14ac:dyDescent="0.25">
      <c r="A11" s="64"/>
      <c r="B11" s="64"/>
      <c r="C11" s="344"/>
      <c r="D11" s="74"/>
      <c r="E11" s="362"/>
      <c r="F11" s="162" t="str">
        <f>Dashboard!F17</f>
        <v>Gaming Zone</v>
      </c>
      <c r="G11" s="104">
        <f>Dashboard!G17</f>
        <v>1</v>
      </c>
      <c r="H11" s="74"/>
      <c r="I11" s="235">
        <v>600</v>
      </c>
      <c r="J11" s="235">
        <v>400</v>
      </c>
      <c r="K11" s="238">
        <f t="shared" si="0"/>
        <v>240000</v>
      </c>
      <c r="L11" s="235">
        <v>21000</v>
      </c>
      <c r="M11" s="275">
        <f>(K11+L11)*Dashboard!G17</f>
        <v>261000</v>
      </c>
      <c r="N11" s="74"/>
      <c r="O11" s="24"/>
    </row>
    <row r="12" spans="1:15" s="58" customFormat="1" ht="24" customHeight="1" x14ac:dyDescent="0.25">
      <c r="A12" s="64"/>
      <c r="B12" s="64"/>
      <c r="C12" s="344"/>
      <c r="D12" s="74"/>
      <c r="E12" s="362"/>
      <c r="F12" s="162" t="str">
        <f>Dashboard!F18</f>
        <v>Gruppenlernraum</v>
      </c>
      <c r="G12" s="104">
        <f>Dashboard!G18</f>
        <v>10</v>
      </c>
      <c r="H12" s="74"/>
      <c r="I12" s="235">
        <v>120</v>
      </c>
      <c r="J12" s="235">
        <v>400</v>
      </c>
      <c r="K12" s="238">
        <f>I12*J12</f>
        <v>48000</v>
      </c>
      <c r="L12" s="235">
        <v>21000</v>
      </c>
      <c r="M12" s="275">
        <f>(K12+L12)*Dashboard!G18</f>
        <v>690000</v>
      </c>
      <c r="N12" s="74"/>
      <c r="O12" s="24"/>
    </row>
    <row r="13" spans="1:15" s="58" customFormat="1" ht="24" customHeight="1" x14ac:dyDescent="0.25">
      <c r="A13" s="64"/>
      <c r="B13" s="64"/>
      <c r="C13" s="344"/>
      <c r="D13" s="74"/>
      <c r="E13" s="362"/>
      <c r="F13" s="162" t="str">
        <f>Dashboard!F19</f>
        <v>&lt; Raum einfügen &gt;</v>
      </c>
      <c r="G13" s="104">
        <f>Dashboard!G19</f>
        <v>0</v>
      </c>
      <c r="H13" s="74"/>
      <c r="I13" s="235"/>
      <c r="J13" s="235"/>
      <c r="K13" s="238">
        <f t="shared" ref="K13:K22" si="1">I13*J13</f>
        <v>0</v>
      </c>
      <c r="L13" s="235"/>
      <c r="M13" s="275">
        <f>(K13+L13)*Dashboard!G19</f>
        <v>0</v>
      </c>
      <c r="N13" s="74"/>
      <c r="O13" s="24"/>
    </row>
    <row r="14" spans="1:15" s="58" customFormat="1" ht="24" customHeight="1" x14ac:dyDescent="0.25">
      <c r="A14" s="64"/>
      <c r="B14" s="64"/>
      <c r="C14" s="344"/>
      <c r="D14" s="74"/>
      <c r="E14" s="362"/>
      <c r="F14" s="162" t="str">
        <f>Dashboard!F20</f>
        <v>&lt; Raum einfügen &gt;</v>
      </c>
      <c r="G14" s="104">
        <f>Dashboard!G20</f>
        <v>0</v>
      </c>
      <c r="H14" s="74"/>
      <c r="I14" s="235"/>
      <c r="J14" s="235"/>
      <c r="K14" s="238">
        <f t="shared" si="1"/>
        <v>0</v>
      </c>
      <c r="L14" s="235"/>
      <c r="M14" s="275">
        <f>(K14+L14)*Dashboard!G20</f>
        <v>0</v>
      </c>
      <c r="N14" s="74"/>
      <c r="O14" s="24"/>
    </row>
    <row r="15" spans="1:15" s="58" customFormat="1" ht="24" customHeight="1" x14ac:dyDescent="0.25">
      <c r="A15" s="64"/>
      <c r="B15" s="64"/>
      <c r="C15" s="344"/>
      <c r="D15" s="74"/>
      <c r="E15" s="362"/>
      <c r="F15" s="162" t="str">
        <f>Dashboard!F21</f>
        <v>&lt; Raum einfügen &gt;</v>
      </c>
      <c r="G15" s="104">
        <f>Dashboard!G21</f>
        <v>0</v>
      </c>
      <c r="H15" s="74"/>
      <c r="I15" s="235"/>
      <c r="J15" s="235"/>
      <c r="K15" s="238">
        <f t="shared" si="1"/>
        <v>0</v>
      </c>
      <c r="L15" s="235"/>
      <c r="M15" s="275">
        <f>(K15+L15)*Dashboard!G21</f>
        <v>0</v>
      </c>
      <c r="N15" s="74"/>
      <c r="O15" s="24"/>
    </row>
    <row r="16" spans="1:15" s="58" customFormat="1" ht="24" customHeight="1" x14ac:dyDescent="0.25">
      <c r="A16" s="64"/>
      <c r="B16" s="64"/>
      <c r="C16" s="344"/>
      <c r="D16" s="74"/>
      <c r="E16" s="362"/>
      <c r="F16" s="162" t="str">
        <f>Dashboard!F22</f>
        <v>&lt; Raum einfügen &gt;</v>
      </c>
      <c r="G16" s="104">
        <f>Dashboard!G22</f>
        <v>0</v>
      </c>
      <c r="H16" s="74"/>
      <c r="I16" s="235"/>
      <c r="J16" s="235"/>
      <c r="K16" s="238">
        <f t="shared" si="1"/>
        <v>0</v>
      </c>
      <c r="L16" s="235"/>
      <c r="M16" s="275">
        <f>(K16+L16)*Dashboard!G22</f>
        <v>0</v>
      </c>
      <c r="N16" s="74"/>
      <c r="O16" s="24"/>
    </row>
    <row r="17" spans="1:15" s="58" customFormat="1" ht="24" customHeight="1" thickBot="1" x14ac:dyDescent="0.3">
      <c r="A17" s="64"/>
      <c r="B17" s="64"/>
      <c r="C17" s="344"/>
      <c r="D17" s="74"/>
      <c r="E17" s="368"/>
      <c r="F17" s="163" t="str">
        <f>Dashboard!F23</f>
        <v>&lt; Raum einfügen &gt;</v>
      </c>
      <c r="G17" s="105">
        <f>Dashboard!G23</f>
        <v>0</v>
      </c>
      <c r="H17" s="74"/>
      <c r="I17" s="236"/>
      <c r="J17" s="236"/>
      <c r="K17" s="240">
        <f>I17*J17</f>
        <v>0</v>
      </c>
      <c r="L17" s="236"/>
      <c r="M17" s="276">
        <f>(K17+L17)*Dashboard!G23</f>
        <v>0</v>
      </c>
      <c r="N17" s="74"/>
      <c r="O17" s="24"/>
    </row>
    <row r="18" spans="1:15" s="58" customFormat="1" ht="24" customHeight="1" thickTop="1" x14ac:dyDescent="0.25">
      <c r="A18" s="64"/>
      <c r="B18" s="64"/>
      <c r="C18" s="344"/>
      <c r="D18" s="74"/>
      <c r="E18" s="362" t="str">
        <f>Dashboard!E24</f>
        <v>Infrastruktur</v>
      </c>
      <c r="F18" s="161" t="str">
        <f>Dashboard!F24</f>
        <v>Netzwerk Infrastruktur</v>
      </c>
      <c r="G18" s="104">
        <f>Dashboard!G24</f>
        <v>1</v>
      </c>
      <c r="H18" s="74"/>
      <c r="I18" s="237"/>
      <c r="J18" s="237"/>
      <c r="K18" s="241">
        <f t="shared" si="1"/>
        <v>0</v>
      </c>
      <c r="L18" s="237"/>
      <c r="M18" s="277">
        <f>(K18+L18)*Dashboard!G24</f>
        <v>0</v>
      </c>
      <c r="N18" s="74"/>
      <c r="O18" s="24"/>
    </row>
    <row r="19" spans="1:15" s="58" customFormat="1" ht="24" customHeight="1" x14ac:dyDescent="0.25">
      <c r="A19" s="64"/>
      <c r="B19" s="64"/>
      <c r="C19" s="344"/>
      <c r="D19" s="74"/>
      <c r="E19" s="362"/>
      <c r="F19" s="162" t="str">
        <f>Dashboard!F25</f>
        <v>IT Infrastruktur</v>
      </c>
      <c r="G19" s="104">
        <f>Dashboard!G25</f>
        <v>1</v>
      </c>
      <c r="H19" s="74"/>
      <c r="I19" s="278"/>
      <c r="J19" s="278"/>
      <c r="K19" s="238">
        <f t="shared" si="1"/>
        <v>0</v>
      </c>
      <c r="L19" s="235"/>
      <c r="M19" s="275">
        <f>(K19+L19)*Dashboard!G25</f>
        <v>0</v>
      </c>
      <c r="N19" s="74"/>
      <c r="O19" s="24"/>
    </row>
    <row r="20" spans="1:15" s="58" customFormat="1" ht="24" customHeight="1" x14ac:dyDescent="0.25">
      <c r="A20" s="64"/>
      <c r="B20" s="64"/>
      <c r="C20" s="344"/>
      <c r="D20" s="74"/>
      <c r="E20" s="362"/>
      <c r="F20" s="162" t="str">
        <f>Dashboard!F26</f>
        <v>AV Infrastruktur</v>
      </c>
      <c r="G20" s="104">
        <f>Dashboard!G26</f>
        <v>1</v>
      </c>
      <c r="H20" s="74"/>
      <c r="I20" s="278"/>
      <c r="J20" s="278"/>
      <c r="K20" s="238">
        <f t="shared" si="1"/>
        <v>0</v>
      </c>
      <c r="L20" s="235"/>
      <c r="M20" s="275">
        <f>(K20+L20)*Dashboard!G26</f>
        <v>0</v>
      </c>
      <c r="N20" s="74"/>
      <c r="O20" s="24"/>
    </row>
    <row r="21" spans="1:15" s="58" customFormat="1" ht="24" customHeight="1" x14ac:dyDescent="0.25">
      <c r="A21" s="64"/>
      <c r="B21" s="64"/>
      <c r="C21" s="344"/>
      <c r="D21" s="74"/>
      <c r="E21" s="362"/>
      <c r="F21" s="162" t="str">
        <f>Dashboard!F27</f>
        <v>&lt; Infrastruktur &gt;</v>
      </c>
      <c r="G21" s="104">
        <f>Dashboard!G27</f>
        <v>1</v>
      </c>
      <c r="H21" s="74"/>
      <c r="I21" s="278"/>
      <c r="J21" s="278"/>
      <c r="K21" s="238">
        <f t="shared" si="1"/>
        <v>0</v>
      </c>
      <c r="L21" s="235"/>
      <c r="M21" s="275">
        <f>(K21+L21)*Dashboard!G27</f>
        <v>0</v>
      </c>
      <c r="N21" s="74"/>
      <c r="O21" s="24"/>
    </row>
    <row r="22" spans="1:15" s="58" customFormat="1" ht="24" customHeight="1" x14ac:dyDescent="0.25">
      <c r="A22" s="64"/>
      <c r="B22" s="65"/>
      <c r="C22" s="345"/>
      <c r="D22" s="74"/>
      <c r="E22" s="363"/>
      <c r="F22" s="162" t="str">
        <f>Dashboard!F28</f>
        <v>Andere nicht-raumspezifische Elemente</v>
      </c>
      <c r="G22" s="104">
        <f>Dashboard!G28</f>
        <v>1</v>
      </c>
      <c r="H22" s="74"/>
      <c r="I22" s="235"/>
      <c r="J22" s="235"/>
      <c r="K22" s="238">
        <f t="shared" si="1"/>
        <v>0</v>
      </c>
      <c r="L22" s="235"/>
      <c r="M22" s="275">
        <f>(K22+L22)*Dashboard!G28</f>
        <v>0</v>
      </c>
      <c r="N22" s="74"/>
      <c r="O22" s="24"/>
    </row>
    <row r="23" spans="1:15" ht="15.75" thickBot="1" x14ac:dyDescent="0.25">
      <c r="A23" s="37"/>
      <c r="B23" s="74"/>
      <c r="C23" s="36"/>
      <c r="D23" s="36"/>
      <c r="E23" s="36"/>
      <c r="F23" s="36"/>
      <c r="G23" s="106"/>
      <c r="H23" s="36"/>
      <c r="I23" s="243"/>
      <c r="J23" s="243"/>
      <c r="K23" s="243"/>
      <c r="L23" s="243"/>
      <c r="M23" s="243"/>
      <c r="N23" s="36"/>
      <c r="O23" s="47"/>
    </row>
    <row r="24" spans="1:15" s="59" customFormat="1" ht="29.1" customHeight="1" thickBot="1" x14ac:dyDescent="0.3">
      <c r="A24" s="78"/>
      <c r="B24" s="4"/>
      <c r="C24" s="4"/>
      <c r="D24" s="4"/>
      <c r="E24" s="4"/>
      <c r="F24" s="26"/>
      <c r="G24" s="254" t="s">
        <v>58</v>
      </c>
      <c r="H24" s="4"/>
      <c r="I24" s="279">
        <f>SUM(I8:I22)</f>
        <v>4120</v>
      </c>
      <c r="J24" s="279" t="str">
        <f>AVERAGE(J8:J22)&amp;"*"</f>
        <v>400*</v>
      </c>
      <c r="K24" s="238">
        <f>SUM(K8:K22)</f>
        <v>1648000</v>
      </c>
      <c r="L24" s="239">
        <f>SUM(L8:L22)</f>
        <v>116000</v>
      </c>
      <c r="M24" s="280">
        <f>SUM(M8:M22)</f>
        <v>2385000</v>
      </c>
      <c r="N24" s="4"/>
      <c r="O24" s="50"/>
    </row>
    <row r="25" spans="1:15" x14ac:dyDescent="0.2">
      <c r="A25" s="37"/>
      <c r="B25" s="36"/>
      <c r="C25" s="36"/>
      <c r="D25" s="36"/>
      <c r="E25" s="36"/>
      <c r="F25" s="36"/>
      <c r="G25" s="106"/>
      <c r="H25" s="36"/>
      <c r="I25" s="36"/>
      <c r="J25" s="281" t="s">
        <v>68</v>
      </c>
      <c r="K25" s="36"/>
      <c r="L25" s="36"/>
      <c r="M25" s="36"/>
      <c r="N25" s="36"/>
      <c r="O25" s="47"/>
    </row>
    <row r="26" spans="1:15" x14ac:dyDescent="0.2">
      <c r="A26" s="37"/>
      <c r="B26" s="36"/>
      <c r="C26" s="36"/>
      <c r="D26" s="36"/>
      <c r="E26" s="36"/>
      <c r="F26" s="36"/>
      <c r="G26" s="106"/>
      <c r="H26" s="36"/>
      <c r="I26" s="36"/>
      <c r="J26" s="36"/>
      <c r="K26" s="36"/>
      <c r="L26" s="36"/>
      <c r="M26" s="36"/>
      <c r="N26" s="36"/>
      <c r="O26" s="47"/>
    </row>
    <row r="27" spans="1:15" x14ac:dyDescent="0.2">
      <c r="A27" s="80"/>
      <c r="B27" s="33"/>
      <c r="C27" s="33"/>
      <c r="D27" s="33"/>
      <c r="E27" s="33"/>
      <c r="F27" s="33"/>
      <c r="G27" s="44"/>
      <c r="H27" s="33"/>
      <c r="I27" s="33"/>
      <c r="J27" s="33"/>
      <c r="K27" s="33"/>
      <c r="L27" s="33"/>
      <c r="M27" s="33"/>
      <c r="N27" s="33"/>
      <c r="O27" s="34"/>
    </row>
  </sheetData>
  <sheetProtection sheet="1" formatCells="0" formatColumns="0" formatRows="0" selectLockedCells="1"/>
  <mergeCells count="7">
    <mergeCell ref="E18:E22"/>
    <mergeCell ref="B6:C6"/>
    <mergeCell ref="B4:F4"/>
    <mergeCell ref="I6:M6"/>
    <mergeCell ref="E8:E17"/>
    <mergeCell ref="G6:G7"/>
    <mergeCell ref="C9:C22"/>
  </mergeCells>
  <conditionalFormatting sqref="G8:G22">
    <cfRule type="cellIs" dxfId="19" priority="2" operator="equal">
      <formula>0</formula>
    </cfRule>
  </conditionalFormatting>
  <conditionalFormatting sqref="M8:M22">
    <cfRule type="cellIs" dxfId="18" priority="1" operator="equal">
      <formula>0</formula>
    </cfRule>
  </conditionalFormatting>
  <pageMargins left="0.75" right="0.75" top="1" bottom="1" header="0.5" footer="0.5"/>
  <pageSetup orientation="portrait" horizontalDpi="4294967292" verticalDpi="4294967292"/>
  <ignoredErrors>
    <ignoredError sqref="J24"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44"/>
  <sheetViews>
    <sheetView zoomScale="70" zoomScaleNormal="70" zoomScalePageLayoutView="75" workbookViewId="0">
      <pane xSplit="7" ySplit="7" topLeftCell="H8" activePane="bottomRight" state="frozen"/>
      <selection pane="topRight" activeCell="H1" sqref="H1"/>
      <selection pane="bottomLeft" activeCell="A8" sqref="A8"/>
      <selection pane="bottomRight" activeCell="I27" sqref="I27"/>
    </sheetView>
  </sheetViews>
  <sheetFormatPr baseColWidth="10" defaultColWidth="10.875" defaultRowHeight="15" x14ac:dyDescent="0.2"/>
  <cols>
    <col min="1" max="1" width="3" style="53" customWidth="1"/>
    <col min="2" max="2" width="4.375" style="53" customWidth="1"/>
    <col min="3" max="3" width="49.625" style="53" customWidth="1"/>
    <col min="4" max="4" width="1.875" style="53" customWidth="1"/>
    <col min="5" max="5" width="4.5" style="53" customWidth="1"/>
    <col min="6" max="6" width="30.5" style="53" customWidth="1"/>
    <col min="7" max="7" width="10.5" style="53" customWidth="1"/>
    <col min="8" max="8" width="1.875" style="53" customWidth="1"/>
    <col min="9" max="9" width="14.375" style="53" customWidth="1"/>
    <col min="10" max="13" width="12" style="53" customWidth="1"/>
    <col min="14" max="14" width="17.5" style="53" customWidth="1"/>
    <col min="15" max="15" width="1.875" style="53" customWidth="1"/>
    <col min="16" max="20" width="12" style="53" customWidth="1"/>
    <col min="21" max="21" width="10.875" style="53" customWidth="1"/>
    <col min="22" max="22" width="17.5" style="53" customWidth="1"/>
    <col min="23" max="23" width="2" style="53" customWidth="1"/>
    <col min="24" max="28" width="12" style="53" customWidth="1"/>
    <col min="29" max="29" width="11.5" style="53" customWidth="1"/>
    <col min="30" max="30" width="17.5" style="53" customWidth="1"/>
    <col min="31" max="31" width="1.125" style="53" customWidth="1"/>
    <col min="32" max="32" width="15" style="53" customWidth="1"/>
    <col min="33" max="33" width="20.625" style="53" customWidth="1"/>
    <col min="34" max="16384" width="10.875" style="53"/>
  </cols>
  <sheetData>
    <row r="1" spans="1:33" x14ac:dyDescent="0.2">
      <c r="A1" s="68"/>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1"/>
    </row>
    <row r="2" spans="1:33" ht="26.1" customHeight="1" x14ac:dyDescent="0.35">
      <c r="A2" s="37"/>
      <c r="B2" s="371" t="s">
        <v>36</v>
      </c>
      <c r="C2" s="372"/>
      <c r="D2" s="372"/>
      <c r="E2" s="372"/>
      <c r="F2" s="372"/>
      <c r="G2" s="372"/>
      <c r="H2" s="372"/>
      <c r="I2" s="372"/>
      <c r="J2" s="372"/>
      <c r="K2" s="372"/>
      <c r="L2" s="372"/>
      <c r="M2" s="372"/>
      <c r="N2" s="36"/>
      <c r="O2" s="36"/>
      <c r="P2" s="36"/>
      <c r="Q2" s="36"/>
      <c r="R2" s="36"/>
      <c r="S2" s="36"/>
      <c r="T2" s="36"/>
      <c r="U2" s="36"/>
      <c r="V2" s="36"/>
      <c r="W2" s="36"/>
      <c r="X2" s="36"/>
      <c r="Y2" s="36"/>
      <c r="Z2" s="36"/>
      <c r="AA2" s="36"/>
      <c r="AB2" s="36"/>
      <c r="AC2" s="36"/>
      <c r="AD2" s="36"/>
      <c r="AE2" s="36"/>
      <c r="AF2" s="36"/>
      <c r="AG2" s="47"/>
    </row>
    <row r="3" spans="1:33" ht="6.95" customHeight="1" x14ac:dyDescent="0.3">
      <c r="A3" s="37"/>
      <c r="B3" s="89"/>
      <c r="C3" s="70"/>
      <c r="D3" s="70"/>
      <c r="E3" s="70"/>
      <c r="F3" s="70"/>
      <c r="G3" s="70"/>
      <c r="H3" s="70"/>
      <c r="I3" s="36"/>
      <c r="J3" s="36"/>
      <c r="K3" s="36"/>
      <c r="L3" s="36"/>
      <c r="M3" s="36"/>
      <c r="N3" s="36"/>
      <c r="O3" s="36"/>
      <c r="P3" s="36"/>
      <c r="Q3" s="36"/>
      <c r="R3" s="36"/>
      <c r="S3" s="36"/>
      <c r="T3" s="36"/>
      <c r="U3" s="36"/>
      <c r="V3" s="36"/>
      <c r="W3" s="36"/>
      <c r="X3" s="36"/>
      <c r="Y3" s="36"/>
      <c r="Z3" s="36"/>
      <c r="AA3" s="36"/>
      <c r="AB3" s="36"/>
      <c r="AC3" s="36"/>
      <c r="AD3" s="36"/>
      <c r="AE3" s="36"/>
      <c r="AF3" s="36"/>
      <c r="AG3" s="47"/>
    </row>
    <row r="4" spans="1:33" ht="107.25" customHeight="1" x14ac:dyDescent="0.2">
      <c r="A4" s="37"/>
      <c r="B4" s="365" t="s">
        <v>37</v>
      </c>
      <c r="C4" s="366"/>
      <c r="D4" s="366"/>
      <c r="E4" s="366"/>
      <c r="F4" s="366"/>
      <c r="G4" s="90"/>
      <c r="H4" s="97"/>
      <c r="I4" s="97"/>
      <c r="J4" s="97"/>
      <c r="K4" s="97"/>
      <c r="L4" s="97"/>
      <c r="M4" s="97"/>
      <c r="N4" s="36"/>
      <c r="O4" s="36"/>
      <c r="P4" s="36"/>
      <c r="Q4" s="36"/>
      <c r="R4" s="36"/>
      <c r="S4" s="36"/>
      <c r="T4" s="36"/>
      <c r="U4" s="36"/>
      <c r="V4" s="36"/>
      <c r="W4" s="36"/>
      <c r="X4" s="36"/>
      <c r="Y4" s="36"/>
      <c r="Z4" s="36"/>
      <c r="AA4" s="36"/>
      <c r="AB4" s="36"/>
      <c r="AC4" s="36"/>
      <c r="AD4" s="36"/>
      <c r="AE4" s="36"/>
      <c r="AF4" s="36"/>
      <c r="AG4" s="47"/>
    </row>
    <row r="5" spans="1:33" ht="15" customHeight="1" x14ac:dyDescent="0.2">
      <c r="A5" s="37"/>
      <c r="B5" s="36"/>
      <c r="C5" s="90"/>
      <c r="D5" s="90"/>
      <c r="E5" s="90"/>
      <c r="F5" s="90"/>
      <c r="G5" s="90"/>
      <c r="H5" s="90"/>
      <c r="I5" s="90"/>
      <c r="J5" s="91"/>
      <c r="K5" s="91"/>
      <c r="L5" s="36"/>
      <c r="M5" s="36"/>
      <c r="N5" s="36"/>
      <c r="O5" s="36"/>
      <c r="P5" s="36"/>
      <c r="Q5" s="36"/>
      <c r="R5" s="36"/>
      <c r="S5" s="36"/>
      <c r="T5" s="36"/>
      <c r="U5" s="36"/>
      <c r="V5" s="36"/>
      <c r="W5" s="36"/>
      <c r="X5" s="36"/>
      <c r="Y5" s="36"/>
      <c r="Z5" s="36"/>
      <c r="AA5" s="36"/>
      <c r="AB5" s="36"/>
      <c r="AC5" s="36"/>
      <c r="AD5" s="36"/>
      <c r="AE5" s="36"/>
      <c r="AF5" s="36"/>
      <c r="AG5" s="47"/>
    </row>
    <row r="6" spans="1:33" s="58" customFormat="1" ht="27" customHeight="1" x14ac:dyDescent="0.25">
      <c r="A6" s="64"/>
      <c r="B6" s="364" t="s">
        <v>12</v>
      </c>
      <c r="C6" s="339"/>
      <c r="D6" s="74"/>
      <c r="E6" s="74"/>
      <c r="F6" s="74"/>
      <c r="G6" s="74"/>
      <c r="H6" s="74"/>
      <c r="I6" s="374" t="s">
        <v>47</v>
      </c>
      <c r="J6" s="352"/>
      <c r="K6" s="352"/>
      <c r="L6" s="352"/>
      <c r="M6" s="352"/>
      <c r="N6" s="353"/>
      <c r="O6" s="74"/>
      <c r="P6" s="386" t="s">
        <v>54</v>
      </c>
      <c r="Q6" s="387"/>
      <c r="R6" s="387"/>
      <c r="S6" s="387"/>
      <c r="T6" s="387"/>
      <c r="U6" s="387"/>
      <c r="V6" s="387"/>
      <c r="W6" s="74"/>
      <c r="X6" s="386" t="s">
        <v>56</v>
      </c>
      <c r="Y6" s="387"/>
      <c r="Z6" s="387"/>
      <c r="AA6" s="387"/>
      <c r="AB6" s="387"/>
      <c r="AC6" s="387"/>
      <c r="AD6" s="387"/>
      <c r="AE6" s="74"/>
      <c r="AF6" s="384" t="s">
        <v>35</v>
      </c>
      <c r="AG6" s="24"/>
    </row>
    <row r="7" spans="1:33" s="57" customFormat="1" ht="68.25" customHeight="1" x14ac:dyDescent="0.25">
      <c r="A7" s="72"/>
      <c r="B7" s="73"/>
      <c r="C7" s="73"/>
      <c r="D7" s="73"/>
      <c r="E7" s="73"/>
      <c r="F7" s="23"/>
      <c r="G7" s="242" t="s">
        <v>17</v>
      </c>
      <c r="H7" s="73"/>
      <c r="I7" s="1" t="s">
        <v>0</v>
      </c>
      <c r="J7" s="1" t="s">
        <v>48</v>
      </c>
      <c r="K7" s="1" t="s">
        <v>49</v>
      </c>
      <c r="L7" s="1" t="s">
        <v>50</v>
      </c>
      <c r="M7" s="1" t="s">
        <v>51</v>
      </c>
      <c r="N7" s="245" t="s">
        <v>59</v>
      </c>
      <c r="O7" s="73"/>
      <c r="P7" s="2" t="s">
        <v>0</v>
      </c>
      <c r="Q7" s="2" t="s">
        <v>48</v>
      </c>
      <c r="R7" s="2" t="s">
        <v>49</v>
      </c>
      <c r="S7" s="2" t="s">
        <v>50</v>
      </c>
      <c r="T7" s="2" t="s">
        <v>51</v>
      </c>
      <c r="U7" s="245" t="s">
        <v>53</v>
      </c>
      <c r="V7" s="245" t="s">
        <v>59</v>
      </c>
      <c r="W7" s="73"/>
      <c r="X7" s="2" t="s">
        <v>0</v>
      </c>
      <c r="Y7" s="2" t="s">
        <v>48</v>
      </c>
      <c r="Z7" s="2" t="s">
        <v>49</v>
      </c>
      <c r="AA7" s="2" t="s">
        <v>50</v>
      </c>
      <c r="AB7" s="2" t="s">
        <v>51</v>
      </c>
      <c r="AC7" s="3" t="s">
        <v>53</v>
      </c>
      <c r="AD7" s="245" t="s">
        <v>59</v>
      </c>
      <c r="AE7" s="73"/>
      <c r="AF7" s="385"/>
      <c r="AG7" s="49"/>
    </row>
    <row r="8" spans="1:33" s="81" customFormat="1" ht="24" customHeight="1" x14ac:dyDescent="0.25">
      <c r="A8" s="85"/>
      <c r="B8" s="84">
        <v>1</v>
      </c>
      <c r="C8" s="223" t="s">
        <v>38</v>
      </c>
      <c r="D8" s="92"/>
      <c r="E8" s="377" t="str">
        <f>Dashboard!E14</f>
        <v>Räume</v>
      </c>
      <c r="F8" s="164" t="str">
        <f>Dashboard!F14</f>
        <v>Media Center</v>
      </c>
      <c r="G8" s="104">
        <f>Dashboard!G14</f>
        <v>1</v>
      </c>
      <c r="H8" s="92"/>
      <c r="I8" s="235">
        <v>0</v>
      </c>
      <c r="J8" s="235">
        <v>10000</v>
      </c>
      <c r="K8" s="235">
        <v>80000</v>
      </c>
      <c r="L8" s="235">
        <v>325000</v>
      </c>
      <c r="M8" s="235">
        <v>10000</v>
      </c>
      <c r="N8" s="238">
        <f>(SUMPRODUCT(I8:M8,(1+(I$27:M$27))))*Dashboard!G14</f>
        <v>519250</v>
      </c>
      <c r="O8" s="92"/>
      <c r="P8" s="238">
        <f t="shared" ref="P8:T12" si="0">I8*P$27</f>
        <v>0</v>
      </c>
      <c r="Q8" s="238">
        <f t="shared" si="0"/>
        <v>1000</v>
      </c>
      <c r="R8" s="238">
        <f t="shared" si="0"/>
        <v>4000</v>
      </c>
      <c r="S8" s="238">
        <f t="shared" si="0"/>
        <v>32500</v>
      </c>
      <c r="T8" s="238">
        <f t="shared" si="0"/>
        <v>1000</v>
      </c>
      <c r="U8" s="238">
        <f>(SUM(P8:T8))*Dashboard!G14</f>
        <v>38500</v>
      </c>
      <c r="V8" s="238">
        <f>U8*Dashboard!$G$9</f>
        <v>192500</v>
      </c>
      <c r="W8" s="92"/>
      <c r="X8" s="239">
        <f t="shared" ref="X8:AB22" si="1">I8/X$27</f>
        <v>0</v>
      </c>
      <c r="Y8" s="239">
        <f t="shared" si="1"/>
        <v>2500</v>
      </c>
      <c r="Z8" s="239">
        <f t="shared" si="1"/>
        <v>13333.333333333334</v>
      </c>
      <c r="AA8" s="239">
        <f t="shared" si="1"/>
        <v>81250</v>
      </c>
      <c r="AB8" s="239">
        <f t="shared" si="1"/>
        <v>5000</v>
      </c>
      <c r="AC8" s="239">
        <f>(SUM(X8:AB8))*Dashboard!G14</f>
        <v>102083.33333333333</v>
      </c>
      <c r="AD8" s="238">
        <f>AC8*Dashboard!$G$9</f>
        <v>510416.66666666663</v>
      </c>
      <c r="AE8" s="246"/>
      <c r="AF8" s="247">
        <f>N8+V8+AD8</f>
        <v>1222166.6666666665</v>
      </c>
      <c r="AG8" s="93"/>
    </row>
    <row r="9" spans="1:33" s="81" customFormat="1" ht="24" customHeight="1" x14ac:dyDescent="0.25">
      <c r="A9" s="85"/>
      <c r="B9" s="85"/>
      <c r="C9" s="343" t="s">
        <v>39</v>
      </c>
      <c r="D9" s="92"/>
      <c r="E9" s="378"/>
      <c r="F9" s="165" t="str">
        <f>Dashboard!F15</f>
        <v>Projektlab</v>
      </c>
      <c r="G9" s="104">
        <f>Dashboard!G15</f>
        <v>1</v>
      </c>
      <c r="H9" s="92"/>
      <c r="I9" s="235">
        <v>30000</v>
      </c>
      <c r="J9" s="235">
        <v>10000</v>
      </c>
      <c r="K9" s="235">
        <v>80000</v>
      </c>
      <c r="L9" s="235">
        <v>400000</v>
      </c>
      <c r="M9" s="235">
        <v>1500</v>
      </c>
      <c r="N9" s="238">
        <f>(SUMPRODUCT(I9:M9,(1+(I$27:M$27))))*Dashboard!G15</f>
        <v>636000</v>
      </c>
      <c r="O9" s="92"/>
      <c r="P9" s="238">
        <f t="shared" si="0"/>
        <v>1500</v>
      </c>
      <c r="Q9" s="238">
        <f t="shared" si="0"/>
        <v>1000</v>
      </c>
      <c r="R9" s="238">
        <f t="shared" si="0"/>
        <v>4000</v>
      </c>
      <c r="S9" s="238">
        <f t="shared" si="0"/>
        <v>40000</v>
      </c>
      <c r="T9" s="238">
        <f t="shared" si="0"/>
        <v>150</v>
      </c>
      <c r="U9" s="238">
        <f>(SUM(P9:T9))*Dashboard!G15</f>
        <v>46650</v>
      </c>
      <c r="V9" s="238">
        <f>U9*Dashboard!$G$9</f>
        <v>233250</v>
      </c>
      <c r="W9" s="92"/>
      <c r="X9" s="239">
        <f t="shared" si="1"/>
        <v>5000</v>
      </c>
      <c r="Y9" s="239">
        <f t="shared" si="1"/>
        <v>2500</v>
      </c>
      <c r="Z9" s="239">
        <f t="shared" si="1"/>
        <v>13333.333333333334</v>
      </c>
      <c r="AA9" s="239">
        <f t="shared" si="1"/>
        <v>100000</v>
      </c>
      <c r="AB9" s="239">
        <f t="shared" si="1"/>
        <v>750</v>
      </c>
      <c r="AC9" s="239">
        <f>(SUM(X9:AB9))*Dashboard!G15</f>
        <v>121583.33333333334</v>
      </c>
      <c r="AD9" s="238">
        <f>AC9*Dashboard!$G$9</f>
        <v>607916.66666666674</v>
      </c>
      <c r="AE9" s="246"/>
      <c r="AF9" s="247">
        <f>N9+V9+AD9</f>
        <v>1477166.6666666667</v>
      </c>
      <c r="AG9" s="93"/>
    </row>
    <row r="10" spans="1:33" s="81" customFormat="1" ht="24" customHeight="1" x14ac:dyDescent="0.25">
      <c r="A10" s="85"/>
      <c r="B10" s="85"/>
      <c r="C10" s="344"/>
      <c r="D10" s="92"/>
      <c r="E10" s="378"/>
      <c r="F10" s="165" t="str">
        <f>Dashboard!F16</f>
        <v>Visualisierungssaal</v>
      </c>
      <c r="G10" s="104">
        <f>Dashboard!G16</f>
        <v>1</v>
      </c>
      <c r="H10" s="92"/>
      <c r="I10" s="235">
        <v>25000</v>
      </c>
      <c r="J10" s="235">
        <v>0</v>
      </c>
      <c r="K10" s="235">
        <v>25000</v>
      </c>
      <c r="L10" s="235">
        <v>320000</v>
      </c>
      <c r="M10" s="235">
        <v>1500</v>
      </c>
      <c r="N10" s="238">
        <f>(SUMPRODUCT(I10:M10,(1+(I$27:M$27))))*Dashboard!G16</f>
        <v>456500</v>
      </c>
      <c r="O10" s="92"/>
      <c r="P10" s="238">
        <f t="shared" si="0"/>
        <v>1250</v>
      </c>
      <c r="Q10" s="238">
        <f t="shared" si="0"/>
        <v>0</v>
      </c>
      <c r="R10" s="238">
        <f t="shared" si="0"/>
        <v>1250</v>
      </c>
      <c r="S10" s="238">
        <f t="shared" si="0"/>
        <v>32000</v>
      </c>
      <c r="T10" s="238">
        <f t="shared" si="0"/>
        <v>150</v>
      </c>
      <c r="U10" s="238">
        <f>(SUM(P10:T10))*Dashboard!G16</f>
        <v>34650</v>
      </c>
      <c r="V10" s="238">
        <f>U10*Dashboard!$G$9</f>
        <v>173250</v>
      </c>
      <c r="W10" s="92"/>
      <c r="X10" s="239">
        <f t="shared" si="1"/>
        <v>4166.666666666667</v>
      </c>
      <c r="Y10" s="239">
        <f t="shared" si="1"/>
        <v>0</v>
      </c>
      <c r="Z10" s="239">
        <f t="shared" si="1"/>
        <v>4166.666666666667</v>
      </c>
      <c r="AA10" s="239">
        <f>L10/AA$27</f>
        <v>80000</v>
      </c>
      <c r="AB10" s="239">
        <f t="shared" si="1"/>
        <v>750</v>
      </c>
      <c r="AC10" s="239">
        <f>(SUM(X10:AB10))*Dashboard!G16</f>
        <v>89083.333333333328</v>
      </c>
      <c r="AD10" s="238">
        <f>AC10*Dashboard!$G$9</f>
        <v>445416.66666666663</v>
      </c>
      <c r="AE10" s="246"/>
      <c r="AF10" s="247">
        <f>N10+V10+AD10</f>
        <v>1075166.6666666665</v>
      </c>
      <c r="AG10" s="93"/>
    </row>
    <row r="11" spans="1:33" s="81" customFormat="1" ht="24" customHeight="1" x14ac:dyDescent="0.25">
      <c r="A11" s="85"/>
      <c r="B11" s="85"/>
      <c r="C11" s="343" t="s">
        <v>40</v>
      </c>
      <c r="D11" s="92"/>
      <c r="E11" s="378"/>
      <c r="F11" s="165" t="str">
        <f>Dashboard!F17</f>
        <v>Gaming Zone</v>
      </c>
      <c r="G11" s="104">
        <f>Dashboard!G17</f>
        <v>1</v>
      </c>
      <c r="H11" s="92"/>
      <c r="I11" s="235">
        <v>20000</v>
      </c>
      <c r="J11" s="235">
        <v>0</v>
      </c>
      <c r="K11" s="235">
        <v>140000</v>
      </c>
      <c r="L11" s="235">
        <v>200000</v>
      </c>
      <c r="M11" s="235">
        <v>5000</v>
      </c>
      <c r="N11" s="238">
        <f>(SUMPRODUCT(I11:M11,(1+(I$27:M$27))))*Dashboard!G17</f>
        <v>437000</v>
      </c>
      <c r="O11" s="92"/>
      <c r="P11" s="238">
        <f t="shared" si="0"/>
        <v>1000</v>
      </c>
      <c r="Q11" s="238">
        <f t="shared" si="0"/>
        <v>0</v>
      </c>
      <c r="R11" s="238">
        <f t="shared" si="0"/>
        <v>7000</v>
      </c>
      <c r="S11" s="238">
        <f t="shared" si="0"/>
        <v>20000</v>
      </c>
      <c r="T11" s="238">
        <f t="shared" si="0"/>
        <v>500</v>
      </c>
      <c r="U11" s="238">
        <f>(SUM(P11:T11))*Dashboard!G17</f>
        <v>28500</v>
      </c>
      <c r="V11" s="238">
        <f>U11*Dashboard!$G$9</f>
        <v>142500</v>
      </c>
      <c r="W11" s="92"/>
      <c r="X11" s="239">
        <f t="shared" si="1"/>
        <v>3333.3333333333335</v>
      </c>
      <c r="Y11" s="239">
        <f t="shared" si="1"/>
        <v>0</v>
      </c>
      <c r="Z11" s="239">
        <f t="shared" si="1"/>
        <v>23333.333333333332</v>
      </c>
      <c r="AA11" s="239">
        <f t="shared" si="1"/>
        <v>50000</v>
      </c>
      <c r="AB11" s="239">
        <f t="shared" si="1"/>
        <v>2500</v>
      </c>
      <c r="AC11" s="239">
        <f>(SUM(X11:AB11))*Dashboard!G17</f>
        <v>79166.666666666657</v>
      </c>
      <c r="AD11" s="238">
        <f>AC11*Dashboard!$G$9</f>
        <v>395833.33333333326</v>
      </c>
      <c r="AE11" s="246"/>
      <c r="AF11" s="247">
        <f>N11+V11+AD11</f>
        <v>975333.33333333326</v>
      </c>
      <c r="AG11" s="93"/>
    </row>
    <row r="12" spans="1:33" s="81" customFormat="1" ht="24" customHeight="1" x14ac:dyDescent="0.25">
      <c r="A12" s="85"/>
      <c r="B12" s="86"/>
      <c r="C12" s="345"/>
      <c r="D12" s="92"/>
      <c r="E12" s="378"/>
      <c r="F12" s="165" t="str">
        <f>Dashboard!F18</f>
        <v>Gruppenlernraum</v>
      </c>
      <c r="G12" s="104">
        <f>Dashboard!G18</f>
        <v>10</v>
      </c>
      <c r="H12" s="92"/>
      <c r="I12" s="235">
        <v>0</v>
      </c>
      <c r="J12" s="235">
        <v>700</v>
      </c>
      <c r="K12" s="235">
        <v>0</v>
      </c>
      <c r="L12" s="235">
        <v>6800</v>
      </c>
      <c r="M12" s="235">
        <v>0</v>
      </c>
      <c r="N12" s="238">
        <f>(SUMPRODUCT(I12:M12,(1+(I$27:M$27))))*Dashboard!G18</f>
        <v>92700</v>
      </c>
      <c r="O12" s="92"/>
      <c r="P12" s="238">
        <f t="shared" si="0"/>
        <v>0</v>
      </c>
      <c r="Q12" s="238">
        <f t="shared" si="0"/>
        <v>70</v>
      </c>
      <c r="R12" s="238">
        <f t="shared" si="0"/>
        <v>0</v>
      </c>
      <c r="S12" s="238">
        <f t="shared" si="0"/>
        <v>680</v>
      </c>
      <c r="T12" s="238">
        <f t="shared" si="0"/>
        <v>0</v>
      </c>
      <c r="U12" s="238">
        <f>(SUM(P12:T12))*Dashboard!G18</f>
        <v>7500</v>
      </c>
      <c r="V12" s="238">
        <f>U12*Dashboard!$G$9</f>
        <v>37500</v>
      </c>
      <c r="W12" s="92"/>
      <c r="X12" s="239">
        <f t="shared" si="1"/>
        <v>0</v>
      </c>
      <c r="Y12" s="239">
        <f t="shared" si="1"/>
        <v>175</v>
      </c>
      <c r="Z12" s="239">
        <f t="shared" si="1"/>
        <v>0</v>
      </c>
      <c r="AA12" s="239">
        <f t="shared" si="1"/>
        <v>1700</v>
      </c>
      <c r="AB12" s="239">
        <f t="shared" si="1"/>
        <v>0</v>
      </c>
      <c r="AC12" s="239">
        <f>(SUM(X12:AB12))*Dashboard!G18</f>
        <v>18750</v>
      </c>
      <c r="AD12" s="238">
        <f>AC12*Dashboard!$G$9</f>
        <v>93750</v>
      </c>
      <c r="AE12" s="246"/>
      <c r="AF12" s="247">
        <f>N12+V12+AD12</f>
        <v>223950</v>
      </c>
      <c r="AG12" s="93"/>
    </row>
    <row r="13" spans="1:33" s="81" customFormat="1" ht="24" customHeight="1" x14ac:dyDescent="0.25">
      <c r="A13" s="85"/>
      <c r="B13" s="92"/>
      <c r="C13" s="92"/>
      <c r="D13" s="92"/>
      <c r="E13" s="378"/>
      <c r="F13" s="165" t="str">
        <f>Dashboard!F19</f>
        <v>&lt; Raum einfügen &gt;</v>
      </c>
      <c r="G13" s="104">
        <f>Dashboard!G19</f>
        <v>0</v>
      </c>
      <c r="H13" s="92"/>
      <c r="I13" s="235"/>
      <c r="J13" s="235"/>
      <c r="K13" s="235"/>
      <c r="L13" s="235"/>
      <c r="M13" s="235"/>
      <c r="N13" s="238">
        <f>(SUMPRODUCT(I13:M13,(1+(I$27:M$27))))*Dashboard!G19</f>
        <v>0</v>
      </c>
      <c r="O13" s="92"/>
      <c r="P13" s="238">
        <f t="shared" ref="P13:P22" si="2">I13*P$27</f>
        <v>0</v>
      </c>
      <c r="Q13" s="238">
        <f t="shared" ref="Q13:Q22" si="3">J13*Q$27</f>
        <v>0</v>
      </c>
      <c r="R13" s="238">
        <f t="shared" ref="R13:R22" si="4">K13*R$27</f>
        <v>0</v>
      </c>
      <c r="S13" s="238">
        <f t="shared" ref="S13:S22" si="5">L13*S$27</f>
        <v>0</v>
      </c>
      <c r="T13" s="238">
        <f t="shared" ref="T13:T22" si="6">M13*T$27</f>
        <v>0</v>
      </c>
      <c r="U13" s="238">
        <f>(SUM(P13:T13))*Dashboard!G19</f>
        <v>0</v>
      </c>
      <c r="V13" s="238">
        <f>U13*Dashboard!$G$9</f>
        <v>0</v>
      </c>
      <c r="W13" s="92"/>
      <c r="X13" s="239">
        <f t="shared" si="1"/>
        <v>0</v>
      </c>
      <c r="Y13" s="239">
        <f t="shared" si="1"/>
        <v>0</v>
      </c>
      <c r="Z13" s="239">
        <f t="shared" si="1"/>
        <v>0</v>
      </c>
      <c r="AA13" s="239">
        <f t="shared" si="1"/>
        <v>0</v>
      </c>
      <c r="AB13" s="239">
        <f t="shared" si="1"/>
        <v>0</v>
      </c>
      <c r="AC13" s="239">
        <f>(SUM(X13:AB13))*Dashboard!G19</f>
        <v>0</v>
      </c>
      <c r="AD13" s="238">
        <f>AC13*Dashboard!$G$9</f>
        <v>0</v>
      </c>
      <c r="AE13" s="246"/>
      <c r="AF13" s="247">
        <f t="shared" ref="AF13:AF22" si="7">N13+V13+AD13</f>
        <v>0</v>
      </c>
      <c r="AG13" s="93"/>
    </row>
    <row r="14" spans="1:33" s="81" customFormat="1" ht="24" customHeight="1" x14ac:dyDescent="0.25">
      <c r="A14" s="85"/>
      <c r="B14" s="84">
        <v>2</v>
      </c>
      <c r="C14" s="223" t="s">
        <v>41</v>
      </c>
      <c r="D14" s="92"/>
      <c r="E14" s="378"/>
      <c r="F14" s="165" t="str">
        <f>Dashboard!F20</f>
        <v>&lt; Raum einfügen &gt;</v>
      </c>
      <c r="G14" s="104">
        <f>Dashboard!G20</f>
        <v>0</v>
      </c>
      <c r="H14" s="92"/>
      <c r="I14" s="235"/>
      <c r="J14" s="235"/>
      <c r="K14" s="235"/>
      <c r="L14" s="235"/>
      <c r="M14" s="235"/>
      <c r="N14" s="238">
        <f>(SUMPRODUCT(I14:M14,(1+(I$27:M$27))))*Dashboard!G20</f>
        <v>0</v>
      </c>
      <c r="O14" s="92"/>
      <c r="P14" s="238">
        <f t="shared" si="2"/>
        <v>0</v>
      </c>
      <c r="Q14" s="238">
        <f t="shared" si="3"/>
        <v>0</v>
      </c>
      <c r="R14" s="238">
        <f t="shared" si="4"/>
        <v>0</v>
      </c>
      <c r="S14" s="238">
        <f t="shared" si="5"/>
        <v>0</v>
      </c>
      <c r="T14" s="238">
        <f t="shared" si="6"/>
        <v>0</v>
      </c>
      <c r="U14" s="238">
        <f>(SUM(P14:T14))*Dashboard!G20</f>
        <v>0</v>
      </c>
      <c r="V14" s="238">
        <f>U14*Dashboard!$G$9</f>
        <v>0</v>
      </c>
      <c r="W14" s="92"/>
      <c r="X14" s="239">
        <f t="shared" si="1"/>
        <v>0</v>
      </c>
      <c r="Y14" s="239">
        <f t="shared" si="1"/>
        <v>0</v>
      </c>
      <c r="Z14" s="239">
        <f t="shared" si="1"/>
        <v>0</v>
      </c>
      <c r="AA14" s="239">
        <f t="shared" si="1"/>
        <v>0</v>
      </c>
      <c r="AB14" s="239">
        <f t="shared" si="1"/>
        <v>0</v>
      </c>
      <c r="AC14" s="239">
        <f>(SUM(X14:AB14))*Dashboard!G20</f>
        <v>0</v>
      </c>
      <c r="AD14" s="238">
        <f>AC14*Dashboard!$G$9</f>
        <v>0</v>
      </c>
      <c r="AE14" s="246"/>
      <c r="AF14" s="247">
        <f t="shared" si="7"/>
        <v>0</v>
      </c>
      <c r="AG14" s="93"/>
    </row>
    <row r="15" spans="1:33" s="81" customFormat="1" ht="24" customHeight="1" x14ac:dyDescent="0.25">
      <c r="A15" s="85"/>
      <c r="B15" s="85"/>
      <c r="C15" s="343" t="s">
        <v>42</v>
      </c>
      <c r="D15" s="92"/>
      <c r="E15" s="378"/>
      <c r="F15" s="165" t="str">
        <f>Dashboard!F21</f>
        <v>&lt; Raum einfügen &gt;</v>
      </c>
      <c r="G15" s="104">
        <f>Dashboard!G21</f>
        <v>0</v>
      </c>
      <c r="H15" s="92"/>
      <c r="I15" s="235"/>
      <c r="J15" s="235"/>
      <c r="K15" s="235"/>
      <c r="L15" s="235"/>
      <c r="M15" s="235"/>
      <c r="N15" s="238">
        <f>(SUMPRODUCT(I15:M15,(1+(I$27:M$27))))*Dashboard!G21</f>
        <v>0</v>
      </c>
      <c r="O15" s="92"/>
      <c r="P15" s="238">
        <f t="shared" si="2"/>
        <v>0</v>
      </c>
      <c r="Q15" s="238">
        <f t="shared" si="3"/>
        <v>0</v>
      </c>
      <c r="R15" s="238">
        <f t="shared" si="4"/>
        <v>0</v>
      </c>
      <c r="S15" s="238">
        <f t="shared" si="5"/>
        <v>0</v>
      </c>
      <c r="T15" s="238">
        <f t="shared" si="6"/>
        <v>0</v>
      </c>
      <c r="U15" s="238">
        <f>(SUM(P15:T15))*Dashboard!G21</f>
        <v>0</v>
      </c>
      <c r="V15" s="238">
        <f>U15*Dashboard!$G$9</f>
        <v>0</v>
      </c>
      <c r="W15" s="92"/>
      <c r="X15" s="239">
        <f t="shared" si="1"/>
        <v>0</v>
      </c>
      <c r="Y15" s="239">
        <f t="shared" si="1"/>
        <v>0</v>
      </c>
      <c r="Z15" s="239">
        <f t="shared" si="1"/>
        <v>0</v>
      </c>
      <c r="AA15" s="239">
        <f t="shared" si="1"/>
        <v>0</v>
      </c>
      <c r="AB15" s="239">
        <f t="shared" si="1"/>
        <v>0</v>
      </c>
      <c r="AC15" s="239">
        <f>(SUM(X15:AB15))*Dashboard!G21</f>
        <v>0</v>
      </c>
      <c r="AD15" s="238">
        <f>AC15*Dashboard!$G$9</f>
        <v>0</v>
      </c>
      <c r="AE15" s="246"/>
      <c r="AF15" s="247">
        <f t="shared" si="7"/>
        <v>0</v>
      </c>
      <c r="AG15" s="93"/>
    </row>
    <row r="16" spans="1:33" s="81" customFormat="1" ht="24" customHeight="1" x14ac:dyDescent="0.25">
      <c r="A16" s="85"/>
      <c r="B16" s="85"/>
      <c r="C16" s="344"/>
      <c r="D16" s="92"/>
      <c r="E16" s="378"/>
      <c r="F16" s="165" t="str">
        <f>Dashboard!F22</f>
        <v>&lt; Raum einfügen &gt;</v>
      </c>
      <c r="G16" s="104">
        <f>Dashboard!G22</f>
        <v>0</v>
      </c>
      <c r="H16" s="92"/>
      <c r="I16" s="235"/>
      <c r="J16" s="235"/>
      <c r="K16" s="235"/>
      <c r="L16" s="235"/>
      <c r="M16" s="235"/>
      <c r="N16" s="238">
        <f>(SUMPRODUCT(I16:M16,(1+(I$27:M$27))))*Dashboard!G22</f>
        <v>0</v>
      </c>
      <c r="O16" s="92"/>
      <c r="P16" s="238">
        <f t="shared" si="2"/>
        <v>0</v>
      </c>
      <c r="Q16" s="238">
        <f t="shared" si="3"/>
        <v>0</v>
      </c>
      <c r="R16" s="238">
        <f t="shared" si="4"/>
        <v>0</v>
      </c>
      <c r="S16" s="238">
        <f t="shared" si="5"/>
        <v>0</v>
      </c>
      <c r="T16" s="238">
        <f t="shared" si="6"/>
        <v>0</v>
      </c>
      <c r="U16" s="238">
        <f>(SUM(P16:T16))*Dashboard!G22</f>
        <v>0</v>
      </c>
      <c r="V16" s="238">
        <f>U16*Dashboard!$G$9</f>
        <v>0</v>
      </c>
      <c r="W16" s="92"/>
      <c r="X16" s="239">
        <f t="shared" si="1"/>
        <v>0</v>
      </c>
      <c r="Y16" s="239">
        <f t="shared" si="1"/>
        <v>0</v>
      </c>
      <c r="Z16" s="239">
        <f t="shared" si="1"/>
        <v>0</v>
      </c>
      <c r="AA16" s="239">
        <f t="shared" si="1"/>
        <v>0</v>
      </c>
      <c r="AB16" s="239">
        <f t="shared" si="1"/>
        <v>0</v>
      </c>
      <c r="AC16" s="239">
        <f>(SUM(X16:AB16))*Dashboard!G22</f>
        <v>0</v>
      </c>
      <c r="AD16" s="238">
        <f>AC16*Dashboard!$G$9</f>
        <v>0</v>
      </c>
      <c r="AE16" s="246"/>
      <c r="AF16" s="247">
        <f t="shared" si="7"/>
        <v>0</v>
      </c>
      <c r="AG16" s="93"/>
    </row>
    <row r="17" spans="1:33" s="81" customFormat="1" ht="24" customHeight="1" thickBot="1" x14ac:dyDescent="0.3">
      <c r="A17" s="85"/>
      <c r="B17" s="85"/>
      <c r="C17" s="382" t="s">
        <v>43</v>
      </c>
      <c r="D17" s="92"/>
      <c r="E17" s="379"/>
      <c r="F17" s="166" t="str">
        <f>Dashboard!F23</f>
        <v>&lt; Raum einfügen &gt;</v>
      </c>
      <c r="G17" s="105">
        <f>Dashboard!G23</f>
        <v>0</v>
      </c>
      <c r="H17" s="92"/>
      <c r="I17" s="236"/>
      <c r="J17" s="236"/>
      <c r="K17" s="236"/>
      <c r="L17" s="236"/>
      <c r="M17" s="236"/>
      <c r="N17" s="240">
        <f>(SUMPRODUCT(I17:M17,(1+(I$27:M$27))))*Dashboard!G23</f>
        <v>0</v>
      </c>
      <c r="O17" s="92"/>
      <c r="P17" s="240">
        <f t="shared" si="2"/>
        <v>0</v>
      </c>
      <c r="Q17" s="240">
        <f t="shared" si="3"/>
        <v>0</v>
      </c>
      <c r="R17" s="240">
        <f t="shared" si="4"/>
        <v>0</v>
      </c>
      <c r="S17" s="240">
        <f t="shared" si="5"/>
        <v>0</v>
      </c>
      <c r="T17" s="240">
        <f t="shared" si="6"/>
        <v>0</v>
      </c>
      <c r="U17" s="240">
        <f>(SUM(P17:T17))*Dashboard!G23</f>
        <v>0</v>
      </c>
      <c r="V17" s="240">
        <f>U17*Dashboard!$G$9</f>
        <v>0</v>
      </c>
      <c r="W17" s="92"/>
      <c r="X17" s="282">
        <f t="shared" si="1"/>
        <v>0</v>
      </c>
      <c r="Y17" s="282">
        <f t="shared" si="1"/>
        <v>0</v>
      </c>
      <c r="Z17" s="282">
        <f t="shared" si="1"/>
        <v>0</v>
      </c>
      <c r="AA17" s="282">
        <f t="shared" si="1"/>
        <v>0</v>
      </c>
      <c r="AB17" s="282">
        <f t="shared" si="1"/>
        <v>0</v>
      </c>
      <c r="AC17" s="282">
        <f>(SUM(X17:AB17))*Dashboard!G23</f>
        <v>0</v>
      </c>
      <c r="AD17" s="240">
        <f>AC17*Dashboard!$G$9</f>
        <v>0</v>
      </c>
      <c r="AE17" s="246"/>
      <c r="AF17" s="248">
        <f t="shared" si="7"/>
        <v>0</v>
      </c>
      <c r="AG17" s="93"/>
    </row>
    <row r="18" spans="1:33" s="81" customFormat="1" ht="24" customHeight="1" thickTop="1" x14ac:dyDescent="0.25">
      <c r="A18" s="85"/>
      <c r="B18" s="86"/>
      <c r="C18" s="383"/>
      <c r="D18" s="92"/>
      <c r="E18" s="380" t="str">
        <f>Dashboard!E24</f>
        <v>Infrastruktur</v>
      </c>
      <c r="F18" s="164" t="str">
        <f>Dashboard!F24</f>
        <v>Netzwerk Infrastruktur</v>
      </c>
      <c r="G18" s="104">
        <f>Dashboard!G24</f>
        <v>1</v>
      </c>
      <c r="H18" s="92"/>
      <c r="I18" s="237"/>
      <c r="J18" s="237"/>
      <c r="K18" s="237"/>
      <c r="L18" s="237"/>
      <c r="M18" s="237"/>
      <c r="N18" s="241">
        <f>(SUMPRODUCT(I18:M18,(1+(I$27:M$27))))*Dashboard!G24</f>
        <v>0</v>
      </c>
      <c r="O18" s="92"/>
      <c r="P18" s="241">
        <f t="shared" si="2"/>
        <v>0</v>
      </c>
      <c r="Q18" s="241">
        <f t="shared" si="3"/>
        <v>0</v>
      </c>
      <c r="R18" s="241">
        <f t="shared" si="4"/>
        <v>0</v>
      </c>
      <c r="S18" s="241">
        <f t="shared" si="5"/>
        <v>0</v>
      </c>
      <c r="T18" s="241">
        <f t="shared" si="6"/>
        <v>0</v>
      </c>
      <c r="U18" s="241">
        <f>(SUM(P18:T18))*Dashboard!G24</f>
        <v>0</v>
      </c>
      <c r="V18" s="241">
        <f>U18*Dashboard!$G$9</f>
        <v>0</v>
      </c>
      <c r="W18" s="92"/>
      <c r="X18" s="249">
        <f t="shared" si="1"/>
        <v>0</v>
      </c>
      <c r="Y18" s="249">
        <f t="shared" si="1"/>
        <v>0</v>
      </c>
      <c r="Z18" s="249">
        <f t="shared" si="1"/>
        <v>0</v>
      </c>
      <c r="AA18" s="249">
        <f t="shared" si="1"/>
        <v>0</v>
      </c>
      <c r="AB18" s="249">
        <f t="shared" si="1"/>
        <v>0</v>
      </c>
      <c r="AC18" s="249">
        <f>(SUM(X18:AB18))*Dashboard!G24</f>
        <v>0</v>
      </c>
      <c r="AD18" s="241">
        <f>AC18*Dashboard!$G$9</f>
        <v>0</v>
      </c>
      <c r="AE18" s="246"/>
      <c r="AF18" s="250">
        <f t="shared" si="7"/>
        <v>0</v>
      </c>
      <c r="AG18" s="93"/>
    </row>
    <row r="19" spans="1:33" s="81" customFormat="1" ht="24" customHeight="1" x14ac:dyDescent="0.25">
      <c r="A19" s="85"/>
      <c r="B19" s="92"/>
      <c r="C19" s="92"/>
      <c r="D19" s="92"/>
      <c r="E19" s="378"/>
      <c r="F19" s="165" t="str">
        <f>Dashboard!F25</f>
        <v>IT Infrastruktur</v>
      </c>
      <c r="G19" s="104">
        <f>Dashboard!G25</f>
        <v>1</v>
      </c>
      <c r="H19" s="92"/>
      <c r="I19" s="235">
        <v>1500000</v>
      </c>
      <c r="J19" s="235">
        <v>0</v>
      </c>
      <c r="K19" s="235">
        <v>0</v>
      </c>
      <c r="L19" s="235">
        <v>0</v>
      </c>
      <c r="M19" s="235">
        <v>0</v>
      </c>
      <c r="N19" s="238">
        <f>(SUMPRODUCT(I19:M19,(1+(I$27:M$27))))*Dashboard!G25</f>
        <v>1575000</v>
      </c>
      <c r="O19" s="92"/>
      <c r="P19" s="238">
        <f t="shared" si="2"/>
        <v>75000</v>
      </c>
      <c r="Q19" s="238">
        <f t="shared" si="3"/>
        <v>0</v>
      </c>
      <c r="R19" s="238">
        <f t="shared" si="4"/>
        <v>0</v>
      </c>
      <c r="S19" s="238">
        <f t="shared" si="5"/>
        <v>0</v>
      </c>
      <c r="T19" s="238">
        <f t="shared" si="6"/>
        <v>0</v>
      </c>
      <c r="U19" s="238">
        <f>(SUM(P19:T19))*Dashboard!G25</f>
        <v>75000</v>
      </c>
      <c r="V19" s="238">
        <f>U19*Dashboard!$G$9</f>
        <v>375000</v>
      </c>
      <c r="W19" s="92"/>
      <c r="X19" s="239">
        <f t="shared" si="1"/>
        <v>250000</v>
      </c>
      <c r="Y19" s="239">
        <f t="shared" si="1"/>
        <v>0</v>
      </c>
      <c r="Z19" s="239">
        <f t="shared" si="1"/>
        <v>0</v>
      </c>
      <c r="AA19" s="239">
        <f t="shared" si="1"/>
        <v>0</v>
      </c>
      <c r="AB19" s="239">
        <f t="shared" si="1"/>
        <v>0</v>
      </c>
      <c r="AC19" s="239">
        <f>(SUM(X19:AB19))*Dashboard!G25</f>
        <v>250000</v>
      </c>
      <c r="AD19" s="238">
        <f>AC19*Dashboard!$G$9</f>
        <v>1250000</v>
      </c>
      <c r="AE19" s="246"/>
      <c r="AF19" s="247">
        <f t="shared" si="7"/>
        <v>3200000</v>
      </c>
      <c r="AG19" s="93"/>
    </row>
    <row r="20" spans="1:33" s="81" customFormat="1" ht="24" customHeight="1" x14ac:dyDescent="0.25">
      <c r="A20" s="85"/>
      <c r="B20" s="84">
        <v>3</v>
      </c>
      <c r="C20" s="223" t="s">
        <v>55</v>
      </c>
      <c r="D20" s="92"/>
      <c r="E20" s="378"/>
      <c r="F20" s="165" t="str">
        <f>Dashboard!F26</f>
        <v>AV Infrastruktur</v>
      </c>
      <c r="G20" s="104">
        <f>Dashboard!G26</f>
        <v>1</v>
      </c>
      <c r="H20" s="92"/>
      <c r="I20" s="235">
        <v>0</v>
      </c>
      <c r="J20" s="235">
        <v>0</v>
      </c>
      <c r="K20" s="235">
        <v>780000</v>
      </c>
      <c r="L20" s="235">
        <v>0</v>
      </c>
      <c r="M20" s="235">
        <v>0</v>
      </c>
      <c r="N20" s="238">
        <f>(SUMPRODUCT(I20:M20,(1+(I$27:M$27))))*Dashboard!G26</f>
        <v>896999.99999999988</v>
      </c>
      <c r="O20" s="92"/>
      <c r="P20" s="238">
        <f t="shared" si="2"/>
        <v>0</v>
      </c>
      <c r="Q20" s="238">
        <f t="shared" si="3"/>
        <v>0</v>
      </c>
      <c r="R20" s="238">
        <f t="shared" si="4"/>
        <v>39000</v>
      </c>
      <c r="S20" s="238">
        <f t="shared" si="5"/>
        <v>0</v>
      </c>
      <c r="T20" s="238">
        <f t="shared" si="6"/>
        <v>0</v>
      </c>
      <c r="U20" s="238">
        <f>(SUM(P20:T20))*Dashboard!G26</f>
        <v>39000</v>
      </c>
      <c r="V20" s="238">
        <f>U20*Dashboard!$G$9</f>
        <v>195000</v>
      </c>
      <c r="W20" s="92"/>
      <c r="X20" s="239">
        <f t="shared" si="1"/>
        <v>0</v>
      </c>
      <c r="Y20" s="239">
        <f t="shared" si="1"/>
        <v>0</v>
      </c>
      <c r="Z20" s="239">
        <f t="shared" si="1"/>
        <v>130000</v>
      </c>
      <c r="AA20" s="239">
        <f t="shared" si="1"/>
        <v>0</v>
      </c>
      <c r="AB20" s="239">
        <f t="shared" si="1"/>
        <v>0</v>
      </c>
      <c r="AC20" s="239">
        <f>(SUM(X20:AB20))*Dashboard!G26</f>
        <v>130000</v>
      </c>
      <c r="AD20" s="238">
        <f>AC20*Dashboard!$G$9</f>
        <v>650000</v>
      </c>
      <c r="AE20" s="246"/>
      <c r="AF20" s="247">
        <f t="shared" si="7"/>
        <v>1742000</v>
      </c>
      <c r="AG20" s="93"/>
    </row>
    <row r="21" spans="1:33" s="81" customFormat="1" ht="24" customHeight="1" x14ac:dyDescent="0.25">
      <c r="A21" s="85"/>
      <c r="B21" s="85"/>
      <c r="C21" s="343" t="s">
        <v>44</v>
      </c>
      <c r="D21" s="92"/>
      <c r="E21" s="378"/>
      <c r="F21" s="165" t="str">
        <f>Dashboard!F27</f>
        <v>&lt; Infrastruktur &gt;</v>
      </c>
      <c r="G21" s="104">
        <f>Dashboard!G27</f>
        <v>1</v>
      </c>
      <c r="H21" s="92"/>
      <c r="I21" s="235"/>
      <c r="J21" s="235"/>
      <c r="K21" s="235"/>
      <c r="L21" s="235"/>
      <c r="M21" s="235"/>
      <c r="N21" s="238">
        <f>(SUMPRODUCT(I21:M21,(1+(I$27:M$27))))*Dashboard!G27</f>
        <v>0</v>
      </c>
      <c r="O21" s="92"/>
      <c r="P21" s="238">
        <f t="shared" si="2"/>
        <v>0</v>
      </c>
      <c r="Q21" s="238">
        <f t="shared" si="3"/>
        <v>0</v>
      </c>
      <c r="R21" s="238">
        <f t="shared" si="4"/>
        <v>0</v>
      </c>
      <c r="S21" s="238">
        <f t="shared" si="5"/>
        <v>0</v>
      </c>
      <c r="T21" s="238">
        <f t="shared" si="6"/>
        <v>0</v>
      </c>
      <c r="U21" s="238">
        <f>(SUM(P21:T21))*Dashboard!G27</f>
        <v>0</v>
      </c>
      <c r="V21" s="238">
        <f>U21*Dashboard!$G$9</f>
        <v>0</v>
      </c>
      <c r="W21" s="92"/>
      <c r="X21" s="239">
        <f t="shared" si="1"/>
        <v>0</v>
      </c>
      <c r="Y21" s="239">
        <f t="shared" si="1"/>
        <v>0</v>
      </c>
      <c r="Z21" s="239">
        <f t="shared" si="1"/>
        <v>0</v>
      </c>
      <c r="AA21" s="239">
        <f t="shared" si="1"/>
        <v>0</v>
      </c>
      <c r="AB21" s="239">
        <f t="shared" si="1"/>
        <v>0</v>
      </c>
      <c r="AC21" s="239">
        <f>(SUM(X21:AB21))*Dashboard!G27</f>
        <v>0</v>
      </c>
      <c r="AD21" s="238">
        <f>AC21*Dashboard!$G$9</f>
        <v>0</v>
      </c>
      <c r="AE21" s="246"/>
      <c r="AF21" s="247">
        <f t="shared" si="7"/>
        <v>0</v>
      </c>
      <c r="AG21" s="93"/>
    </row>
    <row r="22" spans="1:33" s="81" customFormat="1" ht="24" customHeight="1" x14ac:dyDescent="0.25">
      <c r="A22" s="85"/>
      <c r="B22" s="85"/>
      <c r="C22" s="344"/>
      <c r="D22" s="92"/>
      <c r="E22" s="381"/>
      <c r="F22" s="165" t="str">
        <f>Dashboard!F28</f>
        <v>Andere nicht-raumspezifische Elemente</v>
      </c>
      <c r="G22" s="104">
        <f>Dashboard!G28</f>
        <v>1</v>
      </c>
      <c r="H22" s="92"/>
      <c r="I22" s="235"/>
      <c r="J22" s="235"/>
      <c r="K22" s="235"/>
      <c r="L22" s="235"/>
      <c r="M22" s="235"/>
      <c r="N22" s="238">
        <f>(SUMPRODUCT(I22:M22,(1+(I$27:M$27))))*Dashboard!G28</f>
        <v>0</v>
      </c>
      <c r="O22" s="92"/>
      <c r="P22" s="238">
        <f t="shared" si="2"/>
        <v>0</v>
      </c>
      <c r="Q22" s="238">
        <f t="shared" si="3"/>
        <v>0</v>
      </c>
      <c r="R22" s="238">
        <f t="shared" si="4"/>
        <v>0</v>
      </c>
      <c r="S22" s="238">
        <f t="shared" si="5"/>
        <v>0</v>
      </c>
      <c r="T22" s="238">
        <f t="shared" si="6"/>
        <v>0</v>
      </c>
      <c r="U22" s="238">
        <f>(SUM(P22:T22))*Dashboard!G28</f>
        <v>0</v>
      </c>
      <c r="V22" s="238">
        <f>U22*Dashboard!$G$9</f>
        <v>0</v>
      </c>
      <c r="W22" s="92"/>
      <c r="X22" s="239">
        <f t="shared" si="1"/>
        <v>0</v>
      </c>
      <c r="Y22" s="239">
        <f t="shared" si="1"/>
        <v>0</v>
      </c>
      <c r="Z22" s="239">
        <f t="shared" si="1"/>
        <v>0</v>
      </c>
      <c r="AA22" s="239">
        <f t="shared" si="1"/>
        <v>0</v>
      </c>
      <c r="AB22" s="239">
        <f t="shared" si="1"/>
        <v>0</v>
      </c>
      <c r="AC22" s="239">
        <f>(SUM(X22:AB22))*Dashboard!G28</f>
        <v>0</v>
      </c>
      <c r="AD22" s="238">
        <f>AC22*Dashboard!$G$9</f>
        <v>0</v>
      </c>
      <c r="AE22" s="246"/>
      <c r="AF22" s="247">
        <f t="shared" si="7"/>
        <v>0</v>
      </c>
      <c r="AG22" s="93"/>
    </row>
    <row r="23" spans="1:33" ht="15.95" customHeight="1" thickBot="1" x14ac:dyDescent="0.25">
      <c r="A23" s="37"/>
      <c r="B23" s="85"/>
      <c r="C23" s="340" t="s">
        <v>45</v>
      </c>
      <c r="D23" s="36"/>
      <c r="E23" s="36"/>
      <c r="F23" s="36"/>
      <c r="G23" s="36"/>
      <c r="H23" s="36"/>
      <c r="I23" s="243"/>
      <c r="J23" s="243"/>
      <c r="K23" s="243"/>
      <c r="L23" s="243"/>
      <c r="M23" s="243"/>
      <c r="N23" s="243"/>
      <c r="O23" s="36"/>
      <c r="P23" s="243"/>
      <c r="Q23" s="243"/>
      <c r="R23" s="243"/>
      <c r="S23" s="243"/>
      <c r="T23" s="243"/>
      <c r="U23" s="243"/>
      <c r="V23" s="243"/>
      <c r="W23" s="36"/>
      <c r="X23" s="243"/>
      <c r="Y23" s="243"/>
      <c r="Z23" s="243"/>
      <c r="AA23" s="243"/>
      <c r="AB23" s="243"/>
      <c r="AC23" s="243"/>
      <c r="AD23" s="243"/>
      <c r="AE23" s="243"/>
      <c r="AF23" s="251"/>
      <c r="AG23" s="47"/>
    </row>
    <row r="24" spans="1:33" s="59" customFormat="1" ht="29.1" customHeight="1" thickBot="1" x14ac:dyDescent="0.3">
      <c r="A24" s="78"/>
      <c r="B24" s="86"/>
      <c r="C24" s="342"/>
      <c r="D24" s="4"/>
      <c r="E24" s="4"/>
      <c r="F24" s="26"/>
      <c r="G24" s="254" t="s">
        <v>58</v>
      </c>
      <c r="H24" s="4"/>
      <c r="I24" s="239">
        <f t="shared" ref="I24:M24" si="8">SUM(I8:I22)</f>
        <v>1575000</v>
      </c>
      <c r="J24" s="239">
        <f t="shared" si="8"/>
        <v>20700</v>
      </c>
      <c r="K24" s="238">
        <f t="shared" si="8"/>
        <v>1105000</v>
      </c>
      <c r="L24" s="238">
        <f t="shared" si="8"/>
        <v>1251800</v>
      </c>
      <c r="M24" s="239">
        <f t="shared" si="8"/>
        <v>18000</v>
      </c>
      <c r="N24" s="244">
        <f>SUM(N8:N22)</f>
        <v>4613450</v>
      </c>
      <c r="O24" s="4"/>
      <c r="P24" s="239">
        <f>SUM(P8:P22)</f>
        <v>78750</v>
      </c>
      <c r="Q24" s="239">
        <f t="shared" ref="Q24:V24" si="9">SUM(Q8:Q22)</f>
        <v>2070</v>
      </c>
      <c r="R24" s="238">
        <f t="shared" si="9"/>
        <v>55250</v>
      </c>
      <c r="S24" s="238">
        <f t="shared" si="9"/>
        <v>125180</v>
      </c>
      <c r="T24" s="239">
        <f t="shared" si="9"/>
        <v>1800</v>
      </c>
      <c r="U24" s="244">
        <f t="shared" si="9"/>
        <v>269800</v>
      </c>
      <c r="V24" s="244">
        <f t="shared" si="9"/>
        <v>1349000</v>
      </c>
      <c r="W24" s="4"/>
      <c r="X24" s="239">
        <f t="shared" ref="X24:Y24" si="10">SUM(X8:X22)</f>
        <v>262500</v>
      </c>
      <c r="Y24" s="239">
        <f t="shared" si="10"/>
        <v>5175</v>
      </c>
      <c r="Z24" s="238">
        <f>SUM(Z8:Z22)</f>
        <v>184166.66666666669</v>
      </c>
      <c r="AA24" s="238">
        <f>SUM(AA8:AA22)</f>
        <v>312950</v>
      </c>
      <c r="AB24" s="239">
        <f>SUM(AB8:AB22)</f>
        <v>9000</v>
      </c>
      <c r="AC24" s="244">
        <f>SUM(AC8:AC22)</f>
        <v>790666.66666666663</v>
      </c>
      <c r="AD24" s="244">
        <f>SUM(AD8:AD22)</f>
        <v>3953333.333333333</v>
      </c>
      <c r="AE24" s="252"/>
      <c r="AF24" s="253">
        <f>SUM(AF8:AF22)</f>
        <v>9915783.3333333321</v>
      </c>
      <c r="AG24" s="50"/>
    </row>
    <row r="25" spans="1:33" s="59" customFormat="1" ht="24" customHeight="1" x14ac:dyDescent="0.25">
      <c r="A25" s="78"/>
      <c r="B25" s="4"/>
      <c r="C25" s="4"/>
      <c r="D25" s="4"/>
      <c r="E25" s="4"/>
      <c r="F25" s="79"/>
      <c r="G25" s="79"/>
      <c r="H25" s="4"/>
      <c r="I25" s="87"/>
      <c r="J25" s="87"/>
      <c r="K25" s="87"/>
      <c r="L25" s="87"/>
      <c r="M25" s="87"/>
      <c r="N25" s="87"/>
      <c r="O25" s="4"/>
      <c r="P25" s="87"/>
      <c r="Q25" s="87"/>
      <c r="R25" s="87"/>
      <c r="S25" s="87"/>
      <c r="T25" s="87"/>
      <c r="U25" s="87"/>
      <c r="V25" s="87"/>
      <c r="W25" s="4"/>
      <c r="X25" s="87"/>
      <c r="Y25" s="87"/>
      <c r="Z25" s="87"/>
      <c r="AA25" s="87"/>
      <c r="AB25" s="87"/>
      <c r="AC25" s="87"/>
      <c r="AD25" s="87"/>
      <c r="AE25" s="4"/>
      <c r="AF25" s="87"/>
      <c r="AG25" s="50"/>
    </row>
    <row r="26" spans="1:33" ht="23.1" customHeight="1" x14ac:dyDescent="0.2">
      <c r="A26" s="37"/>
      <c r="B26" s="84">
        <v>4</v>
      </c>
      <c r="C26" s="375" t="s">
        <v>46</v>
      </c>
      <c r="D26" s="36"/>
      <c r="E26" s="36"/>
      <c r="F26" s="36"/>
      <c r="G26" s="36"/>
      <c r="H26" s="36"/>
      <c r="I26" s="388" t="s">
        <v>69</v>
      </c>
      <c r="J26" s="389"/>
      <c r="K26" s="389"/>
      <c r="L26" s="389"/>
      <c r="M26" s="390"/>
      <c r="N26" s="36"/>
      <c r="O26" s="36"/>
      <c r="P26" s="388" t="s">
        <v>52</v>
      </c>
      <c r="Q26" s="389"/>
      <c r="R26" s="389"/>
      <c r="S26" s="389"/>
      <c r="T26" s="390"/>
      <c r="U26" s="36"/>
      <c r="V26" s="36"/>
      <c r="W26" s="36"/>
      <c r="X26" s="388" t="s">
        <v>57</v>
      </c>
      <c r="Y26" s="389"/>
      <c r="Z26" s="389"/>
      <c r="AA26" s="389"/>
      <c r="AB26" s="390"/>
      <c r="AC26" s="36"/>
      <c r="AD26" s="36"/>
      <c r="AE26" s="36"/>
      <c r="AF26" s="36"/>
      <c r="AG26" s="47"/>
    </row>
    <row r="27" spans="1:33" s="57" customFormat="1" ht="39" customHeight="1" x14ac:dyDescent="0.25">
      <c r="A27" s="72"/>
      <c r="B27" s="88"/>
      <c r="C27" s="376"/>
      <c r="D27" s="73"/>
      <c r="E27" s="73"/>
      <c r="F27" s="73"/>
      <c r="G27" s="73"/>
      <c r="H27" s="94"/>
      <c r="I27" s="190">
        <v>0.05</v>
      </c>
      <c r="J27" s="190">
        <v>0.1</v>
      </c>
      <c r="K27" s="190">
        <v>0.15</v>
      </c>
      <c r="L27" s="190">
        <v>0.25</v>
      </c>
      <c r="M27" s="190">
        <v>0</v>
      </c>
      <c r="N27" s="73"/>
      <c r="O27" s="94"/>
      <c r="P27" s="190">
        <v>0.05</v>
      </c>
      <c r="Q27" s="190">
        <v>0.1</v>
      </c>
      <c r="R27" s="190">
        <v>0.05</v>
      </c>
      <c r="S27" s="190">
        <v>0.1</v>
      </c>
      <c r="T27" s="190">
        <v>0.1</v>
      </c>
      <c r="U27" s="73"/>
      <c r="V27" s="73"/>
      <c r="W27" s="94"/>
      <c r="X27" s="191">
        <v>6</v>
      </c>
      <c r="Y27" s="191">
        <v>4</v>
      </c>
      <c r="Z27" s="191">
        <v>6</v>
      </c>
      <c r="AA27" s="191">
        <v>4</v>
      </c>
      <c r="AB27" s="191">
        <v>2</v>
      </c>
      <c r="AC27" s="4"/>
      <c r="AD27" s="73"/>
      <c r="AE27" s="73"/>
      <c r="AF27" s="73"/>
      <c r="AG27" s="49"/>
    </row>
    <row r="28" spans="1:33" x14ac:dyDescent="0.2">
      <c r="A28" s="37"/>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47"/>
    </row>
    <row r="29" spans="1:33" x14ac:dyDescent="0.2">
      <c r="A29" s="37"/>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47"/>
    </row>
    <row r="30" spans="1:33" x14ac:dyDescent="0.2">
      <c r="A30" s="37"/>
      <c r="B30" s="36"/>
      <c r="C30" s="36"/>
      <c r="D30" s="36"/>
      <c r="E30" s="36"/>
      <c r="F30" s="95"/>
      <c r="G30" s="95"/>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7"/>
    </row>
    <row r="31" spans="1:33" x14ac:dyDescent="0.2">
      <c r="A31" s="80"/>
      <c r="B31" s="33"/>
      <c r="C31" s="33"/>
      <c r="D31" s="33"/>
      <c r="E31" s="33"/>
      <c r="F31" s="33"/>
      <c r="G31" s="33"/>
      <c r="H31" s="33"/>
      <c r="I31" s="33"/>
      <c r="J31" s="33"/>
      <c r="K31" s="33"/>
      <c r="L31" s="33"/>
      <c r="M31" s="33"/>
      <c r="N31" s="33"/>
      <c r="O31" s="33"/>
      <c r="P31" s="33"/>
      <c r="Q31" s="96"/>
      <c r="R31" s="33"/>
      <c r="S31" s="33"/>
      <c r="T31" s="33"/>
      <c r="U31" s="33"/>
      <c r="V31" s="33"/>
      <c r="W31" s="33"/>
      <c r="X31" s="33"/>
      <c r="Y31" s="33"/>
      <c r="Z31" s="33"/>
      <c r="AA31" s="33"/>
      <c r="AB31" s="33"/>
      <c r="AC31" s="33"/>
      <c r="AD31" s="33"/>
      <c r="AE31" s="33"/>
      <c r="AF31" s="33"/>
      <c r="AG31" s="34"/>
    </row>
    <row r="33" spans="6:32" x14ac:dyDescent="0.2">
      <c r="X33" s="82"/>
      <c r="Y33" s="82"/>
      <c r="Z33" s="82"/>
      <c r="AA33" s="82"/>
      <c r="AB33" s="82"/>
      <c r="AC33" s="82"/>
      <c r="AD33" s="82"/>
      <c r="AF33" s="83"/>
    </row>
    <row r="34" spans="6:32" x14ac:dyDescent="0.2">
      <c r="X34" s="82"/>
      <c r="Y34" s="82"/>
      <c r="Z34" s="82"/>
      <c r="AA34" s="82"/>
      <c r="AB34" s="82"/>
      <c r="AC34" s="82"/>
      <c r="AD34" s="82"/>
    </row>
    <row r="38" spans="6:32" ht="15.75" x14ac:dyDescent="0.2">
      <c r="F38" s="55"/>
      <c r="G38" s="55"/>
      <c r="H38" s="55"/>
      <c r="I38" s="55"/>
      <c r="J38" s="373"/>
      <c r="K38" s="373"/>
      <c r="L38" s="373"/>
      <c r="M38" s="373"/>
      <c r="N38" s="373"/>
      <c r="O38" s="373"/>
      <c r="P38" s="55"/>
      <c r="Q38" s="55"/>
      <c r="R38" s="55"/>
    </row>
    <row r="39" spans="6:32" x14ac:dyDescent="0.2">
      <c r="F39" s="55"/>
      <c r="G39" s="55"/>
      <c r="H39" s="55"/>
      <c r="I39" s="55"/>
      <c r="J39" s="55"/>
      <c r="K39" s="55"/>
      <c r="L39" s="55"/>
      <c r="M39" s="55"/>
      <c r="N39" s="55"/>
      <c r="O39" s="55"/>
      <c r="P39" s="55"/>
      <c r="Q39" s="55"/>
      <c r="R39" s="55"/>
    </row>
    <row r="40" spans="6:32" ht="15.75" x14ac:dyDescent="0.2">
      <c r="F40" s="55"/>
      <c r="G40" s="55"/>
      <c r="H40" s="55"/>
      <c r="I40" s="55"/>
      <c r="J40" s="373"/>
      <c r="K40" s="373"/>
      <c r="L40" s="373"/>
      <c r="M40" s="373"/>
      <c r="N40" s="373"/>
      <c r="O40" s="373"/>
      <c r="P40" s="373"/>
      <c r="Q40" s="55"/>
      <c r="R40" s="55"/>
    </row>
    <row r="41" spans="6:32" x14ac:dyDescent="0.2">
      <c r="F41" s="55"/>
      <c r="G41" s="55"/>
      <c r="H41" s="55"/>
      <c r="I41" s="55"/>
      <c r="J41" s="55"/>
      <c r="K41" s="55"/>
      <c r="L41" s="55"/>
      <c r="M41" s="55"/>
      <c r="N41" s="55"/>
      <c r="O41" s="55"/>
      <c r="P41" s="55"/>
      <c r="Q41" s="55"/>
      <c r="R41" s="55"/>
    </row>
    <row r="42" spans="6:32" ht="15.75" x14ac:dyDescent="0.2">
      <c r="F42" s="55"/>
      <c r="G42" s="55"/>
      <c r="H42" s="55"/>
      <c r="I42" s="55"/>
      <c r="J42" s="373"/>
      <c r="K42" s="373"/>
      <c r="L42" s="373"/>
      <c r="M42" s="373"/>
      <c r="N42" s="373"/>
      <c r="O42" s="373"/>
      <c r="P42" s="373"/>
      <c r="Q42" s="373"/>
      <c r="R42" s="55"/>
    </row>
    <row r="43" spans="6:32" x14ac:dyDescent="0.2">
      <c r="F43" s="55"/>
      <c r="G43" s="55"/>
      <c r="H43" s="55"/>
      <c r="I43" s="55"/>
      <c r="J43" s="55"/>
      <c r="K43" s="55"/>
      <c r="L43" s="55"/>
      <c r="M43" s="55"/>
      <c r="N43" s="55"/>
      <c r="O43" s="55"/>
      <c r="P43" s="55"/>
      <c r="Q43" s="55"/>
      <c r="R43" s="55"/>
    </row>
    <row r="44" spans="6:32" x14ac:dyDescent="0.2">
      <c r="F44" s="55"/>
      <c r="G44" s="55"/>
      <c r="H44" s="55"/>
      <c r="I44" s="55"/>
      <c r="J44" s="55"/>
      <c r="K44" s="55"/>
      <c r="L44" s="55"/>
      <c r="M44" s="55"/>
      <c r="N44" s="55"/>
      <c r="O44" s="55"/>
      <c r="P44" s="55"/>
      <c r="Q44" s="55"/>
      <c r="R44" s="55"/>
    </row>
  </sheetData>
  <sheetProtection sheet="1" formatCells="0" formatColumns="0" formatRows="0" selectLockedCells="1"/>
  <mergeCells count="22">
    <mergeCell ref="AF6:AF7"/>
    <mergeCell ref="P6:V6"/>
    <mergeCell ref="J38:O38"/>
    <mergeCell ref="X26:AB26"/>
    <mergeCell ref="I26:M26"/>
    <mergeCell ref="P26:T26"/>
    <mergeCell ref="X6:AD6"/>
    <mergeCell ref="B2:M2"/>
    <mergeCell ref="B4:F4"/>
    <mergeCell ref="C23:C24"/>
    <mergeCell ref="J40:P40"/>
    <mergeCell ref="J42:Q42"/>
    <mergeCell ref="I6:N6"/>
    <mergeCell ref="C26:C27"/>
    <mergeCell ref="E8:E17"/>
    <mergeCell ref="E18:E22"/>
    <mergeCell ref="B6:C6"/>
    <mergeCell ref="C9:C10"/>
    <mergeCell ref="C11:C12"/>
    <mergeCell ref="C21:C22"/>
    <mergeCell ref="C15:C16"/>
    <mergeCell ref="C17:C18"/>
  </mergeCells>
  <conditionalFormatting sqref="G8:G22">
    <cfRule type="cellIs" dxfId="17" priority="6" operator="equal">
      <formula>0</formula>
    </cfRule>
  </conditionalFormatting>
  <conditionalFormatting sqref="AC8:AD22">
    <cfRule type="cellIs" dxfId="16" priority="1" operator="equal">
      <formula>0</formula>
    </cfRule>
  </conditionalFormatting>
  <conditionalFormatting sqref="N8:N22 AC8:AD22 V8:V22">
    <cfRule type="cellIs" dxfId="15" priority="5" operator="equal">
      <formula>0</formula>
    </cfRule>
  </conditionalFormatting>
  <conditionalFormatting sqref="N8:N22">
    <cfRule type="cellIs" dxfId="14" priority="4" operator="equal">
      <formula>0</formula>
    </cfRule>
  </conditionalFormatting>
  <conditionalFormatting sqref="U8:U22">
    <cfRule type="cellIs" dxfId="13" priority="3" operator="equal">
      <formula>0</formula>
    </cfRule>
  </conditionalFormatting>
  <conditionalFormatting sqref="V8:V22">
    <cfRule type="cellIs" dxfId="12" priority="2"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J59"/>
  <sheetViews>
    <sheetView zoomScale="70" zoomScaleNormal="70" zoomScalePageLayoutView="75" workbookViewId="0">
      <pane xSplit="8" ySplit="7" topLeftCell="I8" activePane="bottomRight" state="frozen"/>
      <selection pane="topRight" activeCell="I1" sqref="I1"/>
      <selection pane="bottomLeft" activeCell="A8" sqref="A8"/>
      <selection pane="bottomRight" activeCell="I10" sqref="I10"/>
    </sheetView>
  </sheetViews>
  <sheetFormatPr baseColWidth="10" defaultColWidth="10.875" defaultRowHeight="15" x14ac:dyDescent="0.2"/>
  <cols>
    <col min="1" max="1" width="3" style="53" customWidth="1"/>
    <col min="2" max="2" width="4.375" style="53" customWidth="1"/>
    <col min="3" max="3" width="61.375" style="53" customWidth="1"/>
    <col min="4" max="4" width="4.375" style="53" customWidth="1"/>
    <col min="5" max="5" width="4.5" style="53" customWidth="1"/>
    <col min="6" max="6" width="30.375" style="53" customWidth="1"/>
    <col min="7" max="7" width="10.375" style="53" customWidth="1"/>
    <col min="8" max="8" width="1.625" style="53" customWidth="1"/>
    <col min="9" max="9" width="16.875" style="53" customWidth="1"/>
    <col min="10" max="10" width="17" style="53" customWidth="1"/>
    <col min="11" max="12" width="17.125" style="53" customWidth="1"/>
    <col min="13" max="13" width="18.375" style="53" customWidth="1"/>
    <col min="14" max="14" width="10.375" style="53" customWidth="1"/>
    <col min="15" max="15" width="17.25" style="53" customWidth="1"/>
    <col min="16" max="16" width="17.375" style="53" customWidth="1"/>
    <col min="17" max="17" width="17.625" style="53" customWidth="1"/>
    <col min="18" max="18" width="17.75" style="53" customWidth="1"/>
    <col min="19" max="19" width="18" style="53" customWidth="1"/>
    <col min="20" max="20" width="17.5" style="53" customWidth="1"/>
    <col min="21" max="21" width="17.125" style="53" customWidth="1"/>
    <col min="22" max="22" width="17.625" style="53" customWidth="1"/>
    <col min="23" max="23" width="17.375" style="110" customWidth="1"/>
    <col min="24" max="24" width="18.125" style="53" customWidth="1"/>
    <col min="25" max="25" width="18.375" style="53" customWidth="1"/>
    <col min="26" max="26" width="10.875" style="53"/>
    <col min="27" max="27" width="16.875" style="53" customWidth="1"/>
    <col min="28" max="29" width="17.625" style="53" customWidth="1"/>
    <col min="30" max="30" width="17.75" style="53" customWidth="1"/>
    <col min="31" max="31" width="19" style="53" customWidth="1"/>
    <col min="32" max="32" width="10.875" style="53"/>
    <col min="33" max="33" width="20.5" style="53" customWidth="1"/>
    <col min="34" max="34" width="1" style="53" customWidth="1"/>
    <col min="35" max="35" width="15.375" style="53" customWidth="1"/>
    <col min="36" max="16384" width="10.875" style="53"/>
  </cols>
  <sheetData>
    <row r="1" spans="1:36" x14ac:dyDescent="0.2">
      <c r="A1" s="68"/>
      <c r="B1" s="30"/>
      <c r="C1" s="30"/>
      <c r="D1" s="30"/>
      <c r="E1" s="30"/>
      <c r="F1" s="30"/>
      <c r="G1" s="30"/>
      <c r="H1" s="30"/>
      <c r="I1" s="30"/>
      <c r="J1" s="30"/>
      <c r="K1" s="30"/>
      <c r="L1" s="30"/>
      <c r="M1" s="30"/>
      <c r="N1" s="30"/>
      <c r="O1" s="30"/>
      <c r="P1" s="30"/>
      <c r="Q1" s="30"/>
      <c r="R1" s="30"/>
      <c r="S1" s="30"/>
      <c r="T1" s="30"/>
      <c r="U1" s="30"/>
      <c r="V1" s="30"/>
      <c r="W1" s="146"/>
      <c r="X1" s="30"/>
      <c r="Y1" s="30"/>
      <c r="Z1" s="30"/>
      <c r="AA1" s="30"/>
      <c r="AB1" s="30"/>
      <c r="AC1" s="30"/>
      <c r="AD1" s="30"/>
      <c r="AE1" s="30"/>
      <c r="AF1" s="30"/>
      <c r="AG1" s="30"/>
      <c r="AH1" s="30"/>
      <c r="AI1" s="30"/>
      <c r="AJ1" s="31"/>
    </row>
    <row r="2" spans="1:36" ht="26.1" customHeight="1" x14ac:dyDescent="0.3">
      <c r="A2" s="37"/>
      <c r="B2" s="399" t="s">
        <v>70</v>
      </c>
      <c r="C2" s="400"/>
      <c r="D2" s="400"/>
      <c r="E2" s="400"/>
      <c r="F2" s="400"/>
      <c r="G2" s="119"/>
      <c r="H2" s="70"/>
      <c r="I2" s="70"/>
      <c r="J2" s="36"/>
      <c r="K2" s="36"/>
      <c r="L2" s="36"/>
      <c r="M2" s="36"/>
      <c r="N2" s="36"/>
      <c r="O2" s="36"/>
      <c r="P2" s="36"/>
      <c r="Q2" s="36"/>
      <c r="R2" s="36"/>
      <c r="S2" s="36"/>
      <c r="T2" s="36"/>
      <c r="U2" s="36"/>
      <c r="V2" s="36"/>
      <c r="W2" s="120"/>
      <c r="X2" s="36"/>
      <c r="Y2" s="36"/>
      <c r="Z2" s="36"/>
      <c r="AA2" s="36"/>
      <c r="AB2" s="36"/>
      <c r="AC2" s="36"/>
      <c r="AD2" s="36"/>
      <c r="AE2" s="36"/>
      <c r="AF2" s="36"/>
      <c r="AG2" s="36"/>
      <c r="AH2" s="36"/>
      <c r="AI2" s="36"/>
      <c r="AJ2" s="47"/>
    </row>
    <row r="3" spans="1:36" ht="8.1" customHeight="1" x14ac:dyDescent="0.3">
      <c r="A3" s="37"/>
      <c r="B3" s="119"/>
      <c r="C3" s="119"/>
      <c r="D3" s="119"/>
      <c r="E3" s="119"/>
      <c r="F3" s="36"/>
      <c r="G3" s="119"/>
      <c r="H3" s="70"/>
      <c r="I3" s="70"/>
      <c r="J3" s="36"/>
      <c r="K3" s="36"/>
      <c r="L3" s="36"/>
      <c r="M3" s="36"/>
      <c r="N3" s="36"/>
      <c r="O3" s="36"/>
      <c r="P3" s="36"/>
      <c r="Q3" s="36"/>
      <c r="R3" s="36"/>
      <c r="S3" s="36"/>
      <c r="T3" s="36"/>
      <c r="U3" s="36"/>
      <c r="V3" s="36"/>
      <c r="W3" s="120"/>
      <c r="X3" s="36"/>
      <c r="Y3" s="36"/>
      <c r="Z3" s="36"/>
      <c r="AA3" s="36"/>
      <c r="AB3" s="36"/>
      <c r="AC3" s="36"/>
      <c r="AD3" s="36"/>
      <c r="AE3" s="36"/>
      <c r="AF3" s="36"/>
      <c r="AG3" s="36"/>
      <c r="AH3" s="36"/>
      <c r="AI3" s="36"/>
      <c r="AJ3" s="47"/>
    </row>
    <row r="4" spans="1:36" ht="108.75" customHeight="1" x14ac:dyDescent="0.2">
      <c r="A4" s="37"/>
      <c r="B4" s="365" t="s">
        <v>119</v>
      </c>
      <c r="C4" s="366"/>
      <c r="D4" s="366"/>
      <c r="E4" s="366"/>
      <c r="F4" s="366"/>
      <c r="G4" s="366"/>
      <c r="H4" s="97"/>
      <c r="I4" s="97"/>
      <c r="J4" s="36"/>
      <c r="K4" s="36"/>
      <c r="L4" s="36"/>
      <c r="M4" s="36"/>
      <c r="N4" s="36"/>
      <c r="O4" s="36"/>
      <c r="P4" s="36"/>
      <c r="Q4" s="36"/>
      <c r="R4" s="36"/>
      <c r="S4" s="36"/>
      <c r="T4" s="36"/>
      <c r="U4" s="36"/>
      <c r="V4" s="36"/>
      <c r="W4" s="120"/>
      <c r="X4" s="36"/>
      <c r="Y4" s="36"/>
      <c r="Z4" s="36"/>
      <c r="AA4" s="36"/>
      <c r="AB4" s="36"/>
      <c r="AC4" s="36"/>
      <c r="AD4" s="36"/>
      <c r="AE4" s="36"/>
      <c r="AF4" s="36"/>
      <c r="AG4" s="36"/>
      <c r="AH4" s="36"/>
      <c r="AI4" s="36"/>
      <c r="AJ4" s="47"/>
    </row>
    <row r="5" spans="1:36" ht="6.75" customHeight="1" x14ac:dyDescent="0.2">
      <c r="A5" s="37"/>
      <c r="B5" s="36"/>
      <c r="C5" s="90"/>
      <c r="D5" s="90"/>
      <c r="E5" s="90"/>
      <c r="F5" s="90"/>
      <c r="G5" s="90"/>
      <c r="H5" s="90"/>
      <c r="I5" s="90"/>
      <c r="J5" s="36"/>
      <c r="K5" s="36"/>
      <c r="L5" s="36"/>
      <c r="M5" s="36"/>
      <c r="N5" s="36"/>
      <c r="O5" s="36"/>
      <c r="P5" s="36"/>
      <c r="Q5" s="36"/>
      <c r="R5" s="36"/>
      <c r="S5" s="36"/>
      <c r="T5" s="36"/>
      <c r="U5" s="36"/>
      <c r="V5" s="36"/>
      <c r="W5" s="120"/>
      <c r="X5" s="36"/>
      <c r="Y5" s="36"/>
      <c r="Z5" s="36"/>
      <c r="AA5" s="36"/>
      <c r="AB5" s="36"/>
      <c r="AC5" s="36"/>
      <c r="AD5" s="36"/>
      <c r="AE5" s="36"/>
      <c r="AF5" s="36"/>
      <c r="AG5" s="36"/>
      <c r="AH5" s="36"/>
      <c r="AI5" s="36"/>
      <c r="AJ5" s="47"/>
    </row>
    <row r="6" spans="1:36" ht="27.75" customHeight="1" x14ac:dyDescent="0.2">
      <c r="A6" s="37"/>
      <c r="B6" s="364" t="s">
        <v>12</v>
      </c>
      <c r="C6" s="339"/>
      <c r="D6" s="112"/>
      <c r="E6" s="36"/>
      <c r="F6" s="36"/>
      <c r="G6" s="36"/>
      <c r="H6" s="36"/>
      <c r="I6" s="36"/>
      <c r="J6" s="36"/>
      <c r="K6" s="36"/>
      <c r="L6" s="36"/>
      <c r="M6" s="36"/>
      <c r="N6" s="36"/>
      <c r="O6" s="36"/>
      <c r="P6" s="36"/>
      <c r="Q6" s="120"/>
      <c r="R6" s="36"/>
      <c r="S6" s="36"/>
      <c r="T6" s="36"/>
      <c r="U6" s="36"/>
      <c r="V6" s="36"/>
      <c r="W6" s="120"/>
      <c r="X6" s="36"/>
      <c r="Y6" s="36"/>
      <c r="Z6" s="36"/>
      <c r="AA6" s="36"/>
      <c r="AB6" s="36"/>
      <c r="AC6" s="36"/>
      <c r="AD6" s="36"/>
      <c r="AE6" s="36"/>
      <c r="AF6" s="36"/>
      <c r="AG6" s="36"/>
      <c r="AH6" s="36"/>
      <c r="AI6" s="36"/>
      <c r="AJ6" s="47"/>
    </row>
    <row r="7" spans="1:36" ht="3.75" customHeight="1" x14ac:dyDescent="0.2">
      <c r="A7" s="37"/>
      <c r="B7" s="66"/>
      <c r="C7" s="66"/>
      <c r="D7" s="112"/>
      <c r="E7" s="36"/>
      <c r="F7" s="36"/>
      <c r="G7" s="36"/>
      <c r="H7" s="36"/>
      <c r="I7" s="36"/>
      <c r="J7" s="36"/>
      <c r="K7" s="36"/>
      <c r="L7" s="36"/>
      <c r="M7" s="36"/>
      <c r="N7" s="36"/>
      <c r="O7" s="36"/>
      <c r="P7" s="36"/>
      <c r="Q7" s="120"/>
      <c r="R7" s="36"/>
      <c r="S7" s="36"/>
      <c r="T7" s="36"/>
      <c r="U7" s="36"/>
      <c r="V7" s="36"/>
      <c r="W7" s="120"/>
      <c r="X7" s="36"/>
      <c r="Y7" s="36"/>
      <c r="Z7" s="36"/>
      <c r="AA7" s="36"/>
      <c r="AB7" s="36"/>
      <c r="AC7" s="36"/>
      <c r="AD7" s="36"/>
      <c r="AE7" s="36"/>
      <c r="AF7" s="36"/>
      <c r="AG7" s="36"/>
      <c r="AH7" s="36"/>
      <c r="AI7" s="36"/>
      <c r="AJ7" s="47"/>
    </row>
    <row r="8" spans="1:36" ht="24.95" customHeight="1" x14ac:dyDescent="0.2">
      <c r="A8" s="37"/>
      <c r="B8" s="29">
        <v>1</v>
      </c>
      <c r="C8" s="111" t="s">
        <v>130</v>
      </c>
      <c r="D8" s="112"/>
      <c r="E8" s="36"/>
      <c r="F8" s="36"/>
      <c r="G8" s="36"/>
      <c r="H8" s="36"/>
      <c r="I8" s="394" t="s">
        <v>78</v>
      </c>
      <c r="J8" s="392"/>
      <c r="K8" s="392"/>
      <c r="L8" s="392"/>
      <c r="M8" s="393"/>
      <c r="N8" s="127"/>
      <c r="O8" s="394" t="s">
        <v>85</v>
      </c>
      <c r="P8" s="392"/>
      <c r="Q8" s="392"/>
      <c r="R8" s="392"/>
      <c r="S8" s="393"/>
      <c r="T8" s="127"/>
      <c r="U8" s="394" t="s">
        <v>86</v>
      </c>
      <c r="V8" s="392"/>
      <c r="W8" s="392"/>
      <c r="X8" s="392"/>
      <c r="Y8" s="393"/>
      <c r="Z8" s="36"/>
      <c r="AA8" s="394" t="s">
        <v>87</v>
      </c>
      <c r="AB8" s="392"/>
      <c r="AC8" s="392"/>
      <c r="AD8" s="392"/>
      <c r="AE8" s="393"/>
      <c r="AF8" s="36"/>
      <c r="AG8" s="36"/>
      <c r="AH8" s="36"/>
      <c r="AI8" s="36"/>
      <c r="AJ8" s="47"/>
    </row>
    <row r="9" spans="1:36" ht="21" customHeight="1" x14ac:dyDescent="0.2">
      <c r="A9" s="37"/>
      <c r="B9" s="37"/>
      <c r="C9" s="343" t="s">
        <v>131</v>
      </c>
      <c r="D9" s="112"/>
      <c r="E9" s="36"/>
      <c r="F9" s="401" t="s">
        <v>77</v>
      </c>
      <c r="G9" s="402"/>
      <c r="H9" s="36"/>
      <c r="I9" s="132">
        <v>1</v>
      </c>
      <c r="J9" s="132">
        <v>2</v>
      </c>
      <c r="K9" s="132">
        <v>3</v>
      </c>
      <c r="L9" s="132">
        <v>4</v>
      </c>
      <c r="M9" s="134"/>
      <c r="N9" s="107"/>
      <c r="O9" s="132">
        <v>1</v>
      </c>
      <c r="P9" s="132">
        <v>2</v>
      </c>
      <c r="Q9" s="132">
        <v>3</v>
      </c>
      <c r="R9" s="132">
        <v>4</v>
      </c>
      <c r="S9" s="134"/>
      <c r="T9" s="107"/>
      <c r="U9" s="132">
        <v>1</v>
      </c>
      <c r="V9" s="132">
        <v>2</v>
      </c>
      <c r="W9" s="132">
        <v>3</v>
      </c>
      <c r="X9" s="132">
        <v>4</v>
      </c>
      <c r="Y9" s="134"/>
      <c r="Z9" s="124"/>
      <c r="AA9" s="132">
        <v>1</v>
      </c>
      <c r="AB9" s="132">
        <v>2</v>
      </c>
      <c r="AC9" s="132">
        <v>3</v>
      </c>
      <c r="AD9" s="132">
        <v>4</v>
      </c>
      <c r="AE9" s="134"/>
      <c r="AF9" s="36"/>
      <c r="AG9" s="36"/>
      <c r="AH9" s="36"/>
      <c r="AI9" s="36"/>
      <c r="AJ9" s="47"/>
    </row>
    <row r="10" spans="1:36" ht="24" customHeight="1" thickBot="1" x14ac:dyDescent="0.25">
      <c r="A10" s="37"/>
      <c r="B10" s="130"/>
      <c r="C10" s="344"/>
      <c r="D10" s="112"/>
      <c r="E10" s="36"/>
      <c r="F10" s="402"/>
      <c r="G10" s="402"/>
      <c r="H10" s="36"/>
      <c r="I10" s="295" t="s">
        <v>79</v>
      </c>
      <c r="J10" s="295" t="s">
        <v>80</v>
      </c>
      <c r="K10" s="296" t="s">
        <v>81</v>
      </c>
      <c r="L10" s="296" t="s">
        <v>82</v>
      </c>
      <c r="M10" s="297" t="s">
        <v>75</v>
      </c>
      <c r="N10" s="133"/>
      <c r="O10" s="295" t="s">
        <v>79</v>
      </c>
      <c r="P10" s="295" t="s">
        <v>80</v>
      </c>
      <c r="Q10" s="296" t="s">
        <v>81</v>
      </c>
      <c r="R10" s="192"/>
      <c r="S10" s="297" t="s">
        <v>75</v>
      </c>
      <c r="T10" s="133"/>
      <c r="U10" s="295" t="s">
        <v>79</v>
      </c>
      <c r="V10" s="295" t="s">
        <v>80</v>
      </c>
      <c r="W10" s="192"/>
      <c r="X10" s="192"/>
      <c r="Y10" s="297" t="s">
        <v>75</v>
      </c>
      <c r="Z10" s="107"/>
      <c r="AA10" s="295" t="s">
        <v>79</v>
      </c>
      <c r="AB10" s="295" t="s">
        <v>80</v>
      </c>
      <c r="AC10" s="192"/>
      <c r="AD10" s="192"/>
      <c r="AE10" s="297" t="s">
        <v>75</v>
      </c>
      <c r="AF10" s="36"/>
      <c r="AG10" s="36"/>
      <c r="AH10" s="36"/>
      <c r="AI10" s="36"/>
      <c r="AJ10" s="47"/>
    </row>
    <row r="11" spans="1:36" ht="24" customHeight="1" thickBot="1" x14ac:dyDescent="0.25">
      <c r="A11" s="37"/>
      <c r="B11" s="130"/>
      <c r="C11" s="344"/>
      <c r="D11" s="112"/>
      <c r="E11" s="36"/>
      <c r="F11" s="36"/>
      <c r="G11" s="298" t="s">
        <v>83</v>
      </c>
      <c r="H11" s="36"/>
      <c r="I11" s="193">
        <v>6</v>
      </c>
      <c r="J11" s="193">
        <v>4.25</v>
      </c>
      <c r="K11" s="194">
        <v>2</v>
      </c>
      <c r="L11" s="195">
        <v>1</v>
      </c>
      <c r="M11" s="137">
        <f>SUM(I11:L11)</f>
        <v>13.25</v>
      </c>
      <c r="N11" s="138"/>
      <c r="O11" s="193">
        <v>2</v>
      </c>
      <c r="P11" s="193">
        <v>1.25</v>
      </c>
      <c r="Q11" s="194">
        <v>1.5</v>
      </c>
      <c r="R11" s="195"/>
      <c r="S11" s="137">
        <f>SUM(O11:R11)</f>
        <v>4.75</v>
      </c>
      <c r="T11" s="133"/>
      <c r="U11" s="193">
        <v>5</v>
      </c>
      <c r="V11" s="193">
        <v>2</v>
      </c>
      <c r="W11" s="197"/>
      <c r="X11" s="198"/>
      <c r="Y11" s="137">
        <f>SUM(U11:X11)</f>
        <v>7</v>
      </c>
      <c r="Z11" s="114"/>
      <c r="AA11" s="193">
        <v>1</v>
      </c>
      <c r="AB11" s="193">
        <v>2</v>
      </c>
      <c r="AC11" s="194"/>
      <c r="AD11" s="195"/>
      <c r="AE11" s="137">
        <f>SUM(AA11:AD11)</f>
        <v>3</v>
      </c>
      <c r="AF11" s="36"/>
      <c r="AG11" s="299" t="s">
        <v>88</v>
      </c>
      <c r="AH11" s="129"/>
      <c r="AI11" s="145">
        <f>SUM(AE11+Y11+S11+M11)</f>
        <v>28</v>
      </c>
      <c r="AJ11" s="47"/>
    </row>
    <row r="12" spans="1:36" ht="24" customHeight="1" x14ac:dyDescent="0.2">
      <c r="A12" s="37"/>
      <c r="B12" s="130"/>
      <c r="C12" s="344"/>
      <c r="D12" s="112"/>
      <c r="E12" s="36"/>
      <c r="F12" s="36"/>
      <c r="G12" s="298" t="s">
        <v>84</v>
      </c>
      <c r="H12" s="36"/>
      <c r="I12" s="300">
        <v>40000</v>
      </c>
      <c r="J12" s="300">
        <v>48000</v>
      </c>
      <c r="K12" s="300">
        <v>64000</v>
      </c>
      <c r="L12" s="301">
        <v>80000</v>
      </c>
      <c r="M12" s="302">
        <f>SUMPRODUCT(I11:L11,I12:L12)</f>
        <v>652000</v>
      </c>
      <c r="N12" s="133"/>
      <c r="O12" s="300">
        <v>50000</v>
      </c>
      <c r="P12" s="300">
        <v>75000</v>
      </c>
      <c r="Q12" s="300">
        <v>100000</v>
      </c>
      <c r="R12" s="301"/>
      <c r="S12" s="302">
        <f>SUMPRODUCT(O11:R11,O12:R12)</f>
        <v>343750</v>
      </c>
      <c r="T12" s="133"/>
      <c r="U12" s="300">
        <v>36000</v>
      </c>
      <c r="V12" s="300">
        <v>65000</v>
      </c>
      <c r="W12" s="300"/>
      <c r="X12" s="301"/>
      <c r="Y12" s="302">
        <f>SUMPRODUCT(U11:X11,U12:X12)</f>
        <v>310000</v>
      </c>
      <c r="Z12" s="114"/>
      <c r="AA12" s="300">
        <v>14000</v>
      </c>
      <c r="AB12" s="300">
        <v>20000</v>
      </c>
      <c r="AC12" s="300"/>
      <c r="AD12" s="301"/>
      <c r="AE12" s="302">
        <f>SUMPRODUCT(AA11:AD11,AA12:AD12)</f>
        <v>54000</v>
      </c>
      <c r="AF12" s="36"/>
      <c r="AG12" s="299" t="s">
        <v>89</v>
      </c>
      <c r="AH12" s="129"/>
      <c r="AI12" s="302">
        <f>SUM(AE12+Y12+S12+M12)</f>
        <v>1359750</v>
      </c>
      <c r="AJ12" s="47"/>
    </row>
    <row r="13" spans="1:36" ht="24" customHeight="1" thickBot="1" x14ac:dyDescent="0.25">
      <c r="A13" s="37"/>
      <c r="B13" s="130"/>
      <c r="C13" s="344"/>
      <c r="D13" s="112"/>
      <c r="E13" s="36"/>
      <c r="F13" s="36"/>
      <c r="G13" s="298" t="s">
        <v>132</v>
      </c>
      <c r="H13" s="36"/>
      <c r="I13" s="191">
        <v>1</v>
      </c>
      <c r="J13" s="191">
        <v>1.5</v>
      </c>
      <c r="K13" s="101">
        <v>1.5</v>
      </c>
      <c r="L13" s="196">
        <v>1.5</v>
      </c>
      <c r="M13" s="135"/>
      <c r="N13" s="133"/>
      <c r="O13" s="191">
        <v>1</v>
      </c>
      <c r="P13" s="191">
        <v>1.5</v>
      </c>
      <c r="Q13" s="101">
        <v>1.5</v>
      </c>
      <c r="R13" s="196"/>
      <c r="S13" s="135"/>
      <c r="T13" s="133"/>
      <c r="U13" s="191">
        <v>1</v>
      </c>
      <c r="V13" s="191">
        <v>1.5</v>
      </c>
      <c r="W13" s="101"/>
      <c r="X13" s="196"/>
      <c r="Y13" s="135"/>
      <c r="Z13" s="114"/>
      <c r="AA13" s="191">
        <v>1</v>
      </c>
      <c r="AB13" s="191">
        <v>1</v>
      </c>
      <c r="AC13" s="101"/>
      <c r="AD13" s="196"/>
      <c r="AE13" s="135"/>
      <c r="AF13" s="36"/>
      <c r="AG13" s="129"/>
      <c r="AH13" s="129"/>
      <c r="AI13" s="66"/>
      <c r="AJ13" s="47"/>
    </row>
    <row r="14" spans="1:36" ht="21.95" customHeight="1" thickBot="1" x14ac:dyDescent="0.3">
      <c r="A14" s="37"/>
      <c r="B14" s="130"/>
      <c r="C14" s="344"/>
      <c r="D14" s="112"/>
      <c r="E14" s="36"/>
      <c r="F14" s="36"/>
      <c r="G14" s="299" t="s">
        <v>113</v>
      </c>
      <c r="H14" s="36"/>
      <c r="I14" s="303">
        <f>I11*I12*I13</f>
        <v>240000</v>
      </c>
      <c r="J14" s="303">
        <f>J11*J12*J13</f>
        <v>306000</v>
      </c>
      <c r="K14" s="303">
        <f>K11*K12*K13</f>
        <v>192000</v>
      </c>
      <c r="L14" s="304">
        <f>L11*L12*L13</f>
        <v>120000</v>
      </c>
      <c r="M14" s="305">
        <f>SUM(I14:L14)</f>
        <v>858000</v>
      </c>
      <c r="N14" s="136"/>
      <c r="O14" s="303">
        <f>O11*O12*O13</f>
        <v>100000</v>
      </c>
      <c r="P14" s="303">
        <f>P11*P12*P13</f>
        <v>140625</v>
      </c>
      <c r="Q14" s="303">
        <f>Q11*Q12*Q13</f>
        <v>225000</v>
      </c>
      <c r="R14" s="304">
        <f>R11*R12*R13</f>
        <v>0</v>
      </c>
      <c r="S14" s="305">
        <f>SUM(O14:R14)</f>
        <v>465625</v>
      </c>
      <c r="T14" s="136"/>
      <c r="U14" s="303">
        <f>U11*U12*U13</f>
        <v>180000</v>
      </c>
      <c r="V14" s="306">
        <f>V11*V12*V13</f>
        <v>195000</v>
      </c>
      <c r="W14" s="303">
        <f>W11*W12*W13</f>
        <v>0</v>
      </c>
      <c r="X14" s="303">
        <f>X11*X12*X13</f>
        <v>0</v>
      </c>
      <c r="Y14" s="305">
        <f>SUM(U14:X14)</f>
        <v>375000</v>
      </c>
      <c r="Z14" s="114"/>
      <c r="AA14" s="303">
        <f>AA11*AA12*AA13</f>
        <v>14000</v>
      </c>
      <c r="AB14" s="303">
        <f>AB11*AB12*AB13</f>
        <v>40000</v>
      </c>
      <c r="AC14" s="303">
        <f>AC11*AC12*AC13</f>
        <v>0</v>
      </c>
      <c r="AD14" s="303">
        <f>AD11*AD12*AD13</f>
        <v>0</v>
      </c>
      <c r="AE14" s="305">
        <f>SUM(AA14:AD14)</f>
        <v>54000</v>
      </c>
      <c r="AF14" s="36"/>
      <c r="AG14" s="299" t="s">
        <v>90</v>
      </c>
      <c r="AH14" s="129"/>
      <c r="AI14" s="307">
        <f>SUM(AE14+Y14+S14+M14)</f>
        <v>1752625</v>
      </c>
      <c r="AJ14" s="47"/>
    </row>
    <row r="15" spans="1:36" ht="54.75" customHeight="1" x14ac:dyDescent="0.25">
      <c r="A15" s="37"/>
      <c r="B15" s="131"/>
      <c r="C15" s="345"/>
      <c r="D15" s="112"/>
      <c r="E15" s="112"/>
      <c r="F15" s="113"/>
      <c r="G15" s="128"/>
      <c r="H15" s="128"/>
      <c r="I15" s="128"/>
      <c r="J15" s="128"/>
      <c r="K15" s="128"/>
      <c r="L15" s="36"/>
      <c r="M15" s="36"/>
      <c r="N15" s="36"/>
      <c r="O15" s="36"/>
      <c r="P15" s="36"/>
      <c r="Q15" s="36"/>
      <c r="R15" s="36"/>
      <c r="S15" s="36"/>
      <c r="T15" s="36"/>
      <c r="U15" s="36"/>
      <c r="V15" s="30"/>
      <c r="W15" s="120"/>
      <c r="X15" s="112"/>
      <c r="Y15" s="121"/>
      <c r="Z15" s="139"/>
      <c r="AA15" s="129"/>
      <c r="AB15" s="136"/>
      <c r="AC15" s="36"/>
      <c r="AD15" s="36"/>
      <c r="AE15" s="36"/>
      <c r="AF15" s="36"/>
      <c r="AG15" s="36"/>
      <c r="AH15" s="36"/>
      <c r="AI15" s="36"/>
      <c r="AJ15" s="47"/>
    </row>
    <row r="16" spans="1:36" ht="33" customHeight="1" x14ac:dyDescent="0.25">
      <c r="A16" s="37"/>
      <c r="B16" s="109"/>
      <c r="C16" s="172"/>
      <c r="D16" s="112"/>
      <c r="E16" s="112"/>
      <c r="F16" s="113"/>
      <c r="G16" s="128"/>
      <c r="H16" s="128"/>
      <c r="I16" s="128"/>
      <c r="J16" s="128"/>
      <c r="K16" s="128"/>
      <c r="L16" s="36"/>
      <c r="M16" s="36"/>
      <c r="N16" s="36"/>
      <c r="O16" s="36"/>
      <c r="P16" s="36"/>
      <c r="Q16" s="36"/>
      <c r="R16" s="36"/>
      <c r="S16" s="36"/>
      <c r="T16" s="36"/>
      <c r="U16" s="36"/>
      <c r="V16" s="33"/>
      <c r="W16" s="120"/>
      <c r="X16" s="112"/>
      <c r="Y16" s="121"/>
      <c r="Z16" s="139"/>
      <c r="AA16" s="129"/>
      <c r="AB16" s="136"/>
      <c r="AC16" s="36"/>
      <c r="AD16" s="36"/>
      <c r="AE16" s="36"/>
      <c r="AF16" s="36"/>
      <c r="AG16" s="36"/>
      <c r="AH16" s="36"/>
      <c r="AI16" s="36"/>
      <c r="AJ16" s="47"/>
    </row>
    <row r="17" spans="1:36" ht="24.95" customHeight="1" x14ac:dyDescent="0.2">
      <c r="A17" s="37"/>
      <c r="B17" s="29">
        <v>2</v>
      </c>
      <c r="C17" s="308" t="s">
        <v>91</v>
      </c>
      <c r="D17" s="112"/>
      <c r="E17" s="127"/>
      <c r="F17" s="127"/>
      <c r="G17" s="127"/>
      <c r="H17" s="178"/>
      <c r="I17" s="394" t="s">
        <v>92</v>
      </c>
      <c r="J17" s="392"/>
      <c r="K17" s="392"/>
      <c r="L17" s="392"/>
      <c r="M17" s="393"/>
      <c r="N17" s="127"/>
      <c r="O17" s="391" t="str">
        <f>I17</f>
        <v>PROZENTUALER ANTEIL DER AUFGEWENDETEN ZEIT (PRO RAUM, PRO STUFE)</v>
      </c>
      <c r="P17" s="392"/>
      <c r="Q17" s="392"/>
      <c r="R17" s="392"/>
      <c r="S17" s="393"/>
      <c r="T17" s="36"/>
      <c r="U17" s="391" t="str">
        <f>I17</f>
        <v>PROZENTUALER ANTEIL DER AUFGEWENDETEN ZEIT (PRO RAUM, PRO STUFE)</v>
      </c>
      <c r="V17" s="392"/>
      <c r="W17" s="392"/>
      <c r="X17" s="392"/>
      <c r="Y17" s="393"/>
      <c r="Z17" s="36"/>
      <c r="AA17" s="391" t="str">
        <f>I17</f>
        <v>PROZENTUALER ANTEIL DER AUFGEWENDETEN ZEIT (PRO RAUM, PRO STUFE)</v>
      </c>
      <c r="AB17" s="392"/>
      <c r="AC17" s="392"/>
      <c r="AD17" s="392"/>
      <c r="AE17" s="393"/>
      <c r="AF17" s="36"/>
      <c r="AG17" s="36"/>
      <c r="AH17" s="36"/>
      <c r="AI17" s="36"/>
      <c r="AJ17" s="47"/>
    </row>
    <row r="18" spans="1:36" s="110" customFormat="1" ht="21.95" customHeight="1" thickBot="1" x14ac:dyDescent="0.25">
      <c r="A18" s="37"/>
      <c r="B18" s="37"/>
      <c r="C18" s="343" t="s">
        <v>99</v>
      </c>
      <c r="D18" s="36"/>
      <c r="E18" s="127"/>
      <c r="F18" s="127"/>
      <c r="G18" s="127"/>
      <c r="H18" s="178"/>
      <c r="I18" s="395" t="s">
        <v>78</v>
      </c>
      <c r="J18" s="396"/>
      <c r="K18" s="396"/>
      <c r="L18" s="396"/>
      <c r="M18" s="397"/>
      <c r="N18" s="127"/>
      <c r="O18" s="395" t="s">
        <v>85</v>
      </c>
      <c r="P18" s="396"/>
      <c r="Q18" s="396"/>
      <c r="R18" s="396"/>
      <c r="S18" s="397"/>
      <c r="T18" s="127"/>
      <c r="U18" s="395" t="s">
        <v>86</v>
      </c>
      <c r="V18" s="396"/>
      <c r="W18" s="396"/>
      <c r="X18" s="396"/>
      <c r="Y18" s="397"/>
      <c r="Z18" s="36"/>
      <c r="AA18" s="395" t="s">
        <v>87</v>
      </c>
      <c r="AB18" s="396"/>
      <c r="AC18" s="396"/>
      <c r="AD18" s="396"/>
      <c r="AE18" s="397"/>
      <c r="AF18" s="120"/>
      <c r="AG18" s="120"/>
      <c r="AH18" s="120"/>
      <c r="AI18" s="120"/>
      <c r="AJ18" s="147"/>
    </row>
    <row r="19" spans="1:36" s="110" customFormat="1" ht="53.1" customHeight="1" x14ac:dyDescent="0.2">
      <c r="A19" s="37"/>
      <c r="B19" s="37"/>
      <c r="C19" s="344"/>
      <c r="D19" s="112"/>
      <c r="E19" s="112"/>
      <c r="F19" s="36"/>
      <c r="G19" s="242" t="s">
        <v>17</v>
      </c>
      <c r="H19" s="124"/>
      <c r="I19" s="310" t="s">
        <v>94</v>
      </c>
      <c r="J19" s="310" t="s">
        <v>95</v>
      </c>
      <c r="K19" s="310" t="s">
        <v>96</v>
      </c>
      <c r="L19" s="310" t="s">
        <v>97</v>
      </c>
      <c r="M19" s="311" t="s">
        <v>98</v>
      </c>
      <c r="N19" s="209"/>
      <c r="O19" s="207" t="str">
        <f>I19</f>
        <v>Personal Stufe 1  Zeitanteil</v>
      </c>
      <c r="P19" s="207" t="str">
        <f>J19</f>
        <v>Personal Stufe 2  Zeitanteil</v>
      </c>
      <c r="Q19" s="207" t="str">
        <f>K19</f>
        <v>Personal Stufe 3  Zeitanteil</v>
      </c>
      <c r="R19" s="207" t="str">
        <f>L19</f>
        <v>Personal Stufe 4  Zeitanteil</v>
      </c>
      <c r="S19" s="311" t="s">
        <v>98</v>
      </c>
      <c r="T19" s="209"/>
      <c r="U19" s="207" t="str">
        <f>I19</f>
        <v>Personal Stufe 1  Zeitanteil</v>
      </c>
      <c r="V19" s="207" t="str">
        <f>J19</f>
        <v>Personal Stufe 2  Zeitanteil</v>
      </c>
      <c r="W19" s="207" t="str">
        <f>K19</f>
        <v>Personal Stufe 3  Zeitanteil</v>
      </c>
      <c r="X19" s="207" t="str">
        <f>L19</f>
        <v>Personal Stufe 4  Zeitanteil</v>
      </c>
      <c r="Y19" s="208" t="s">
        <v>98</v>
      </c>
      <c r="Z19" s="210"/>
      <c r="AA19" s="207" t="str">
        <f>I19</f>
        <v>Personal Stufe 1  Zeitanteil</v>
      </c>
      <c r="AB19" s="207" t="str">
        <f>J19</f>
        <v>Personal Stufe 2  Zeitanteil</v>
      </c>
      <c r="AC19" s="207" t="str">
        <f>K19</f>
        <v>Personal Stufe 3  Zeitanteil</v>
      </c>
      <c r="AD19" s="207" t="str">
        <f>L19</f>
        <v>Personal Stufe 4  Zeitanteil</v>
      </c>
      <c r="AE19" s="311" t="s">
        <v>98</v>
      </c>
      <c r="AF19" s="120"/>
      <c r="AG19" s="120"/>
      <c r="AH19" s="120"/>
      <c r="AI19" s="120"/>
      <c r="AJ19" s="147"/>
    </row>
    <row r="20" spans="1:36" s="110" customFormat="1" ht="24" customHeight="1" x14ac:dyDescent="0.2">
      <c r="A20" s="37"/>
      <c r="B20" s="37"/>
      <c r="C20" s="344"/>
      <c r="D20" s="112"/>
      <c r="E20" s="377" t="str">
        <f>Dashboard!E14</f>
        <v>Räume</v>
      </c>
      <c r="F20" s="167" t="str">
        <f>Dashboard!F14</f>
        <v>Media Center</v>
      </c>
      <c r="G20" s="126">
        <f>Dashboard!G14</f>
        <v>1</v>
      </c>
      <c r="H20" s="125"/>
      <c r="I20" s="199">
        <v>0.25</v>
      </c>
      <c r="J20" s="199">
        <v>0.25</v>
      </c>
      <c r="K20" s="199">
        <v>0.2</v>
      </c>
      <c r="L20" s="200">
        <v>0.2</v>
      </c>
      <c r="M20" s="143">
        <f>SUMPRODUCT(I20:L20,$I$11:$L$11)/SUM($I$11:$L$11)</f>
        <v>0.23867924528301887</v>
      </c>
      <c r="N20" s="36"/>
      <c r="O20" s="199">
        <v>0.25</v>
      </c>
      <c r="P20" s="199">
        <v>0.25</v>
      </c>
      <c r="Q20" s="199">
        <v>0</v>
      </c>
      <c r="R20" s="200"/>
      <c r="S20" s="143">
        <f>SUMPRODUCT(O20:R20,$O$11:$R$11)/SUM($O$11:$R$11)</f>
        <v>0.17105263157894737</v>
      </c>
      <c r="T20" s="36"/>
      <c r="U20" s="199">
        <v>0.25</v>
      </c>
      <c r="V20" s="199">
        <v>0.25</v>
      </c>
      <c r="W20" s="199"/>
      <c r="X20" s="200"/>
      <c r="Y20" s="143">
        <f>SUMPRODUCT(U20:X20,$U$11:$X$11)/SUM($U$11:$X$11)</f>
        <v>0.25</v>
      </c>
      <c r="Z20" s="36"/>
      <c r="AA20" s="199">
        <v>0.25</v>
      </c>
      <c r="AB20" s="199">
        <v>0.25</v>
      </c>
      <c r="AC20" s="199"/>
      <c r="AD20" s="200"/>
      <c r="AE20" s="143">
        <f>SUMPRODUCT(AA20:AD20,$AA$11:$AD$11)/SUM($AA$11:$AD$11)</f>
        <v>0.25</v>
      </c>
      <c r="AF20" s="120"/>
      <c r="AG20" s="120"/>
      <c r="AH20" s="120"/>
      <c r="AI20" s="120"/>
      <c r="AJ20" s="147"/>
    </row>
    <row r="21" spans="1:36" s="110" customFormat="1" ht="24" customHeight="1" x14ac:dyDescent="0.2">
      <c r="A21" s="37"/>
      <c r="B21" s="37"/>
      <c r="C21" s="344"/>
      <c r="D21" s="112"/>
      <c r="E21" s="378"/>
      <c r="F21" s="167" t="str">
        <f>Dashboard!F15</f>
        <v>Projektlab</v>
      </c>
      <c r="G21" s="126">
        <f>Dashboard!G15</f>
        <v>1</v>
      </c>
      <c r="H21" s="125"/>
      <c r="I21" s="201">
        <v>0.25</v>
      </c>
      <c r="J21" s="201">
        <v>0.25</v>
      </c>
      <c r="K21" s="201">
        <v>0.1</v>
      </c>
      <c r="L21" s="202">
        <v>0.4</v>
      </c>
      <c r="M21" s="143">
        <f t="shared" ref="M21:M34" si="0">SUMPRODUCT(I21:L21,$I$11:$L$11)/SUM($I$11:$L$11)</f>
        <v>0.23867924528301887</v>
      </c>
      <c r="N21" s="36"/>
      <c r="O21" s="201">
        <v>0.25</v>
      </c>
      <c r="P21" s="201">
        <v>0.25</v>
      </c>
      <c r="Q21" s="201">
        <v>0.25</v>
      </c>
      <c r="R21" s="202"/>
      <c r="S21" s="143">
        <f t="shared" ref="S21:S34" si="1">SUMPRODUCT(O21:R21,$O$11:$R$11)/SUM($O$11:$R$11)</f>
        <v>0.25</v>
      </c>
      <c r="T21" s="36"/>
      <c r="U21" s="201">
        <v>0.25</v>
      </c>
      <c r="V21" s="201">
        <v>0.25</v>
      </c>
      <c r="W21" s="201"/>
      <c r="X21" s="202"/>
      <c r="Y21" s="143">
        <f t="shared" ref="Y21:Y34" si="2">SUMPRODUCT(U21:X21,$U$11:$X$11)/SUM($U$11:$X$11)</f>
        <v>0.25</v>
      </c>
      <c r="Z21" s="36"/>
      <c r="AA21" s="201">
        <v>0.25</v>
      </c>
      <c r="AB21" s="201">
        <v>0.25</v>
      </c>
      <c r="AC21" s="201"/>
      <c r="AD21" s="202"/>
      <c r="AE21" s="143">
        <f t="shared" ref="AE21:AE34" si="3">SUMPRODUCT(AA21:AD21,$AA$11:$AD$11)/SUM($AA$11:$AD$11)</f>
        <v>0.25</v>
      </c>
      <c r="AF21" s="120"/>
      <c r="AG21" s="120"/>
      <c r="AH21" s="120"/>
      <c r="AI21" s="120"/>
      <c r="AJ21" s="147"/>
    </row>
    <row r="22" spans="1:36" s="110" customFormat="1" ht="24" customHeight="1" x14ac:dyDescent="0.2">
      <c r="A22" s="37"/>
      <c r="B22" s="37"/>
      <c r="C22" s="344"/>
      <c r="D22" s="112"/>
      <c r="E22" s="378"/>
      <c r="F22" s="167" t="str">
        <f>Dashboard!F16</f>
        <v>Visualisierungssaal</v>
      </c>
      <c r="G22" s="126">
        <f>Dashboard!G16</f>
        <v>1</v>
      </c>
      <c r="H22" s="125"/>
      <c r="I22" s="201">
        <v>0.1</v>
      </c>
      <c r="J22" s="201">
        <v>0.25</v>
      </c>
      <c r="K22" s="201">
        <v>0.2</v>
      </c>
      <c r="L22" s="202">
        <v>0.4</v>
      </c>
      <c r="M22" s="143">
        <f t="shared" si="0"/>
        <v>0.18584905660377357</v>
      </c>
      <c r="N22" s="114"/>
      <c r="O22" s="201">
        <v>0.1</v>
      </c>
      <c r="P22" s="201">
        <v>0.25</v>
      </c>
      <c r="Q22" s="201">
        <v>0.25</v>
      </c>
      <c r="R22" s="202"/>
      <c r="S22" s="143">
        <f t="shared" si="1"/>
        <v>0.18684210526315789</v>
      </c>
      <c r="T22" s="36"/>
      <c r="U22" s="201">
        <v>0.1</v>
      </c>
      <c r="V22" s="201">
        <v>0.25</v>
      </c>
      <c r="W22" s="201"/>
      <c r="X22" s="202"/>
      <c r="Y22" s="143">
        <f t="shared" si="2"/>
        <v>0.14285714285714285</v>
      </c>
      <c r="Z22" s="36"/>
      <c r="AA22" s="201">
        <v>0.1</v>
      </c>
      <c r="AB22" s="201">
        <v>0.25</v>
      </c>
      <c r="AC22" s="201"/>
      <c r="AD22" s="202"/>
      <c r="AE22" s="143">
        <f t="shared" si="3"/>
        <v>0.19999999999999998</v>
      </c>
      <c r="AF22" s="120"/>
      <c r="AG22" s="120"/>
      <c r="AH22" s="120"/>
      <c r="AI22" s="120"/>
      <c r="AJ22" s="147"/>
    </row>
    <row r="23" spans="1:36" s="110" customFormat="1" ht="24" customHeight="1" x14ac:dyDescent="0.2">
      <c r="A23" s="37"/>
      <c r="B23" s="179"/>
      <c r="C23" s="344"/>
      <c r="D23" s="112"/>
      <c r="E23" s="378"/>
      <c r="F23" s="167" t="str">
        <f>Dashboard!F17</f>
        <v>Gaming Zone</v>
      </c>
      <c r="G23" s="126">
        <f>Dashboard!G17</f>
        <v>1</v>
      </c>
      <c r="H23" s="125"/>
      <c r="I23" s="201">
        <v>0.1</v>
      </c>
      <c r="J23" s="201">
        <v>0.25</v>
      </c>
      <c r="K23" s="201">
        <v>0.2</v>
      </c>
      <c r="L23" s="202">
        <v>0</v>
      </c>
      <c r="M23" s="143">
        <f t="shared" si="0"/>
        <v>0.15566037735849056</v>
      </c>
      <c r="N23" s="36"/>
      <c r="O23" s="201">
        <v>0.1</v>
      </c>
      <c r="P23" s="201">
        <v>0.25</v>
      </c>
      <c r="Q23" s="201">
        <v>0.25</v>
      </c>
      <c r="R23" s="202"/>
      <c r="S23" s="143">
        <f t="shared" si="1"/>
        <v>0.18684210526315789</v>
      </c>
      <c r="T23" s="36"/>
      <c r="U23" s="201">
        <v>0.1</v>
      </c>
      <c r="V23" s="201">
        <v>0.25</v>
      </c>
      <c r="W23" s="201"/>
      <c r="X23" s="202"/>
      <c r="Y23" s="143">
        <f t="shared" si="2"/>
        <v>0.14285714285714285</v>
      </c>
      <c r="Z23" s="36"/>
      <c r="AA23" s="201">
        <v>0.1</v>
      </c>
      <c r="AB23" s="201">
        <v>0.25</v>
      </c>
      <c r="AC23" s="201"/>
      <c r="AD23" s="202"/>
      <c r="AE23" s="143">
        <f t="shared" si="3"/>
        <v>0.19999999999999998</v>
      </c>
      <c r="AF23" s="120"/>
      <c r="AG23" s="120"/>
      <c r="AH23" s="120"/>
      <c r="AI23" s="120"/>
      <c r="AJ23" s="147"/>
    </row>
    <row r="24" spans="1:36" s="110" customFormat="1" ht="24" customHeight="1" x14ac:dyDescent="0.2">
      <c r="A24" s="37"/>
      <c r="B24" s="37"/>
      <c r="C24" s="344"/>
      <c r="D24" s="112"/>
      <c r="E24" s="378"/>
      <c r="F24" s="167" t="str">
        <f>Dashboard!F18</f>
        <v>Gruppenlernraum</v>
      </c>
      <c r="G24" s="126">
        <f>Dashboard!G18</f>
        <v>10</v>
      </c>
      <c r="H24" s="125"/>
      <c r="I24" s="201">
        <v>0.3</v>
      </c>
      <c r="J24" s="201">
        <v>0</v>
      </c>
      <c r="K24" s="201">
        <v>0.3</v>
      </c>
      <c r="L24" s="202">
        <v>0</v>
      </c>
      <c r="M24" s="143">
        <f t="shared" si="0"/>
        <v>0.1811320754716981</v>
      </c>
      <c r="N24" s="36"/>
      <c r="O24" s="201">
        <v>0.3</v>
      </c>
      <c r="P24" s="201">
        <v>0</v>
      </c>
      <c r="Q24" s="201">
        <v>0</v>
      </c>
      <c r="R24" s="202"/>
      <c r="S24" s="143">
        <f t="shared" si="1"/>
        <v>0.12631578947368421</v>
      </c>
      <c r="T24" s="36"/>
      <c r="U24" s="201">
        <v>0.3</v>
      </c>
      <c r="V24" s="201">
        <v>0</v>
      </c>
      <c r="W24" s="201"/>
      <c r="X24" s="202"/>
      <c r="Y24" s="143">
        <f t="shared" si="2"/>
        <v>0.21428571428571427</v>
      </c>
      <c r="Z24" s="36"/>
      <c r="AA24" s="201">
        <v>0.3</v>
      </c>
      <c r="AB24" s="201">
        <v>0</v>
      </c>
      <c r="AC24" s="201"/>
      <c r="AD24" s="202"/>
      <c r="AE24" s="143">
        <f t="shared" si="3"/>
        <v>9.9999999999999992E-2</v>
      </c>
      <c r="AF24" s="120"/>
      <c r="AG24" s="120"/>
      <c r="AH24" s="120"/>
      <c r="AI24" s="120"/>
      <c r="AJ24" s="147"/>
    </row>
    <row r="25" spans="1:36" s="110" customFormat="1" ht="24" customHeight="1" x14ac:dyDescent="0.2">
      <c r="A25" s="37"/>
      <c r="B25" s="37"/>
      <c r="C25" s="344"/>
      <c r="D25" s="112"/>
      <c r="E25" s="378"/>
      <c r="F25" s="167" t="str">
        <f>Dashboard!F19</f>
        <v>&lt; Raum einfügen &gt;</v>
      </c>
      <c r="G25" s="126">
        <f>Dashboard!G19</f>
        <v>0</v>
      </c>
      <c r="H25" s="125"/>
      <c r="I25" s="201"/>
      <c r="J25" s="201"/>
      <c r="K25" s="201"/>
      <c r="L25" s="202"/>
      <c r="M25" s="143">
        <f t="shared" si="0"/>
        <v>0</v>
      </c>
      <c r="N25" s="36"/>
      <c r="O25" s="201"/>
      <c r="P25" s="201"/>
      <c r="Q25" s="201"/>
      <c r="R25" s="202"/>
      <c r="S25" s="143">
        <f t="shared" si="1"/>
        <v>0</v>
      </c>
      <c r="T25" s="36"/>
      <c r="U25" s="201"/>
      <c r="V25" s="201"/>
      <c r="W25" s="201"/>
      <c r="X25" s="202"/>
      <c r="Y25" s="143">
        <f t="shared" si="2"/>
        <v>0</v>
      </c>
      <c r="Z25" s="36"/>
      <c r="AA25" s="201"/>
      <c r="AB25" s="201"/>
      <c r="AC25" s="201"/>
      <c r="AD25" s="202"/>
      <c r="AE25" s="143">
        <f t="shared" si="3"/>
        <v>0</v>
      </c>
      <c r="AF25" s="120"/>
      <c r="AG25" s="120"/>
      <c r="AH25" s="120"/>
      <c r="AI25" s="120"/>
      <c r="AJ25" s="147"/>
    </row>
    <row r="26" spans="1:36" s="110" customFormat="1" ht="24" customHeight="1" x14ac:dyDescent="0.2">
      <c r="A26" s="37"/>
      <c r="B26" s="37"/>
      <c r="C26" s="344"/>
      <c r="D26" s="112"/>
      <c r="E26" s="378"/>
      <c r="F26" s="167" t="str">
        <f>Dashboard!F20</f>
        <v>&lt; Raum einfügen &gt;</v>
      </c>
      <c r="G26" s="126">
        <f>Dashboard!G20</f>
        <v>0</v>
      </c>
      <c r="H26" s="125"/>
      <c r="I26" s="201"/>
      <c r="J26" s="201"/>
      <c r="K26" s="201"/>
      <c r="L26" s="202"/>
      <c r="M26" s="143">
        <f t="shared" si="0"/>
        <v>0</v>
      </c>
      <c r="N26" s="36"/>
      <c r="O26" s="201"/>
      <c r="P26" s="201"/>
      <c r="Q26" s="201"/>
      <c r="R26" s="202"/>
      <c r="S26" s="143">
        <f t="shared" si="1"/>
        <v>0</v>
      </c>
      <c r="T26" s="36"/>
      <c r="U26" s="201"/>
      <c r="V26" s="201"/>
      <c r="W26" s="201"/>
      <c r="X26" s="202"/>
      <c r="Y26" s="143">
        <f t="shared" si="2"/>
        <v>0</v>
      </c>
      <c r="Z26" s="36"/>
      <c r="AA26" s="201"/>
      <c r="AB26" s="201"/>
      <c r="AC26" s="201"/>
      <c r="AD26" s="202"/>
      <c r="AE26" s="143">
        <f t="shared" si="3"/>
        <v>0</v>
      </c>
      <c r="AF26" s="120"/>
      <c r="AG26" s="120"/>
      <c r="AH26" s="120"/>
      <c r="AI26" s="120"/>
      <c r="AJ26" s="147"/>
    </row>
    <row r="27" spans="1:36" s="110" customFormat="1" ht="24" customHeight="1" x14ac:dyDescent="0.2">
      <c r="A27" s="37"/>
      <c r="B27" s="37"/>
      <c r="C27" s="344"/>
      <c r="D27" s="112"/>
      <c r="E27" s="378"/>
      <c r="F27" s="167" t="str">
        <f>Dashboard!F21</f>
        <v>&lt; Raum einfügen &gt;</v>
      </c>
      <c r="G27" s="126">
        <f>Dashboard!G21</f>
        <v>0</v>
      </c>
      <c r="H27" s="125"/>
      <c r="I27" s="201"/>
      <c r="J27" s="201"/>
      <c r="K27" s="201"/>
      <c r="L27" s="202"/>
      <c r="M27" s="143">
        <f t="shared" si="0"/>
        <v>0</v>
      </c>
      <c r="N27" s="36"/>
      <c r="O27" s="201"/>
      <c r="P27" s="201"/>
      <c r="Q27" s="201"/>
      <c r="R27" s="202"/>
      <c r="S27" s="143">
        <f t="shared" si="1"/>
        <v>0</v>
      </c>
      <c r="T27" s="36"/>
      <c r="U27" s="201"/>
      <c r="V27" s="201"/>
      <c r="W27" s="201"/>
      <c r="X27" s="202"/>
      <c r="Y27" s="143">
        <f t="shared" si="2"/>
        <v>0</v>
      </c>
      <c r="Z27" s="36"/>
      <c r="AA27" s="201"/>
      <c r="AB27" s="201"/>
      <c r="AC27" s="201"/>
      <c r="AD27" s="202"/>
      <c r="AE27" s="143">
        <f t="shared" si="3"/>
        <v>0</v>
      </c>
      <c r="AF27" s="120"/>
      <c r="AG27" s="120"/>
      <c r="AH27" s="120"/>
      <c r="AI27" s="120"/>
      <c r="AJ27" s="147"/>
    </row>
    <row r="28" spans="1:36" s="110" customFormat="1" ht="24" customHeight="1" x14ac:dyDescent="0.2">
      <c r="A28" s="37"/>
      <c r="B28" s="37"/>
      <c r="C28" s="344"/>
      <c r="D28" s="112"/>
      <c r="E28" s="378"/>
      <c r="F28" s="167" t="str">
        <f>Dashboard!F22</f>
        <v>&lt; Raum einfügen &gt;</v>
      </c>
      <c r="G28" s="126">
        <f>Dashboard!G22</f>
        <v>0</v>
      </c>
      <c r="H28" s="125"/>
      <c r="I28" s="201"/>
      <c r="J28" s="201"/>
      <c r="K28" s="201"/>
      <c r="L28" s="202"/>
      <c r="M28" s="143">
        <f t="shared" si="0"/>
        <v>0</v>
      </c>
      <c r="N28" s="36"/>
      <c r="O28" s="201"/>
      <c r="P28" s="201"/>
      <c r="Q28" s="201"/>
      <c r="R28" s="202"/>
      <c r="S28" s="143">
        <f t="shared" si="1"/>
        <v>0</v>
      </c>
      <c r="T28" s="36"/>
      <c r="U28" s="201"/>
      <c r="V28" s="201"/>
      <c r="W28" s="201"/>
      <c r="X28" s="202"/>
      <c r="Y28" s="143">
        <f t="shared" si="2"/>
        <v>0</v>
      </c>
      <c r="Z28" s="36"/>
      <c r="AA28" s="201"/>
      <c r="AB28" s="201"/>
      <c r="AC28" s="201"/>
      <c r="AD28" s="202"/>
      <c r="AE28" s="143">
        <f t="shared" si="3"/>
        <v>0</v>
      </c>
      <c r="AF28" s="120"/>
      <c r="AG28" s="120"/>
      <c r="AH28" s="120"/>
      <c r="AI28" s="120"/>
      <c r="AJ28" s="147"/>
    </row>
    <row r="29" spans="1:36" s="110" customFormat="1" ht="24" customHeight="1" thickBot="1" x14ac:dyDescent="0.25">
      <c r="A29" s="37"/>
      <c r="B29" s="37"/>
      <c r="C29" s="344"/>
      <c r="D29" s="36"/>
      <c r="E29" s="379"/>
      <c r="F29" s="168" t="str">
        <f>Dashboard!F23</f>
        <v>&lt; Raum einfügen &gt;</v>
      </c>
      <c r="G29" s="105">
        <f>Dashboard!G23</f>
        <v>0</v>
      </c>
      <c r="H29" s="125"/>
      <c r="I29" s="203"/>
      <c r="J29" s="203"/>
      <c r="K29" s="203"/>
      <c r="L29" s="204"/>
      <c r="M29" s="144">
        <f t="shared" si="0"/>
        <v>0</v>
      </c>
      <c r="N29" s="36"/>
      <c r="O29" s="203"/>
      <c r="P29" s="203"/>
      <c r="Q29" s="203"/>
      <c r="R29" s="204"/>
      <c r="S29" s="144">
        <f t="shared" si="1"/>
        <v>0</v>
      </c>
      <c r="T29" s="36"/>
      <c r="U29" s="203"/>
      <c r="V29" s="203"/>
      <c r="W29" s="203"/>
      <c r="X29" s="204"/>
      <c r="Y29" s="144">
        <f t="shared" si="2"/>
        <v>0</v>
      </c>
      <c r="Z29" s="36"/>
      <c r="AA29" s="203"/>
      <c r="AB29" s="203"/>
      <c r="AC29" s="203"/>
      <c r="AD29" s="204"/>
      <c r="AE29" s="144">
        <f t="shared" si="3"/>
        <v>0</v>
      </c>
      <c r="AF29" s="120"/>
      <c r="AG29" s="120"/>
      <c r="AH29" s="120"/>
      <c r="AI29" s="120"/>
      <c r="AJ29" s="147"/>
    </row>
    <row r="30" spans="1:36" s="110" customFormat="1" ht="24" customHeight="1" thickTop="1" x14ac:dyDescent="0.2">
      <c r="A30" s="37"/>
      <c r="B30" s="37"/>
      <c r="C30" s="344"/>
      <c r="D30" s="36"/>
      <c r="E30" s="398" t="str">
        <f>Dashboard!E24</f>
        <v>Infrastruktur</v>
      </c>
      <c r="F30" s="169" t="str">
        <f>Dashboard!F24</f>
        <v>Netzwerk Infrastruktur</v>
      </c>
      <c r="G30" s="141">
        <f>Dashboard!G24</f>
        <v>1</v>
      </c>
      <c r="H30" s="125"/>
      <c r="I30" s="205"/>
      <c r="J30" s="205"/>
      <c r="K30" s="205"/>
      <c r="L30" s="206"/>
      <c r="M30" s="143">
        <f t="shared" si="0"/>
        <v>0</v>
      </c>
      <c r="N30" s="36"/>
      <c r="O30" s="205">
        <v>0</v>
      </c>
      <c r="P30" s="205">
        <v>0</v>
      </c>
      <c r="Q30" s="205">
        <v>0.1</v>
      </c>
      <c r="R30" s="206"/>
      <c r="S30" s="143">
        <f t="shared" si="1"/>
        <v>3.1578947368421061E-2</v>
      </c>
      <c r="T30" s="36"/>
      <c r="U30" s="205">
        <v>0</v>
      </c>
      <c r="V30" s="205">
        <v>0</v>
      </c>
      <c r="W30" s="205"/>
      <c r="X30" s="206"/>
      <c r="Y30" s="143">
        <f t="shared" si="2"/>
        <v>0</v>
      </c>
      <c r="Z30" s="36"/>
      <c r="AA30" s="205">
        <v>0</v>
      </c>
      <c r="AB30" s="205">
        <v>0</v>
      </c>
      <c r="AC30" s="205"/>
      <c r="AD30" s="206"/>
      <c r="AE30" s="143">
        <f t="shared" si="3"/>
        <v>0</v>
      </c>
      <c r="AF30" s="120"/>
      <c r="AG30" s="120"/>
      <c r="AH30" s="120"/>
      <c r="AI30" s="120"/>
      <c r="AJ30" s="147"/>
    </row>
    <row r="31" spans="1:36" s="110" customFormat="1" ht="24" customHeight="1" x14ac:dyDescent="0.2">
      <c r="A31" s="37"/>
      <c r="B31" s="37"/>
      <c r="C31" s="344"/>
      <c r="D31" s="36"/>
      <c r="E31" s="378"/>
      <c r="F31" s="170" t="str">
        <f>Dashboard!F25</f>
        <v>IT Infrastruktur</v>
      </c>
      <c r="G31" s="126">
        <f>Dashboard!G25</f>
        <v>1</v>
      </c>
      <c r="H31" s="125"/>
      <c r="I31" s="201"/>
      <c r="J31" s="201"/>
      <c r="K31" s="201"/>
      <c r="L31" s="202"/>
      <c r="M31" s="143">
        <f t="shared" si="0"/>
        <v>0</v>
      </c>
      <c r="N31" s="36"/>
      <c r="O31" s="201">
        <v>0</v>
      </c>
      <c r="P31" s="201">
        <v>0</v>
      </c>
      <c r="Q31" s="201">
        <v>0.1</v>
      </c>
      <c r="R31" s="202"/>
      <c r="S31" s="143">
        <f t="shared" si="1"/>
        <v>3.1578947368421061E-2</v>
      </c>
      <c r="T31" s="36"/>
      <c r="U31" s="201">
        <v>0</v>
      </c>
      <c r="V31" s="201">
        <v>0</v>
      </c>
      <c r="W31" s="201"/>
      <c r="X31" s="202"/>
      <c r="Y31" s="143">
        <f t="shared" si="2"/>
        <v>0</v>
      </c>
      <c r="Z31" s="36"/>
      <c r="AA31" s="201">
        <v>0</v>
      </c>
      <c r="AB31" s="201">
        <v>0</v>
      </c>
      <c r="AC31" s="201"/>
      <c r="AD31" s="202"/>
      <c r="AE31" s="143">
        <f t="shared" si="3"/>
        <v>0</v>
      </c>
      <c r="AF31" s="120"/>
      <c r="AG31" s="120"/>
      <c r="AH31" s="120"/>
      <c r="AI31" s="120"/>
      <c r="AJ31" s="147"/>
    </row>
    <row r="32" spans="1:36" s="110" customFormat="1" ht="24" customHeight="1" x14ac:dyDescent="0.2">
      <c r="A32" s="37"/>
      <c r="B32" s="37"/>
      <c r="C32" s="344"/>
      <c r="D32" s="36"/>
      <c r="E32" s="378"/>
      <c r="F32" s="170" t="str">
        <f>Dashboard!F26</f>
        <v>AV Infrastruktur</v>
      </c>
      <c r="G32" s="126">
        <f>Dashboard!G26</f>
        <v>1</v>
      </c>
      <c r="H32" s="125"/>
      <c r="I32" s="201"/>
      <c r="J32" s="201"/>
      <c r="K32" s="201"/>
      <c r="L32" s="202"/>
      <c r="M32" s="143">
        <f t="shared" si="0"/>
        <v>0</v>
      </c>
      <c r="N32" s="36"/>
      <c r="O32" s="201">
        <v>0</v>
      </c>
      <c r="P32" s="201">
        <v>0</v>
      </c>
      <c r="Q32" s="201">
        <v>0.05</v>
      </c>
      <c r="R32" s="202"/>
      <c r="S32" s="143">
        <f t="shared" si="1"/>
        <v>1.578947368421053E-2</v>
      </c>
      <c r="T32" s="36"/>
      <c r="U32" s="201">
        <v>0</v>
      </c>
      <c r="V32" s="201">
        <v>0</v>
      </c>
      <c r="W32" s="201"/>
      <c r="X32" s="202"/>
      <c r="Y32" s="143">
        <f t="shared" si="2"/>
        <v>0</v>
      </c>
      <c r="Z32" s="36"/>
      <c r="AA32" s="201">
        <v>0</v>
      </c>
      <c r="AB32" s="201">
        <v>0</v>
      </c>
      <c r="AC32" s="201"/>
      <c r="AD32" s="202"/>
      <c r="AE32" s="143">
        <f t="shared" si="3"/>
        <v>0</v>
      </c>
      <c r="AF32" s="120"/>
      <c r="AG32" s="120"/>
      <c r="AH32" s="120"/>
      <c r="AI32" s="120"/>
      <c r="AJ32" s="147"/>
    </row>
    <row r="33" spans="1:36" s="110" customFormat="1" ht="24" customHeight="1" x14ac:dyDescent="0.2">
      <c r="A33" s="37"/>
      <c r="B33" s="37"/>
      <c r="C33" s="344"/>
      <c r="D33" s="36"/>
      <c r="E33" s="378"/>
      <c r="F33" s="170" t="str">
        <f>Dashboard!F27</f>
        <v>&lt; Infrastruktur &gt;</v>
      </c>
      <c r="G33" s="126">
        <f>Dashboard!G27</f>
        <v>1</v>
      </c>
      <c r="H33" s="125"/>
      <c r="I33" s="201"/>
      <c r="J33" s="201"/>
      <c r="K33" s="201"/>
      <c r="L33" s="202"/>
      <c r="M33" s="143">
        <f t="shared" si="0"/>
        <v>0</v>
      </c>
      <c r="N33" s="36"/>
      <c r="O33" s="201"/>
      <c r="P33" s="201"/>
      <c r="Q33" s="201"/>
      <c r="R33" s="202"/>
      <c r="S33" s="143">
        <f t="shared" si="1"/>
        <v>0</v>
      </c>
      <c r="T33" s="36"/>
      <c r="U33" s="201"/>
      <c r="V33" s="201"/>
      <c r="W33" s="201"/>
      <c r="X33" s="202"/>
      <c r="Y33" s="143">
        <f t="shared" si="2"/>
        <v>0</v>
      </c>
      <c r="Z33" s="36"/>
      <c r="AA33" s="201"/>
      <c r="AB33" s="201"/>
      <c r="AC33" s="201"/>
      <c r="AD33" s="202"/>
      <c r="AE33" s="143">
        <f t="shared" si="3"/>
        <v>0</v>
      </c>
      <c r="AF33" s="120"/>
      <c r="AG33" s="120"/>
      <c r="AH33" s="120"/>
      <c r="AI33" s="120"/>
      <c r="AJ33" s="147"/>
    </row>
    <row r="34" spans="1:36" s="110" customFormat="1" ht="24" customHeight="1" thickBot="1" x14ac:dyDescent="0.25">
      <c r="A34" s="37"/>
      <c r="B34" s="80"/>
      <c r="C34" s="345"/>
      <c r="D34" s="36"/>
      <c r="E34" s="378"/>
      <c r="F34" s="171" t="str">
        <f>Dashboard!F28</f>
        <v>Andere nicht-raumspezifische Elemente</v>
      </c>
      <c r="G34" s="150">
        <f>Dashboard!G28</f>
        <v>1</v>
      </c>
      <c r="H34" s="125"/>
      <c r="I34" s="203"/>
      <c r="J34" s="203"/>
      <c r="K34" s="203"/>
      <c r="L34" s="204"/>
      <c r="M34" s="143">
        <f t="shared" si="0"/>
        <v>0</v>
      </c>
      <c r="N34" s="36"/>
      <c r="O34" s="203"/>
      <c r="P34" s="203"/>
      <c r="Q34" s="203"/>
      <c r="R34" s="204"/>
      <c r="S34" s="143">
        <f t="shared" si="1"/>
        <v>0</v>
      </c>
      <c r="T34" s="36"/>
      <c r="U34" s="203"/>
      <c r="V34" s="203"/>
      <c r="W34" s="203"/>
      <c r="X34" s="204"/>
      <c r="Y34" s="143">
        <f t="shared" si="2"/>
        <v>0</v>
      </c>
      <c r="Z34" s="36"/>
      <c r="AA34" s="203"/>
      <c r="AB34" s="203"/>
      <c r="AC34" s="203"/>
      <c r="AD34" s="204"/>
      <c r="AE34" s="143">
        <f t="shared" si="3"/>
        <v>0</v>
      </c>
      <c r="AF34" s="120"/>
      <c r="AG34" s="120"/>
      <c r="AH34" s="120"/>
      <c r="AI34" s="120"/>
      <c r="AJ34" s="147"/>
    </row>
    <row r="35" spans="1:36" s="110" customFormat="1" ht="24" customHeight="1" thickTop="1" thickBot="1" x14ac:dyDescent="0.25">
      <c r="A35" s="37"/>
      <c r="B35" s="154"/>
      <c r="C35" s="312" t="s">
        <v>100</v>
      </c>
      <c r="D35" s="36"/>
      <c r="E35" s="151"/>
      <c r="F35" s="152"/>
      <c r="G35" s="309" t="s">
        <v>93</v>
      </c>
      <c r="H35" s="125"/>
      <c r="I35" s="142">
        <f>SUM(I20:I34)</f>
        <v>1</v>
      </c>
      <c r="J35" s="142">
        <f>SUM(J20:J34)</f>
        <v>1</v>
      </c>
      <c r="K35" s="142">
        <f>SUM(K20:K34)</f>
        <v>1</v>
      </c>
      <c r="L35" s="142">
        <f>SUM(L20:L34)</f>
        <v>1</v>
      </c>
      <c r="M35" s="142">
        <f>SUM(M20:M34)</f>
        <v>1</v>
      </c>
      <c r="N35" s="36"/>
      <c r="O35" s="142">
        <f>SUM(O20:O34)</f>
        <v>1</v>
      </c>
      <c r="P35" s="142">
        <f>SUM(P20:P34)</f>
        <v>1</v>
      </c>
      <c r="Q35" s="142">
        <f>SUM(Q20:Q34)</f>
        <v>1</v>
      </c>
      <c r="R35" s="142">
        <f>SUM(R20:R34)</f>
        <v>0</v>
      </c>
      <c r="S35" s="142">
        <f>SUM(S20:S34)</f>
        <v>1</v>
      </c>
      <c r="T35" s="36"/>
      <c r="U35" s="142">
        <f>SUM(U20:U34)</f>
        <v>1</v>
      </c>
      <c r="V35" s="142">
        <f>SUM(V20:V34)</f>
        <v>1</v>
      </c>
      <c r="W35" s="142">
        <f>SUM(W20:W34)</f>
        <v>0</v>
      </c>
      <c r="X35" s="142">
        <f>SUM(X20:X34)</f>
        <v>0</v>
      </c>
      <c r="Y35" s="142">
        <f>SUM(Y20:Y34)</f>
        <v>0.99999999999999989</v>
      </c>
      <c r="Z35" s="36"/>
      <c r="AA35" s="142">
        <f>SUM(AA20:AA34)</f>
        <v>1</v>
      </c>
      <c r="AB35" s="142">
        <f>SUM(AB20:AB34)</f>
        <v>1</v>
      </c>
      <c r="AC35" s="142">
        <f>SUM(AC20:AC34)</f>
        <v>0</v>
      </c>
      <c r="AD35" s="142">
        <f>SUM(AD20:AD34)</f>
        <v>0</v>
      </c>
      <c r="AE35" s="142">
        <f>SUM(AE20:AE34)</f>
        <v>0.99999999999999989</v>
      </c>
      <c r="AF35" s="120"/>
      <c r="AG35" s="120"/>
      <c r="AH35" s="120"/>
      <c r="AI35" s="120"/>
      <c r="AJ35" s="147"/>
    </row>
    <row r="36" spans="1:36" s="110" customFormat="1" ht="47.1" customHeight="1" thickTop="1" x14ac:dyDescent="0.2">
      <c r="A36" s="37"/>
      <c r="B36" s="36"/>
      <c r="C36" s="36"/>
      <c r="D36" s="36"/>
      <c r="E36" s="36"/>
      <c r="F36" s="36"/>
      <c r="G36" s="36"/>
      <c r="H36" s="36"/>
      <c r="I36" s="36"/>
      <c r="J36" s="36"/>
      <c r="K36" s="36"/>
      <c r="L36" s="36"/>
      <c r="M36" s="36"/>
      <c r="N36" s="36"/>
      <c r="O36" s="36"/>
      <c r="P36" s="36"/>
      <c r="Q36" s="36"/>
      <c r="R36" s="36"/>
      <c r="S36" s="36"/>
      <c r="T36" s="36"/>
      <c r="U36" s="36"/>
      <c r="V36" s="36"/>
      <c r="W36" s="120"/>
      <c r="X36" s="36"/>
      <c r="Y36" s="36"/>
      <c r="Z36" s="36"/>
      <c r="AA36" s="36"/>
      <c r="AB36" s="36"/>
      <c r="AC36" s="36"/>
      <c r="AD36" s="36"/>
      <c r="AE36" s="36"/>
      <c r="AF36" s="120"/>
      <c r="AG36" s="120"/>
      <c r="AH36" s="120"/>
      <c r="AI36" s="120"/>
      <c r="AJ36" s="147"/>
    </row>
    <row r="37" spans="1:36" s="110" customFormat="1" ht="24.95" customHeight="1" x14ac:dyDescent="0.2">
      <c r="A37" s="37"/>
      <c r="B37" s="29">
        <v>3</v>
      </c>
      <c r="C37" s="220" t="s">
        <v>101</v>
      </c>
      <c r="D37" s="112"/>
      <c r="E37" s="112"/>
      <c r="F37" s="127"/>
      <c r="G37" s="127"/>
      <c r="H37" s="127"/>
      <c r="I37" s="394" t="s">
        <v>101</v>
      </c>
      <c r="J37" s="392"/>
      <c r="K37" s="392"/>
      <c r="L37" s="392"/>
      <c r="M37" s="392"/>
      <c r="N37" s="392"/>
      <c r="O37" s="392"/>
      <c r="P37" s="392"/>
      <c r="Q37" s="392"/>
      <c r="R37" s="392"/>
      <c r="S37" s="392"/>
      <c r="T37" s="393"/>
      <c r="U37" s="36"/>
      <c r="V37" s="36"/>
      <c r="W37" s="120"/>
      <c r="X37" s="36"/>
      <c r="Y37" s="36"/>
      <c r="Z37" s="36"/>
      <c r="AA37" s="36"/>
      <c r="AB37" s="36"/>
      <c r="AC37" s="36"/>
      <c r="AD37" s="36"/>
      <c r="AE37" s="36"/>
      <c r="AF37" s="120"/>
      <c r="AG37" s="120"/>
      <c r="AH37" s="120"/>
      <c r="AI37" s="120"/>
      <c r="AJ37" s="147"/>
    </row>
    <row r="38" spans="1:36" s="110" customFormat="1" ht="23.1" customHeight="1" thickBot="1" x14ac:dyDescent="0.25">
      <c r="A38" s="37"/>
      <c r="B38" s="37"/>
      <c r="C38" s="343" t="s">
        <v>102</v>
      </c>
      <c r="D38" s="36"/>
      <c r="E38" s="36"/>
      <c r="F38" s="36"/>
      <c r="G38" s="369" t="s">
        <v>17</v>
      </c>
      <c r="H38" s="36"/>
      <c r="I38" s="403" t="s">
        <v>83</v>
      </c>
      <c r="J38" s="404"/>
      <c r="K38" s="404"/>
      <c r="L38" s="404"/>
      <c r="M38" s="405"/>
      <c r="N38" s="36"/>
      <c r="O38" s="403" t="s">
        <v>35</v>
      </c>
      <c r="P38" s="404"/>
      <c r="Q38" s="404"/>
      <c r="R38" s="404"/>
      <c r="S38" s="404"/>
      <c r="T38" s="405"/>
      <c r="U38" s="36"/>
      <c r="V38" s="36"/>
      <c r="W38" s="120"/>
      <c r="X38" s="36"/>
      <c r="Y38" s="36"/>
      <c r="Z38" s="36"/>
      <c r="AA38" s="36"/>
      <c r="AB38" s="36"/>
      <c r="AC38" s="36"/>
      <c r="AD38" s="36"/>
      <c r="AE38" s="36"/>
      <c r="AF38" s="120"/>
      <c r="AG38" s="120"/>
      <c r="AH38" s="120"/>
      <c r="AI38" s="120"/>
      <c r="AJ38" s="147"/>
    </row>
    <row r="39" spans="1:36" s="57" customFormat="1" ht="39.950000000000003" customHeight="1" x14ac:dyDescent="0.25">
      <c r="A39" s="72"/>
      <c r="B39" s="72"/>
      <c r="C39" s="344"/>
      <c r="D39" s="73"/>
      <c r="E39" s="73"/>
      <c r="F39" s="23"/>
      <c r="G39" s="370"/>
      <c r="H39" s="73"/>
      <c r="I39" s="313" t="s">
        <v>103</v>
      </c>
      <c r="J39" s="313" t="s">
        <v>104</v>
      </c>
      <c r="K39" s="313" t="s">
        <v>105</v>
      </c>
      <c r="L39" s="313" t="s">
        <v>106</v>
      </c>
      <c r="M39" s="314" t="s">
        <v>107</v>
      </c>
      <c r="N39" s="73"/>
      <c r="O39" s="313" t="s">
        <v>109</v>
      </c>
      <c r="P39" s="313" t="s">
        <v>110</v>
      </c>
      <c r="Q39" s="313" t="s">
        <v>111</v>
      </c>
      <c r="R39" s="313" t="s">
        <v>112</v>
      </c>
      <c r="S39" s="314" t="s">
        <v>114</v>
      </c>
      <c r="T39" s="317" t="s">
        <v>115</v>
      </c>
      <c r="U39" s="73"/>
      <c r="V39" s="73"/>
      <c r="W39" s="73"/>
      <c r="X39" s="73"/>
      <c r="Y39" s="73"/>
      <c r="Z39" s="73"/>
      <c r="AA39" s="73"/>
      <c r="AB39" s="73"/>
      <c r="AC39" s="73"/>
      <c r="AD39" s="73"/>
      <c r="AE39" s="73"/>
      <c r="AF39" s="73"/>
      <c r="AG39" s="73"/>
      <c r="AH39" s="73"/>
      <c r="AI39" s="73"/>
      <c r="AJ39" s="49"/>
    </row>
    <row r="40" spans="1:36" s="58" customFormat="1" ht="24" customHeight="1" x14ac:dyDescent="0.25">
      <c r="A40" s="64"/>
      <c r="B40" s="64"/>
      <c r="C40" s="344"/>
      <c r="D40" s="74"/>
      <c r="E40" s="377" t="str">
        <f>Dashboard!E14</f>
        <v>Räume</v>
      </c>
      <c r="F40" s="161" t="str">
        <f>Dashboard!F14</f>
        <v>Media Center</v>
      </c>
      <c r="G40" s="104">
        <f>Dashboard!G14</f>
        <v>1</v>
      </c>
      <c r="H40" s="74"/>
      <c r="I40" s="115">
        <f t="shared" ref="I40:I54" si="4">($I$11*I20)+(O20*$O$11)+(U20*$U$11)+(AA20*$AA$11)</f>
        <v>3.5</v>
      </c>
      <c r="J40" s="115">
        <f t="shared" ref="J40:J54" si="5">($J$11*J20)+(P20*$P$11)+(V20*$V$11)+(AB20*$AB$11)</f>
        <v>2.375</v>
      </c>
      <c r="K40" s="115">
        <f t="shared" ref="K40:K54" si="6">($K$11*K20)+(Q20*$Q$11)+(W20*$W$11)+(AC20*$AC$11)</f>
        <v>0.4</v>
      </c>
      <c r="L40" s="115">
        <f t="shared" ref="L40:L54" si="7">($L$11*L20)+(R20*$R$11)+(X20*$X$11)+(AD20*$AD$11)</f>
        <v>0.2</v>
      </c>
      <c r="M40" s="155">
        <f>SUM(I40:L40)</f>
        <v>6.4750000000000005</v>
      </c>
      <c r="N40" s="74"/>
      <c r="O40" s="238">
        <f>(I20*$I$14)+(O20*$O$14)+(U20*$U$14)+(AA20*$AA$14)</f>
        <v>133500</v>
      </c>
      <c r="P40" s="238">
        <f>(J20*$J$14)+(P20*$P$14)+(V20*$V$14)+(AB20*$AB$14)</f>
        <v>170406.25</v>
      </c>
      <c r="Q40" s="238">
        <f>(K20*$K$14)+(Q20*$Q$14)+(W20*$W$14)+(AC20*$AC$14)</f>
        <v>38400</v>
      </c>
      <c r="R40" s="238">
        <f>(L20*$L$14)+(R20*$R$14)+(X20*$X$14)+(AD20*$AD$14)</f>
        <v>24000</v>
      </c>
      <c r="S40" s="238">
        <f t="shared" ref="S40:S54" si="8">SUM(O40:R40)</f>
        <v>366306.25</v>
      </c>
      <c r="T40" s="318">
        <f>$S40*Dashboard!$G$9</f>
        <v>1831531.25</v>
      </c>
      <c r="U40" s="74"/>
      <c r="V40" s="74"/>
      <c r="W40" s="74"/>
      <c r="X40" s="74"/>
      <c r="Y40" s="74"/>
      <c r="Z40" s="74"/>
      <c r="AA40" s="74"/>
      <c r="AB40" s="74"/>
      <c r="AC40" s="74"/>
      <c r="AD40" s="74"/>
      <c r="AE40" s="74"/>
      <c r="AF40" s="74"/>
      <c r="AG40" s="74"/>
      <c r="AH40" s="74"/>
      <c r="AI40" s="74"/>
      <c r="AJ40" s="24"/>
    </row>
    <row r="41" spans="1:36" s="58" customFormat="1" ht="24" customHeight="1" x14ac:dyDescent="0.25">
      <c r="A41" s="64"/>
      <c r="B41" s="64"/>
      <c r="C41" s="344"/>
      <c r="D41" s="74"/>
      <c r="E41" s="378"/>
      <c r="F41" s="162" t="str">
        <f>Dashboard!F15</f>
        <v>Projektlab</v>
      </c>
      <c r="G41" s="104">
        <f>Dashboard!G15</f>
        <v>1</v>
      </c>
      <c r="H41" s="74"/>
      <c r="I41" s="115">
        <f t="shared" si="4"/>
        <v>3.5</v>
      </c>
      <c r="J41" s="115">
        <f t="shared" si="5"/>
        <v>2.375</v>
      </c>
      <c r="K41" s="115">
        <f t="shared" si="6"/>
        <v>0.57499999999999996</v>
      </c>
      <c r="L41" s="115">
        <f t="shared" si="7"/>
        <v>0.4</v>
      </c>
      <c r="M41" s="155">
        <f t="shared" ref="M41:M54" si="9">SUM(I41:L41)</f>
        <v>6.8500000000000005</v>
      </c>
      <c r="N41" s="74"/>
      <c r="O41" s="238">
        <f t="shared" ref="O41:O54" si="10">(I21*$I$14)+(O21*$O$14)+(U21*$U$14)+(AA21*$AA$14)</f>
        <v>133500</v>
      </c>
      <c r="P41" s="238">
        <f t="shared" ref="P41:P54" si="11">(J21*$J$14)+(P21*$P$14)+(V21*$V$14)+(AB21*$AB$14)</f>
        <v>170406.25</v>
      </c>
      <c r="Q41" s="238">
        <f t="shared" ref="Q41:Q54" si="12">(K21*$K$14)+(Q21*$Q$14)+(W21*$W$14)+(AC21*$AC$14)</f>
        <v>75450</v>
      </c>
      <c r="R41" s="238">
        <f t="shared" ref="R41:R54" si="13">(L21*$L$14)+(R21*$R$14)+(X21*$X$14)+(AD21*$AD$14)</f>
        <v>48000</v>
      </c>
      <c r="S41" s="238">
        <f t="shared" si="8"/>
        <v>427356.25</v>
      </c>
      <c r="T41" s="318">
        <f>$S41*Dashboard!$G$9</f>
        <v>2136781.25</v>
      </c>
      <c r="U41" s="74"/>
      <c r="V41" s="74"/>
      <c r="W41" s="74"/>
      <c r="X41" s="74"/>
      <c r="Y41" s="74"/>
      <c r="Z41" s="74"/>
      <c r="AA41" s="74"/>
      <c r="AB41" s="74"/>
      <c r="AC41" s="74"/>
      <c r="AD41" s="74"/>
      <c r="AE41" s="74"/>
      <c r="AF41" s="74"/>
      <c r="AG41" s="74"/>
      <c r="AH41" s="74"/>
      <c r="AI41" s="74"/>
      <c r="AJ41" s="24"/>
    </row>
    <row r="42" spans="1:36" s="58" customFormat="1" ht="24" customHeight="1" x14ac:dyDescent="0.25">
      <c r="A42" s="64"/>
      <c r="B42" s="64"/>
      <c r="C42" s="344"/>
      <c r="D42" s="74"/>
      <c r="E42" s="378"/>
      <c r="F42" s="162" t="str">
        <f>Dashboard!F16</f>
        <v>Visualisierungssaal</v>
      </c>
      <c r="G42" s="104">
        <f>Dashboard!G16</f>
        <v>1</v>
      </c>
      <c r="H42" s="74"/>
      <c r="I42" s="115">
        <f t="shared" si="4"/>
        <v>1.4000000000000001</v>
      </c>
      <c r="J42" s="115">
        <f t="shared" si="5"/>
        <v>2.375</v>
      </c>
      <c r="K42" s="115">
        <f t="shared" si="6"/>
        <v>0.77500000000000002</v>
      </c>
      <c r="L42" s="115">
        <f t="shared" si="7"/>
        <v>0.4</v>
      </c>
      <c r="M42" s="155">
        <f t="shared" si="9"/>
        <v>4.9500000000000011</v>
      </c>
      <c r="N42" s="74"/>
      <c r="O42" s="238">
        <f t="shared" si="10"/>
        <v>53400</v>
      </c>
      <c r="P42" s="238">
        <f t="shared" si="11"/>
        <v>170406.25</v>
      </c>
      <c r="Q42" s="238">
        <f t="shared" si="12"/>
        <v>94650</v>
      </c>
      <c r="R42" s="238">
        <f t="shared" si="13"/>
        <v>48000</v>
      </c>
      <c r="S42" s="238">
        <f t="shared" si="8"/>
        <v>366456.25</v>
      </c>
      <c r="T42" s="318">
        <f>$S42*Dashboard!$G$9</f>
        <v>1832281.25</v>
      </c>
      <c r="U42" s="74"/>
      <c r="V42" s="74"/>
      <c r="W42" s="74"/>
      <c r="X42" s="74"/>
      <c r="Y42" s="74"/>
      <c r="Z42" s="74"/>
      <c r="AA42" s="74"/>
      <c r="AB42" s="74"/>
      <c r="AC42" s="74"/>
      <c r="AD42" s="74"/>
      <c r="AE42" s="74"/>
      <c r="AF42" s="74"/>
      <c r="AG42" s="74"/>
      <c r="AH42" s="74"/>
      <c r="AI42" s="74"/>
      <c r="AJ42" s="24"/>
    </row>
    <row r="43" spans="1:36" s="58" customFormat="1" ht="24" customHeight="1" x14ac:dyDescent="0.25">
      <c r="A43" s="64"/>
      <c r="B43" s="64"/>
      <c r="C43" s="344"/>
      <c r="D43" s="74"/>
      <c r="E43" s="378"/>
      <c r="F43" s="162" t="str">
        <f>Dashboard!F17</f>
        <v>Gaming Zone</v>
      </c>
      <c r="G43" s="104">
        <f>Dashboard!G17</f>
        <v>1</v>
      </c>
      <c r="H43" s="74"/>
      <c r="I43" s="115">
        <f t="shared" si="4"/>
        <v>1.4000000000000001</v>
      </c>
      <c r="J43" s="115">
        <f t="shared" si="5"/>
        <v>2.375</v>
      </c>
      <c r="K43" s="115">
        <f t="shared" si="6"/>
        <v>0.77500000000000002</v>
      </c>
      <c r="L43" s="115">
        <f t="shared" si="7"/>
        <v>0</v>
      </c>
      <c r="M43" s="155">
        <f t="shared" si="9"/>
        <v>4.5500000000000007</v>
      </c>
      <c r="N43" s="74"/>
      <c r="O43" s="238">
        <f t="shared" si="10"/>
        <v>53400</v>
      </c>
      <c r="P43" s="238">
        <f t="shared" si="11"/>
        <v>170406.25</v>
      </c>
      <c r="Q43" s="238">
        <f t="shared" si="12"/>
        <v>94650</v>
      </c>
      <c r="R43" s="238">
        <f t="shared" si="13"/>
        <v>0</v>
      </c>
      <c r="S43" s="238">
        <f t="shared" si="8"/>
        <v>318456.25</v>
      </c>
      <c r="T43" s="318">
        <f>$S43*Dashboard!$G$9</f>
        <v>1592281.25</v>
      </c>
      <c r="U43" s="74"/>
      <c r="V43" s="74"/>
      <c r="W43" s="74"/>
      <c r="X43" s="74"/>
      <c r="Y43" s="74"/>
      <c r="Z43" s="74"/>
      <c r="AA43" s="74"/>
      <c r="AB43" s="74"/>
      <c r="AC43" s="74"/>
      <c r="AD43" s="74"/>
      <c r="AE43" s="74"/>
      <c r="AF43" s="74"/>
      <c r="AG43" s="74"/>
      <c r="AH43" s="74"/>
      <c r="AI43" s="74"/>
      <c r="AJ43" s="24"/>
    </row>
    <row r="44" spans="1:36" s="58" customFormat="1" ht="24" customHeight="1" x14ac:dyDescent="0.25">
      <c r="A44" s="64"/>
      <c r="B44" s="64"/>
      <c r="C44" s="344"/>
      <c r="D44" s="74"/>
      <c r="E44" s="378"/>
      <c r="F44" s="162" t="str">
        <f>Dashboard!F18</f>
        <v>Gruppenlernraum</v>
      </c>
      <c r="G44" s="104">
        <f>Dashboard!G18</f>
        <v>10</v>
      </c>
      <c r="H44" s="74"/>
      <c r="I44" s="115">
        <f t="shared" si="4"/>
        <v>4.2</v>
      </c>
      <c r="J44" s="115">
        <f t="shared" si="5"/>
        <v>0</v>
      </c>
      <c r="K44" s="115">
        <f t="shared" si="6"/>
        <v>0.6</v>
      </c>
      <c r="L44" s="115">
        <f t="shared" si="7"/>
        <v>0</v>
      </c>
      <c r="M44" s="155">
        <f t="shared" si="9"/>
        <v>4.8</v>
      </c>
      <c r="N44" s="74"/>
      <c r="O44" s="238">
        <f t="shared" si="10"/>
        <v>160200</v>
      </c>
      <c r="P44" s="238">
        <f t="shared" si="11"/>
        <v>0</v>
      </c>
      <c r="Q44" s="238">
        <f t="shared" si="12"/>
        <v>57600</v>
      </c>
      <c r="R44" s="238">
        <f t="shared" si="13"/>
        <v>0</v>
      </c>
      <c r="S44" s="238">
        <f t="shared" si="8"/>
        <v>217800</v>
      </c>
      <c r="T44" s="318">
        <f>$S44*Dashboard!$G$9</f>
        <v>1089000</v>
      </c>
      <c r="U44" s="74"/>
      <c r="V44" s="74"/>
      <c r="W44" s="140"/>
      <c r="X44" s="140"/>
      <c r="Y44" s="74"/>
      <c r="Z44" s="74"/>
      <c r="AA44" s="74"/>
      <c r="AB44" s="74"/>
      <c r="AC44" s="74"/>
      <c r="AD44" s="74"/>
      <c r="AE44" s="74"/>
      <c r="AF44" s="74"/>
      <c r="AG44" s="74"/>
      <c r="AH44" s="74"/>
      <c r="AI44" s="74"/>
      <c r="AJ44" s="24"/>
    </row>
    <row r="45" spans="1:36" s="58" customFormat="1" ht="24" customHeight="1" x14ac:dyDescent="0.25">
      <c r="A45" s="64"/>
      <c r="B45" s="64"/>
      <c r="C45" s="344"/>
      <c r="D45" s="74"/>
      <c r="E45" s="378"/>
      <c r="F45" s="162" t="str">
        <f>Dashboard!F19</f>
        <v>&lt; Raum einfügen &gt;</v>
      </c>
      <c r="G45" s="104">
        <f>Dashboard!G19</f>
        <v>0</v>
      </c>
      <c r="H45" s="74"/>
      <c r="I45" s="115">
        <f t="shared" si="4"/>
        <v>0</v>
      </c>
      <c r="J45" s="115">
        <f t="shared" si="5"/>
        <v>0</v>
      </c>
      <c r="K45" s="115">
        <f t="shared" si="6"/>
        <v>0</v>
      </c>
      <c r="L45" s="115">
        <f t="shared" si="7"/>
        <v>0</v>
      </c>
      <c r="M45" s="155">
        <f t="shared" si="9"/>
        <v>0</v>
      </c>
      <c r="N45" s="74"/>
      <c r="O45" s="238">
        <f t="shared" si="10"/>
        <v>0</v>
      </c>
      <c r="P45" s="238">
        <f t="shared" si="11"/>
        <v>0</v>
      </c>
      <c r="Q45" s="238">
        <f t="shared" si="12"/>
        <v>0</v>
      </c>
      <c r="R45" s="238">
        <f t="shared" si="13"/>
        <v>0</v>
      </c>
      <c r="S45" s="238">
        <f t="shared" si="8"/>
        <v>0</v>
      </c>
      <c r="T45" s="318">
        <f>$S45*Dashboard!$G$9</f>
        <v>0</v>
      </c>
      <c r="U45" s="74"/>
      <c r="V45" s="74"/>
      <c r="W45" s="140"/>
      <c r="X45" s="140"/>
      <c r="Y45" s="74"/>
      <c r="Z45" s="74"/>
      <c r="AA45" s="74"/>
      <c r="AB45" s="74"/>
      <c r="AC45" s="74"/>
      <c r="AD45" s="74"/>
      <c r="AE45" s="74"/>
      <c r="AF45" s="74"/>
      <c r="AG45" s="74"/>
      <c r="AH45" s="74"/>
      <c r="AI45" s="74"/>
      <c r="AJ45" s="24"/>
    </row>
    <row r="46" spans="1:36" s="58" customFormat="1" ht="24" customHeight="1" x14ac:dyDescent="0.25">
      <c r="A46" s="64"/>
      <c r="B46" s="64"/>
      <c r="C46" s="344"/>
      <c r="D46" s="74"/>
      <c r="E46" s="378"/>
      <c r="F46" s="162" t="str">
        <f>Dashboard!F20</f>
        <v>&lt; Raum einfügen &gt;</v>
      </c>
      <c r="G46" s="104">
        <f>Dashboard!G20</f>
        <v>0</v>
      </c>
      <c r="H46" s="74"/>
      <c r="I46" s="115">
        <f t="shared" si="4"/>
        <v>0</v>
      </c>
      <c r="J46" s="115">
        <f t="shared" si="5"/>
        <v>0</v>
      </c>
      <c r="K46" s="115">
        <f t="shared" si="6"/>
        <v>0</v>
      </c>
      <c r="L46" s="115">
        <f t="shared" si="7"/>
        <v>0</v>
      </c>
      <c r="M46" s="155">
        <f t="shared" si="9"/>
        <v>0</v>
      </c>
      <c r="N46" s="74"/>
      <c r="O46" s="238">
        <f t="shared" si="10"/>
        <v>0</v>
      </c>
      <c r="P46" s="238">
        <f t="shared" si="11"/>
        <v>0</v>
      </c>
      <c r="Q46" s="238">
        <f t="shared" si="12"/>
        <v>0</v>
      </c>
      <c r="R46" s="238">
        <f t="shared" si="13"/>
        <v>0</v>
      </c>
      <c r="S46" s="238">
        <f t="shared" si="8"/>
        <v>0</v>
      </c>
      <c r="T46" s="318">
        <f>$S46*Dashboard!$G$9</f>
        <v>0</v>
      </c>
      <c r="U46" s="74"/>
      <c r="V46" s="74"/>
      <c r="W46" s="140"/>
      <c r="X46" s="140"/>
      <c r="Y46" s="74"/>
      <c r="Z46" s="74"/>
      <c r="AA46" s="74"/>
      <c r="AB46" s="74"/>
      <c r="AC46" s="74"/>
      <c r="AD46" s="74"/>
      <c r="AE46" s="74"/>
      <c r="AF46" s="74"/>
      <c r="AG46" s="74"/>
      <c r="AH46" s="74"/>
      <c r="AI46" s="74"/>
      <c r="AJ46" s="24"/>
    </row>
    <row r="47" spans="1:36" s="58" customFormat="1" ht="24" customHeight="1" x14ac:dyDescent="0.25">
      <c r="A47" s="64"/>
      <c r="B47" s="64"/>
      <c r="C47" s="344"/>
      <c r="D47" s="74"/>
      <c r="E47" s="378"/>
      <c r="F47" s="162" t="str">
        <f>Dashboard!F21</f>
        <v>&lt; Raum einfügen &gt;</v>
      </c>
      <c r="G47" s="104">
        <f>Dashboard!G21</f>
        <v>0</v>
      </c>
      <c r="H47" s="74"/>
      <c r="I47" s="115">
        <f t="shared" si="4"/>
        <v>0</v>
      </c>
      <c r="J47" s="115">
        <f t="shared" si="5"/>
        <v>0</v>
      </c>
      <c r="K47" s="115">
        <f t="shared" si="6"/>
        <v>0</v>
      </c>
      <c r="L47" s="115">
        <f t="shared" si="7"/>
        <v>0</v>
      </c>
      <c r="M47" s="155">
        <f t="shared" si="9"/>
        <v>0</v>
      </c>
      <c r="N47" s="74"/>
      <c r="O47" s="238">
        <f t="shared" si="10"/>
        <v>0</v>
      </c>
      <c r="P47" s="238">
        <f t="shared" si="11"/>
        <v>0</v>
      </c>
      <c r="Q47" s="238">
        <f t="shared" si="12"/>
        <v>0</v>
      </c>
      <c r="R47" s="238">
        <f t="shared" si="13"/>
        <v>0</v>
      </c>
      <c r="S47" s="238">
        <f t="shared" si="8"/>
        <v>0</v>
      </c>
      <c r="T47" s="318">
        <f>$S47*Dashboard!$G$9</f>
        <v>0</v>
      </c>
      <c r="U47" s="74"/>
      <c r="V47" s="74"/>
      <c r="W47" s="140"/>
      <c r="X47" s="140"/>
      <c r="Y47" s="74"/>
      <c r="Z47" s="74"/>
      <c r="AA47" s="74"/>
      <c r="AB47" s="74"/>
      <c r="AC47" s="74"/>
      <c r="AD47" s="74"/>
      <c r="AE47" s="74"/>
      <c r="AF47" s="74"/>
      <c r="AG47" s="74"/>
      <c r="AH47" s="74"/>
      <c r="AI47" s="74"/>
      <c r="AJ47" s="24"/>
    </row>
    <row r="48" spans="1:36" s="58" customFormat="1" ht="24" customHeight="1" x14ac:dyDescent="0.25">
      <c r="A48" s="64"/>
      <c r="B48" s="64"/>
      <c r="C48" s="344"/>
      <c r="D48" s="74"/>
      <c r="E48" s="378"/>
      <c r="F48" s="162" t="str">
        <f>Dashboard!F22</f>
        <v>&lt; Raum einfügen &gt;</v>
      </c>
      <c r="G48" s="104">
        <f>Dashboard!G22</f>
        <v>0</v>
      </c>
      <c r="H48" s="74"/>
      <c r="I48" s="115">
        <f t="shared" si="4"/>
        <v>0</v>
      </c>
      <c r="J48" s="115">
        <f t="shared" si="5"/>
        <v>0</v>
      </c>
      <c r="K48" s="115">
        <f t="shared" si="6"/>
        <v>0</v>
      </c>
      <c r="L48" s="115">
        <f t="shared" si="7"/>
        <v>0</v>
      </c>
      <c r="M48" s="155">
        <f t="shared" si="9"/>
        <v>0</v>
      </c>
      <c r="N48" s="74"/>
      <c r="O48" s="238">
        <f t="shared" si="10"/>
        <v>0</v>
      </c>
      <c r="P48" s="238">
        <f t="shared" si="11"/>
        <v>0</v>
      </c>
      <c r="Q48" s="238">
        <f t="shared" si="12"/>
        <v>0</v>
      </c>
      <c r="R48" s="238">
        <f t="shared" si="13"/>
        <v>0</v>
      </c>
      <c r="S48" s="238">
        <f t="shared" si="8"/>
        <v>0</v>
      </c>
      <c r="T48" s="318">
        <f>$S48*Dashboard!$G$9</f>
        <v>0</v>
      </c>
      <c r="U48" s="74"/>
      <c r="V48" s="74"/>
      <c r="W48" s="140"/>
      <c r="X48" s="140"/>
      <c r="Y48" s="74"/>
      <c r="Z48" s="74"/>
      <c r="AA48" s="74"/>
      <c r="AB48" s="74"/>
      <c r="AC48" s="74"/>
      <c r="AD48" s="74"/>
      <c r="AE48" s="74"/>
      <c r="AF48" s="74"/>
      <c r="AG48" s="74"/>
      <c r="AH48" s="74"/>
      <c r="AI48" s="74"/>
      <c r="AJ48" s="24"/>
    </row>
    <row r="49" spans="1:36" s="58" customFormat="1" ht="24" customHeight="1" thickBot="1" x14ac:dyDescent="0.3">
      <c r="A49" s="64"/>
      <c r="B49" s="64"/>
      <c r="C49" s="344"/>
      <c r="D49" s="74"/>
      <c r="E49" s="379"/>
      <c r="F49" s="163" t="str">
        <f>Dashboard!F23</f>
        <v>&lt; Raum einfügen &gt;</v>
      </c>
      <c r="G49" s="105">
        <f>Dashboard!G23</f>
        <v>0</v>
      </c>
      <c r="H49" s="74"/>
      <c r="I49" s="116">
        <f t="shared" si="4"/>
        <v>0</v>
      </c>
      <c r="J49" s="116">
        <f t="shared" si="5"/>
        <v>0</v>
      </c>
      <c r="K49" s="116">
        <f t="shared" si="6"/>
        <v>0</v>
      </c>
      <c r="L49" s="116">
        <f t="shared" si="7"/>
        <v>0</v>
      </c>
      <c r="M49" s="157">
        <f t="shared" si="9"/>
        <v>0</v>
      </c>
      <c r="N49" s="74"/>
      <c r="O49" s="240">
        <f t="shared" si="10"/>
        <v>0</v>
      </c>
      <c r="P49" s="240">
        <f t="shared" si="11"/>
        <v>0</v>
      </c>
      <c r="Q49" s="240">
        <f t="shared" si="12"/>
        <v>0</v>
      </c>
      <c r="R49" s="240">
        <f t="shared" si="13"/>
        <v>0</v>
      </c>
      <c r="S49" s="240">
        <f t="shared" si="8"/>
        <v>0</v>
      </c>
      <c r="T49" s="319">
        <f>$S49*Dashboard!$G$9</f>
        <v>0</v>
      </c>
      <c r="U49" s="74"/>
      <c r="V49" s="74"/>
      <c r="W49" s="140"/>
      <c r="X49" s="140"/>
      <c r="Y49" s="74"/>
      <c r="Z49" s="74"/>
      <c r="AA49" s="74"/>
      <c r="AB49" s="74"/>
      <c r="AC49" s="74"/>
      <c r="AD49" s="74"/>
      <c r="AE49" s="74"/>
      <c r="AF49" s="74"/>
      <c r="AG49" s="74"/>
      <c r="AH49" s="74"/>
      <c r="AI49" s="74"/>
      <c r="AJ49" s="24"/>
    </row>
    <row r="50" spans="1:36" s="58" customFormat="1" ht="24" customHeight="1" thickTop="1" x14ac:dyDescent="0.25">
      <c r="A50" s="64"/>
      <c r="B50" s="64"/>
      <c r="C50" s="344"/>
      <c r="D50" s="74"/>
      <c r="E50" s="380" t="str">
        <f>Dashboard!E24</f>
        <v>Infrastruktur</v>
      </c>
      <c r="F50" s="161" t="str">
        <f>Dashboard!F24</f>
        <v>Netzwerk Infrastruktur</v>
      </c>
      <c r="G50" s="104">
        <f>Dashboard!G24</f>
        <v>1</v>
      </c>
      <c r="H50" s="74"/>
      <c r="I50" s="117">
        <f t="shared" si="4"/>
        <v>0</v>
      </c>
      <c r="J50" s="117">
        <f t="shared" si="5"/>
        <v>0</v>
      </c>
      <c r="K50" s="117">
        <f t="shared" si="6"/>
        <v>0.15000000000000002</v>
      </c>
      <c r="L50" s="117">
        <f t="shared" si="7"/>
        <v>0</v>
      </c>
      <c r="M50" s="156">
        <f t="shared" si="9"/>
        <v>0.15000000000000002</v>
      </c>
      <c r="N50" s="74"/>
      <c r="O50" s="238">
        <f t="shared" si="10"/>
        <v>0</v>
      </c>
      <c r="P50" s="238">
        <f t="shared" si="11"/>
        <v>0</v>
      </c>
      <c r="Q50" s="238">
        <f t="shared" si="12"/>
        <v>22500</v>
      </c>
      <c r="R50" s="238">
        <f t="shared" si="13"/>
        <v>0</v>
      </c>
      <c r="S50" s="238">
        <f t="shared" si="8"/>
        <v>22500</v>
      </c>
      <c r="T50" s="320">
        <f>$S50*Dashboard!$G$9</f>
        <v>112500</v>
      </c>
      <c r="U50" s="74"/>
      <c r="V50" s="74"/>
      <c r="W50" s="140"/>
      <c r="X50" s="140"/>
      <c r="Y50" s="74"/>
      <c r="Z50" s="74"/>
      <c r="AA50" s="74"/>
      <c r="AB50" s="74"/>
      <c r="AC50" s="74"/>
      <c r="AD50" s="74"/>
      <c r="AE50" s="74"/>
      <c r="AF50" s="74"/>
      <c r="AG50" s="74"/>
      <c r="AH50" s="74"/>
      <c r="AI50" s="74"/>
      <c r="AJ50" s="24"/>
    </row>
    <row r="51" spans="1:36" s="58" customFormat="1" ht="24" customHeight="1" x14ac:dyDescent="0.25">
      <c r="A51" s="64"/>
      <c r="B51" s="64"/>
      <c r="C51" s="344"/>
      <c r="D51" s="74"/>
      <c r="E51" s="378"/>
      <c r="F51" s="162" t="str">
        <f>Dashboard!F25</f>
        <v>IT Infrastruktur</v>
      </c>
      <c r="G51" s="104">
        <f>Dashboard!G25</f>
        <v>1</v>
      </c>
      <c r="H51" s="74"/>
      <c r="I51" s="115">
        <f t="shared" si="4"/>
        <v>0</v>
      </c>
      <c r="J51" s="115">
        <f t="shared" si="5"/>
        <v>0</v>
      </c>
      <c r="K51" s="115">
        <f t="shared" si="6"/>
        <v>0.15000000000000002</v>
      </c>
      <c r="L51" s="115">
        <f t="shared" si="7"/>
        <v>0</v>
      </c>
      <c r="M51" s="155">
        <f t="shared" si="9"/>
        <v>0.15000000000000002</v>
      </c>
      <c r="N51" s="74"/>
      <c r="O51" s="238">
        <f t="shared" si="10"/>
        <v>0</v>
      </c>
      <c r="P51" s="238">
        <f t="shared" si="11"/>
        <v>0</v>
      </c>
      <c r="Q51" s="238">
        <f t="shared" si="12"/>
        <v>22500</v>
      </c>
      <c r="R51" s="238">
        <f t="shared" si="13"/>
        <v>0</v>
      </c>
      <c r="S51" s="238">
        <f t="shared" si="8"/>
        <v>22500</v>
      </c>
      <c r="T51" s="318">
        <f>$S51*Dashboard!$G$9</f>
        <v>112500</v>
      </c>
      <c r="U51" s="74"/>
      <c r="V51" s="74"/>
      <c r="W51" s="140"/>
      <c r="X51" s="74"/>
      <c r="Y51" s="74"/>
      <c r="Z51" s="74"/>
      <c r="AA51" s="74"/>
      <c r="AB51" s="74"/>
      <c r="AC51" s="74"/>
      <c r="AD51" s="74"/>
      <c r="AE51" s="74"/>
      <c r="AF51" s="74"/>
      <c r="AG51" s="74"/>
      <c r="AH51" s="74"/>
      <c r="AI51" s="74"/>
      <c r="AJ51" s="24"/>
    </row>
    <row r="52" spans="1:36" s="58" customFormat="1" ht="24" customHeight="1" x14ac:dyDescent="0.25">
      <c r="A52" s="64"/>
      <c r="B52" s="64"/>
      <c r="C52" s="344"/>
      <c r="D52" s="74"/>
      <c r="E52" s="378"/>
      <c r="F52" s="162" t="str">
        <f>Dashboard!F26</f>
        <v>AV Infrastruktur</v>
      </c>
      <c r="G52" s="104">
        <f>Dashboard!G26</f>
        <v>1</v>
      </c>
      <c r="H52" s="74"/>
      <c r="I52" s="115">
        <f t="shared" si="4"/>
        <v>0</v>
      </c>
      <c r="J52" s="115">
        <f t="shared" si="5"/>
        <v>0</v>
      </c>
      <c r="K52" s="115">
        <f t="shared" si="6"/>
        <v>7.5000000000000011E-2</v>
      </c>
      <c r="L52" s="115">
        <f t="shared" si="7"/>
        <v>0</v>
      </c>
      <c r="M52" s="155">
        <f t="shared" si="9"/>
        <v>7.5000000000000011E-2</v>
      </c>
      <c r="N52" s="74"/>
      <c r="O52" s="238">
        <f t="shared" si="10"/>
        <v>0</v>
      </c>
      <c r="P52" s="238">
        <f t="shared" si="11"/>
        <v>0</v>
      </c>
      <c r="Q52" s="238">
        <f t="shared" si="12"/>
        <v>11250</v>
      </c>
      <c r="R52" s="238">
        <f t="shared" si="13"/>
        <v>0</v>
      </c>
      <c r="S52" s="238">
        <f t="shared" si="8"/>
        <v>11250</v>
      </c>
      <c r="T52" s="318">
        <f>$S52*Dashboard!$G$9</f>
        <v>56250</v>
      </c>
      <c r="U52" s="74"/>
      <c r="V52" s="74"/>
      <c r="W52" s="140"/>
      <c r="X52" s="74"/>
      <c r="Y52" s="74"/>
      <c r="Z52" s="74"/>
      <c r="AA52" s="74"/>
      <c r="AB52" s="74"/>
      <c r="AC52" s="74"/>
      <c r="AD52" s="74"/>
      <c r="AE52" s="74"/>
      <c r="AF52" s="74"/>
      <c r="AG52" s="74"/>
      <c r="AH52" s="74"/>
      <c r="AI52" s="74"/>
      <c r="AJ52" s="24"/>
    </row>
    <row r="53" spans="1:36" s="58" customFormat="1" ht="24" customHeight="1" x14ac:dyDescent="0.25">
      <c r="A53" s="64"/>
      <c r="B53" s="64"/>
      <c r="C53" s="344"/>
      <c r="D53" s="74"/>
      <c r="E53" s="378"/>
      <c r="F53" s="162" t="str">
        <f>Dashboard!F27</f>
        <v>&lt; Infrastruktur &gt;</v>
      </c>
      <c r="G53" s="104">
        <f>Dashboard!G27</f>
        <v>1</v>
      </c>
      <c r="H53" s="74"/>
      <c r="I53" s="115">
        <f t="shared" si="4"/>
        <v>0</v>
      </c>
      <c r="J53" s="115">
        <f t="shared" si="5"/>
        <v>0</v>
      </c>
      <c r="K53" s="115">
        <f t="shared" si="6"/>
        <v>0</v>
      </c>
      <c r="L53" s="115">
        <f t="shared" si="7"/>
        <v>0</v>
      </c>
      <c r="M53" s="155">
        <f t="shared" si="9"/>
        <v>0</v>
      </c>
      <c r="N53" s="74"/>
      <c r="O53" s="238">
        <f t="shared" si="10"/>
        <v>0</v>
      </c>
      <c r="P53" s="238">
        <f t="shared" si="11"/>
        <v>0</v>
      </c>
      <c r="Q53" s="238">
        <f t="shared" si="12"/>
        <v>0</v>
      </c>
      <c r="R53" s="238">
        <f t="shared" si="13"/>
        <v>0</v>
      </c>
      <c r="S53" s="238">
        <f t="shared" si="8"/>
        <v>0</v>
      </c>
      <c r="T53" s="318">
        <f>$S53*Dashboard!$G$9</f>
        <v>0</v>
      </c>
      <c r="U53" s="74"/>
      <c r="V53" s="74"/>
      <c r="W53" s="140"/>
      <c r="X53" s="74"/>
      <c r="Y53" s="74"/>
      <c r="Z53" s="74"/>
      <c r="AA53" s="74"/>
      <c r="AB53" s="74"/>
      <c r="AC53" s="74"/>
      <c r="AD53" s="74"/>
      <c r="AE53" s="74"/>
      <c r="AF53" s="74"/>
      <c r="AG53" s="74"/>
      <c r="AH53" s="74"/>
      <c r="AI53" s="74"/>
      <c r="AJ53" s="24"/>
    </row>
    <row r="54" spans="1:36" s="58" customFormat="1" ht="24" customHeight="1" x14ac:dyDescent="0.25">
      <c r="A54" s="64"/>
      <c r="B54" s="65"/>
      <c r="C54" s="345"/>
      <c r="D54" s="74"/>
      <c r="E54" s="381"/>
      <c r="F54" s="162" t="str">
        <f>Dashboard!F28</f>
        <v>Andere nicht-raumspezifische Elemente</v>
      </c>
      <c r="G54" s="104">
        <f>Dashboard!G28</f>
        <v>1</v>
      </c>
      <c r="H54" s="74"/>
      <c r="I54" s="115">
        <f t="shared" si="4"/>
        <v>0</v>
      </c>
      <c r="J54" s="115">
        <f t="shared" si="5"/>
        <v>0</v>
      </c>
      <c r="K54" s="115">
        <f t="shared" si="6"/>
        <v>0</v>
      </c>
      <c r="L54" s="115">
        <f t="shared" si="7"/>
        <v>0</v>
      </c>
      <c r="M54" s="155">
        <f t="shared" si="9"/>
        <v>0</v>
      </c>
      <c r="N54" s="74"/>
      <c r="O54" s="238">
        <f t="shared" si="10"/>
        <v>0</v>
      </c>
      <c r="P54" s="238">
        <f t="shared" si="11"/>
        <v>0</v>
      </c>
      <c r="Q54" s="238">
        <f t="shared" si="12"/>
        <v>0</v>
      </c>
      <c r="R54" s="238">
        <f t="shared" si="13"/>
        <v>0</v>
      </c>
      <c r="S54" s="238">
        <f t="shared" si="8"/>
        <v>0</v>
      </c>
      <c r="T54" s="318">
        <f>$S54*Dashboard!$G$9</f>
        <v>0</v>
      </c>
      <c r="U54" s="74"/>
      <c r="V54" s="74"/>
      <c r="W54" s="140"/>
      <c r="X54" s="74"/>
      <c r="Y54" s="74"/>
      <c r="Z54" s="74"/>
      <c r="AA54" s="74"/>
      <c r="AB54" s="74"/>
      <c r="AC54" s="74"/>
      <c r="AD54" s="74"/>
      <c r="AE54" s="74"/>
      <c r="AF54" s="74"/>
      <c r="AG54" s="74"/>
      <c r="AH54" s="74"/>
      <c r="AI54" s="74"/>
      <c r="AJ54" s="24"/>
    </row>
    <row r="55" spans="1:36" ht="15.75" thickBot="1" x14ac:dyDescent="0.25">
      <c r="A55" s="37"/>
      <c r="B55" s="36"/>
      <c r="C55" s="36"/>
      <c r="D55" s="36"/>
      <c r="E55" s="36"/>
      <c r="F55" s="36"/>
      <c r="G55" s="36"/>
      <c r="H55" s="36"/>
      <c r="I55" s="76"/>
      <c r="J55" s="76"/>
      <c r="K55" s="76"/>
      <c r="L55" s="76"/>
      <c r="M55" s="76"/>
      <c r="N55" s="36"/>
      <c r="O55" s="321"/>
      <c r="P55" s="321"/>
      <c r="Q55" s="321"/>
      <c r="R55" s="321"/>
      <c r="S55" s="321"/>
      <c r="T55" s="321"/>
      <c r="U55" s="36"/>
      <c r="V55" s="36"/>
      <c r="W55" s="120"/>
      <c r="X55" s="36"/>
      <c r="Y55" s="36"/>
      <c r="Z55" s="36"/>
      <c r="AA55" s="36"/>
      <c r="AB55" s="36"/>
      <c r="AC55" s="36"/>
      <c r="AD55" s="36"/>
      <c r="AE55" s="36"/>
      <c r="AF55" s="36"/>
      <c r="AG55" s="36"/>
      <c r="AH55" s="36"/>
      <c r="AI55" s="36"/>
      <c r="AJ55" s="47"/>
    </row>
    <row r="56" spans="1:36" s="186" customFormat="1" ht="29.1" customHeight="1" thickBot="1" x14ac:dyDescent="0.3">
      <c r="A56" s="180"/>
      <c r="B56" s="181"/>
      <c r="C56" s="181"/>
      <c r="D56" s="181"/>
      <c r="E56" s="181"/>
      <c r="F56" s="182"/>
      <c r="G56" s="315" t="s">
        <v>108</v>
      </c>
      <c r="H56" s="112"/>
      <c r="I56" s="183">
        <f>SUM(I40:I54)</f>
        <v>14</v>
      </c>
      <c r="J56" s="183">
        <f>SUM(J40:J54)</f>
        <v>9.5</v>
      </c>
      <c r="K56" s="183">
        <f>SUM(K40:K54)</f>
        <v>3.5</v>
      </c>
      <c r="L56" s="183">
        <f>SUM(L40:L54)</f>
        <v>1</v>
      </c>
      <c r="M56" s="184">
        <f>SUM(M40:M54)</f>
        <v>28</v>
      </c>
      <c r="N56" s="316" t="s">
        <v>113</v>
      </c>
      <c r="O56" s="322">
        <f t="shared" ref="O56:R56" si="14">SUM(O40:O54)</f>
        <v>534000</v>
      </c>
      <c r="P56" s="322">
        <f t="shared" si="14"/>
        <v>681625</v>
      </c>
      <c r="Q56" s="322">
        <f t="shared" si="14"/>
        <v>417000</v>
      </c>
      <c r="R56" s="322">
        <f t="shared" si="14"/>
        <v>120000</v>
      </c>
      <c r="S56" s="323">
        <f>SUM(S40:S54)</f>
        <v>1752625</v>
      </c>
      <c r="T56" s="324">
        <f>SUM(T40:T54)</f>
        <v>8763125</v>
      </c>
      <c r="U56" s="181"/>
      <c r="V56" s="181"/>
      <c r="W56" s="94"/>
      <c r="X56" s="181"/>
      <c r="Y56" s="181"/>
      <c r="Z56" s="181"/>
      <c r="AA56" s="181"/>
      <c r="AB56" s="181"/>
      <c r="AC56" s="181"/>
      <c r="AD56" s="181"/>
      <c r="AE56" s="181"/>
      <c r="AF56" s="181"/>
      <c r="AG56" s="181"/>
      <c r="AH56" s="181"/>
      <c r="AI56" s="181"/>
      <c r="AJ56" s="185"/>
    </row>
    <row r="57" spans="1:36" x14ac:dyDescent="0.2">
      <c r="A57" s="37"/>
      <c r="B57" s="36"/>
      <c r="C57" s="36"/>
      <c r="D57" s="36"/>
      <c r="E57" s="36"/>
      <c r="F57" s="36"/>
      <c r="G57" s="36"/>
      <c r="H57" s="36"/>
      <c r="I57" s="36"/>
      <c r="J57" s="36"/>
      <c r="K57" s="118"/>
      <c r="L57" s="76"/>
      <c r="M57" s="76"/>
      <c r="N57" s="36"/>
      <c r="O57" s="36"/>
      <c r="P57" s="36"/>
      <c r="Q57" s="36"/>
      <c r="R57" s="36"/>
      <c r="S57" s="36"/>
      <c r="T57" s="36"/>
      <c r="U57" s="36"/>
      <c r="V57" s="36"/>
      <c r="W57" s="120"/>
      <c r="X57" s="36"/>
      <c r="Y57" s="36"/>
      <c r="Z57" s="36"/>
      <c r="AA57" s="36"/>
      <c r="AB57" s="36"/>
      <c r="AC57" s="36"/>
      <c r="AD57" s="36"/>
      <c r="AE57" s="36"/>
      <c r="AF57" s="36"/>
      <c r="AG57" s="36"/>
      <c r="AH57" s="36"/>
      <c r="AI57" s="36"/>
      <c r="AJ57" s="47"/>
    </row>
    <row r="58" spans="1:36" ht="21.95" customHeight="1" x14ac:dyDescent="0.2">
      <c r="A58" s="37"/>
      <c r="B58" s="36"/>
      <c r="C58" s="36"/>
      <c r="D58" s="36"/>
      <c r="E58" s="36"/>
      <c r="F58" s="36"/>
      <c r="G58" s="36"/>
      <c r="H58" s="36"/>
      <c r="I58" s="36"/>
      <c r="J58" s="36"/>
      <c r="K58" s="36"/>
      <c r="L58" s="36"/>
      <c r="M58" s="36"/>
      <c r="N58" s="36"/>
      <c r="O58" s="36"/>
      <c r="P58" s="36"/>
      <c r="Q58" s="36"/>
      <c r="R58" s="36"/>
      <c r="S58" s="77"/>
      <c r="T58" s="36"/>
      <c r="U58" s="36"/>
      <c r="V58" s="36"/>
      <c r="W58" s="120"/>
      <c r="X58" s="36"/>
      <c r="Y58" s="36"/>
      <c r="Z58" s="36"/>
      <c r="AA58" s="36"/>
      <c r="AB58" s="36"/>
      <c r="AC58" s="36"/>
      <c r="AD58" s="36"/>
      <c r="AE58" s="36"/>
      <c r="AF58" s="36"/>
      <c r="AG58" s="36"/>
      <c r="AH58" s="36"/>
      <c r="AI58" s="36"/>
      <c r="AJ58" s="47"/>
    </row>
    <row r="59" spans="1:36" ht="24" customHeight="1" x14ac:dyDescent="0.2">
      <c r="A59" s="80"/>
      <c r="B59" s="33"/>
      <c r="C59" s="33"/>
      <c r="D59" s="33"/>
      <c r="E59" s="33"/>
      <c r="F59" s="122"/>
      <c r="G59" s="122"/>
      <c r="H59" s="33"/>
      <c r="I59" s="33"/>
      <c r="J59" s="123"/>
      <c r="K59" s="33"/>
      <c r="L59" s="33"/>
      <c r="M59" s="33"/>
      <c r="N59" s="33"/>
      <c r="O59" s="33"/>
      <c r="P59" s="33"/>
      <c r="Q59" s="33"/>
      <c r="R59" s="33"/>
      <c r="S59" s="153"/>
      <c r="T59" s="33"/>
      <c r="U59" s="33"/>
      <c r="V59" s="148"/>
      <c r="W59" s="149"/>
      <c r="X59" s="33"/>
      <c r="Y59" s="33"/>
      <c r="Z59" s="33"/>
      <c r="AA59" s="33"/>
      <c r="AB59" s="33"/>
      <c r="AC59" s="33"/>
      <c r="AD59" s="33"/>
      <c r="AE59" s="33"/>
      <c r="AF59" s="33"/>
      <c r="AG59" s="33"/>
      <c r="AH59" s="33"/>
      <c r="AI59" s="33"/>
      <c r="AJ59" s="34"/>
    </row>
  </sheetData>
  <sheetProtection sheet="1" formatCells="0" formatColumns="0" formatRows="0" selectLockedCells="1"/>
  <mergeCells count="27">
    <mergeCell ref="G38:G39"/>
    <mergeCell ref="I38:M38"/>
    <mergeCell ref="O38:T38"/>
    <mergeCell ref="E40:E49"/>
    <mergeCell ref="C38:C54"/>
    <mergeCell ref="E50:E54"/>
    <mergeCell ref="B2:F2"/>
    <mergeCell ref="B6:C6"/>
    <mergeCell ref="C9:C15"/>
    <mergeCell ref="F9:G10"/>
    <mergeCell ref="AA8:AE8"/>
    <mergeCell ref="I8:M8"/>
    <mergeCell ref="O8:S8"/>
    <mergeCell ref="U8:Y8"/>
    <mergeCell ref="AA17:AE17"/>
    <mergeCell ref="C18:C34"/>
    <mergeCell ref="I37:T37"/>
    <mergeCell ref="AA18:AE18"/>
    <mergeCell ref="B4:G4"/>
    <mergeCell ref="I18:M18"/>
    <mergeCell ref="O18:S18"/>
    <mergeCell ref="U18:Y18"/>
    <mergeCell ref="I17:M17"/>
    <mergeCell ref="E20:E29"/>
    <mergeCell ref="E30:E34"/>
    <mergeCell ref="O17:S17"/>
    <mergeCell ref="U17:Y17"/>
  </mergeCells>
  <conditionalFormatting sqref="I20:L34 O20:R34 U20:X34 AA20:AD34">
    <cfRule type="cellIs" dxfId="11" priority="8" operator="equal">
      <formula>0</formula>
    </cfRule>
  </conditionalFormatting>
  <conditionalFormatting sqref="M20:M34 S20:S34 Y20:Y34 AE20:AE34">
    <cfRule type="cellIs" dxfId="10" priority="7" operator="equal">
      <formula>0</formula>
    </cfRule>
  </conditionalFormatting>
  <conditionalFormatting sqref="I35:AE35">
    <cfRule type="cellIs" dxfId="9" priority="6" operator="equal">
      <formula>0</formula>
    </cfRule>
  </conditionalFormatting>
  <conditionalFormatting sqref="G40:G54 G20:G34">
    <cfRule type="cellIs" dxfId="8" priority="5" operator="equal">
      <formula>0</formula>
    </cfRule>
  </conditionalFormatting>
  <conditionalFormatting sqref="I40:S54">
    <cfRule type="cellIs" dxfId="7" priority="4" operator="equal">
      <formula>0</formula>
    </cfRule>
  </conditionalFormatting>
  <conditionalFormatting sqref="I14:X14">
    <cfRule type="cellIs" dxfId="6" priority="3" operator="equal">
      <formula>0</formula>
    </cfRule>
  </conditionalFormatting>
  <conditionalFormatting sqref="I35:M35 O35:S35 U35:Y35 AA35:AE35">
    <cfRule type="cellIs" dxfId="5" priority="2" operator="between">
      <formula>0.1</formula>
      <formula>0.99</formula>
    </cfRule>
  </conditionalFormatting>
  <conditionalFormatting sqref="T40:T54">
    <cfRule type="cellIs" dxfId="4" priority="1" operator="equal">
      <formula>0</formula>
    </cfRule>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Y37"/>
  <sheetViews>
    <sheetView tabSelected="1" zoomScale="70" zoomScaleNormal="70" zoomScalePageLayoutView="75" workbookViewId="0">
      <selection activeCell="F25" sqref="F25"/>
    </sheetView>
  </sheetViews>
  <sheetFormatPr baseColWidth="10" defaultColWidth="10.875" defaultRowHeight="15" x14ac:dyDescent="0.2"/>
  <cols>
    <col min="1" max="1" width="3" style="53" customWidth="1"/>
    <col min="2" max="2" width="4.375" style="52" customWidth="1"/>
    <col min="3" max="3" width="49.625" style="53" customWidth="1"/>
    <col min="4" max="4" width="1.875" style="53" customWidth="1"/>
    <col min="5" max="5" width="4.125" style="53" customWidth="1"/>
    <col min="6" max="6" width="30.875" style="53" customWidth="1"/>
    <col min="7" max="7" width="10.375" style="53" customWidth="1"/>
    <col min="8" max="8" width="1.125" style="53" customWidth="1"/>
    <col min="9" max="12" width="14.375" style="53" customWidth="1"/>
    <col min="13" max="13" width="2.375" style="53" customWidth="1"/>
    <col min="14" max="16384" width="10.875" style="53"/>
  </cols>
  <sheetData>
    <row r="1" spans="1:25" x14ac:dyDescent="0.2">
      <c r="A1" s="11"/>
      <c r="B1" s="14"/>
      <c r="C1" s="11"/>
      <c r="D1" s="11"/>
      <c r="E1" s="11"/>
      <c r="F1" s="11"/>
      <c r="G1" s="11"/>
      <c r="H1" s="11"/>
      <c r="I1" s="11"/>
      <c r="J1" s="11"/>
      <c r="K1" s="11"/>
      <c r="L1" s="11"/>
      <c r="M1" s="11"/>
      <c r="N1" s="11"/>
      <c r="O1" s="11"/>
      <c r="P1" s="11"/>
      <c r="Q1" s="11"/>
      <c r="R1" s="11"/>
      <c r="S1" s="11"/>
      <c r="T1" s="11"/>
      <c r="U1" s="11"/>
      <c r="V1" s="11"/>
      <c r="W1" s="11"/>
      <c r="X1" s="11"/>
      <c r="Y1" s="47"/>
    </row>
    <row r="2" spans="1:25" ht="27" customHeight="1" x14ac:dyDescent="0.35">
      <c r="A2" s="11"/>
      <c r="B2" s="335" t="s">
        <v>71</v>
      </c>
      <c r="C2" s="336"/>
      <c r="D2" s="336"/>
      <c r="E2" s="336"/>
      <c r="F2" s="336"/>
      <c r="G2" s="336"/>
      <c r="H2" s="336"/>
      <c r="I2" s="336"/>
      <c r="J2" s="11"/>
      <c r="K2" s="11"/>
      <c r="L2" s="11"/>
      <c r="M2" s="11"/>
      <c r="N2" s="11"/>
      <c r="O2" s="11"/>
      <c r="P2" s="11"/>
      <c r="Q2" s="11"/>
      <c r="R2" s="11"/>
      <c r="S2" s="11"/>
      <c r="T2" s="11"/>
      <c r="U2" s="11"/>
      <c r="V2" s="11"/>
      <c r="W2" s="11"/>
      <c r="X2" s="11"/>
      <c r="Y2" s="47"/>
    </row>
    <row r="3" spans="1:25" ht="8.1" customHeight="1" x14ac:dyDescent="0.35">
      <c r="A3" s="11"/>
      <c r="B3" s="173"/>
      <c r="C3" s="173"/>
      <c r="D3" s="173"/>
      <c r="E3" s="173"/>
      <c r="F3" s="173"/>
      <c r="G3" s="173"/>
      <c r="H3" s="173"/>
      <c r="I3" s="173"/>
      <c r="J3" s="11"/>
      <c r="K3" s="11"/>
      <c r="L3" s="11"/>
      <c r="M3" s="11"/>
      <c r="N3" s="11"/>
      <c r="O3" s="11"/>
      <c r="P3" s="11"/>
      <c r="Q3" s="11"/>
      <c r="R3" s="11"/>
      <c r="S3" s="11"/>
      <c r="T3" s="11"/>
      <c r="U3" s="11"/>
      <c r="V3" s="11"/>
      <c r="W3" s="11"/>
      <c r="X3" s="11"/>
      <c r="Y3" s="47"/>
    </row>
    <row r="4" spans="1:25" s="54" customFormat="1" ht="42" customHeight="1" x14ac:dyDescent="0.2">
      <c r="A4" s="12"/>
      <c r="B4" s="356" t="s">
        <v>72</v>
      </c>
      <c r="C4" s="337"/>
      <c r="D4" s="337"/>
      <c r="E4" s="337"/>
      <c r="F4" s="337"/>
      <c r="G4" s="174"/>
      <c r="H4" s="51"/>
      <c r="I4" s="51"/>
      <c r="J4" s="51"/>
      <c r="K4" s="51"/>
      <c r="L4" s="12"/>
      <c r="M4" s="12"/>
      <c r="N4" s="337"/>
      <c r="O4" s="337"/>
      <c r="P4" s="337"/>
      <c r="Q4" s="337"/>
      <c r="R4" s="337"/>
      <c r="S4" s="337"/>
      <c r="T4" s="337"/>
      <c r="U4" s="337"/>
      <c r="V4" s="12"/>
      <c r="W4" s="12"/>
      <c r="X4" s="12"/>
      <c r="Y4" s="48"/>
    </row>
    <row r="5" spans="1:25" s="54" customFormat="1" ht="87.75" customHeight="1" x14ac:dyDescent="0.2">
      <c r="A5" s="12"/>
      <c r="B5" s="356" t="s">
        <v>129</v>
      </c>
      <c r="C5" s="337"/>
      <c r="D5" s="337"/>
      <c r="E5" s="337"/>
      <c r="F5" s="337"/>
      <c r="G5" s="174"/>
      <c r="H5" s="51"/>
      <c r="I5" s="51"/>
      <c r="J5" s="51"/>
      <c r="K5" s="51"/>
      <c r="L5" s="12"/>
      <c r="M5" s="12"/>
      <c r="N5" s="174"/>
      <c r="O5" s="174"/>
      <c r="P5" s="174"/>
      <c r="Q5" s="174"/>
      <c r="R5" s="174"/>
      <c r="S5" s="174"/>
      <c r="T5" s="174"/>
      <c r="U5" s="174"/>
      <c r="V5" s="12"/>
      <c r="W5" s="12"/>
      <c r="X5" s="12"/>
      <c r="Y5" s="48"/>
    </row>
    <row r="6" spans="1:25" ht="15" customHeight="1" x14ac:dyDescent="0.25">
      <c r="A6" s="11"/>
      <c r="B6" s="14"/>
      <c r="C6" s="11"/>
      <c r="D6" s="15"/>
      <c r="E6" s="15"/>
      <c r="F6" s="11"/>
      <c r="G6" s="11"/>
      <c r="H6" s="11"/>
      <c r="I6" s="11"/>
      <c r="J6" s="11"/>
      <c r="K6" s="11"/>
      <c r="L6" s="11"/>
      <c r="M6" s="11"/>
      <c r="N6" s="11"/>
      <c r="O6" s="11"/>
      <c r="P6" s="11"/>
      <c r="Q6" s="11"/>
      <c r="R6" s="11"/>
      <c r="S6" s="11"/>
      <c r="T6" s="11"/>
      <c r="U6" s="11"/>
      <c r="V6" s="11"/>
      <c r="W6" s="11"/>
      <c r="X6" s="11"/>
      <c r="Y6" s="47"/>
    </row>
    <row r="7" spans="1:25" ht="27" customHeight="1" x14ac:dyDescent="0.2">
      <c r="A7" s="11"/>
      <c r="B7" s="338" t="s">
        <v>12</v>
      </c>
      <c r="C7" s="339"/>
      <c r="D7" s="11"/>
      <c r="E7" s="11"/>
      <c r="F7" s="11"/>
      <c r="G7" s="11"/>
      <c r="H7" s="11"/>
      <c r="I7" s="11"/>
      <c r="J7" s="11"/>
      <c r="K7" s="11"/>
      <c r="L7" s="11"/>
      <c r="M7" s="11"/>
      <c r="N7" s="11"/>
      <c r="O7" s="11"/>
      <c r="P7" s="11"/>
      <c r="Q7" s="11"/>
      <c r="R7" s="11"/>
      <c r="S7" s="11"/>
      <c r="T7" s="11"/>
      <c r="U7" s="11"/>
      <c r="V7" s="11"/>
      <c r="W7" s="11"/>
      <c r="X7" s="11"/>
      <c r="Y7" s="47"/>
    </row>
    <row r="8" spans="1:25" ht="9.9499999999999993" customHeight="1" x14ac:dyDescent="0.2">
      <c r="A8" s="11"/>
      <c r="B8" s="42"/>
      <c r="C8" s="42"/>
      <c r="D8" s="11"/>
      <c r="E8" s="11"/>
      <c r="F8" s="11"/>
      <c r="G8" s="11"/>
      <c r="H8" s="11"/>
      <c r="I8" s="36"/>
      <c r="J8" s="11"/>
      <c r="K8" s="11"/>
      <c r="L8" s="11"/>
      <c r="M8" s="11"/>
      <c r="N8" s="11"/>
      <c r="O8" s="11"/>
      <c r="P8" s="11"/>
      <c r="Q8" s="11"/>
      <c r="R8" s="11"/>
      <c r="S8" s="11"/>
      <c r="T8" s="11"/>
      <c r="U8" s="11"/>
      <c r="V8" s="11"/>
      <c r="W8" s="11"/>
      <c r="X8" s="11"/>
      <c r="Y8" s="47"/>
    </row>
    <row r="9" spans="1:25" ht="24" customHeight="1" x14ac:dyDescent="0.2">
      <c r="A9" s="11"/>
      <c r="B9" s="29">
        <v>1</v>
      </c>
      <c r="C9" s="223" t="s">
        <v>73</v>
      </c>
      <c r="D9" s="36"/>
      <c r="E9" s="11"/>
      <c r="F9" s="354" t="s">
        <v>9</v>
      </c>
      <c r="G9" s="357">
        <v>5</v>
      </c>
      <c r="H9" s="37"/>
      <c r="I9" s="36"/>
      <c r="J9" s="36"/>
      <c r="K9" s="11"/>
      <c r="L9" s="11"/>
      <c r="M9" s="11"/>
      <c r="N9" s="11"/>
      <c r="O9" s="11"/>
      <c r="P9" s="11"/>
      <c r="Q9" s="11"/>
      <c r="R9" s="11"/>
      <c r="S9" s="11"/>
      <c r="T9" s="11"/>
      <c r="U9" s="11"/>
      <c r="V9" s="11"/>
      <c r="W9" s="11"/>
      <c r="X9" s="11"/>
      <c r="Y9" s="47"/>
    </row>
    <row r="10" spans="1:25" ht="35.1" customHeight="1" x14ac:dyDescent="0.2">
      <c r="A10" s="11"/>
      <c r="B10" s="216"/>
      <c r="C10" s="343" t="s">
        <v>74</v>
      </c>
      <c r="D10" s="36"/>
      <c r="E10" s="38"/>
      <c r="F10" s="355"/>
      <c r="G10" s="358"/>
      <c r="H10" s="37"/>
      <c r="I10" s="99"/>
      <c r="J10" s="36"/>
      <c r="K10" s="11"/>
      <c r="L10" s="11"/>
      <c r="M10" s="11"/>
      <c r="N10" s="11"/>
      <c r="O10" s="11"/>
      <c r="P10" s="11"/>
      <c r="Q10" s="11"/>
      <c r="R10" s="11"/>
      <c r="S10" s="11"/>
      <c r="T10" s="11"/>
      <c r="U10" s="11"/>
      <c r="V10" s="11"/>
      <c r="W10" s="11"/>
      <c r="X10" s="11"/>
      <c r="Y10" s="47"/>
    </row>
    <row r="11" spans="1:25" ht="15.95" customHeight="1" x14ac:dyDescent="0.2">
      <c r="A11" s="11"/>
      <c r="B11" s="216"/>
      <c r="C11" s="344"/>
      <c r="D11" s="11"/>
      <c r="E11" s="11"/>
      <c r="F11" s="11"/>
      <c r="G11" s="11"/>
      <c r="H11" s="11"/>
      <c r="I11" s="11"/>
      <c r="J11" s="11"/>
      <c r="K11" s="11"/>
      <c r="L11" s="11"/>
      <c r="M11" s="11"/>
      <c r="N11" s="11"/>
      <c r="O11" s="11"/>
      <c r="P11" s="11"/>
      <c r="Q11" s="11"/>
      <c r="R11" s="11"/>
      <c r="S11" s="11"/>
      <c r="T11" s="11"/>
      <c r="U11" s="11"/>
      <c r="V11" s="11"/>
      <c r="W11" s="11"/>
      <c r="X11" s="11"/>
      <c r="Y11" s="47"/>
    </row>
    <row r="12" spans="1:25" s="57" customFormat="1" ht="32.1" customHeight="1" x14ac:dyDescent="0.2">
      <c r="A12" s="19"/>
      <c r="B12" s="211"/>
      <c r="C12" s="345"/>
      <c r="D12" s="19"/>
      <c r="E12" s="11"/>
      <c r="F12" s="11"/>
      <c r="G12" s="19"/>
      <c r="H12" s="108"/>
      <c r="I12" s="359" t="s">
        <v>10</v>
      </c>
      <c r="J12" s="360"/>
      <c r="K12" s="360"/>
      <c r="L12" s="361"/>
      <c r="M12" s="19"/>
      <c r="N12" s="406" t="s">
        <v>76</v>
      </c>
      <c r="O12" s="407"/>
      <c r="P12" s="407"/>
      <c r="Q12" s="407"/>
      <c r="R12" s="407"/>
      <c r="S12" s="407"/>
      <c r="T12" s="407"/>
      <c r="U12" s="407"/>
      <c r="V12" s="407"/>
      <c r="W12" s="407"/>
      <c r="X12" s="407"/>
      <c r="Y12" s="49"/>
    </row>
    <row r="13" spans="1:25" s="58" customFormat="1" ht="78" customHeight="1" x14ac:dyDescent="0.2">
      <c r="A13" s="22"/>
      <c r="B13" s="212"/>
      <c r="C13" s="213"/>
      <c r="D13" s="22"/>
      <c r="E13" s="11"/>
      <c r="F13" s="23"/>
      <c r="G13" s="225" t="s">
        <v>17</v>
      </c>
      <c r="H13" s="19"/>
      <c r="I13" s="226" t="s">
        <v>18</v>
      </c>
      <c r="J13" s="227" t="s">
        <v>34</v>
      </c>
      <c r="K13" s="228" t="s">
        <v>19</v>
      </c>
      <c r="L13" s="229" t="s">
        <v>75</v>
      </c>
      <c r="M13" s="22"/>
      <c r="N13" s="22"/>
      <c r="O13" s="22"/>
      <c r="P13" s="22"/>
      <c r="Q13" s="22"/>
      <c r="R13" s="22"/>
      <c r="S13" s="22"/>
      <c r="T13" s="22"/>
      <c r="U13" s="22"/>
      <c r="V13" s="22"/>
      <c r="W13" s="22"/>
      <c r="X13" s="22"/>
      <c r="Y13" s="24"/>
    </row>
    <row r="14" spans="1:25" s="58" customFormat="1" ht="24" customHeight="1" x14ac:dyDescent="0.25">
      <c r="A14" s="22"/>
      <c r="B14" s="214"/>
      <c r="C14" s="408"/>
      <c r="D14" s="22"/>
      <c r="E14" s="346" t="s">
        <v>24</v>
      </c>
      <c r="F14" s="158" t="str">
        <f>Dashboard!F14</f>
        <v>Media Center</v>
      </c>
      <c r="G14" s="101">
        <v>1</v>
      </c>
      <c r="H14" s="22"/>
      <c r="I14" s="283">
        <v>700000</v>
      </c>
      <c r="J14" s="284">
        <v>1200000</v>
      </c>
      <c r="K14" s="285">
        <v>1800000</v>
      </c>
      <c r="L14" s="258">
        <f t="shared" ref="L14:L28" si="0">SUM(I14:K14)</f>
        <v>3700000</v>
      </c>
      <c r="M14" s="22"/>
      <c r="N14" s="22"/>
      <c r="O14" s="22"/>
      <c r="P14" s="22"/>
      <c r="Q14" s="22"/>
      <c r="R14" s="22"/>
      <c r="S14" s="22"/>
      <c r="T14" s="22"/>
      <c r="U14" s="22"/>
      <c r="V14" s="22"/>
      <c r="W14" s="22"/>
      <c r="X14" s="22"/>
      <c r="Y14" s="24"/>
    </row>
    <row r="15" spans="1:25" s="58" customFormat="1" ht="24" customHeight="1" x14ac:dyDescent="0.25">
      <c r="A15" s="22"/>
      <c r="B15" s="214"/>
      <c r="C15" s="408"/>
      <c r="D15" s="22"/>
      <c r="E15" s="347"/>
      <c r="F15" s="158" t="str">
        <f>Dashboard!F15</f>
        <v>Projektlab</v>
      </c>
      <c r="G15" s="101">
        <v>1</v>
      </c>
      <c r="H15" s="22"/>
      <c r="I15" s="283">
        <v>600000</v>
      </c>
      <c r="J15" s="284">
        <v>1500000</v>
      </c>
      <c r="K15" s="285">
        <v>2000000</v>
      </c>
      <c r="L15" s="258">
        <f t="shared" si="0"/>
        <v>4100000</v>
      </c>
      <c r="M15" s="22"/>
      <c r="N15" s="22"/>
      <c r="O15" s="22"/>
      <c r="P15" s="22"/>
      <c r="Q15" s="22"/>
      <c r="R15" s="22"/>
      <c r="S15" s="22"/>
      <c r="T15" s="22"/>
      <c r="U15" s="22"/>
      <c r="V15" s="22"/>
      <c r="W15" s="22"/>
      <c r="X15" s="22"/>
      <c r="Y15" s="24"/>
    </row>
    <row r="16" spans="1:25" s="58" customFormat="1" ht="24" customHeight="1" x14ac:dyDescent="0.25">
      <c r="A16" s="22"/>
      <c r="B16" s="214"/>
      <c r="C16" s="408"/>
      <c r="D16" s="22"/>
      <c r="E16" s="347"/>
      <c r="F16" s="158" t="str">
        <f>Dashboard!F16</f>
        <v>Visualisierungssaal</v>
      </c>
      <c r="G16" s="101">
        <v>1</v>
      </c>
      <c r="H16" s="22"/>
      <c r="I16" s="283">
        <v>135000</v>
      </c>
      <c r="J16" s="284">
        <v>1000000</v>
      </c>
      <c r="K16" s="285">
        <v>1800000</v>
      </c>
      <c r="L16" s="258">
        <f t="shared" si="0"/>
        <v>2935000</v>
      </c>
      <c r="M16" s="22"/>
      <c r="N16" s="22"/>
      <c r="O16" s="22"/>
      <c r="P16" s="22"/>
      <c r="Q16" s="22"/>
      <c r="R16" s="22"/>
      <c r="S16" s="22"/>
      <c r="T16" s="22"/>
      <c r="U16" s="22"/>
      <c r="V16" s="22"/>
      <c r="W16" s="22"/>
      <c r="X16" s="22"/>
      <c r="Y16" s="24"/>
    </row>
    <row r="17" spans="1:25" s="58" customFormat="1" ht="24" customHeight="1" x14ac:dyDescent="0.25">
      <c r="A17" s="22"/>
      <c r="B17" s="214"/>
      <c r="C17" s="408"/>
      <c r="D17" s="22"/>
      <c r="E17" s="347"/>
      <c r="F17" s="158" t="str">
        <f>Dashboard!F17</f>
        <v>Gaming Zone</v>
      </c>
      <c r="G17" s="101">
        <v>1</v>
      </c>
      <c r="H17" s="22"/>
      <c r="I17" s="283">
        <v>260000</v>
      </c>
      <c r="J17" s="284">
        <v>1000000</v>
      </c>
      <c r="K17" s="285">
        <v>1600000</v>
      </c>
      <c r="L17" s="258">
        <f t="shared" si="0"/>
        <v>2860000</v>
      </c>
      <c r="M17" s="22"/>
      <c r="N17" s="22"/>
      <c r="O17" s="22"/>
      <c r="P17" s="22"/>
      <c r="Q17" s="22"/>
      <c r="R17" s="22"/>
      <c r="S17" s="22"/>
      <c r="T17" s="22"/>
      <c r="U17" s="22"/>
      <c r="V17" s="22"/>
      <c r="W17" s="22"/>
      <c r="X17" s="22"/>
      <c r="Y17" s="24"/>
    </row>
    <row r="18" spans="1:25" s="58" customFormat="1" ht="24" customHeight="1" x14ac:dyDescent="0.25">
      <c r="A18" s="22"/>
      <c r="B18" s="214"/>
      <c r="C18" s="408"/>
      <c r="D18" s="22"/>
      <c r="E18" s="347"/>
      <c r="F18" s="158" t="str">
        <f>Dashboard!F18</f>
        <v>Gruppenlernraum</v>
      </c>
      <c r="G18" s="101">
        <v>10</v>
      </c>
      <c r="H18" s="22"/>
      <c r="I18" s="283">
        <v>700000</v>
      </c>
      <c r="J18" s="284">
        <v>225000</v>
      </c>
      <c r="K18" s="285">
        <v>1100000</v>
      </c>
      <c r="L18" s="258">
        <f t="shared" si="0"/>
        <v>2025000</v>
      </c>
      <c r="M18" s="22"/>
      <c r="N18" s="22"/>
      <c r="O18" s="22"/>
      <c r="P18" s="22"/>
      <c r="Q18" s="22"/>
      <c r="R18" s="22"/>
      <c r="S18" s="22"/>
      <c r="T18" s="22"/>
      <c r="U18" s="22"/>
      <c r="V18" s="22"/>
      <c r="W18" s="22"/>
      <c r="X18" s="22"/>
      <c r="Y18" s="24"/>
    </row>
    <row r="19" spans="1:25" s="58" customFormat="1" ht="24" customHeight="1" x14ac:dyDescent="0.25">
      <c r="A19" s="22"/>
      <c r="B19" s="214"/>
      <c r="C19" s="408"/>
      <c r="D19" s="22"/>
      <c r="E19" s="347"/>
      <c r="F19" s="158" t="str">
        <f>Dashboard!F19</f>
        <v>&lt; Raum einfügen &gt;</v>
      </c>
      <c r="G19" s="101"/>
      <c r="H19" s="22"/>
      <c r="I19" s="283"/>
      <c r="J19" s="284"/>
      <c r="K19" s="285"/>
      <c r="L19" s="258">
        <f t="shared" si="0"/>
        <v>0</v>
      </c>
      <c r="M19" s="22"/>
      <c r="N19" s="22"/>
      <c r="O19" s="22"/>
      <c r="P19" s="22"/>
      <c r="Q19" s="22"/>
      <c r="R19" s="22"/>
      <c r="S19" s="22"/>
      <c r="T19" s="22"/>
      <c r="U19" s="22"/>
      <c r="V19" s="22"/>
      <c r="W19" s="22"/>
      <c r="X19" s="22"/>
      <c r="Y19" s="24"/>
    </row>
    <row r="20" spans="1:25" s="58" customFormat="1" ht="24" customHeight="1" x14ac:dyDescent="0.25">
      <c r="A20" s="22"/>
      <c r="B20" s="214"/>
      <c r="C20" s="408"/>
      <c r="D20" s="22"/>
      <c r="E20" s="347"/>
      <c r="F20" s="158" t="str">
        <f>Dashboard!F20</f>
        <v>&lt; Raum einfügen &gt;</v>
      </c>
      <c r="G20" s="101"/>
      <c r="H20" s="22"/>
      <c r="I20" s="283"/>
      <c r="J20" s="284"/>
      <c r="K20" s="285"/>
      <c r="L20" s="258">
        <f t="shared" si="0"/>
        <v>0</v>
      </c>
      <c r="M20" s="22"/>
      <c r="N20" s="22"/>
      <c r="O20" s="22"/>
      <c r="P20" s="22"/>
      <c r="Q20" s="22"/>
      <c r="R20" s="22"/>
      <c r="S20" s="22"/>
      <c r="T20" s="22"/>
      <c r="U20" s="22"/>
      <c r="V20" s="22"/>
      <c r="W20" s="22"/>
      <c r="X20" s="22"/>
      <c r="Y20" s="24"/>
    </row>
    <row r="21" spans="1:25" s="58" customFormat="1" ht="24" customHeight="1" x14ac:dyDescent="0.25">
      <c r="A21" s="22"/>
      <c r="B21" s="214"/>
      <c r="C21" s="408"/>
      <c r="D21" s="22"/>
      <c r="E21" s="347"/>
      <c r="F21" s="158" t="str">
        <f>Dashboard!F21</f>
        <v>&lt; Raum einfügen &gt;</v>
      </c>
      <c r="G21" s="101"/>
      <c r="H21" s="22"/>
      <c r="I21" s="283"/>
      <c r="J21" s="284"/>
      <c r="K21" s="285"/>
      <c r="L21" s="258">
        <f t="shared" si="0"/>
        <v>0</v>
      </c>
      <c r="M21" s="22"/>
      <c r="N21" s="22"/>
      <c r="O21" s="22"/>
      <c r="P21" s="22"/>
      <c r="Q21" s="22"/>
      <c r="R21" s="22"/>
      <c r="S21" s="22"/>
      <c r="T21" s="22"/>
      <c r="U21" s="22"/>
      <c r="V21" s="22"/>
      <c r="W21" s="22"/>
      <c r="X21" s="22"/>
      <c r="Y21" s="24"/>
    </row>
    <row r="22" spans="1:25" s="58" customFormat="1" ht="24" customHeight="1" x14ac:dyDescent="0.25">
      <c r="A22" s="22"/>
      <c r="B22" s="214"/>
      <c r="C22" s="408"/>
      <c r="D22" s="22"/>
      <c r="E22" s="347"/>
      <c r="F22" s="158" t="str">
        <f>Dashboard!F22</f>
        <v>&lt; Raum einfügen &gt;</v>
      </c>
      <c r="G22" s="101"/>
      <c r="H22" s="22"/>
      <c r="I22" s="283"/>
      <c r="J22" s="284"/>
      <c r="K22" s="285"/>
      <c r="L22" s="258">
        <f t="shared" si="0"/>
        <v>0</v>
      </c>
      <c r="M22" s="22"/>
      <c r="N22" s="22"/>
      <c r="O22" s="22"/>
      <c r="P22" s="22"/>
      <c r="Q22" s="22"/>
      <c r="R22" s="22"/>
      <c r="S22" s="22"/>
      <c r="T22" s="22"/>
      <c r="U22" s="22"/>
      <c r="V22" s="22"/>
      <c r="W22" s="22"/>
      <c r="X22" s="22"/>
      <c r="Y22" s="24"/>
    </row>
    <row r="23" spans="1:25" s="58" customFormat="1" ht="24" customHeight="1" thickBot="1" x14ac:dyDescent="0.3">
      <c r="A23" s="22"/>
      <c r="B23" s="74"/>
      <c r="C23" s="74"/>
      <c r="D23" s="22"/>
      <c r="E23" s="348"/>
      <c r="F23" s="160" t="str">
        <f>Dashboard!F23</f>
        <v>&lt; Raum einfügen &gt;</v>
      </c>
      <c r="G23" s="102"/>
      <c r="H23" s="22"/>
      <c r="I23" s="286"/>
      <c r="J23" s="287"/>
      <c r="K23" s="288"/>
      <c r="L23" s="262">
        <f t="shared" si="0"/>
        <v>0</v>
      </c>
      <c r="M23" s="22"/>
      <c r="N23" s="22"/>
      <c r="O23" s="22"/>
      <c r="P23" s="22"/>
      <c r="Q23" s="22"/>
      <c r="R23" s="22"/>
      <c r="S23" s="22"/>
      <c r="T23" s="22"/>
      <c r="U23" s="22"/>
      <c r="V23" s="22"/>
      <c r="W23" s="22"/>
      <c r="X23" s="22"/>
      <c r="Y23" s="24"/>
    </row>
    <row r="24" spans="1:25" s="58" customFormat="1" ht="24.95" customHeight="1" thickTop="1" x14ac:dyDescent="0.25">
      <c r="A24" s="22"/>
      <c r="B24" s="212"/>
      <c r="C24" s="215"/>
      <c r="D24" s="22"/>
      <c r="E24" s="349" t="s">
        <v>25</v>
      </c>
      <c r="F24" s="158" t="str">
        <f>Dashboard!F24</f>
        <v>Netzwerk Infrastruktur</v>
      </c>
      <c r="G24" s="175">
        <v>1</v>
      </c>
      <c r="H24" s="22"/>
      <c r="I24" s="289"/>
      <c r="J24" s="290"/>
      <c r="K24" s="291">
        <v>125000</v>
      </c>
      <c r="L24" s="266">
        <f t="shared" si="0"/>
        <v>125000</v>
      </c>
      <c r="M24" s="22"/>
      <c r="N24" s="22"/>
      <c r="O24" s="22"/>
      <c r="P24" s="22"/>
      <c r="Q24" s="22"/>
      <c r="R24" s="22"/>
      <c r="S24" s="22"/>
      <c r="T24" s="22"/>
      <c r="U24" s="22"/>
      <c r="V24" s="22"/>
      <c r="W24" s="22"/>
      <c r="X24" s="22"/>
      <c r="Y24" s="24"/>
    </row>
    <row r="25" spans="1:25" s="58" customFormat="1" ht="24" customHeight="1" x14ac:dyDescent="0.25">
      <c r="A25" s="22"/>
      <c r="B25" s="214"/>
      <c r="C25" s="409"/>
      <c r="D25" s="22"/>
      <c r="E25" s="347"/>
      <c r="F25" s="158" t="str">
        <f>Dashboard!F25</f>
        <v>IT Infrastruktur</v>
      </c>
      <c r="G25" s="176">
        <v>1</v>
      </c>
      <c r="H25" s="24"/>
      <c r="I25" s="283"/>
      <c r="J25" s="284">
        <v>325000</v>
      </c>
      <c r="K25" s="285">
        <v>125000</v>
      </c>
      <c r="L25" s="258">
        <f t="shared" si="0"/>
        <v>450000</v>
      </c>
      <c r="M25" s="22"/>
      <c r="N25" s="22"/>
      <c r="O25" s="22"/>
      <c r="P25" s="22"/>
      <c r="Q25" s="22"/>
      <c r="R25" s="22"/>
      <c r="S25" s="22"/>
      <c r="T25" s="22"/>
      <c r="U25" s="22"/>
      <c r="V25" s="22"/>
      <c r="W25" s="22"/>
      <c r="X25" s="22"/>
      <c r="Y25" s="24"/>
    </row>
    <row r="26" spans="1:25" s="58" customFormat="1" ht="27.95" customHeight="1" x14ac:dyDescent="0.25">
      <c r="A26" s="22"/>
      <c r="B26" s="214"/>
      <c r="C26" s="409"/>
      <c r="D26" s="22"/>
      <c r="E26" s="347"/>
      <c r="F26" s="158" t="str">
        <f>Dashboard!F26</f>
        <v>AV Infrastruktur</v>
      </c>
      <c r="G26" s="176">
        <v>1</v>
      </c>
      <c r="H26" s="24"/>
      <c r="I26" s="283"/>
      <c r="J26" s="284">
        <v>1750000</v>
      </c>
      <c r="K26" s="285">
        <v>50000</v>
      </c>
      <c r="L26" s="258">
        <f t="shared" si="0"/>
        <v>1800000</v>
      </c>
      <c r="M26" s="22"/>
      <c r="N26" s="22"/>
      <c r="O26" s="22"/>
      <c r="P26" s="22"/>
      <c r="Q26" s="22"/>
      <c r="R26" s="22"/>
      <c r="S26" s="22"/>
      <c r="T26" s="22"/>
      <c r="U26" s="22"/>
      <c r="V26" s="22"/>
      <c r="W26" s="22"/>
      <c r="X26" s="22"/>
      <c r="Y26" s="24"/>
    </row>
    <row r="27" spans="1:25" s="58" customFormat="1" ht="27.95" customHeight="1" x14ac:dyDescent="0.25">
      <c r="A27" s="22"/>
      <c r="B27" s="214"/>
      <c r="C27" s="409"/>
      <c r="D27" s="22"/>
      <c r="E27" s="347"/>
      <c r="F27" s="158" t="str">
        <f>Dashboard!F27</f>
        <v>&lt; Infrastruktur &gt;</v>
      </c>
      <c r="G27" s="177">
        <v>1</v>
      </c>
      <c r="H27" s="25"/>
      <c r="I27" s="283"/>
      <c r="J27" s="284"/>
      <c r="K27" s="285"/>
      <c r="L27" s="258">
        <f t="shared" si="0"/>
        <v>0</v>
      </c>
      <c r="M27" s="22"/>
      <c r="N27" s="22"/>
      <c r="O27" s="22"/>
      <c r="P27" s="22"/>
      <c r="Q27" s="22"/>
      <c r="R27" s="22"/>
      <c r="S27" s="22"/>
      <c r="T27" s="22"/>
      <c r="U27" s="22"/>
      <c r="V27" s="22"/>
      <c r="W27" s="22"/>
      <c r="X27" s="22"/>
      <c r="Y27" s="24"/>
    </row>
    <row r="28" spans="1:25" ht="24.95" customHeight="1" thickBot="1" x14ac:dyDescent="0.25">
      <c r="A28" s="11"/>
      <c r="B28" s="214"/>
      <c r="C28" s="409"/>
      <c r="D28" s="11"/>
      <c r="E28" s="350"/>
      <c r="F28" s="158" t="str">
        <f>Dashboard!F28</f>
        <v>Andere nicht-raumspezifische Elemente</v>
      </c>
      <c r="G28" s="176">
        <v>1</v>
      </c>
      <c r="H28" s="22"/>
      <c r="I28" s="283"/>
      <c r="J28" s="284"/>
      <c r="K28" s="285"/>
      <c r="L28" s="258">
        <f t="shared" si="0"/>
        <v>0</v>
      </c>
      <c r="M28" s="11"/>
      <c r="N28" s="11"/>
      <c r="O28" s="11"/>
      <c r="P28" s="11"/>
      <c r="Q28" s="11"/>
      <c r="R28" s="11"/>
      <c r="S28" s="11"/>
      <c r="T28" s="11"/>
      <c r="U28" s="11"/>
      <c r="V28" s="11"/>
      <c r="W28" s="11"/>
      <c r="X28" s="11"/>
      <c r="Y28" s="47"/>
    </row>
    <row r="29" spans="1:25" s="59" customFormat="1" ht="29.1" customHeight="1" thickBot="1" x14ac:dyDescent="0.3">
      <c r="A29" s="26"/>
      <c r="B29" s="18"/>
      <c r="C29" s="20"/>
      <c r="D29" s="26"/>
      <c r="E29" s="22"/>
      <c r="F29" s="26"/>
      <c r="G29" s="234" t="s">
        <v>32</v>
      </c>
      <c r="H29" s="27"/>
      <c r="I29" s="292">
        <f>SUM(I14:I28)</f>
        <v>2395000</v>
      </c>
      <c r="J29" s="293">
        <f>SUM(J14:J28)</f>
        <v>7000000</v>
      </c>
      <c r="K29" s="294">
        <f>SUM(K14:K28)</f>
        <v>8600000</v>
      </c>
      <c r="L29" s="270">
        <f>SUM(L14:L28)</f>
        <v>17995000</v>
      </c>
      <c r="M29" s="26"/>
      <c r="N29" s="26"/>
      <c r="O29" s="26"/>
      <c r="P29" s="26"/>
      <c r="Q29" s="26"/>
      <c r="R29" s="26"/>
      <c r="S29" s="26"/>
      <c r="T29" s="26"/>
      <c r="U29" s="26"/>
      <c r="V29" s="26"/>
      <c r="W29" s="26"/>
      <c r="X29" s="26"/>
      <c r="Y29" s="50"/>
    </row>
    <row r="30" spans="1:25" x14ac:dyDescent="0.2">
      <c r="A30" s="11"/>
      <c r="B30" s="14"/>
      <c r="C30" s="11"/>
      <c r="D30" s="11"/>
      <c r="E30" s="11"/>
      <c r="F30" s="11"/>
      <c r="G30" s="11"/>
      <c r="H30" s="11"/>
      <c r="I30" s="11"/>
      <c r="J30" s="11"/>
      <c r="K30" s="11"/>
      <c r="L30" s="11"/>
      <c r="M30" s="11"/>
      <c r="N30" s="11"/>
      <c r="O30" s="11"/>
      <c r="P30" s="11"/>
      <c r="Q30" s="11"/>
      <c r="R30" s="11"/>
      <c r="S30" s="11"/>
      <c r="T30" s="11"/>
      <c r="U30" s="11"/>
      <c r="V30" s="11"/>
      <c r="W30" s="11"/>
      <c r="X30" s="11"/>
      <c r="Y30" s="47"/>
    </row>
    <row r="31" spans="1:25" x14ac:dyDescent="0.2">
      <c r="A31" s="11"/>
      <c r="B31" s="14"/>
      <c r="C31" s="11"/>
      <c r="D31" s="11"/>
      <c r="E31" s="22"/>
      <c r="F31" s="22"/>
      <c r="G31" s="22"/>
      <c r="H31" s="22"/>
      <c r="I31" s="22"/>
      <c r="J31" s="22"/>
      <c r="K31" s="22"/>
      <c r="L31" s="22"/>
      <c r="M31" s="11"/>
      <c r="N31" s="11"/>
      <c r="O31" s="11"/>
      <c r="P31" s="11"/>
      <c r="Q31" s="11"/>
      <c r="R31" s="11"/>
      <c r="S31" s="11"/>
      <c r="T31" s="11"/>
      <c r="U31" s="11"/>
      <c r="V31" s="11"/>
      <c r="W31" s="11"/>
      <c r="X31" s="11"/>
      <c r="Y31" s="47"/>
    </row>
    <row r="32" spans="1:25" x14ac:dyDescent="0.2">
      <c r="A32" s="11"/>
      <c r="B32" s="14"/>
      <c r="C32" s="20"/>
      <c r="D32" s="11"/>
      <c r="E32" s="22"/>
      <c r="F32" s="11"/>
      <c r="G32" s="11"/>
      <c r="H32" s="28"/>
      <c r="I32" s="28"/>
      <c r="J32" s="28"/>
      <c r="K32" s="28"/>
      <c r="L32" s="28"/>
      <c r="M32" s="11"/>
      <c r="N32" s="11"/>
      <c r="O32" s="11"/>
      <c r="P32" s="11"/>
      <c r="Q32" s="11"/>
      <c r="R32" s="11"/>
      <c r="S32" s="11"/>
      <c r="T32" s="11"/>
      <c r="U32" s="11"/>
      <c r="V32" s="11"/>
      <c r="W32" s="11"/>
      <c r="X32" s="11"/>
      <c r="Y32" s="47"/>
    </row>
    <row r="33" spans="1:25" x14ac:dyDescent="0.2">
      <c r="A33" s="33"/>
      <c r="B33" s="44"/>
      <c r="C33" s="33"/>
      <c r="D33" s="33"/>
      <c r="E33" s="33"/>
      <c r="F33" s="45"/>
      <c r="G33" s="45"/>
      <c r="H33" s="46"/>
      <c r="I33" s="33"/>
      <c r="J33" s="33"/>
      <c r="K33" s="33"/>
      <c r="L33" s="33"/>
      <c r="M33" s="33"/>
      <c r="N33" s="33"/>
      <c r="O33" s="33"/>
      <c r="P33" s="33"/>
      <c r="Q33" s="33"/>
      <c r="R33" s="33"/>
      <c r="S33" s="33"/>
      <c r="T33" s="33"/>
      <c r="U33" s="33"/>
      <c r="V33" s="33"/>
      <c r="W33" s="33"/>
      <c r="X33" s="33"/>
      <c r="Y33" s="34"/>
    </row>
    <row r="34" spans="1:25" x14ac:dyDescent="0.2">
      <c r="F34" s="56"/>
      <c r="G34" s="56"/>
      <c r="H34" s="60"/>
    </row>
    <row r="35" spans="1:25" x14ac:dyDescent="0.2">
      <c r="F35" s="56"/>
      <c r="G35" s="56"/>
      <c r="H35" s="60"/>
    </row>
    <row r="36" spans="1:25" x14ac:dyDescent="0.2">
      <c r="F36" s="56"/>
      <c r="G36" s="56"/>
    </row>
    <row r="37" spans="1:25" x14ac:dyDescent="0.2">
      <c r="F37" s="60"/>
      <c r="G37" s="60"/>
      <c r="H37" s="60"/>
    </row>
  </sheetData>
  <sheetProtection sheet="1" formatCells="0" formatColumns="0" formatRows="0" selectLockedCells="1"/>
  <mergeCells count="14">
    <mergeCell ref="B2:I2"/>
    <mergeCell ref="B4:F4"/>
    <mergeCell ref="N4:U4"/>
    <mergeCell ref="B5:F5"/>
    <mergeCell ref="B7:C7"/>
    <mergeCell ref="I12:L12"/>
    <mergeCell ref="N12:X12"/>
    <mergeCell ref="C14:C22"/>
    <mergeCell ref="E14:E23"/>
    <mergeCell ref="E24:E28"/>
    <mergeCell ref="C25:C28"/>
    <mergeCell ref="C10:C12"/>
    <mergeCell ref="F9:F10"/>
    <mergeCell ref="G9:G10"/>
  </mergeCells>
  <conditionalFormatting sqref="I14:I28">
    <cfRule type="cellIs" dxfId="3" priority="4" operator="equal">
      <formula>0</formula>
    </cfRule>
  </conditionalFormatting>
  <conditionalFormatting sqref="J14:J28">
    <cfRule type="cellIs" dxfId="2" priority="3" operator="equal">
      <formula>0</formula>
    </cfRule>
  </conditionalFormatting>
  <conditionalFormatting sqref="K14:K28">
    <cfRule type="cellIs" dxfId="1" priority="2" operator="equal">
      <formula>0</formula>
    </cfRule>
  </conditionalFormatting>
  <conditionalFormatting sqref="L14:L28">
    <cfRule type="cellIs" dxfId="0" priority="1" operator="equal">
      <formula>0</formula>
    </cfRule>
  </conditionalFormatting>
  <pageMargins left="0.75" right="0.75" top="1" bottom="1" header="0.5" footer="0.5"/>
  <pageSetup orientation="portrait" horizontalDpi="4294967292" verticalDpi="4294967292"/>
  <ignoredErrors>
    <ignoredError sqref="L15 L14 J23 L18 L17 L16 I29:K29 F14:F28 J24 L25 L26 J19 J20 J21 J22 J27" unlockedFormula="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WILLKOMMEN</vt:lpstr>
      <vt:lpstr>Dashboard</vt:lpstr>
      <vt:lpstr>Raum</vt:lpstr>
      <vt:lpstr>Technik</vt:lpstr>
      <vt:lpstr>Personal</vt:lpstr>
      <vt:lpstr>Grobe Kostenschätzung</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2012-06-18T18:50:33Z</dcterms:created>
  <dcterms:modified xsi:type="dcterms:W3CDTF">2021-09-15T10:47:20Z</dcterms:modified>
</cp:coreProperties>
</file>