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SHIVAM\Downloads\"/>
    </mc:Choice>
  </mc:AlternateContent>
  <xr:revisionPtr revIDLastSave="0" documentId="13_ncr:1_{366A9C91-0FCF-42A7-A03E-4FB9A5C28A7B}" xr6:coauthVersionLast="47" xr6:coauthVersionMax="47" xr10:uidLastSave="{00000000-0000-0000-0000-000000000000}"/>
  <bookViews>
    <workbookView xWindow="-110" yWindow="-110" windowWidth="25820" windowHeight="13900" tabRatio="500" firstSheet="2" activeTab="2" xr2:uid="{00000000-000D-0000-FFFF-FFFF00000000}"/>
  </bookViews>
  <sheets>
    <sheet name="Historical ERP" sheetId="1" r:id="rId1"/>
    <sheet name="ERPsinceNov16Chart" sheetId="6" r:id="rId2"/>
    <sheet name="Since Nov 2016" sheetId="5" r:id="rId3"/>
    <sheet name="Just2022ERP" sheetId="9" r:id="rId4"/>
    <sheet name="ERPin2022 &amp; 2023" sheetId="10" r:id="rId5"/>
    <sheet name="Just 2022" sheetId="8" r:id="rId6"/>
    <sheet name="Comparative Numbers" sheetId="4" r:id="rId7"/>
  </sheets>
  <externalReferences>
    <externalReference r:id="rId8"/>
    <externalReference r:id="rId9"/>
  </externalReferences>
  <calcPr calcId="191029" iterate="1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0" i="5" l="1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82" i="1"/>
  <c r="N181" i="1"/>
  <c r="N180" i="1"/>
  <c r="N179" i="1"/>
  <c r="N178" i="1"/>
  <c r="N177" i="1"/>
  <c r="N21" i="8"/>
  <c r="F33" i="5"/>
  <c r="E33" i="5"/>
  <c r="D33" i="5"/>
  <c r="E27" i="5"/>
  <c r="D27" i="5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F119" i="1"/>
  <c r="E119" i="1"/>
  <c r="D119" i="1"/>
  <c r="N118" i="1"/>
  <c r="N117" i="1"/>
  <c r="N116" i="1"/>
  <c r="N115" i="1"/>
  <c r="N114" i="1"/>
  <c r="N113" i="1"/>
  <c r="E113" i="1"/>
  <c r="D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G32" i="1"/>
  <c r="E32" i="1"/>
  <c r="N31" i="1"/>
  <c r="E31" i="1"/>
  <c r="N30" i="1"/>
  <c r="N29" i="1"/>
  <c r="E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14" i="4" l="1"/>
  <c r="C13" i="4"/>
  <c r="C11" i="4"/>
  <c r="F11" i="4" s="1"/>
  <c r="C12" i="4"/>
  <c r="C14" i="4" s="1"/>
  <c r="D13" i="4"/>
  <c r="D5" i="4" s="1"/>
  <c r="D12" i="4"/>
  <c r="D4" i="4" s="1"/>
  <c r="D11" i="4"/>
  <c r="G11" i="4" s="1"/>
  <c r="D9" i="4"/>
  <c r="D3" i="4" s="1"/>
  <c r="E9" i="4"/>
  <c r="E15" i="4" s="1"/>
  <c r="C9" i="4"/>
  <c r="F9" i="4" s="1"/>
  <c r="G10" i="4"/>
  <c r="F10" i="4"/>
  <c r="F3" i="4"/>
  <c r="C4" i="4"/>
  <c r="C5" i="4"/>
  <c r="C6" i="4" s="1"/>
  <c r="E3" i="4"/>
  <c r="C3" i="4"/>
  <c r="C2" i="4"/>
  <c r="G5" i="4"/>
  <c r="G4" i="4"/>
  <c r="E5" i="4"/>
  <c r="F5" i="4"/>
  <c r="E4" i="4"/>
  <c r="F4" i="4"/>
  <c r="F6" i="4" s="1"/>
  <c r="D2" i="4"/>
  <c r="G3" i="4"/>
  <c r="H4" i="4" l="1"/>
  <c r="E6" i="4"/>
  <c r="G6" i="4"/>
  <c r="G9" i="4"/>
  <c r="C15" i="4"/>
  <c r="D15" i="4"/>
  <c r="D14" i="4"/>
  <c r="H5" i="4"/>
  <c r="D6" i="4"/>
  <c r="H6" i="4" l="1"/>
</calcChain>
</file>

<file path=xl/sharedStrings.xml><?xml version="1.0" encoding="utf-8"?>
<sst xmlns="http://schemas.openxmlformats.org/spreadsheetml/2006/main" count="189" uniqueCount="54">
  <si>
    <t>ERP (T12m)</t>
  </si>
  <si>
    <t>ERP (Smoothed)</t>
  </si>
  <si>
    <t>CF (Trailing 12 month)</t>
  </si>
  <si>
    <t>Normalized Cash flow = Average CF yield over last 10 years * Index level at start of quarter</t>
  </si>
  <si>
    <t>Adjusted cash flows and expected growth rate</t>
  </si>
  <si>
    <t>Notes</t>
  </si>
  <si>
    <t>Adjusted cash flows</t>
  </si>
  <si>
    <t>Adjusted growth rate &amp; cash flows</t>
  </si>
  <si>
    <t>Updated cash flows, growth rate</t>
  </si>
  <si>
    <t>Updated cash flows</t>
  </si>
  <si>
    <t>Updated growth rate</t>
  </si>
  <si>
    <t>Updated cash flow</t>
  </si>
  <si>
    <t>ERP (Normalized)</t>
  </si>
  <si>
    <t>ERP (Net Cash Yield)</t>
  </si>
  <si>
    <t>Updated cash flow, growth rate</t>
  </si>
  <si>
    <t>ERP (T12 m with sustainable payout)</t>
  </si>
  <si>
    <t>Updated normalized and ten-year yield numbers</t>
  </si>
  <si>
    <t>Updated cash flow, growth</t>
  </si>
  <si>
    <t>Risk free Rate</t>
  </si>
  <si>
    <t>ERP</t>
  </si>
  <si>
    <t>Expected Return on Stocks</t>
  </si>
  <si>
    <t>Change</t>
  </si>
  <si>
    <t>Dividends + Buybacks</t>
  </si>
  <si>
    <t>Updated cash flow, growth, annualized numbers</t>
  </si>
  <si>
    <t>Riskfree Rate</t>
  </si>
  <si>
    <t>Equity Risk Premium</t>
  </si>
  <si>
    <t>S&amp;P 500</t>
  </si>
  <si>
    <t>Cash Yield on Index</t>
  </si>
  <si>
    <t>Earnings</t>
  </si>
  <si>
    <t>% Change vs 10 yrs ago</t>
  </si>
  <si>
    <t>% Change vs 5 yrs ago</t>
  </si>
  <si>
    <t>Updated growth</t>
  </si>
  <si>
    <t>Updated cash flows, Added COVID version.</t>
  </si>
  <si>
    <t>Updated cash flows, growth rates</t>
  </si>
  <si>
    <t>Major readjustment of base year earnings, growth rates</t>
  </si>
  <si>
    <t>Updated growth rates</t>
  </si>
  <si>
    <t>Expected Annual Return</t>
  </si>
  <si>
    <t>Ended</t>
  </si>
  <si>
    <t>Start of month</t>
    <phoneticPr fontId="2" type="noConversion"/>
  </si>
  <si>
    <t>S&amp;P 500</t>
    <phoneticPr fontId="2" type="noConversion"/>
  </si>
  <si>
    <t>T.Bond Rate</t>
    <phoneticPr fontId="2" type="noConversion"/>
  </si>
  <si>
    <t>Ten-year average CF</t>
  </si>
  <si>
    <t>Normalized CF</t>
  </si>
  <si>
    <t>Expected growth rate</t>
    <phoneticPr fontId="2" type="noConversion"/>
  </si>
  <si>
    <t>ERP (Covid Adjusted)</t>
  </si>
  <si>
    <t>Expected Return</t>
  </si>
  <si>
    <t>84,88</t>
  </si>
  <si>
    <t>Updated growth estimates</t>
  </si>
  <si>
    <t>Update earnings, cash flows and growth</t>
  </si>
  <si>
    <t>Start of month</t>
    <phoneticPr fontId="1" type="noConversion"/>
  </si>
  <si>
    <t>S&amp;P 500</t>
    <phoneticPr fontId="1" type="noConversion"/>
  </si>
  <si>
    <t>T.Bond Rate</t>
    <phoneticPr fontId="1" type="noConversion"/>
  </si>
  <si>
    <t>Expected growth rate</t>
    <phoneticPr fontId="1" type="noConversion"/>
  </si>
  <si>
    <t>Updated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</si>
</sst>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8">
    <font>
      <sz val="10"/>
      <name val="Verdana"/>
    </font>
    <font>
      <sz val="12"/>
      <name val="Calibri"/>
      <family val="2"/>
    </font>
    <font>
      <sz val="12"/>
      <name val="Calibri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rgb="FF000000"/>
      <name val="Genev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0" fontId="0" fillId="0" borderId="6" xfId="0" applyBorder="1"/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5" fontId="3" fillId="0" borderId="9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/>
    <xf numFmtId="0" fontId="4" fillId="0" borderId="11" xfId="0" applyFont="1" applyBorder="1"/>
    <xf numFmtId="15" fontId="3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0" fontId="0" fillId="2" borderId="1" xfId="1" applyNumberFormat="1" applyFont="1" applyFill="1" applyBorder="1" applyAlignment="1">
      <alignment horizontal="center"/>
    </xf>
    <xf numFmtId="10" fontId="0" fillId="2" borderId="18" xfId="1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3" fillId="0" borderId="13" xfId="0" applyFont="1" applyBorder="1"/>
    <xf numFmtId="0" fontId="4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5" fontId="3" fillId="0" borderId="19" xfId="0" applyNumberFormat="1" applyFont="1" applyBorder="1" applyAlignment="1">
      <alignment horizontal="center"/>
    </xf>
    <xf numFmtId="15" fontId="3" fillId="0" borderId="21" xfId="0" applyNumberFormat="1" applyFont="1" applyBorder="1" applyAlignment="1">
      <alignment horizontal="center"/>
    </xf>
    <xf numFmtId="1" fontId="4" fillId="2" borderId="18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5" fontId="3" fillId="2" borderId="20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/>
    <xf numFmtId="1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0" fontId="7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0" fontId="0" fillId="0" borderId="0" xfId="0" applyAlignment="1" applyProtection="1">
      <alignment horizontal="center" wrapText="1"/>
      <protection locked="0"/>
    </xf>
    <xf numFmtId="2" fontId="0" fillId="0" borderId="0" xfId="0" applyNumberFormat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2" fontId="0" fillId="0" borderId="0" xfId="1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14" fontId="7" fillId="0" borderId="2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/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 wrapText="1"/>
      <protection locked="0"/>
    </xf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</font>
      <numFmt numFmtId="164" formatCode="m/d/yy;@"/>
      <alignment horizontal="center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auto="1"/>
        </bottom>
      </border>
    </dxf>
    <dxf>
      <alignment horizontal="center" vertical="bottom" textRotation="0" wrapText="1" indent="0" justifyLastLine="0" shrinkToFit="0" readingOrder="0"/>
      <protection locked="0" hidden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</dxf>
    <dxf>
      <numFmt numFmtId="165" formatCode="m/d/yy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8" defaultTableStyle="TableStyleMedium9" defaultPivotStyle="PivotStyleMedium4">
    <tableStyle name="PivotTable Style 1" table="0" count="0" xr9:uid="{018F2FE1-5FBC-3942-B21E-16B7E62D92C9}"/>
    <tableStyle name="Table Style 1" pivot="0" count="0" xr9:uid="{00000000-0011-0000-FFFF-FFFF00000000}"/>
    <tableStyle name="Table Style 10" pivot="0" count="0" xr9:uid="{2D22397C-787C-FC4E-B9E1-C903D0A80F3D}"/>
    <tableStyle name="Table Style 11" pivot="0" count="0" xr9:uid="{BE2D715D-E8F2-504C-A912-1D9991A7BE25}"/>
    <tableStyle name="Table Style 12" pivot="0" count="0" xr9:uid="{38BB385A-A526-C94C-BC44-EDB793984306}"/>
    <tableStyle name="Table Style 13" pivot="0" count="0" xr9:uid="{5C41E3C9-316F-6A4D-B92A-8DAFA211FDC6}"/>
    <tableStyle name="Table Style 14" pivot="0" count="0" xr9:uid="{74A6B2F9-463A-2A48-80DA-58916C023275}"/>
    <tableStyle name="Table Style 15" pivot="0" count="0" xr9:uid="{89B31E6B-3C8E-8847-90E8-EFD44D1A9611}"/>
    <tableStyle name="Table Style 16" pivot="0" count="0" xr9:uid="{ECEDFAEB-254E-2D4B-9C9D-86BB161004D4}"/>
    <tableStyle name="Table Style 17" pivot="0" count="0" xr9:uid="{8093E2AA-C353-014F-83D2-4D8B5A52300F}"/>
    <tableStyle name="Table Style 2" pivot="0" count="0" xr9:uid="{00000000-0011-0000-FFFF-FFFF01000000}"/>
    <tableStyle name="Table Style 3" pivot="0" count="0" xr9:uid="{00000000-0011-0000-FFFF-FFFF02000000}"/>
    <tableStyle name="Table Style 4" pivot="0" count="0" xr9:uid="{00000000-0011-0000-FFFF-FFFF03000000}"/>
    <tableStyle name="Table Style 5" pivot="0" count="0" xr9:uid="{00000000-0011-0000-FFFF-FFFF04000000}"/>
    <tableStyle name="Table Style 6" pivot="0" count="0" xr9:uid="{20039CFD-0746-9F43-B3A2-1BB544262DD4}"/>
    <tableStyle name="Table Style 7" pivot="0" count="0" xr9:uid="{46488603-429B-5D4D-B084-7C2C72FABC47}"/>
    <tableStyle name="Table Style 8" pivot="0" count="0" xr9:uid="{CF45657F-3F0C-3146-A3C4-BEEB37602030}"/>
    <tableStyle name="Table Style 9" pivot="0" count="0" xr9:uid="{CBBA97F9-04B1-E244-9C62-E550F275133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Equity Risk Premium &amp; T.Bond Rates: Nov 1, 2015 - September 1,</a:t>
            </a:r>
            <a:r>
              <a:rPr lang="en-US" baseline="0"/>
              <a:t>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'Since Nov 2016'!$H$34</c:f>
              <c:strCache>
                <c:ptCount val="1"/>
                <c:pt idx="0">
                  <c:v>4.99%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shade val="61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'Since Nov 2016'!$A$2:$A$95</c:f>
              <c:numCache>
                <c:formatCode>m/d/yy;@</c:formatCode>
                <c:ptCount val="94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41790</c:v>
                </c:pt>
                <c:pt idx="32">
                  <c:v>41820</c:v>
                </c:pt>
                <c:pt idx="33">
                  <c:v>41851</c:v>
                </c:pt>
                <c:pt idx="34">
                  <c:v>41882</c:v>
                </c:pt>
                <c:pt idx="35">
                  <c:v>41912</c:v>
                </c:pt>
                <c:pt idx="36">
                  <c:v>41943</c:v>
                </c:pt>
                <c:pt idx="37">
                  <c:v>41973</c:v>
                </c:pt>
                <c:pt idx="38">
                  <c:v>42004</c:v>
                </c:pt>
                <c:pt idx="39">
                  <c:v>42035</c:v>
                </c:pt>
                <c:pt idx="40">
                  <c:v>42063</c:v>
                </c:pt>
                <c:pt idx="41">
                  <c:v>42094</c:v>
                </c:pt>
                <c:pt idx="42">
                  <c:v>42124</c:v>
                </c:pt>
                <c:pt idx="43">
                  <c:v>42155</c:v>
                </c:pt>
                <c:pt idx="44">
                  <c:v>42185</c:v>
                </c:pt>
                <c:pt idx="45">
                  <c:v>42216</c:v>
                </c:pt>
                <c:pt idx="46">
                  <c:v>42247</c:v>
                </c:pt>
                <c:pt idx="47">
                  <c:v>42277</c:v>
                </c:pt>
                <c:pt idx="48">
                  <c:v>42308</c:v>
                </c:pt>
                <c:pt idx="49">
                  <c:v>42338</c:v>
                </c:pt>
                <c:pt idx="50">
                  <c:v>42369</c:v>
                </c:pt>
                <c:pt idx="51">
                  <c:v>42400</c:v>
                </c:pt>
                <c:pt idx="52">
                  <c:v>42429</c:v>
                </c:pt>
                <c:pt idx="53">
                  <c:v>42460</c:v>
                </c:pt>
                <c:pt idx="54">
                  <c:v>42490</c:v>
                </c:pt>
                <c:pt idx="55">
                  <c:v>42521</c:v>
                </c:pt>
                <c:pt idx="56">
                  <c:v>42551</c:v>
                </c:pt>
                <c:pt idx="57">
                  <c:v>42582</c:v>
                </c:pt>
                <c:pt idx="58">
                  <c:v>42613</c:v>
                </c:pt>
                <c:pt idx="59">
                  <c:v>42643</c:v>
                </c:pt>
                <c:pt idx="60">
                  <c:v>42674</c:v>
                </c:pt>
                <c:pt idx="61">
                  <c:v>42704</c:v>
                </c:pt>
                <c:pt idx="62">
                  <c:v>42735</c:v>
                </c:pt>
                <c:pt idx="63">
                  <c:v>42766</c:v>
                </c:pt>
                <c:pt idx="64">
                  <c:v>42794</c:v>
                </c:pt>
                <c:pt idx="65">
                  <c:v>42825</c:v>
                </c:pt>
                <c:pt idx="66">
                  <c:v>42855</c:v>
                </c:pt>
                <c:pt idx="67">
                  <c:v>42886</c:v>
                </c:pt>
                <c:pt idx="68">
                  <c:v>42916</c:v>
                </c:pt>
                <c:pt idx="69">
                  <c:v>42947</c:v>
                </c:pt>
                <c:pt idx="70">
                  <c:v>42978</c:v>
                </c:pt>
                <c:pt idx="71">
                  <c:v>43008</c:v>
                </c:pt>
                <c:pt idx="72">
                  <c:v>43039</c:v>
                </c:pt>
                <c:pt idx="73">
                  <c:v>43069</c:v>
                </c:pt>
                <c:pt idx="74">
                  <c:v>43100</c:v>
                </c:pt>
                <c:pt idx="75">
                  <c:v>43131</c:v>
                </c:pt>
                <c:pt idx="76">
                  <c:v>43159</c:v>
                </c:pt>
                <c:pt idx="77">
                  <c:v>43190</c:v>
                </c:pt>
                <c:pt idx="78">
                  <c:v>43220</c:v>
                </c:pt>
                <c:pt idx="79">
                  <c:v>43251</c:v>
                </c:pt>
                <c:pt idx="80">
                  <c:v>43281</c:v>
                </c:pt>
                <c:pt idx="81">
                  <c:v>43312</c:v>
                </c:pt>
                <c:pt idx="82">
                  <c:v>43343</c:v>
                </c:pt>
                <c:pt idx="83">
                  <c:v>43373</c:v>
                </c:pt>
                <c:pt idx="84">
                  <c:v>43404</c:v>
                </c:pt>
                <c:pt idx="85">
                  <c:v>43434</c:v>
                </c:pt>
                <c:pt idx="86">
                  <c:v>43465</c:v>
                </c:pt>
                <c:pt idx="87">
                  <c:v>43496</c:v>
                </c:pt>
                <c:pt idx="88">
                  <c:v>43524</c:v>
                </c:pt>
                <c:pt idx="89">
                  <c:v>43555</c:v>
                </c:pt>
                <c:pt idx="90">
                  <c:v>43585</c:v>
                </c:pt>
                <c:pt idx="91">
                  <c:v>43616</c:v>
                </c:pt>
                <c:pt idx="92">
                  <c:v>43646</c:v>
                </c:pt>
                <c:pt idx="93">
                  <c:v>43555</c:v>
                </c:pt>
              </c:numCache>
            </c:numRef>
          </c:cat>
          <c:val>
            <c:numRef>
              <c:f>'Since Nov 2016'!$C$2:$C$95</c:f>
              <c:numCache>
                <c:formatCode>0.00%</c:formatCode>
                <c:ptCount val="94"/>
                <c:pt idx="0">
                  <c:v>2.1499999999999998E-2</c:v>
                </c:pt>
                <c:pt idx="1">
                  <c:v>2.2099999999999998E-2</c:v>
                </c:pt>
                <c:pt idx="2">
                  <c:v>2.2700000000000001E-2</c:v>
                </c:pt>
                <c:pt idx="3">
                  <c:v>1.9199999999999998E-2</c:v>
                </c:pt>
                <c:pt idx="4">
                  <c:v>1.7399999999999999E-2</c:v>
                </c:pt>
                <c:pt idx="5">
                  <c:v>1.77E-2</c:v>
                </c:pt>
                <c:pt idx="6">
                  <c:v>1.83E-2</c:v>
                </c:pt>
                <c:pt idx="7">
                  <c:v>1.83E-2</c:v>
                </c:pt>
                <c:pt idx="8">
                  <c:v>1.47E-2</c:v>
                </c:pt>
                <c:pt idx="9">
                  <c:v>1.4500000000000001E-2</c:v>
                </c:pt>
                <c:pt idx="10">
                  <c:v>1.5900000000000001E-2</c:v>
                </c:pt>
                <c:pt idx="11">
                  <c:v>1.6E-2</c:v>
                </c:pt>
                <c:pt idx="12">
                  <c:v>1.84E-2</c:v>
                </c:pt>
                <c:pt idx="13">
                  <c:v>2.3900000000000001E-2</c:v>
                </c:pt>
                <c:pt idx="14">
                  <c:v>2.4500000000000001E-2</c:v>
                </c:pt>
                <c:pt idx="15">
                  <c:v>2.47E-2</c:v>
                </c:pt>
                <c:pt idx="16">
                  <c:v>2.3900000000000001E-2</c:v>
                </c:pt>
                <c:pt idx="17">
                  <c:v>2.3900000000000001E-2</c:v>
                </c:pt>
                <c:pt idx="18">
                  <c:v>2.3E-2</c:v>
                </c:pt>
                <c:pt idx="19">
                  <c:v>2.2100000000000002E-2</c:v>
                </c:pt>
                <c:pt idx="20">
                  <c:v>2.3E-2</c:v>
                </c:pt>
                <c:pt idx="21">
                  <c:v>2.3E-2</c:v>
                </c:pt>
                <c:pt idx="22">
                  <c:v>2.12E-2</c:v>
                </c:pt>
                <c:pt idx="23">
                  <c:v>2.3300000000000001E-2</c:v>
                </c:pt>
                <c:pt idx="24">
                  <c:v>2.3699999999999999E-2</c:v>
                </c:pt>
                <c:pt idx="25">
                  <c:v>2.4199999999999999E-2</c:v>
                </c:pt>
                <c:pt idx="26">
                  <c:v>2.41E-2</c:v>
                </c:pt>
                <c:pt idx="27">
                  <c:v>2.7400000000000001E-2</c:v>
                </c:pt>
                <c:pt idx="28">
                  <c:v>2.87E-2</c:v>
                </c:pt>
                <c:pt idx="29">
                  <c:v>2.7400000000000001E-2</c:v>
                </c:pt>
                <c:pt idx="30">
                  <c:v>2.9499999999999998E-2</c:v>
                </c:pt>
                <c:pt idx="31">
                  <c:v>2.87E-2</c:v>
                </c:pt>
                <c:pt idx="32">
                  <c:v>2.8500000000000001E-2</c:v>
                </c:pt>
                <c:pt idx="33">
                  <c:v>2.9600000000000001E-2</c:v>
                </c:pt>
                <c:pt idx="34">
                  <c:v>2.86E-2</c:v>
                </c:pt>
                <c:pt idx="35">
                  <c:v>3.0700000000000002E-2</c:v>
                </c:pt>
                <c:pt idx="36">
                  <c:v>3.1600000000000003E-2</c:v>
                </c:pt>
                <c:pt idx="37">
                  <c:v>2.9899999999999999E-2</c:v>
                </c:pt>
                <c:pt idx="38">
                  <c:v>2.6800000000000001E-2</c:v>
                </c:pt>
                <c:pt idx="39">
                  <c:v>2.63E-2</c:v>
                </c:pt>
                <c:pt idx="40">
                  <c:v>2.7199999999999998E-2</c:v>
                </c:pt>
                <c:pt idx="41">
                  <c:v>2.4E-2</c:v>
                </c:pt>
                <c:pt idx="42">
                  <c:v>2.5100000000000001E-2</c:v>
                </c:pt>
                <c:pt idx="43">
                  <c:v>2.1399999999999999E-2</c:v>
                </c:pt>
                <c:pt idx="44">
                  <c:v>0.02</c:v>
                </c:pt>
                <c:pt idx="45">
                  <c:v>2.0199999999999999E-2</c:v>
                </c:pt>
                <c:pt idx="46">
                  <c:v>1.4999999999999999E-2</c:v>
                </c:pt>
                <c:pt idx="47">
                  <c:v>1.67E-2</c:v>
                </c:pt>
                <c:pt idx="48">
                  <c:v>1.6799999999999999E-2</c:v>
                </c:pt>
                <c:pt idx="49">
                  <c:v>1.78E-2</c:v>
                </c:pt>
                <c:pt idx="50">
                  <c:v>1.9199999999999998E-2</c:v>
                </c:pt>
                <c:pt idx="51">
                  <c:v>1.5100000000000001E-2</c:v>
                </c:pt>
                <c:pt idx="52">
                  <c:v>1.1299999999999999E-2</c:v>
                </c:pt>
                <c:pt idx="53">
                  <c:v>6.7999999999999996E-3</c:v>
                </c:pt>
                <c:pt idx="54">
                  <c:v>6.4000000000000003E-3</c:v>
                </c:pt>
                <c:pt idx="55">
                  <c:v>6.6E-3</c:v>
                </c:pt>
                <c:pt idx="56">
                  <c:v>6.6E-3</c:v>
                </c:pt>
                <c:pt idx="57">
                  <c:v>5.4999999999999997E-3</c:v>
                </c:pt>
                <c:pt idx="58">
                  <c:v>7.1999999999999998E-3</c:v>
                </c:pt>
                <c:pt idx="59">
                  <c:v>6.8999999999999999E-3</c:v>
                </c:pt>
                <c:pt idx="60">
                  <c:v>8.8000000000000005E-3</c:v>
                </c:pt>
                <c:pt idx="61">
                  <c:v>8.3999999999999995E-3</c:v>
                </c:pt>
                <c:pt idx="62">
                  <c:v>9.2999999999999992E-3</c:v>
                </c:pt>
                <c:pt idx="63">
                  <c:v>1.11E-2</c:v>
                </c:pt>
                <c:pt idx="64">
                  <c:v>1.43E-2</c:v>
                </c:pt>
                <c:pt idx="65">
                  <c:v>1.7500000000000002E-2</c:v>
                </c:pt>
                <c:pt idx="66">
                  <c:v>1.6299999999999999E-2</c:v>
                </c:pt>
                <c:pt idx="67">
                  <c:v>1.5800000000000002E-2</c:v>
                </c:pt>
                <c:pt idx="68">
                  <c:v>1.47E-2</c:v>
                </c:pt>
                <c:pt idx="69">
                  <c:v>1.23E-2</c:v>
                </c:pt>
                <c:pt idx="70">
                  <c:v>1.3100000000000001E-2</c:v>
                </c:pt>
                <c:pt idx="71">
                  <c:v>1.52E-2</c:v>
                </c:pt>
                <c:pt idx="72">
                  <c:v>1.5599999999999999E-2</c:v>
                </c:pt>
                <c:pt idx="73">
                  <c:v>1.4500000000000001E-2</c:v>
                </c:pt>
                <c:pt idx="74">
                  <c:v>1.5100000000000001E-2</c:v>
                </c:pt>
                <c:pt idx="75">
                  <c:v>1.7899999999999999E-2</c:v>
                </c:pt>
                <c:pt idx="76">
                  <c:v>1.83E-2</c:v>
                </c:pt>
                <c:pt idx="77">
                  <c:v>2.3300000000000001E-2</c:v>
                </c:pt>
                <c:pt idx="78">
                  <c:v>2.8899999999999999E-2</c:v>
                </c:pt>
                <c:pt idx="79">
                  <c:v>2.86E-2</c:v>
                </c:pt>
                <c:pt idx="80">
                  <c:v>3.0200000000000001E-2</c:v>
                </c:pt>
                <c:pt idx="81">
                  <c:v>2.6499999999999999E-2</c:v>
                </c:pt>
                <c:pt idx="82">
                  <c:v>3.1899999999999998E-2</c:v>
                </c:pt>
                <c:pt idx="83">
                  <c:v>3.8199999999999998E-2</c:v>
                </c:pt>
                <c:pt idx="84">
                  <c:v>4.0500000000000001E-2</c:v>
                </c:pt>
                <c:pt idx="85">
                  <c:v>3.61E-2</c:v>
                </c:pt>
                <c:pt idx="86">
                  <c:v>3.8800000000000001E-2</c:v>
                </c:pt>
                <c:pt idx="87">
                  <c:v>3.5200000000000002E-2</c:v>
                </c:pt>
                <c:pt idx="88">
                  <c:v>3.9199999999999999E-2</c:v>
                </c:pt>
                <c:pt idx="89">
                  <c:v>3.4700000000000002E-2</c:v>
                </c:pt>
                <c:pt idx="90">
                  <c:v>3.4200000000000001E-2</c:v>
                </c:pt>
                <c:pt idx="91">
                  <c:v>3.6400000000000002E-2</c:v>
                </c:pt>
                <c:pt idx="92">
                  <c:v>3.8100000000000002E-2</c:v>
                </c:pt>
                <c:pt idx="93">
                  <c:v>3.4700000000000002E-2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2-F648-A44F-DDD0A03F256F}"/>
            </c:ext>
          </c:extLst>
        </c:ser>
        <c:ser>
          <c:idx val="7"/>
          <c:order val="1"/>
          <c:tx>
            <c:strRef>
              <c:f>'Since Nov 2016'!$I$1</c:f>
              <c:strCache>
                <c:ptCount val="1"/>
                <c:pt idx="0">
                  <c:v>ERP (T12m)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4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'Since Nov 2016'!$A$2:$A$95</c:f>
              <c:numCache>
                <c:formatCode>m/d/yy;@</c:formatCode>
                <c:ptCount val="94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41790</c:v>
                </c:pt>
                <c:pt idx="32">
                  <c:v>41820</c:v>
                </c:pt>
                <c:pt idx="33">
                  <c:v>41851</c:v>
                </c:pt>
                <c:pt idx="34">
                  <c:v>41882</c:v>
                </c:pt>
                <c:pt idx="35">
                  <c:v>41912</c:v>
                </c:pt>
                <c:pt idx="36">
                  <c:v>41943</c:v>
                </c:pt>
                <c:pt idx="37">
                  <c:v>41973</c:v>
                </c:pt>
                <c:pt idx="38">
                  <c:v>42004</c:v>
                </c:pt>
                <c:pt idx="39">
                  <c:v>42035</c:v>
                </c:pt>
                <c:pt idx="40">
                  <c:v>42063</c:v>
                </c:pt>
                <c:pt idx="41">
                  <c:v>42094</c:v>
                </c:pt>
                <c:pt idx="42">
                  <c:v>42124</c:v>
                </c:pt>
                <c:pt idx="43">
                  <c:v>42155</c:v>
                </c:pt>
                <c:pt idx="44">
                  <c:v>42185</c:v>
                </c:pt>
                <c:pt idx="45">
                  <c:v>42216</c:v>
                </c:pt>
                <c:pt idx="46">
                  <c:v>42247</c:v>
                </c:pt>
                <c:pt idx="47">
                  <c:v>42277</c:v>
                </c:pt>
                <c:pt idx="48">
                  <c:v>42308</c:v>
                </c:pt>
                <c:pt idx="49">
                  <c:v>42338</c:v>
                </c:pt>
                <c:pt idx="50">
                  <c:v>42369</c:v>
                </c:pt>
                <c:pt idx="51">
                  <c:v>42400</c:v>
                </c:pt>
                <c:pt idx="52">
                  <c:v>42429</c:v>
                </c:pt>
                <c:pt idx="53">
                  <c:v>42460</c:v>
                </c:pt>
                <c:pt idx="54">
                  <c:v>42490</c:v>
                </c:pt>
                <c:pt idx="55">
                  <c:v>42521</c:v>
                </c:pt>
                <c:pt idx="56">
                  <c:v>42551</c:v>
                </c:pt>
                <c:pt idx="57">
                  <c:v>42582</c:v>
                </c:pt>
                <c:pt idx="58">
                  <c:v>42613</c:v>
                </c:pt>
                <c:pt idx="59">
                  <c:v>42643</c:v>
                </c:pt>
                <c:pt idx="60">
                  <c:v>42674</c:v>
                </c:pt>
                <c:pt idx="61">
                  <c:v>42704</c:v>
                </c:pt>
                <c:pt idx="62">
                  <c:v>42735</c:v>
                </c:pt>
                <c:pt idx="63">
                  <c:v>42766</c:v>
                </c:pt>
                <c:pt idx="64">
                  <c:v>42794</c:v>
                </c:pt>
                <c:pt idx="65">
                  <c:v>42825</c:v>
                </c:pt>
                <c:pt idx="66">
                  <c:v>42855</c:v>
                </c:pt>
                <c:pt idx="67">
                  <c:v>42886</c:v>
                </c:pt>
                <c:pt idx="68">
                  <c:v>42916</c:v>
                </c:pt>
                <c:pt idx="69">
                  <c:v>42947</c:v>
                </c:pt>
                <c:pt idx="70">
                  <c:v>42978</c:v>
                </c:pt>
                <c:pt idx="71">
                  <c:v>43008</c:v>
                </c:pt>
                <c:pt idx="72">
                  <c:v>43039</c:v>
                </c:pt>
                <c:pt idx="73">
                  <c:v>43069</c:v>
                </c:pt>
                <c:pt idx="74">
                  <c:v>43100</c:v>
                </c:pt>
                <c:pt idx="75">
                  <c:v>43131</c:v>
                </c:pt>
                <c:pt idx="76">
                  <c:v>43159</c:v>
                </c:pt>
                <c:pt idx="77">
                  <c:v>43190</c:v>
                </c:pt>
                <c:pt idx="78">
                  <c:v>43220</c:v>
                </c:pt>
                <c:pt idx="79">
                  <c:v>43251</c:v>
                </c:pt>
                <c:pt idx="80">
                  <c:v>43281</c:v>
                </c:pt>
                <c:pt idx="81">
                  <c:v>43312</c:v>
                </c:pt>
                <c:pt idx="82">
                  <c:v>43343</c:v>
                </c:pt>
                <c:pt idx="83">
                  <c:v>43373</c:v>
                </c:pt>
                <c:pt idx="84">
                  <c:v>43404</c:v>
                </c:pt>
                <c:pt idx="85">
                  <c:v>43434</c:v>
                </c:pt>
                <c:pt idx="86">
                  <c:v>43465</c:v>
                </c:pt>
                <c:pt idx="87">
                  <c:v>43496</c:v>
                </c:pt>
                <c:pt idx="88">
                  <c:v>43524</c:v>
                </c:pt>
                <c:pt idx="89">
                  <c:v>43555</c:v>
                </c:pt>
                <c:pt idx="90">
                  <c:v>43585</c:v>
                </c:pt>
                <c:pt idx="91">
                  <c:v>43616</c:v>
                </c:pt>
                <c:pt idx="92">
                  <c:v>43646</c:v>
                </c:pt>
                <c:pt idx="93">
                  <c:v>43555</c:v>
                </c:pt>
              </c:numCache>
            </c:numRef>
          </c:cat>
          <c:val>
            <c:numRef>
              <c:f>'Since Nov 2016'!$I$2:$I$95</c:f>
              <c:numCache>
                <c:formatCode>0.00%</c:formatCode>
                <c:ptCount val="94"/>
                <c:pt idx="0">
                  <c:v>6.1199999999999997E-2</c:v>
                </c:pt>
                <c:pt idx="1">
                  <c:v>6.1100000000000002E-2</c:v>
                </c:pt>
                <c:pt idx="2">
                  <c:v>6.1199999999999997E-2</c:v>
                </c:pt>
                <c:pt idx="3">
                  <c:v>6.4699999999999994E-2</c:v>
                </c:pt>
                <c:pt idx="4">
                  <c:v>6.5100000000000005E-2</c:v>
                </c:pt>
                <c:pt idx="5">
                  <c:v>6.2400000000000004E-2</c:v>
                </c:pt>
                <c:pt idx="6">
                  <c:v>6.2199999999999998E-2</c:v>
                </c:pt>
                <c:pt idx="7">
                  <c:v>6.1200000000000004E-2</c:v>
                </c:pt>
                <c:pt idx="8">
                  <c:v>6.2699999999999992E-2</c:v>
                </c:pt>
                <c:pt idx="9">
                  <c:v>6.0600000000000001E-2</c:v>
                </c:pt>
                <c:pt idx="10">
                  <c:v>6.0599999999999994E-2</c:v>
                </c:pt>
                <c:pt idx="11">
                  <c:v>6.1600000000000002E-2</c:v>
                </c:pt>
                <c:pt idx="12">
                  <c:v>6.2600000000000003E-2</c:v>
                </c:pt>
                <c:pt idx="13">
                  <c:v>6.0199999999999997E-2</c:v>
                </c:pt>
                <c:pt idx="14">
                  <c:v>5.6899999999999999E-2</c:v>
                </c:pt>
                <c:pt idx="15">
                  <c:v>5.5899999999999998E-2</c:v>
                </c:pt>
                <c:pt idx="16">
                  <c:v>5.3900000000000003E-2</c:v>
                </c:pt>
                <c:pt idx="17">
                  <c:v>5.3800000000000001E-2</c:v>
                </c:pt>
                <c:pt idx="18">
                  <c:v>5.3400000000000003E-2</c:v>
                </c:pt>
                <c:pt idx="19">
                  <c:v>5.2900000000000003E-2</c:v>
                </c:pt>
                <c:pt idx="20">
                  <c:v>5.1299999999999998E-2</c:v>
                </c:pt>
                <c:pt idx="21">
                  <c:v>5.0299999999999997E-2</c:v>
                </c:pt>
                <c:pt idx="22">
                  <c:v>5.04E-2</c:v>
                </c:pt>
                <c:pt idx="23">
                  <c:v>4.9200000000000001E-2</c:v>
                </c:pt>
                <c:pt idx="24">
                  <c:v>4.8099999999999997E-2</c:v>
                </c:pt>
                <c:pt idx="25">
                  <c:v>4.6800000000000001E-2</c:v>
                </c:pt>
                <c:pt idx="26">
                  <c:v>5.0799999999999998E-2</c:v>
                </c:pt>
                <c:pt idx="27">
                  <c:v>4.7800000000000002E-2</c:v>
                </c:pt>
                <c:pt idx="28">
                  <c:v>4.9599999999999998E-2</c:v>
                </c:pt>
                <c:pt idx="29">
                  <c:v>5.1900000000000002E-2</c:v>
                </c:pt>
                <c:pt idx="30">
                  <c:v>5.16E-2</c:v>
                </c:pt>
                <c:pt idx="31">
                  <c:v>5.0599999999999999E-2</c:v>
                </c:pt>
                <c:pt idx="32">
                  <c:v>5.3699999999999998E-2</c:v>
                </c:pt>
                <c:pt idx="33">
                  <c:v>5.1799999999999999E-2</c:v>
                </c:pt>
                <c:pt idx="34">
                  <c:v>5.04E-2</c:v>
                </c:pt>
                <c:pt idx="35">
                  <c:v>5.3800000000000001E-2</c:v>
                </c:pt>
                <c:pt idx="36">
                  <c:v>5.7599999999999998E-2</c:v>
                </c:pt>
                <c:pt idx="37">
                  <c:v>5.6800000000000003E-2</c:v>
                </c:pt>
                <c:pt idx="38">
                  <c:v>5.96E-2</c:v>
                </c:pt>
                <c:pt idx="39">
                  <c:v>5.5300000000000002E-2</c:v>
                </c:pt>
                <c:pt idx="40">
                  <c:v>5.3600000000000002E-2</c:v>
                </c:pt>
                <c:pt idx="41">
                  <c:v>5.7500000000000002E-2</c:v>
                </c:pt>
                <c:pt idx="42">
                  <c:v>5.62E-2</c:v>
                </c:pt>
                <c:pt idx="43">
                  <c:v>5.9299999999999999E-2</c:v>
                </c:pt>
                <c:pt idx="44">
                  <c:v>5.67E-2</c:v>
                </c:pt>
                <c:pt idx="45">
                  <c:v>5.5899999999999998E-2</c:v>
                </c:pt>
                <c:pt idx="46">
                  <c:v>5.7500000000000002E-2</c:v>
                </c:pt>
                <c:pt idx="47">
                  <c:v>5.5500000000000001E-2</c:v>
                </c:pt>
                <c:pt idx="48">
                  <c:v>5.4399999999999997E-2</c:v>
                </c:pt>
                <c:pt idx="49">
                  <c:v>5.2499999999999998E-2</c:v>
                </c:pt>
                <c:pt idx="50">
                  <c:v>5.1999999999999998E-2</c:v>
                </c:pt>
                <c:pt idx="51">
                  <c:v>5.2400000000000002E-2</c:v>
                </c:pt>
                <c:pt idx="52">
                  <c:v>5.6899999999999999E-2</c:v>
                </c:pt>
                <c:pt idx="53">
                  <c:v>6.1600000000000002E-2</c:v>
                </c:pt>
                <c:pt idx="54">
                  <c:v>5.6500000000000002E-2</c:v>
                </c:pt>
                <c:pt idx="55">
                  <c:v>5.45E-2</c:v>
                </c:pt>
                <c:pt idx="56">
                  <c:v>5.3699999999999998E-2</c:v>
                </c:pt>
                <c:pt idx="57">
                  <c:v>5.0999999999999997E-2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4.8500000000000001E-2</c:v>
                </c:pt>
                <c:pt idx="61">
                  <c:v>4.4900000000000002E-2</c:v>
                </c:pt>
                <c:pt idx="62">
                  <c:v>4.2000000000000003E-2</c:v>
                </c:pt>
                <c:pt idx="63">
                  <c:v>4.7600000000000003E-2</c:v>
                </c:pt>
                <c:pt idx="64">
                  <c:v>4.6300000000000001E-2</c:v>
                </c:pt>
                <c:pt idx="65">
                  <c:v>4.1399999999999999E-2</c:v>
                </c:pt>
                <c:pt idx="66">
                  <c:v>3.9899999999999998E-2</c:v>
                </c:pt>
                <c:pt idx="67">
                  <c:v>4.1000000000000002E-2</c:v>
                </c:pt>
                <c:pt idx="68">
                  <c:v>3.9600000000000003E-2</c:v>
                </c:pt>
                <c:pt idx="69">
                  <c:v>3.9100000000000003E-2</c:v>
                </c:pt>
                <c:pt idx="70">
                  <c:v>4.2099999999999999E-2</c:v>
                </c:pt>
                <c:pt idx="71">
                  <c:v>4.87E-2</c:v>
                </c:pt>
                <c:pt idx="72">
                  <c:v>4.58E-2</c:v>
                </c:pt>
                <c:pt idx="73">
                  <c:v>4.7899999999999998E-2</c:v>
                </c:pt>
                <c:pt idx="74">
                  <c:v>4.24E-2</c:v>
                </c:pt>
                <c:pt idx="75">
                  <c:v>4.5600000000000002E-2</c:v>
                </c:pt>
                <c:pt idx="76">
                  <c:v>4.7500000000000001E-2</c:v>
                </c:pt>
                <c:pt idx="77">
                  <c:v>4.7300000000000002E-2</c:v>
                </c:pt>
                <c:pt idx="78">
                  <c:v>5.1400000000000001E-2</c:v>
                </c:pt>
                <c:pt idx="79">
                  <c:v>5.0700000000000002E-2</c:v>
                </c:pt>
                <c:pt idx="80">
                  <c:v>6.0100000000000001E-2</c:v>
                </c:pt>
                <c:pt idx="81">
                  <c:v>5.4199999999999998E-2</c:v>
                </c:pt>
                <c:pt idx="82">
                  <c:v>5.45E-2</c:v>
                </c:pt>
                <c:pt idx="83">
                  <c:v>6.2100000000000002E-2</c:v>
                </c:pt>
                <c:pt idx="84">
                  <c:v>5.4800000000000001E-2</c:v>
                </c:pt>
                <c:pt idx="85">
                  <c:v>5.2600000000000001E-2</c:v>
                </c:pt>
                <c:pt idx="86">
                  <c:v>5.9400000000000001E-2</c:v>
                </c:pt>
                <c:pt idx="87">
                  <c:v>5.5399999999999998E-2</c:v>
                </c:pt>
                <c:pt idx="88">
                  <c:v>5.5800000000000002E-2</c:v>
                </c:pt>
                <c:pt idx="89">
                  <c:v>5.4399999999999997E-2</c:v>
                </c:pt>
                <c:pt idx="90">
                  <c:v>5.2999999999999999E-2</c:v>
                </c:pt>
                <c:pt idx="91">
                  <c:v>5.2499999999999998E-2</c:v>
                </c:pt>
                <c:pt idx="92">
                  <c:v>0.05</c:v>
                </c:pt>
                <c:pt idx="93">
                  <c:v>5.4399999999999997E-2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2-F648-A44F-DDD0A03F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49768"/>
        <c:axId val="2118853112"/>
      </c:areaChart>
      <c:dateAx>
        <c:axId val="2118849768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53112"/>
        <c:crossesAt val="0"/>
        <c:auto val="0"/>
        <c:lblOffset val="100"/>
        <c:baseTimeUnit val="months"/>
        <c:majorUnit val="1"/>
        <c:majorTimeUnit val="months"/>
      </c:dateAx>
      <c:valAx>
        <c:axId val="21188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ERP  &amp; Risk free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9768"/>
        <c:crossesAt val="42309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'Just 2022'!$B$1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2022'!$B$2:$B$14</c:f>
              <c:numCache>
                <c:formatCode>General</c:formatCode>
                <c:ptCount val="13"/>
                <c:pt idx="0" formatCode="0">
                  <c:v>4766</c:v>
                </c:pt>
                <c:pt idx="1">
                  <c:v>4515</c:v>
                </c:pt>
                <c:pt idx="2">
                  <c:v>4374</c:v>
                </c:pt>
                <c:pt idx="3" formatCode="0">
                  <c:v>4530</c:v>
                </c:pt>
                <c:pt idx="4">
                  <c:v>4132</c:v>
                </c:pt>
                <c:pt idx="5" formatCode="0">
                  <c:v>4132</c:v>
                </c:pt>
                <c:pt idx="6">
                  <c:v>3785</c:v>
                </c:pt>
                <c:pt idx="7" formatCode="0">
                  <c:v>4130</c:v>
                </c:pt>
                <c:pt idx="8" formatCode="0">
                  <c:v>3955</c:v>
                </c:pt>
                <c:pt idx="9" formatCode="0">
                  <c:v>3596</c:v>
                </c:pt>
                <c:pt idx="10" formatCode="0">
                  <c:v>3872</c:v>
                </c:pt>
                <c:pt idx="11" formatCode="0">
                  <c:v>4080</c:v>
                </c:pt>
                <c:pt idx="12" formatCode="0">
                  <c:v>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5-E143-BF1F-F0A3E207F521}"/>
            </c:ext>
          </c:extLst>
        </c:ser>
        <c:ser>
          <c:idx val="1"/>
          <c:order val="1"/>
          <c:tx>
            <c:strRef>
              <c:f>'Just 2022'!$C$1</c:f>
              <c:strCache>
                <c:ptCount val="1"/>
                <c:pt idx="0">
                  <c:v>T.Bond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2022'!$C$2:$C$14</c:f>
              <c:numCache>
                <c:formatCode>0.00%</c:formatCode>
                <c:ptCount val="13"/>
                <c:pt idx="0">
                  <c:v>1.5100000000000001E-2</c:v>
                </c:pt>
                <c:pt idx="1">
                  <c:v>1.7899999999999999E-2</c:v>
                </c:pt>
                <c:pt idx="2">
                  <c:v>1.83E-2</c:v>
                </c:pt>
                <c:pt idx="3">
                  <c:v>2.3300000000000001E-2</c:v>
                </c:pt>
                <c:pt idx="4">
                  <c:v>2.8899999999999999E-2</c:v>
                </c:pt>
                <c:pt idx="5">
                  <c:v>2.86E-2</c:v>
                </c:pt>
                <c:pt idx="6">
                  <c:v>3.0200000000000001E-2</c:v>
                </c:pt>
                <c:pt idx="7">
                  <c:v>2.6499999999999999E-2</c:v>
                </c:pt>
                <c:pt idx="8">
                  <c:v>3.1899999999999998E-2</c:v>
                </c:pt>
                <c:pt idx="9">
                  <c:v>3.8199999999999998E-2</c:v>
                </c:pt>
                <c:pt idx="10">
                  <c:v>4.0500000000000001E-2</c:v>
                </c:pt>
                <c:pt idx="11">
                  <c:v>3.61E-2</c:v>
                </c:pt>
                <c:pt idx="12">
                  <c:v>3.8800000000000001E-2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5-E143-BF1F-F0A3E207F521}"/>
            </c:ext>
          </c:extLst>
        </c:ser>
        <c:ser>
          <c:idx val="2"/>
          <c:order val="2"/>
          <c:tx>
            <c:strRef>
              <c:f>'Just 2022'!$D$1</c:f>
              <c:strCache>
                <c:ptCount val="1"/>
                <c:pt idx="0">
                  <c:v>Ten-year average 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2022'!$D$2:$D$14</c:f>
              <c:numCache>
                <c:formatCode>General</c:formatCode>
                <c:ptCount val="13"/>
                <c:pt idx="0">
                  <c:v>231.8</c:v>
                </c:pt>
                <c:pt idx="1">
                  <c:v>23.18</c:v>
                </c:pt>
                <c:pt idx="2">
                  <c:v>231.8</c:v>
                </c:pt>
                <c:pt idx="3">
                  <c:v>210.4</c:v>
                </c:pt>
                <c:pt idx="4">
                  <c:v>210.4</c:v>
                </c:pt>
                <c:pt idx="5">
                  <c:v>210.4</c:v>
                </c:pt>
                <c:pt idx="6">
                  <c:v>175.8</c:v>
                </c:pt>
                <c:pt idx="7">
                  <c:v>175.8</c:v>
                </c:pt>
                <c:pt idx="8">
                  <c:v>175.8</c:v>
                </c:pt>
                <c:pt idx="9">
                  <c:v>166.5</c:v>
                </c:pt>
                <c:pt idx="10">
                  <c:v>166.5</c:v>
                </c:pt>
                <c:pt idx="11">
                  <c:v>166.5</c:v>
                </c:pt>
                <c:pt idx="12">
                  <c:v>179.21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5-E143-BF1F-F0A3E207F521}"/>
            </c:ext>
          </c:extLst>
        </c:ser>
        <c:ser>
          <c:idx val="3"/>
          <c:order val="3"/>
          <c:tx>
            <c:strRef>
              <c:f>'Just 2022'!$E$1</c:f>
              <c:strCache>
                <c:ptCount val="1"/>
                <c:pt idx="0">
                  <c:v>CF (Trailing 12 month)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2022'!$E$2:$E$14</c:f>
              <c:numCache>
                <c:formatCode>0.00</c:formatCode>
                <c:ptCount val="13"/>
                <c:pt idx="0">
                  <c:v>147.24</c:v>
                </c:pt>
                <c:pt idx="1">
                  <c:v>147.24</c:v>
                </c:pt>
                <c:pt idx="2">
                  <c:v>147.24</c:v>
                </c:pt>
                <c:pt idx="3">
                  <c:v>165.26</c:v>
                </c:pt>
                <c:pt idx="4">
                  <c:v>165.26</c:v>
                </c:pt>
                <c:pt idx="5">
                  <c:v>165.26</c:v>
                </c:pt>
                <c:pt idx="6">
                  <c:v>191.83</c:v>
                </c:pt>
                <c:pt idx="7">
                  <c:v>191.83</c:v>
                </c:pt>
                <c:pt idx="8">
                  <c:v>191.83</c:v>
                </c:pt>
                <c:pt idx="9">
                  <c:v>183.6</c:v>
                </c:pt>
                <c:pt idx="10">
                  <c:v>183.6</c:v>
                </c:pt>
                <c:pt idx="11">
                  <c:v>183.6</c:v>
                </c:pt>
                <c:pt idx="12">
                  <c:v>181.66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5-E143-BF1F-F0A3E207F521}"/>
            </c:ext>
          </c:extLst>
        </c:ser>
        <c:ser>
          <c:idx val="4"/>
          <c:order val="4"/>
          <c:tx>
            <c:strRef>
              <c:f>'Just 2022'!$F$1</c:f>
              <c:strCache>
                <c:ptCount val="1"/>
                <c:pt idx="0">
                  <c:v>Normalized 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2022'!$F$2:$F$14</c:f>
              <c:numCache>
                <c:formatCode>0.00</c:formatCode>
                <c:ptCount val="13"/>
                <c:pt idx="0">
                  <c:v>113.62</c:v>
                </c:pt>
                <c:pt idx="1">
                  <c:v>113.62</c:v>
                </c:pt>
                <c:pt idx="2">
                  <c:v>113.62</c:v>
                </c:pt>
                <c:pt idx="3">
                  <c:v>126.32</c:v>
                </c:pt>
                <c:pt idx="4">
                  <c:v>126.32</c:v>
                </c:pt>
                <c:pt idx="5">
                  <c:v>126.32</c:v>
                </c:pt>
                <c:pt idx="6">
                  <c:v>126.44</c:v>
                </c:pt>
                <c:pt idx="7">
                  <c:v>126.44</c:v>
                </c:pt>
                <c:pt idx="8">
                  <c:v>126.44</c:v>
                </c:pt>
                <c:pt idx="9">
                  <c:v>126.1</c:v>
                </c:pt>
                <c:pt idx="10">
                  <c:v>126.1</c:v>
                </c:pt>
                <c:pt idx="11">
                  <c:v>126.1</c:v>
                </c:pt>
                <c:pt idx="12">
                  <c:v>147.57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5-E143-BF1F-F0A3E207F521}"/>
            </c:ext>
          </c:extLst>
        </c:ser>
        <c:ser>
          <c:idx val="5"/>
          <c:order val="5"/>
          <c:tx>
            <c:strRef>
              <c:f>'Just 2022'!$G$1</c:f>
              <c:strCache>
                <c:ptCount val="1"/>
                <c:pt idx="0">
                  <c:v>Expected 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2022'!$G$2:$G$14</c:f>
              <c:numCache>
                <c:formatCode>0.00%</c:formatCode>
                <c:ptCount val="13"/>
                <c:pt idx="0">
                  <c:v>6.4699999999999994E-2</c:v>
                </c:pt>
                <c:pt idx="1">
                  <c:v>7.1499999999999994E-2</c:v>
                </c:pt>
                <c:pt idx="2">
                  <c:v>7.17E-2</c:v>
                </c:pt>
                <c:pt idx="3">
                  <c:v>7.3700000000000002E-2</c:v>
                </c:pt>
                <c:pt idx="4">
                  <c:v>7.6700000000000004E-2</c:v>
                </c:pt>
                <c:pt idx="5">
                  <c:v>7.2999999999999995E-2</c:v>
                </c:pt>
                <c:pt idx="6">
                  <c:v>7.7899999999999997E-2</c:v>
                </c:pt>
                <c:pt idx="7">
                  <c:v>7.0699999999999999E-2</c:v>
                </c:pt>
                <c:pt idx="8">
                  <c:v>6.6199999999999995E-2</c:v>
                </c:pt>
                <c:pt idx="9">
                  <c:v>6.7199999999999996E-2</c:v>
                </c:pt>
                <c:pt idx="10">
                  <c:v>5.7500000000000002E-2</c:v>
                </c:pt>
                <c:pt idx="11">
                  <c:v>5.6599999999999998E-2</c:v>
                </c:pt>
                <c:pt idx="12">
                  <c:v>6.4100000000000004E-2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D5-E143-BF1F-F0A3E207F521}"/>
            </c:ext>
          </c:extLst>
        </c:ser>
        <c:ser>
          <c:idx val="6"/>
          <c:order val="6"/>
          <c:tx>
            <c:strRef>
              <c:f>'Just 2022'!$H$1</c:f>
              <c:strCache>
                <c:ptCount val="1"/>
                <c:pt idx="0">
                  <c:v>ERP (T12 m with sustainable payout)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2022'!$H$2:$H$14</c:f>
              <c:numCache>
                <c:formatCode>0.00%</c:formatCode>
                <c:ptCount val="13"/>
                <c:pt idx="0">
                  <c:v>4.9000000000000002E-2</c:v>
                </c:pt>
                <c:pt idx="1">
                  <c:v>5.1700000000000003E-2</c:v>
                </c:pt>
                <c:pt idx="2">
                  <c:v>5.3699999999999998E-2</c:v>
                </c:pt>
                <c:pt idx="3">
                  <c:v>0.05</c:v>
                </c:pt>
                <c:pt idx="4">
                  <c:v>5.2299999999999999E-2</c:v>
                </c:pt>
                <c:pt idx="5">
                  <c:v>5.1700000000000003E-2</c:v>
                </c:pt>
                <c:pt idx="6">
                  <c:v>5.6899999999999999E-2</c:v>
                </c:pt>
                <c:pt idx="7">
                  <c:v>5.2600000000000001E-2</c:v>
                </c:pt>
                <c:pt idx="8">
                  <c:v>5.0999999999999997E-2</c:v>
                </c:pt>
                <c:pt idx="9">
                  <c:v>5.2999999999999999E-2</c:v>
                </c:pt>
                <c:pt idx="10">
                  <c:v>4.5900000000000003E-2</c:v>
                </c:pt>
                <c:pt idx="11">
                  <c:v>4.5499999999999999E-2</c:v>
                </c:pt>
                <c:pt idx="12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D5-E143-BF1F-F0A3E207F521}"/>
            </c:ext>
          </c:extLst>
        </c:ser>
        <c:ser>
          <c:idx val="7"/>
          <c:order val="7"/>
          <c:tx>
            <c:strRef>
              <c:f>'Just 2022'!$I$1</c:f>
              <c:strCache>
                <c:ptCount val="1"/>
                <c:pt idx="0">
                  <c:v>ERP (T12m)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2022'!$I$2:$I$14</c:f>
              <c:numCache>
                <c:formatCode>0.00%</c:formatCode>
                <c:ptCount val="13"/>
                <c:pt idx="0">
                  <c:v>4.24E-2</c:v>
                </c:pt>
                <c:pt idx="1">
                  <c:v>4.5600000000000002E-2</c:v>
                </c:pt>
                <c:pt idx="2">
                  <c:v>4.7500000000000001E-2</c:v>
                </c:pt>
                <c:pt idx="3">
                  <c:v>4.7300000000000002E-2</c:v>
                </c:pt>
                <c:pt idx="4">
                  <c:v>5.1400000000000001E-2</c:v>
                </c:pt>
                <c:pt idx="5">
                  <c:v>5.0700000000000002E-2</c:v>
                </c:pt>
                <c:pt idx="6">
                  <c:v>6.0100000000000001E-2</c:v>
                </c:pt>
                <c:pt idx="7">
                  <c:v>5.4199999999999998E-2</c:v>
                </c:pt>
                <c:pt idx="8">
                  <c:v>5.45E-2</c:v>
                </c:pt>
                <c:pt idx="9">
                  <c:v>6.2100000000000002E-2</c:v>
                </c:pt>
                <c:pt idx="10">
                  <c:v>5.4800000000000001E-2</c:v>
                </c:pt>
                <c:pt idx="11">
                  <c:v>5.2600000000000001E-2</c:v>
                </c:pt>
                <c:pt idx="12">
                  <c:v>5.9400000000000001E-2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D5-E143-BF1F-F0A3E207F521}"/>
            </c:ext>
          </c:extLst>
        </c:ser>
        <c:ser>
          <c:idx val="8"/>
          <c:order val="8"/>
          <c:tx>
            <c:strRef>
              <c:f>'Just 2022'!$J$1</c:f>
              <c:strCache>
                <c:ptCount val="1"/>
                <c:pt idx="0">
                  <c:v>ERP (Smoothed)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2022'!$J$2:$J$14</c:f>
              <c:numCache>
                <c:formatCode>0.00%</c:formatCode>
                <c:ptCount val="13"/>
                <c:pt idx="0">
                  <c:v>6.6199999999999995E-2</c:v>
                </c:pt>
                <c:pt idx="1">
                  <c:v>7.1099999999999997E-2</c:v>
                </c:pt>
                <c:pt idx="2">
                  <c:v>7.3999999999999996E-2</c:v>
                </c:pt>
                <c:pt idx="3">
                  <c:v>5.9900000000000002E-2</c:v>
                </c:pt>
                <c:pt idx="4">
                  <c:v>6.5199999999999994E-2</c:v>
                </c:pt>
                <c:pt idx="5">
                  <c:v>6.4199999999999993E-2</c:v>
                </c:pt>
                <c:pt idx="6">
                  <c:v>5.8999999999999997E-2</c:v>
                </c:pt>
                <c:pt idx="7">
                  <c:v>5.33E-2</c:v>
                </c:pt>
                <c:pt idx="8">
                  <c:v>5.3499999999999999E-2</c:v>
                </c:pt>
                <c:pt idx="9">
                  <c:v>5.6399999999999999E-2</c:v>
                </c:pt>
                <c:pt idx="10">
                  <c:v>4.9700000000000001E-2</c:v>
                </c:pt>
                <c:pt idx="11">
                  <c:v>4.7800000000000002E-2</c:v>
                </c:pt>
                <c:pt idx="12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D5-E143-BF1F-F0A3E207F521}"/>
            </c:ext>
          </c:extLst>
        </c:ser>
        <c:ser>
          <c:idx val="9"/>
          <c:order val="9"/>
          <c:tx>
            <c:strRef>
              <c:f>'Just 2022'!$K$1</c:f>
              <c:strCache>
                <c:ptCount val="1"/>
                <c:pt idx="0">
                  <c:v>ERP (Normalized)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2022'!$K$2:$K$14</c:f>
              <c:numCache>
                <c:formatCode>0.00%</c:formatCode>
                <c:ptCount val="13"/>
                <c:pt idx="0">
                  <c:v>3.2899999999999999E-2</c:v>
                </c:pt>
                <c:pt idx="1">
                  <c:v>3.5299999999999998E-2</c:v>
                </c:pt>
                <c:pt idx="2">
                  <c:v>3.6799999999999999E-2</c:v>
                </c:pt>
                <c:pt idx="3">
                  <c:v>3.6299999999999999E-2</c:v>
                </c:pt>
                <c:pt idx="4">
                  <c:v>3.95E-2</c:v>
                </c:pt>
                <c:pt idx="5">
                  <c:v>3.8899999999999997E-2</c:v>
                </c:pt>
                <c:pt idx="6">
                  <c:v>4.2700000000000002E-2</c:v>
                </c:pt>
                <c:pt idx="7">
                  <c:v>3.85E-2</c:v>
                </c:pt>
                <c:pt idx="8">
                  <c:v>3.8699999999999998E-2</c:v>
                </c:pt>
                <c:pt idx="9">
                  <c:v>4.2799999999999998E-2</c:v>
                </c:pt>
                <c:pt idx="10">
                  <c:v>3.7699999999999997E-2</c:v>
                </c:pt>
                <c:pt idx="11">
                  <c:v>3.6200000000000003E-2</c:v>
                </c:pt>
                <c:pt idx="12">
                  <c:v>4.8300000000000003E-2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D5-E143-BF1F-F0A3E207F521}"/>
            </c:ext>
          </c:extLst>
        </c:ser>
        <c:ser>
          <c:idx val="10"/>
          <c:order val="10"/>
          <c:tx>
            <c:strRef>
              <c:f>'Just 2022'!$L$1</c:f>
              <c:strCache>
                <c:ptCount val="1"/>
                <c:pt idx="0">
                  <c:v>ERP (Net Cash Yield)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2022'!$L$2:$L$14</c:f>
              <c:numCache>
                <c:formatCode>0.00%</c:formatCode>
                <c:ptCount val="13"/>
                <c:pt idx="0">
                  <c:v>3.9399999999999998E-2</c:v>
                </c:pt>
                <c:pt idx="1">
                  <c:v>4.3099999999999999E-2</c:v>
                </c:pt>
                <c:pt idx="2">
                  <c:v>4.4699999999999997E-2</c:v>
                </c:pt>
                <c:pt idx="3">
                  <c:v>4.5100000000000001E-2</c:v>
                </c:pt>
                <c:pt idx="4">
                  <c:v>4.8899999999999999E-2</c:v>
                </c:pt>
                <c:pt idx="5">
                  <c:v>4.9299999999999997E-2</c:v>
                </c:pt>
                <c:pt idx="6">
                  <c:v>5.6599999999999998E-2</c:v>
                </c:pt>
                <c:pt idx="7">
                  <c:v>5.1700000000000003E-2</c:v>
                </c:pt>
                <c:pt idx="8">
                  <c:v>5.1799999999999999E-2</c:v>
                </c:pt>
                <c:pt idx="9">
                  <c:v>5.91E-2</c:v>
                </c:pt>
                <c:pt idx="10">
                  <c:v>5.2299999999999999E-2</c:v>
                </c:pt>
                <c:pt idx="11">
                  <c:v>5.0200000000000002E-2</c:v>
                </c:pt>
                <c:pt idx="12">
                  <c:v>5.6800000000000003E-2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D5-E143-BF1F-F0A3E207F521}"/>
            </c:ext>
          </c:extLst>
        </c:ser>
        <c:ser>
          <c:idx val="11"/>
          <c:order val="11"/>
          <c:tx>
            <c:strRef>
              <c:f>'Just 2022'!$M$1</c:f>
              <c:strCache>
                <c:ptCount val="1"/>
                <c:pt idx="0">
                  <c:v>ERP (Covid Adjusted)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2022'!$M$2:$M$14</c:f>
              <c:numCache>
                <c:formatCode>0.00%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D5-E143-BF1F-F0A3E207F521}"/>
            </c:ext>
          </c:extLst>
        </c:ser>
        <c:ser>
          <c:idx val="12"/>
          <c:order val="12"/>
          <c:tx>
            <c:strRef>
              <c:f>'Just 2022'!$N$1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m/d/yyyy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2022'!$N$2:$N$14</c:f>
              <c:numCache>
                <c:formatCode>0.00%</c:formatCode>
                <c:ptCount val="13"/>
                <c:pt idx="0">
                  <c:v>5.7500000000000002E-2</c:v>
                </c:pt>
                <c:pt idx="1">
                  <c:v>6.3500000000000001E-2</c:v>
                </c:pt>
                <c:pt idx="2">
                  <c:v>6.5799999999999997E-2</c:v>
                </c:pt>
                <c:pt idx="3">
                  <c:v>7.0599999999999996E-2</c:v>
                </c:pt>
                <c:pt idx="4">
                  <c:v>8.0299999999999996E-2</c:v>
                </c:pt>
                <c:pt idx="5">
                  <c:v>7.9299999999999995E-2</c:v>
                </c:pt>
                <c:pt idx="6">
                  <c:v>9.0300000000000005E-2</c:v>
                </c:pt>
                <c:pt idx="7">
                  <c:v>8.0699999999999994E-2</c:v>
                </c:pt>
                <c:pt idx="8">
                  <c:v>8.6400000000000005E-2</c:v>
                </c:pt>
                <c:pt idx="9">
                  <c:v>0.1003</c:v>
                </c:pt>
                <c:pt idx="10">
                  <c:v>9.5299999999999996E-2</c:v>
                </c:pt>
                <c:pt idx="11">
                  <c:v>8.8700000000000001E-2</c:v>
                </c:pt>
                <c:pt idx="12">
                  <c:v>9.8199999999999996E-2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D5-E143-BF1F-F0A3E207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16527"/>
        <c:axId val="1531095279"/>
      </c:lineChart>
      <c:dateAx>
        <c:axId val="1581316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95279"/>
        <c:crosses val="autoZero"/>
        <c:auto val="1"/>
        <c:lblOffset val="100"/>
        <c:baseTimeUnit val="months"/>
      </c:dateAx>
      <c:valAx>
        <c:axId val="1531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The S&amp;P 500, ERP and T.Bond Rate in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'Just 2022'!$C$1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'Just 2022'!$A$2:$A$21</c:f>
              <c:numCache>
                <c:formatCode>m/d/yyyy</c:formatCode>
                <c:ptCount val="20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  <c:pt idx="13">
                  <c:v>43496</c:v>
                </c:pt>
                <c:pt idx="14">
                  <c:v>43524</c:v>
                </c:pt>
                <c:pt idx="15">
                  <c:v>43555</c:v>
                </c:pt>
                <c:pt idx="16">
                  <c:v>43585</c:v>
                </c:pt>
                <c:pt idx="17">
                  <c:v>43616</c:v>
                </c:pt>
                <c:pt idx="18">
                  <c:v>43646</c:v>
                </c:pt>
                <c:pt idx="19">
                  <c:v>43677</c:v>
                </c:pt>
              </c:numCache>
            </c:numRef>
          </c:cat>
          <c:val>
            <c:numRef>
              <c:f>'Just 2022'!$C$2:$C$21</c:f>
              <c:numCache>
                <c:formatCode>0.00%</c:formatCode>
                <c:ptCount val="20"/>
                <c:pt idx="0">
                  <c:v>1.5100000000000001E-2</c:v>
                </c:pt>
                <c:pt idx="1">
                  <c:v>1.7899999999999999E-2</c:v>
                </c:pt>
                <c:pt idx="2">
                  <c:v>1.83E-2</c:v>
                </c:pt>
                <c:pt idx="3">
                  <c:v>2.3300000000000001E-2</c:v>
                </c:pt>
                <c:pt idx="4">
                  <c:v>2.8899999999999999E-2</c:v>
                </c:pt>
                <c:pt idx="5">
                  <c:v>2.86E-2</c:v>
                </c:pt>
                <c:pt idx="6">
                  <c:v>3.0200000000000001E-2</c:v>
                </c:pt>
                <c:pt idx="7">
                  <c:v>2.6499999999999999E-2</c:v>
                </c:pt>
                <c:pt idx="8">
                  <c:v>3.1899999999999998E-2</c:v>
                </c:pt>
                <c:pt idx="9">
                  <c:v>3.8199999999999998E-2</c:v>
                </c:pt>
                <c:pt idx="10">
                  <c:v>4.0500000000000001E-2</c:v>
                </c:pt>
                <c:pt idx="11">
                  <c:v>3.61E-2</c:v>
                </c:pt>
                <c:pt idx="12">
                  <c:v>3.8800000000000001E-2</c:v>
                </c:pt>
                <c:pt idx="13">
                  <c:v>3.5200000000000002E-2</c:v>
                </c:pt>
                <c:pt idx="14">
                  <c:v>3.9199999999999999E-2</c:v>
                </c:pt>
                <c:pt idx="15">
                  <c:v>3.4700000000000002E-2</c:v>
                </c:pt>
                <c:pt idx="16">
                  <c:v>3.4200000000000001E-2</c:v>
                </c:pt>
                <c:pt idx="17">
                  <c:v>3.6400000000000002E-2</c:v>
                </c:pt>
                <c:pt idx="18">
                  <c:v>3.8100000000000002E-2</c:v>
                </c:pt>
                <c:pt idx="19">
                  <c:v>3.9699999999999999E-2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2-694C-80EA-1C6DD45E8328}"/>
            </c:ext>
          </c:extLst>
        </c:ser>
        <c:ser>
          <c:idx val="7"/>
          <c:order val="2"/>
          <c:tx>
            <c:strRef>
              <c:f>'Just 2022'!$I$1</c:f>
              <c:strCache>
                <c:ptCount val="1"/>
                <c:pt idx="0">
                  <c:v>ERP (T12m)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'Just 2022'!$A$2:$A$21</c:f>
              <c:numCache>
                <c:formatCode>m/d/yyyy</c:formatCode>
                <c:ptCount val="20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  <c:pt idx="13">
                  <c:v>43496</c:v>
                </c:pt>
                <c:pt idx="14">
                  <c:v>43524</c:v>
                </c:pt>
                <c:pt idx="15">
                  <c:v>43555</c:v>
                </c:pt>
                <c:pt idx="16">
                  <c:v>43585</c:v>
                </c:pt>
                <c:pt idx="17">
                  <c:v>43616</c:v>
                </c:pt>
                <c:pt idx="18">
                  <c:v>43646</c:v>
                </c:pt>
                <c:pt idx="19">
                  <c:v>43677</c:v>
                </c:pt>
              </c:numCache>
            </c:numRef>
          </c:cat>
          <c:val>
            <c:numRef>
              <c:f>'Just 2022'!$I$2:$I$21</c:f>
              <c:numCache>
                <c:formatCode>0.00%</c:formatCode>
                <c:ptCount val="20"/>
                <c:pt idx="0">
                  <c:v>4.24E-2</c:v>
                </c:pt>
                <c:pt idx="1">
                  <c:v>4.5600000000000002E-2</c:v>
                </c:pt>
                <c:pt idx="2">
                  <c:v>4.7500000000000001E-2</c:v>
                </c:pt>
                <c:pt idx="3">
                  <c:v>4.7300000000000002E-2</c:v>
                </c:pt>
                <c:pt idx="4">
                  <c:v>5.1400000000000001E-2</c:v>
                </c:pt>
                <c:pt idx="5">
                  <c:v>5.0700000000000002E-2</c:v>
                </c:pt>
                <c:pt idx="6">
                  <c:v>6.0100000000000001E-2</c:v>
                </c:pt>
                <c:pt idx="7">
                  <c:v>5.4199999999999998E-2</c:v>
                </c:pt>
                <c:pt idx="8">
                  <c:v>5.45E-2</c:v>
                </c:pt>
                <c:pt idx="9">
                  <c:v>6.2100000000000002E-2</c:v>
                </c:pt>
                <c:pt idx="10">
                  <c:v>5.4800000000000001E-2</c:v>
                </c:pt>
                <c:pt idx="11">
                  <c:v>5.2600000000000001E-2</c:v>
                </c:pt>
                <c:pt idx="12">
                  <c:v>5.9400000000000001E-2</c:v>
                </c:pt>
                <c:pt idx="13">
                  <c:v>5.5399999999999998E-2</c:v>
                </c:pt>
                <c:pt idx="14">
                  <c:v>5.5800000000000002E-2</c:v>
                </c:pt>
                <c:pt idx="15">
                  <c:v>5.4399999999999997E-2</c:v>
                </c:pt>
                <c:pt idx="16">
                  <c:v>5.2999999999999999E-2</c:v>
                </c:pt>
                <c:pt idx="17">
                  <c:v>5.2499999999999998E-2</c:v>
                </c:pt>
                <c:pt idx="18">
                  <c:v>0.05</c:v>
                </c:pt>
                <c:pt idx="19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2-694C-80EA-1C6DD45E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957503"/>
        <c:axId val="1828286127"/>
      </c:barChart>
      <c:lineChart>
        <c:grouping val="standard"/>
        <c:varyColors val="0"/>
        <c:ser>
          <c:idx val="0"/>
          <c:order val="0"/>
          <c:tx>
            <c:strRef>
              <c:f>'Just 2022'!$B$1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2022'!$A$2:$A$21</c:f>
              <c:numCache>
                <c:formatCode>m/d/yyyy</c:formatCode>
                <c:ptCount val="20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  <c:pt idx="13">
                  <c:v>43496</c:v>
                </c:pt>
                <c:pt idx="14">
                  <c:v>43524</c:v>
                </c:pt>
                <c:pt idx="15">
                  <c:v>43555</c:v>
                </c:pt>
                <c:pt idx="16">
                  <c:v>43585</c:v>
                </c:pt>
                <c:pt idx="17">
                  <c:v>43616</c:v>
                </c:pt>
                <c:pt idx="18">
                  <c:v>43646</c:v>
                </c:pt>
                <c:pt idx="19">
                  <c:v>43677</c:v>
                </c:pt>
              </c:numCache>
            </c:numRef>
          </c:cat>
          <c:val>
            <c:numRef>
              <c:f>'Just 2022'!$B$2:$B$21</c:f>
              <c:numCache>
                <c:formatCode>General</c:formatCode>
                <c:ptCount val="20"/>
                <c:pt idx="0" formatCode="0">
                  <c:v>4766</c:v>
                </c:pt>
                <c:pt idx="1">
                  <c:v>4515</c:v>
                </c:pt>
                <c:pt idx="2">
                  <c:v>4374</c:v>
                </c:pt>
                <c:pt idx="3" formatCode="0">
                  <c:v>4530</c:v>
                </c:pt>
                <c:pt idx="4">
                  <c:v>4132</c:v>
                </c:pt>
                <c:pt idx="5" formatCode="0">
                  <c:v>4132</c:v>
                </c:pt>
                <c:pt idx="6">
                  <c:v>3785</c:v>
                </c:pt>
                <c:pt idx="7" formatCode="0">
                  <c:v>4130</c:v>
                </c:pt>
                <c:pt idx="8" formatCode="0">
                  <c:v>3955</c:v>
                </c:pt>
                <c:pt idx="9" formatCode="0">
                  <c:v>3596</c:v>
                </c:pt>
                <c:pt idx="10" formatCode="0">
                  <c:v>3872</c:v>
                </c:pt>
                <c:pt idx="11" formatCode="0">
                  <c:v>4080</c:v>
                </c:pt>
                <c:pt idx="12" formatCode="0">
                  <c:v>3840</c:v>
                </c:pt>
                <c:pt idx="13" formatCode="0">
                  <c:v>4077</c:v>
                </c:pt>
                <c:pt idx="14" formatCode="0">
                  <c:v>3970</c:v>
                </c:pt>
                <c:pt idx="15" formatCode="0">
                  <c:v>4109</c:v>
                </c:pt>
                <c:pt idx="16" formatCode="0">
                  <c:v>4169</c:v>
                </c:pt>
                <c:pt idx="17" formatCode="0">
                  <c:v>4180</c:v>
                </c:pt>
                <c:pt idx="18" formatCode="0">
                  <c:v>4450</c:v>
                </c:pt>
                <c:pt idx="19" formatCode="0">
                  <c:v>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694C-80EA-1C6DD45E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842240"/>
        <c:axId val="631839744"/>
      </c:lineChart>
      <c:dateAx>
        <c:axId val="1507957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86127"/>
        <c:crosses val="autoZero"/>
        <c:auto val="1"/>
        <c:lblOffset val="100"/>
        <c:baseTimeUnit val="months"/>
      </c:dateAx>
      <c:valAx>
        <c:axId val="18282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T.Bond Rate, ERP and 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7503"/>
        <c:crosses val="autoZero"/>
        <c:crossBetween val="between"/>
      </c:valAx>
      <c:valAx>
        <c:axId val="631839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2240"/>
        <c:crosses val="max"/>
        <c:crossBetween val="between"/>
      </c:valAx>
      <c:dateAx>
        <c:axId val="631842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1839744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8" workbookViewId="0"/>
  </sheetViews>
  <pageMargins left="0.75" right="0.75" top="1" bottom="1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9A5CAA-85A1-A04F-8FF1-C5089948765F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95CEE2-1A6D-EC41-BC3C-62239378FD4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7DBC-85F8-5B4B-83BA-547B79E97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0.22192</cdr:x>
      <cdr:y>0.29343</cdr:y>
    </cdr:from>
    <cdr:to>
      <cdr:x>0.62329</cdr:x>
      <cdr:y>0.40025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98CD3-4DB3-4F4A-8C61-63AB3E2CE30B}"/>
            </a:ext>
          </a:extLst>
        </cdr:cNvPr>
        <cdr:cNvSpPr txBox="1"/>
      </cdr:nvSpPr>
      <cdr:spPr>
        <a:xfrm xmlns:a="http://schemas.openxmlformats.org/drawingml/2006/main">
          <a:off x="1905000" y="1705093"/>
          <a:ext cx="3445463" cy="623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0.20054</cdr:x>
      <cdr:y>0.05981</cdr:y>
    </cdr:from>
    <cdr:to>
      <cdr:x>0.95528</cdr:x>
      <cdr:y>0.21383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4EB8E6B-98A0-724C-8136-89B3CB38F073}"/>
            </a:ext>
          </a:extLst>
        </cdr:cNvPr>
        <cdr:cNvSpPr txBox="1"/>
      </cdr:nvSpPr>
      <cdr:spPr>
        <a:xfrm xmlns:a="http://schemas.openxmlformats.org/drawingml/2006/main">
          <a:off x="1740370" y="376277"/>
          <a:ext cx="6549868" cy="96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The</a:t>
          </a:r>
          <a:r>
            <a:rPr lang="en-US" sz="1400" baseline="0">
              <a:solidFill>
                <a:schemeClr val="bg1"/>
              </a:solidFill>
            </a:rPr>
            <a:t> cumulative value is the expected return on stocks. </a:t>
          </a:r>
        </a:p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On Sept 1, 2013: ERP = 5.62%, T. Bond Rate =2.79%, Exp Return on stocks = 8.41%</a:t>
          </a:r>
        </a:p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On Sept 1, 2022: ERP= 5.45% , T. Bond Rate = 3.19% , Exp Return on stocks =8.64%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bg1"/>
              </a:solidFill>
            </a:rPr>
            <a:t>On  Sept 1, 2023: ERP = 4.90%, T. Bond Rate =4.11%, Exp Return on stocks =9.01%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7EF5-F903-2325-273C-E048BE64F3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0A832-3DC4-5793-7A8C-80A3EB4B0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0.12696</cdr:x>
      <cdr:y>0.06677</cdr:y>
    </cdr:from>
    <cdr:to>
      <cdr:x>0.23241</cdr:x>
      <cdr:y>0.22552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016F14-6F5F-D522-C98F-DB699F69D04B}"/>
            </a:ext>
          </a:extLst>
        </cdr:cNvPr>
        <cdr:cNvSpPr txBox="1"/>
      </cdr:nvSpPr>
      <cdr:spPr>
        <a:xfrm xmlns:a="http://schemas.openxmlformats.org/drawingml/2006/main">
          <a:off x="1102578" y="420221"/>
          <a:ext cx="915787" cy="999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ERP</a:t>
          </a:r>
          <a:r>
            <a:rPr lang="en-US" sz="1400"/>
            <a:t>: Implied</a:t>
          </a:r>
          <a:r>
            <a:rPr lang="en-US" sz="1400" baseline="0"/>
            <a:t> Equity Risk Premium on S&amp;P 500</a:t>
          </a:r>
        </a:p>
        <a:p xmlns:a="http://schemas.openxmlformats.org/drawingml/2006/main">
          <a:r>
            <a:rPr lang="en-US" sz="1400" b="1" baseline="0"/>
            <a:t>T. Bond Rate</a:t>
          </a:r>
          <a:r>
            <a:rPr lang="en-US" sz="1400" baseline="0"/>
            <a:t>: Ten-year Treasury Bond Rate</a:t>
          </a:r>
        </a:p>
        <a:p xmlns:a="http://schemas.openxmlformats.org/drawingml/2006/main">
          <a:r>
            <a:rPr lang="en-US" sz="1400" b="1" baseline="0"/>
            <a:t>Expected Return </a:t>
          </a:r>
          <a:r>
            <a:rPr lang="en-US" sz="1400" baseline="0"/>
            <a:t>= T. Bond Rate + ERP</a:t>
          </a:r>
          <a:endParaRPr lang="en-US" sz="1400"/>
        </a:p>
      </cdr:txBody>
    </cdr:sp>
  </cdr:relSizeAnchor>
  <cdr:relSizeAnchor xmlns:cdr="http://schemas.openxmlformats.org/drawingml/2006/chartDrawing">
    <cdr:from>
      <cdr:x>0.11247</cdr:x>
      <cdr:y>0.25758</cdr:y>
    </cdr:from>
    <cdr:to>
      <cdr:x>0.29032</cdr:x>
      <cdr:y>0.35428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E8FADD-7780-9E05-0827-BA51584A0FF3}"/>
            </a:ext>
          </a:extLst>
        </cdr:cNvPr>
        <cdr:cNvSpPr txBox="1"/>
      </cdr:nvSpPr>
      <cdr:spPr>
        <a:xfrm xmlns:a="http://schemas.openxmlformats.org/drawingml/2006/main">
          <a:off x="976785" y="1621193"/>
          <a:ext cx="1544540" cy="608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Expected</a:t>
          </a:r>
          <a:r>
            <a:rPr lang="en-US" sz="1100" baseline="0"/>
            <a:t> return at start of 2022 = 1.51% + 4.24% =</a:t>
          </a:r>
          <a:r>
            <a:rPr lang="en-US" sz="1100" b="1" baseline="0"/>
            <a:t> 5.75</a:t>
          </a:r>
          <a:r>
            <a:rPr lang="en-US" sz="1100" baseline="0"/>
            <a:t>%</a:t>
          </a:r>
          <a:endParaRPr lang="en-US" sz="1100"/>
        </a:p>
      </cdr:txBody>
    </cdr:sp>
  </cdr:relSizeAnchor>
  <cdr:relSizeAnchor xmlns:cdr="http://schemas.openxmlformats.org/drawingml/2006/chartDrawing">
    <cdr:from>
      <cdr:x>0.53381</cdr:x>
      <cdr:y>0.07692</cdr:y>
    </cdr:from>
    <cdr:to>
      <cdr:x>0.68817</cdr:x>
      <cdr:y>0.22831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BC46E22-C406-43B2-FBE9-00056930E649}"/>
            </a:ext>
          </a:extLst>
        </cdr:cNvPr>
        <cdr:cNvSpPr txBox="1"/>
      </cdr:nvSpPr>
      <cdr:spPr>
        <a:xfrm xmlns:a="http://schemas.openxmlformats.org/drawingml/2006/main">
          <a:off x="4635867" y="484144"/>
          <a:ext cx="1340604" cy="952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Expected</a:t>
          </a:r>
          <a:r>
            <a:rPr lang="en-US" sz="1100" baseline="0"/>
            <a:t> return at start of 2023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 3.88% + 5.94% = </a:t>
          </a:r>
          <a:r>
            <a:rPr lang="en-US" sz="1100" b="1" baseline="0"/>
            <a:t>9.82</a:t>
          </a:r>
          <a:r>
            <a:rPr lang="en-US" sz="1100" baseline="0"/>
            <a:t>%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0.14086</cdr:x>
      <cdr:y>0.3546</cdr:y>
    </cdr:from>
    <cdr:to>
      <cdr:x>0.16344</cdr:x>
      <cdr:y>0.41098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7B77CC7-F0B1-8EE2-7E33-5C69849D5E72}"/>
            </a:ext>
          </a:extLst>
        </cdr:cNvPr>
        <cdr:cNvCxnSpPr/>
      </cdr:nvCxnSpPr>
      <cdr:spPr>
        <a:xfrm xmlns:a="http://schemas.openxmlformats.org/drawingml/2006/main" flipH="1">
          <a:off x="1223309" y="2231838"/>
          <a:ext cx="196103" cy="354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0.58382</cdr:x>
      <cdr:y>0.19443</cdr:y>
    </cdr:from>
    <cdr:to>
      <cdr:x>0.61177</cdr:x>
      <cdr:y>0.2523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1C8545FC-60FF-0D1F-E405-B54E441E9982}"/>
            </a:ext>
          </a:extLst>
        </cdr:cNvPr>
        <cdr:cNvCxnSpPr/>
      </cdr:nvCxnSpPr>
      <cdr:spPr>
        <a:xfrm xmlns:a="http://schemas.openxmlformats.org/drawingml/2006/main">
          <a:off x="5057772" y="1220547"/>
          <a:ext cx="242137" cy="363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0.75914</cdr:x>
      <cdr:y>0.11128</cdr:y>
    </cdr:from>
    <cdr:to>
      <cdr:x>0.86443</cdr:x>
      <cdr:y>0.25656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1A9A140-C77E-284A-6813-E25A03A5F356}"/>
            </a:ext>
          </a:extLst>
        </cdr:cNvPr>
        <cdr:cNvSpPr txBox="1"/>
      </cdr:nvSpPr>
      <cdr:spPr>
        <a:xfrm xmlns:a="http://schemas.openxmlformats.org/drawingml/2006/main">
          <a:off x="6592794" y="7003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0.76129</cdr:x>
      <cdr:y>0.09199</cdr:y>
    </cdr:from>
    <cdr:to>
      <cdr:x>0.90538</cdr:x>
      <cdr:y>0.24338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CFB1BEA5-1D03-3E52-3690-825277F008C9}"/>
            </a:ext>
          </a:extLst>
        </cdr:cNvPr>
        <cdr:cNvSpPr txBox="1"/>
      </cdr:nvSpPr>
      <cdr:spPr>
        <a:xfrm xmlns:a="http://schemas.openxmlformats.org/drawingml/2006/main">
          <a:off x="6611471" y="578971"/>
          <a:ext cx="1251323" cy="952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Expected</a:t>
          </a:r>
          <a:r>
            <a:rPr lang="en-US" sz="1100" baseline="0"/>
            <a:t> return on Aug 1, 2023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 3.97% + 4.83% = </a:t>
          </a:r>
          <a:r>
            <a:rPr lang="en-US" sz="1100" b="1" baseline="0"/>
            <a:t>8.80</a:t>
          </a:r>
          <a:r>
            <a:rPr lang="en-US" sz="1100" baseline="0"/>
            <a:t>%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0.86882</cdr:x>
      <cdr:y>0.18249</cdr:y>
    </cdr:from>
    <cdr:to>
      <cdr:x>0.89355</cdr:x>
      <cdr:y>0.2359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F9B6AA6D-F61A-1F58-CB90-2F914BF7AE14}"/>
            </a:ext>
          </a:extLst>
        </cdr:cNvPr>
        <cdr:cNvCxnSpPr/>
      </cdr:nvCxnSpPr>
      <cdr:spPr>
        <a:xfrm xmlns:a="http://schemas.openxmlformats.org/drawingml/2006/main">
          <a:off x="7545294" y="1148603"/>
          <a:ext cx="214780" cy="3361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Previously%20Relocated%20Items/Security/All%20My%20Stuff/Home%20Page%202002/pc/implprem/ERPSep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Previously%20Relocated%20Items/Security/All%20My%20Stuff/Home%20Page%202002/pc/implprem/ERPAug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PSep2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PAug2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4605F-76E6-EE48-86AB-1E36826A5414}" name="Table1674" displayName="Table1674" ref="A1:N176" totalsRowShown="0" headerRowDxfId="47">
  <autoFilter ref="A1:N176" xr:uid="{AB94605F-76E6-EE48-86AB-1E36826A5414}"/>
  <tableColumns count="14">
    <tableColumn id="1" xr3:uid="{94C7448F-8E70-8B41-BF39-E6B994E4FF4A}" name="Start of month" dataDxfId="46"/>
    <tableColumn id="2" xr3:uid="{ED79D351-788E-4841-9302-AD4012DD4F5B}" name="S&amp;P 500" dataDxfId="45"/>
    <tableColumn id="3" xr3:uid="{3B9F4376-B2D1-7D42-9FD3-FF30F81B69BB}" name="T.Bond Rate" dataDxfId="44"/>
    <tableColumn id="4" xr3:uid="{AFB1B1C2-65A9-274F-9338-F3A6D7C365FB}" name="Ten-year average CF" dataDxfId="43"/>
    <tableColumn id="5" xr3:uid="{882A016E-BB39-9149-A92B-8864DA15979C}" name="CF (Trailing 12 month)" dataDxfId="42"/>
    <tableColumn id="6" xr3:uid="{AA3571BF-CA35-604E-9E32-2B7309301A47}" name="Normalized CF" dataDxfId="41"/>
    <tableColumn id="7" xr3:uid="{03E925BC-C4D1-2C45-8D24-96308740AF9B}" name="Expected growth rate" dataDxfId="40"/>
    <tableColumn id="8" xr3:uid="{90314BB6-7E56-4242-808C-EC613B8B9286}" name="ERP (T12 m with sustainable payout)" dataDxfId="39"/>
    <tableColumn id="9" xr3:uid="{0093E176-98DB-2B43-AE59-C9015C1F223E}" name="ERP (T12m)" dataDxfId="38"/>
    <tableColumn id="10" xr3:uid="{EB904FA4-BDD1-8A44-A753-EFBA2AC5FF5D}" name="ERP (Smoothed)" dataDxfId="37"/>
    <tableColumn id="11" xr3:uid="{F2E778BF-A756-1B41-9D9F-A1028D4DE977}" name="ERP (Normalized)" dataDxfId="36"/>
    <tableColumn id="12" xr3:uid="{5CE7C0B8-EAEF-724B-8A6D-14A8738F36AE}" name="ERP (Net Cash Yield)" dataDxfId="35"/>
    <tableColumn id="13" xr3:uid="{BD6D56EE-31C3-E84E-8237-B516A38F2667}" name="ERP (Covid Adjusted)" dataDxfId="34"/>
    <tableColumn id="14" xr3:uid="{960F99D4-5954-7144-98B7-18A92A542C44}" name="Expected Return" dataDxfId="33">
      <calculatedColumnFormula>Table1674[[#This Row],[ERP (T12m)]]+Table1674[[#This Row],[T.Bond Rate]]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823C7-3D8A-FE42-936A-CCE04F42D15B}" name="Table2" displayName="Table2" ref="A1:M91" totalsRowShown="0" headerRowDxfId="32" dataDxfId="30" headerRowBorderDxfId="31" tableBorderDxfId="29">
  <autoFilter ref="A1:M91" xr:uid="{85D650D6-97F8-D14C-B590-063A1952247A}"/>
  <tableColumns count="13">
    <tableColumn id="1" xr3:uid="{A5CDB734-F048-D943-A4B0-33E52948CFA3}" name="Start of month" dataDxfId="28"/>
    <tableColumn id="2" xr3:uid="{B1F26906-2DA3-9149-8A61-7434A699AE7A}" name="S&amp;P 500" dataDxfId="27"/>
    <tableColumn id="3" xr3:uid="{23397E59-6953-B243-8129-2C23889F9A41}" name="T.Bond Rate" dataDxfId="26"/>
    <tableColumn id="4" xr3:uid="{A32F8635-F117-7E4B-81B3-51372328AF21}" name="Ten-year average CF" dataDxfId="25"/>
    <tableColumn id="5" xr3:uid="{FA370598-1FFA-3248-9046-08C70E5FFB7B}" name="CF (Trailing 12 month)" dataDxfId="24"/>
    <tableColumn id="6" xr3:uid="{24B497E9-2494-7F4A-896F-A083AE9494E7}" name="Normalized CF" dataDxfId="23"/>
    <tableColumn id="7" xr3:uid="{E58767FC-616E-D545-8339-55378C1F9A31}" name="Expected growth rate" dataDxfId="22"/>
    <tableColumn id="8" xr3:uid="{2EEDE8B2-934F-EA44-B2C4-A60152925377}" name="ERP (T12 m with sustainable payout)" dataDxfId="21"/>
    <tableColumn id="9" xr3:uid="{008809C6-F35B-584C-B425-54815C0B66A5}" name="ERP (T12m)" dataDxfId="20"/>
    <tableColumn id="10" xr3:uid="{180FA7E4-8DE2-8147-8C0E-87E9D2566CD3}" name="ERP (Smoothed)" dataDxfId="19"/>
    <tableColumn id="11" xr3:uid="{504A0EFF-0EEF-1A47-9F94-9723F0461410}" name="ERP (Normalized)" dataDxfId="18"/>
    <tableColumn id="12" xr3:uid="{8DD35F00-590A-A74E-BB6F-1A2DB0B2CD40}" name="ERP (Net Cash Yield)" dataDxfId="17"/>
    <tableColumn id="13" xr3:uid="{86E28202-B290-AB4A-AF62-F4906A5B454D}" name="ERP (Covid Adjusted)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E793A-8A91-3448-BE74-0B9F2FA3CC93}" name="Table1" displayName="Table1" ref="A1:N14" totalsRowShown="0" headerRowDxfId="15" dataDxfId="14">
  <autoFilter ref="A1:N14" xr:uid="{503E793A-8A91-3448-BE74-0B9F2FA3CC93}"/>
  <tableColumns count="14">
    <tableColumn id="1" xr3:uid="{6717129F-D610-284B-8AA4-6AAD6B058EB1}" name="Start of month" dataDxfId="13"/>
    <tableColumn id="2" xr3:uid="{BE98B489-0DC2-E447-9778-F9F5FD198BFE}" name="S&amp;P 500" dataDxfId="12"/>
    <tableColumn id="3" xr3:uid="{68401CEE-CEC5-024E-AA0D-EB59C6C1868B}" name="T.Bond Rate" dataDxfId="11"/>
    <tableColumn id="4" xr3:uid="{8334908E-5143-2845-B11D-D14BF9C33AAC}" name="Ten-year average CF" dataDxfId="10"/>
    <tableColumn id="5" xr3:uid="{34634C6E-941F-3C4F-82BD-B98B94504C9E}" name="CF (Trailing 12 month)" dataDxfId="9"/>
    <tableColumn id="6" xr3:uid="{7D544C20-5B65-A944-BD4D-4B73661B0939}" name="Normalized CF" dataDxfId="8"/>
    <tableColumn id="7" xr3:uid="{18B66B55-265F-DF45-B1E1-CD559850180C}" name="Expected growth rate" dataDxfId="7"/>
    <tableColumn id="8" xr3:uid="{AF015800-384D-6644-8404-FD05E59394D8}" name="ERP (T12 m with sustainable payout)" dataDxfId="6"/>
    <tableColumn id="9" xr3:uid="{078291A6-D9FF-E844-95E6-513FEE342D27}" name="ERP (T12m)" dataDxfId="5"/>
    <tableColumn id="10" xr3:uid="{F04D2C7D-6858-8447-8B39-9A1E49D3946C}" name="ERP (Smoothed)" dataDxfId="4"/>
    <tableColumn id="11" xr3:uid="{B2199188-9BE3-1F44-8177-DC02782FFFF1}" name="ERP (Normalized)" dataDxfId="3"/>
    <tableColumn id="12" xr3:uid="{B0EB933E-5B07-9F42-8E61-D75694B74359}" name="ERP (Net Cash Yield)" dataDxfId="2"/>
    <tableColumn id="13" xr3:uid="{D10190E1-E8DE-E441-A0F7-97709B5B8670}" name="ERP (Covid Adjusted)" dataDxfId="1"/>
    <tableColumn id="14" xr3:uid="{D969BFC6-EBDB-624F-9721-0C9F23812FC3}" name="Expected Retur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opLeftCell="F1" workbookViewId="0">
      <pane ySplit="1" topLeftCell="A170" activePane="bottomLeft" state="frozen"/>
      <selection pane="bottomLeft" activeCell="N1" sqref="N1"/>
    </sheetView>
  </sheetViews>
  <sheetFormatPr defaultColWidth="11.07421875" defaultRowHeight="13.5"/>
  <cols>
    <col min="1" max="1" width="15.69140625" customWidth="1"/>
    <col min="3" max="3" width="13.4609375" style="1" customWidth="1"/>
    <col min="4" max="4" width="20.3046875" style="1" customWidth="1"/>
    <col min="5" max="5" width="22" style="53" customWidth="1"/>
    <col min="6" max="6" width="15" customWidth="1"/>
    <col min="7" max="7" width="21.15234375" customWidth="1"/>
    <col min="8" max="8" width="33.4609375" style="1" customWidth="1"/>
    <col min="9" max="9" width="13.3046875" customWidth="1"/>
    <col min="10" max="10" width="16.84375" customWidth="1"/>
    <col min="11" max="11" width="17.4609375" customWidth="1"/>
    <col min="12" max="14" width="20.15234375" customWidth="1"/>
  </cols>
  <sheetData>
    <row r="1" spans="1:15" ht="47" customHeight="1">
      <c r="A1" s="29" t="s">
        <v>49</v>
      </c>
      <c r="B1" s="29" t="s">
        <v>50</v>
      </c>
      <c r="C1" s="47" t="s">
        <v>51</v>
      </c>
      <c r="D1" s="47" t="s">
        <v>41</v>
      </c>
      <c r="E1" s="48" t="s">
        <v>2</v>
      </c>
      <c r="F1" s="47" t="s">
        <v>42</v>
      </c>
      <c r="G1" s="29" t="s">
        <v>52</v>
      </c>
      <c r="H1" s="47" t="s">
        <v>15</v>
      </c>
      <c r="I1" s="29" t="s">
        <v>0</v>
      </c>
      <c r="J1" s="29" t="s">
        <v>1</v>
      </c>
      <c r="K1" s="29" t="s">
        <v>12</v>
      </c>
      <c r="L1" s="29" t="s">
        <v>13</v>
      </c>
      <c r="M1" s="29" t="s">
        <v>44</v>
      </c>
      <c r="N1" s="29" t="s">
        <v>45</v>
      </c>
      <c r="O1" t="s">
        <v>5</v>
      </c>
    </row>
    <row r="2" spans="1:15">
      <c r="A2" s="69">
        <v>38230</v>
      </c>
      <c r="B2" s="49">
        <v>1252</v>
      </c>
      <c r="C2" s="16">
        <v>3.7199999999999997E-2</v>
      </c>
      <c r="E2" s="2"/>
      <c r="F2" s="2"/>
      <c r="I2" s="50">
        <v>4.2200000000000001E-2</v>
      </c>
      <c r="M2" s="50"/>
      <c r="N2" s="50">
        <f>Table1674[[#This Row],[ERP (T12m)]]+Table1674[[#This Row],[T.Bond Rate]]</f>
        <v>7.9399999999999998E-2</v>
      </c>
      <c r="O2" s="50"/>
    </row>
    <row r="3" spans="1:15">
      <c r="A3" s="69">
        <v>38260</v>
      </c>
      <c r="B3" s="49">
        <v>1166</v>
      </c>
      <c r="C3" s="16">
        <v>3.8300000000000001E-2</v>
      </c>
      <c r="E3" s="2"/>
      <c r="F3" s="2"/>
      <c r="I3" s="50">
        <v>4.5100000000000001E-2</v>
      </c>
      <c r="M3" s="50"/>
      <c r="N3" s="50">
        <f>Table1674[[#This Row],[ERP (T12m)]]+Table1674[[#This Row],[T.Bond Rate]]</f>
        <v>8.3400000000000002E-2</v>
      </c>
    </row>
    <row r="4" spans="1:15">
      <c r="A4" s="69">
        <v>38291</v>
      </c>
      <c r="B4" s="49">
        <v>969</v>
      </c>
      <c r="C4" s="16">
        <v>3.95E-2</v>
      </c>
      <c r="E4" s="2"/>
      <c r="F4" s="2"/>
      <c r="I4" s="50">
        <v>5.8999999999999997E-2</v>
      </c>
      <c r="M4" s="50"/>
      <c r="N4" s="50">
        <f>Table1674[[#This Row],[ERP (T12m)]]+Table1674[[#This Row],[T.Bond Rate]]</f>
        <v>9.8500000000000004E-2</v>
      </c>
    </row>
    <row r="5" spans="1:15">
      <c r="A5" s="69">
        <v>38321</v>
      </c>
      <c r="B5" s="49">
        <v>896</v>
      </c>
      <c r="C5" s="16">
        <v>2.92E-2</v>
      </c>
      <c r="E5" s="2"/>
      <c r="F5" s="2"/>
      <c r="I5" s="50">
        <v>6.6000000000000003E-2</v>
      </c>
      <c r="M5" s="50"/>
      <c r="N5" s="50">
        <f>Table1674[[#This Row],[ERP (T12m)]]+Table1674[[#This Row],[T.Bond Rate]]</f>
        <v>9.5200000000000007E-2</v>
      </c>
    </row>
    <row r="6" spans="1:15">
      <c r="A6" s="69">
        <v>38352</v>
      </c>
      <c r="B6" s="49">
        <v>903</v>
      </c>
      <c r="C6" s="16">
        <v>2.2100000000000002E-2</v>
      </c>
      <c r="E6" s="2">
        <v>52.58</v>
      </c>
      <c r="F6" s="2"/>
      <c r="G6" s="51">
        <v>0.04</v>
      </c>
      <c r="H6" s="52"/>
      <c r="I6" s="50">
        <v>6.4299999999999996E-2</v>
      </c>
      <c r="M6" s="50"/>
      <c r="N6" s="50">
        <f>Table1674[[#This Row],[ERP (T12m)]]+Table1674[[#This Row],[T.Bond Rate]]</f>
        <v>8.6400000000000005E-2</v>
      </c>
    </row>
    <row r="7" spans="1:15">
      <c r="A7" s="69">
        <v>38383</v>
      </c>
      <c r="B7" s="49">
        <v>826</v>
      </c>
      <c r="C7" s="16">
        <v>2.87E-2</v>
      </c>
      <c r="E7" s="2">
        <v>52.58</v>
      </c>
      <c r="F7" s="2"/>
      <c r="G7" s="51">
        <v>0.04</v>
      </c>
      <c r="H7" s="52"/>
      <c r="I7" s="50">
        <v>6.8699999999999997E-2</v>
      </c>
      <c r="M7" s="50"/>
      <c r="N7" s="50">
        <f>Table1674[[#This Row],[ERP (T12m)]]+Table1674[[#This Row],[T.Bond Rate]]</f>
        <v>9.74E-2</v>
      </c>
    </row>
    <row r="8" spans="1:15">
      <c r="A8" s="69">
        <v>38411</v>
      </c>
      <c r="B8" s="49">
        <v>735</v>
      </c>
      <c r="C8" s="16">
        <v>3.0200000000000001E-2</v>
      </c>
      <c r="E8" s="2">
        <v>52.58</v>
      </c>
      <c r="F8" s="2"/>
      <c r="G8" s="51">
        <v>0.04</v>
      </c>
      <c r="H8" s="52"/>
      <c r="I8" s="50">
        <v>7.6799999999999993E-2</v>
      </c>
      <c r="M8" s="50"/>
      <c r="N8" s="50">
        <f>Table1674[[#This Row],[ERP (T12m)]]+Table1674[[#This Row],[T.Bond Rate]]</f>
        <v>0.107</v>
      </c>
    </row>
    <row r="9" spans="1:15">
      <c r="A9" s="69">
        <v>38442</v>
      </c>
      <c r="B9" s="49">
        <v>798</v>
      </c>
      <c r="C9" s="16">
        <v>2.7099999999999999E-2</v>
      </c>
      <c r="E9" s="2">
        <v>51.55</v>
      </c>
      <c r="F9" s="2"/>
      <c r="G9" s="51">
        <v>0.04</v>
      </c>
      <c r="H9" s="52"/>
      <c r="I9" s="50">
        <v>7.0099999999999996E-2</v>
      </c>
      <c r="M9" s="50"/>
      <c r="N9" s="50">
        <f>Table1674[[#This Row],[ERP (T12m)]]+Table1674[[#This Row],[T.Bond Rate]]</f>
        <v>9.7199999999999995E-2</v>
      </c>
    </row>
    <row r="10" spans="1:15">
      <c r="A10" s="69">
        <v>38472</v>
      </c>
      <c r="B10" s="49">
        <v>873</v>
      </c>
      <c r="C10" s="16">
        <v>3.1600000000000003E-2</v>
      </c>
      <c r="E10" s="2">
        <v>51.55</v>
      </c>
      <c r="F10" s="2"/>
      <c r="G10" s="51">
        <v>0.04</v>
      </c>
      <c r="H10" s="52"/>
      <c r="I10" s="50">
        <v>6.3200000000000006E-2</v>
      </c>
      <c r="M10" s="50"/>
      <c r="N10" s="50">
        <f>Table1674[[#This Row],[ERP (T12m)]]+Table1674[[#This Row],[T.Bond Rate]]</f>
        <v>9.4800000000000009E-2</v>
      </c>
    </row>
    <row r="11" spans="1:15">
      <c r="A11" s="69">
        <v>38503</v>
      </c>
      <c r="B11" s="49">
        <v>919</v>
      </c>
      <c r="C11" s="16">
        <v>3.4700000000000002E-2</v>
      </c>
      <c r="E11" s="2">
        <v>51.55</v>
      </c>
      <c r="F11" s="2"/>
      <c r="G11" s="51">
        <v>0.04</v>
      </c>
      <c r="H11" s="52"/>
      <c r="I11" s="50">
        <v>5.9400000000000001E-2</v>
      </c>
      <c r="M11" s="50"/>
      <c r="N11" s="50">
        <f>Table1674[[#This Row],[ERP (T12m)]]+Table1674[[#This Row],[T.Bond Rate]]</f>
        <v>9.4100000000000003E-2</v>
      </c>
    </row>
    <row r="12" spans="1:15">
      <c r="A12" s="69">
        <v>38533</v>
      </c>
      <c r="B12" s="49">
        <v>919</v>
      </c>
      <c r="C12" s="16">
        <v>3.5299999999999998E-2</v>
      </c>
      <c r="E12" s="2">
        <v>50.95</v>
      </c>
      <c r="F12" s="2"/>
      <c r="G12" s="51">
        <v>0.04</v>
      </c>
      <c r="H12" s="52"/>
      <c r="I12" s="50">
        <v>5.8599999999999999E-2</v>
      </c>
      <c r="M12" s="50"/>
      <c r="N12" s="50">
        <f>Table1674[[#This Row],[ERP (T12m)]]+Table1674[[#This Row],[T.Bond Rate]]</f>
        <v>9.3899999999999997E-2</v>
      </c>
    </row>
    <row r="13" spans="1:15">
      <c r="A13" s="69">
        <v>38564</v>
      </c>
      <c r="B13" s="49">
        <v>987</v>
      </c>
      <c r="C13" s="16">
        <v>3.5200000000000002E-2</v>
      </c>
      <c r="E13" s="2">
        <v>50.95</v>
      </c>
      <c r="F13" s="2"/>
      <c r="G13" s="51">
        <v>0.04</v>
      </c>
      <c r="H13" s="52"/>
      <c r="I13" s="50">
        <v>5.4600000000000003E-2</v>
      </c>
      <c r="M13" s="50"/>
      <c r="N13" s="50">
        <f>Table1674[[#This Row],[ERP (T12m)]]+Table1674[[#This Row],[T.Bond Rate]]</f>
        <v>8.9800000000000005E-2</v>
      </c>
    </row>
    <row r="14" spans="1:15">
      <c r="A14" s="69">
        <v>38595</v>
      </c>
      <c r="B14" s="49">
        <v>1021</v>
      </c>
      <c r="C14" s="16">
        <v>3.4000000000000002E-2</v>
      </c>
      <c r="E14" s="2">
        <v>50.95</v>
      </c>
      <c r="F14" s="2"/>
      <c r="G14" s="51">
        <v>0.04</v>
      </c>
      <c r="H14" s="52"/>
      <c r="I14" s="50">
        <v>5.2999999999999999E-2</v>
      </c>
      <c r="M14" s="50"/>
      <c r="N14" s="50">
        <f>Table1674[[#This Row],[ERP (T12m)]]+Table1674[[#This Row],[T.Bond Rate]]</f>
        <v>8.6999999999999994E-2</v>
      </c>
    </row>
    <row r="15" spans="1:15">
      <c r="A15" s="69">
        <v>38625</v>
      </c>
      <c r="B15" s="49">
        <v>1057</v>
      </c>
      <c r="C15" s="16">
        <v>3.3000000000000002E-2</v>
      </c>
      <c r="E15" s="2">
        <v>48.52</v>
      </c>
      <c r="F15" s="2"/>
      <c r="G15" s="51">
        <v>0.04</v>
      </c>
      <c r="H15" s="52"/>
      <c r="I15" s="50">
        <v>4.8599999999999997E-2</v>
      </c>
      <c r="M15" s="50"/>
      <c r="N15" s="50">
        <f>Table1674[[#This Row],[ERP (T12m)]]+Table1674[[#This Row],[T.Bond Rate]]</f>
        <v>8.1600000000000006E-2</v>
      </c>
    </row>
    <row r="16" spans="1:15">
      <c r="A16" s="69">
        <v>38656</v>
      </c>
      <c r="B16" s="49">
        <v>1036</v>
      </c>
      <c r="C16" s="16">
        <v>3.39E-2</v>
      </c>
      <c r="E16" s="2">
        <v>48.52</v>
      </c>
      <c r="F16" s="2"/>
      <c r="G16" s="51">
        <v>0.04</v>
      </c>
      <c r="H16" s="52"/>
      <c r="I16" s="50">
        <v>4.9700000000000001E-2</v>
      </c>
      <c r="M16" s="50"/>
      <c r="N16" s="50">
        <f>Table1674[[#This Row],[ERP (T12m)]]+Table1674[[#This Row],[T.Bond Rate]]</f>
        <v>8.3600000000000008E-2</v>
      </c>
    </row>
    <row r="17" spans="1:14">
      <c r="A17" s="69">
        <v>38686</v>
      </c>
      <c r="B17" s="49">
        <v>1096</v>
      </c>
      <c r="C17" s="16">
        <v>3.2399999999999998E-2</v>
      </c>
      <c r="E17" s="2">
        <v>48.52</v>
      </c>
      <c r="F17" s="2"/>
      <c r="G17" s="50">
        <v>0.04</v>
      </c>
      <c r="H17" s="16"/>
      <c r="I17" s="50">
        <v>4.7300000000000002E-2</v>
      </c>
      <c r="M17" s="50"/>
      <c r="N17" s="50">
        <f>Table1674[[#This Row],[ERP (T12m)]]+Table1674[[#This Row],[T.Bond Rate]]</f>
        <v>7.9699999999999993E-2</v>
      </c>
    </row>
    <row r="18" spans="1:14">
      <c r="A18" s="69">
        <v>38717</v>
      </c>
      <c r="B18" s="49">
        <v>1115</v>
      </c>
      <c r="C18" s="16">
        <v>3.8399999999999997E-2</v>
      </c>
      <c r="E18" s="2">
        <v>40.380000000000003</v>
      </c>
      <c r="F18" s="2"/>
      <c r="G18" s="50">
        <v>7.2099999999999997E-2</v>
      </c>
      <c r="H18" s="16"/>
      <c r="I18" s="50">
        <v>4.36E-2</v>
      </c>
      <c r="M18" s="50"/>
      <c r="N18" s="50">
        <f>Table1674[[#This Row],[ERP (T12m)]]+Table1674[[#This Row],[T.Bond Rate]]</f>
        <v>8.199999999999999E-2</v>
      </c>
    </row>
    <row r="19" spans="1:14">
      <c r="A19" s="69">
        <v>38748</v>
      </c>
      <c r="B19" s="49">
        <v>1074</v>
      </c>
      <c r="C19" s="16">
        <v>3.5799999999999998E-2</v>
      </c>
      <c r="E19" s="2">
        <v>40.380000000000003</v>
      </c>
      <c r="F19" s="2"/>
      <c r="G19" s="50">
        <v>7.2099999999999997E-2</v>
      </c>
      <c r="H19" s="16"/>
      <c r="I19" s="50">
        <v>4.5600000000000002E-2</v>
      </c>
      <c r="M19" s="50"/>
      <c r="N19" s="50">
        <f>Table1674[[#This Row],[ERP (T12m)]]+Table1674[[#This Row],[T.Bond Rate]]</f>
        <v>8.14E-2</v>
      </c>
    </row>
    <row r="20" spans="1:14">
      <c r="A20" s="69">
        <v>38776</v>
      </c>
      <c r="B20" s="49">
        <v>1104</v>
      </c>
      <c r="C20" s="16">
        <v>3.61E-2</v>
      </c>
      <c r="E20" s="2">
        <v>40.380000000000003</v>
      </c>
      <c r="F20" s="2"/>
      <c r="G20" s="50">
        <v>7.2099999999999997E-2</v>
      </c>
      <c r="H20" s="16"/>
      <c r="I20" s="50">
        <v>4.4400000000000002E-2</v>
      </c>
      <c r="M20" s="50"/>
      <c r="N20" s="50">
        <f>Table1674[[#This Row],[ERP (T12m)]]+Table1674[[#This Row],[T.Bond Rate]]</f>
        <v>8.0500000000000002E-2</v>
      </c>
    </row>
    <row r="21" spans="1:14">
      <c r="A21" s="69">
        <v>38807</v>
      </c>
      <c r="B21" s="49">
        <v>1169</v>
      </c>
      <c r="C21" s="16">
        <v>3.8300000000000001E-2</v>
      </c>
      <c r="E21" s="2">
        <v>40.340000000000003</v>
      </c>
      <c r="F21" s="2"/>
      <c r="G21" s="50">
        <v>7.2099999999999997E-2</v>
      </c>
      <c r="H21" s="16"/>
      <c r="I21" s="50">
        <v>4.1599999999999998E-2</v>
      </c>
      <c r="M21" s="50"/>
      <c r="N21" s="50">
        <f>Table1674[[#This Row],[ERP (T12m)]]+Table1674[[#This Row],[T.Bond Rate]]</f>
        <v>7.9899999999999999E-2</v>
      </c>
    </row>
    <row r="22" spans="1:14">
      <c r="A22" s="69">
        <v>38837</v>
      </c>
      <c r="B22" s="49">
        <v>1187</v>
      </c>
      <c r="C22" s="16">
        <v>3.6499999999999998E-2</v>
      </c>
      <c r="E22" s="2">
        <v>40.340000000000003</v>
      </c>
      <c r="F22" s="2"/>
      <c r="G22" s="50">
        <v>7.2099999999999997E-2</v>
      </c>
      <c r="H22" s="16"/>
      <c r="I22" s="50">
        <v>4.5400000000000003E-2</v>
      </c>
      <c r="M22" s="50"/>
      <c r="N22" s="50">
        <f>Table1674[[#This Row],[ERP (T12m)]]+Table1674[[#This Row],[T.Bond Rate]]</f>
        <v>8.1900000000000001E-2</v>
      </c>
    </row>
    <row r="23" spans="1:14">
      <c r="A23" s="69">
        <v>38868</v>
      </c>
      <c r="B23" s="49">
        <v>1089</v>
      </c>
      <c r="C23" s="16">
        <v>3.3000000000000002E-2</v>
      </c>
      <c r="E23" s="2">
        <v>40.340000000000003</v>
      </c>
      <c r="F23" s="2"/>
      <c r="G23" s="50">
        <v>7.2099999999999997E-2</v>
      </c>
      <c r="H23" s="16"/>
      <c r="I23" s="50">
        <v>4.7899999999999998E-2</v>
      </c>
      <c r="M23" s="50"/>
      <c r="N23" s="50">
        <f>Table1674[[#This Row],[ERP (T12m)]]+Table1674[[#This Row],[T.Bond Rate]]</f>
        <v>8.09E-2</v>
      </c>
    </row>
    <row r="24" spans="1:14">
      <c r="A24" s="69">
        <v>38898</v>
      </c>
      <c r="B24" s="49">
        <v>1031</v>
      </c>
      <c r="C24" s="16">
        <v>2.9600000000000001E-2</v>
      </c>
      <c r="E24" s="2">
        <v>42.44</v>
      </c>
      <c r="F24" s="2"/>
      <c r="G24" s="50">
        <v>7.2099999999999997E-2</v>
      </c>
      <c r="H24" s="16"/>
      <c r="I24" s="50">
        <v>5.0999999999999997E-2</v>
      </c>
      <c r="M24" s="50"/>
      <c r="N24" s="50">
        <f>Table1674[[#This Row],[ERP (T12m)]]+Table1674[[#This Row],[T.Bond Rate]]</f>
        <v>8.0600000000000005E-2</v>
      </c>
    </row>
    <row r="25" spans="1:14">
      <c r="A25" s="69">
        <v>38929</v>
      </c>
      <c r="B25" s="49">
        <v>1106</v>
      </c>
      <c r="C25" s="16">
        <v>2.9100000000000001E-2</v>
      </c>
      <c r="E25" s="2">
        <v>42.44</v>
      </c>
      <c r="F25" s="2"/>
      <c r="G25" s="50">
        <v>7.2099999999999997E-2</v>
      </c>
      <c r="H25" s="16"/>
      <c r="I25" s="50">
        <v>4.7800000000000002E-2</v>
      </c>
      <c r="M25" s="50"/>
      <c r="N25" s="50">
        <f>Table1674[[#This Row],[ERP (T12m)]]+Table1674[[#This Row],[T.Bond Rate]]</f>
        <v>7.6899999999999996E-2</v>
      </c>
    </row>
    <row r="26" spans="1:14">
      <c r="A26" s="69">
        <v>38960</v>
      </c>
      <c r="B26" s="49">
        <v>1049</v>
      </c>
      <c r="C26" s="16">
        <v>2.47E-2</v>
      </c>
      <c r="E26" s="2">
        <v>42.44</v>
      </c>
      <c r="F26" s="2"/>
      <c r="G26" s="50">
        <v>7.2099999999999997E-2</v>
      </c>
      <c r="H26" s="16"/>
      <c r="I26" s="50">
        <v>5.0999999999999997E-2</v>
      </c>
      <c r="M26" s="50"/>
      <c r="N26" s="50">
        <f>Table1674[[#This Row],[ERP (T12m)]]+Table1674[[#This Row],[T.Bond Rate]]</f>
        <v>7.569999999999999E-2</v>
      </c>
    </row>
    <row r="27" spans="1:14">
      <c r="A27" s="69">
        <v>38990</v>
      </c>
      <c r="B27" s="49">
        <v>1141</v>
      </c>
      <c r="C27" s="16">
        <v>2.5099999999999997E-2</v>
      </c>
      <c r="E27" s="2">
        <v>48.2</v>
      </c>
      <c r="F27" s="2"/>
      <c r="G27" s="50">
        <v>7.2099999999999997E-2</v>
      </c>
      <c r="H27" s="16"/>
      <c r="I27" s="50">
        <v>5.3100000000000001E-2</v>
      </c>
      <c r="M27" s="50"/>
      <c r="N27" s="50">
        <f>Table1674[[#This Row],[ERP (T12m)]]+Table1674[[#This Row],[T.Bond Rate]]</f>
        <v>7.8199999999999992E-2</v>
      </c>
    </row>
    <row r="28" spans="1:14">
      <c r="A28" s="69">
        <v>39021</v>
      </c>
      <c r="B28" s="49">
        <v>1183</v>
      </c>
      <c r="C28" s="16">
        <v>2.6000000000000002E-2</v>
      </c>
      <c r="E28" s="2">
        <v>48.2</v>
      </c>
      <c r="F28" s="2"/>
      <c r="G28" s="50">
        <v>7.2099999999999997E-2</v>
      </c>
      <c r="H28" s="16"/>
      <c r="I28" s="50">
        <v>5.11E-2</v>
      </c>
      <c r="M28" s="50"/>
      <c r="N28" s="50">
        <f>Table1674[[#This Row],[ERP (T12m)]]+Table1674[[#This Row],[T.Bond Rate]]</f>
        <v>7.7100000000000002E-2</v>
      </c>
    </row>
    <row r="29" spans="1:14">
      <c r="A29" s="69">
        <v>39051</v>
      </c>
      <c r="B29" s="49">
        <v>1181</v>
      </c>
      <c r="C29" s="16">
        <v>2.8000000000000001E-2</v>
      </c>
      <c r="E29" s="2">
        <f>E28</f>
        <v>48.2</v>
      </c>
      <c r="F29" s="2"/>
      <c r="G29" s="50">
        <v>7.2099999999999997E-2</v>
      </c>
      <c r="H29" s="16"/>
      <c r="I29" s="50">
        <v>5.0799999999999998E-2</v>
      </c>
      <c r="M29" s="50"/>
      <c r="N29" s="50">
        <f>Table1674[[#This Row],[ERP (T12m)]]+Table1674[[#This Row],[T.Bond Rate]]</f>
        <v>7.8799999999999995E-2</v>
      </c>
    </row>
    <row r="30" spans="1:14">
      <c r="A30" s="69">
        <v>39082</v>
      </c>
      <c r="B30" s="49">
        <v>1258</v>
      </c>
      <c r="C30" s="16">
        <v>3.2899999999999999E-2</v>
      </c>
      <c r="E30" s="2">
        <v>53.964500000000001</v>
      </c>
      <c r="F30" s="2"/>
      <c r="G30" s="50">
        <v>6.9500000000000006E-2</v>
      </c>
      <c r="H30" s="16"/>
      <c r="I30" s="50">
        <v>5.1999999999999998E-2</v>
      </c>
      <c r="M30" s="50"/>
      <c r="N30" s="50">
        <f>Table1674[[#This Row],[ERP (T12m)]]+Table1674[[#This Row],[T.Bond Rate]]</f>
        <v>8.4900000000000003E-2</v>
      </c>
    </row>
    <row r="31" spans="1:14">
      <c r="A31" s="69">
        <v>39113</v>
      </c>
      <c r="B31" s="49">
        <v>1286</v>
      </c>
      <c r="C31" s="16">
        <v>3.3799999999999997E-2</v>
      </c>
      <c r="E31" s="2">
        <f>E30</f>
        <v>53.964500000000001</v>
      </c>
      <c r="F31" s="2"/>
      <c r="G31" s="50">
        <v>6.9500000000000006E-2</v>
      </c>
      <c r="H31" s="16"/>
      <c r="I31" s="50">
        <v>5.0700000000000002E-2</v>
      </c>
      <c r="M31" s="50"/>
      <c r="N31" s="50">
        <f>Table1674[[#This Row],[ERP (T12m)]]+Table1674[[#This Row],[T.Bond Rate]]</f>
        <v>8.4499999999999992E-2</v>
      </c>
    </row>
    <row r="32" spans="1:14">
      <c r="A32" s="69">
        <v>39141</v>
      </c>
      <c r="B32" s="49">
        <v>1327</v>
      </c>
      <c r="C32" s="16">
        <v>3.4200000000000001E-2</v>
      </c>
      <c r="E32" s="2">
        <f>E31</f>
        <v>53.964500000000001</v>
      </c>
      <c r="F32" s="2"/>
      <c r="G32" s="50">
        <f>G31</f>
        <v>6.9500000000000006E-2</v>
      </c>
      <c r="H32" s="16"/>
      <c r="I32" s="50">
        <v>4.9000000000000002E-2</v>
      </c>
      <c r="M32" s="50"/>
      <c r="N32" s="50">
        <f>Table1674[[#This Row],[ERP (T12m)]]+Table1674[[#This Row],[T.Bond Rate]]</f>
        <v>8.3199999999999996E-2</v>
      </c>
    </row>
    <row r="33" spans="1:15">
      <c r="A33" s="69">
        <v>39172</v>
      </c>
      <c r="B33" s="49">
        <v>1326</v>
      </c>
      <c r="C33" s="16">
        <v>3.4700000000000002E-2</v>
      </c>
      <c r="E33" s="2">
        <v>58.54</v>
      </c>
      <c r="F33" s="2"/>
      <c r="G33" s="50">
        <v>6.9500000000000006E-2</v>
      </c>
      <c r="H33" s="16"/>
      <c r="I33" s="50">
        <v>5.3099999999999994E-2</v>
      </c>
      <c r="M33" s="50"/>
      <c r="N33" s="50">
        <f>Table1674[[#This Row],[ERP (T12m)]]+Table1674[[#This Row],[T.Bond Rate]]</f>
        <v>8.7799999999999989E-2</v>
      </c>
    </row>
    <row r="34" spans="1:15">
      <c r="A34" s="69">
        <v>39202</v>
      </c>
      <c r="B34" s="49">
        <v>1364</v>
      </c>
      <c r="C34" s="16">
        <v>3.2899999999999999E-2</v>
      </c>
      <c r="E34" s="2">
        <v>58.15</v>
      </c>
      <c r="F34" s="2"/>
      <c r="G34" s="50">
        <v>6.9500000000000006E-2</v>
      </c>
      <c r="H34" s="16"/>
      <c r="I34" s="50">
        <v>5.16E-2</v>
      </c>
      <c r="M34" s="50"/>
      <c r="N34" s="50">
        <f>Table1674[[#This Row],[ERP (T12m)]]+Table1674[[#This Row],[T.Bond Rate]]</f>
        <v>8.4499999999999992E-2</v>
      </c>
    </row>
    <row r="35" spans="1:15">
      <c r="A35" s="69">
        <v>39233</v>
      </c>
      <c r="B35" s="49">
        <v>1345</v>
      </c>
      <c r="C35" s="16">
        <v>3.0600000000000002E-2</v>
      </c>
      <c r="E35" s="2">
        <v>58.15</v>
      </c>
      <c r="F35" s="2"/>
      <c r="G35" s="50">
        <v>6.9500000000000006E-2</v>
      </c>
      <c r="H35" s="16"/>
      <c r="I35" s="50">
        <v>5.2699999999999997E-2</v>
      </c>
      <c r="M35" s="50"/>
      <c r="N35" s="50">
        <f>Table1674[[#This Row],[ERP (T12m)]]+Table1674[[#This Row],[T.Bond Rate]]</f>
        <v>8.3299999999999999E-2</v>
      </c>
    </row>
    <row r="36" spans="1:15">
      <c r="A36" s="69">
        <v>39263</v>
      </c>
      <c r="B36" s="49">
        <v>1321</v>
      </c>
      <c r="C36" s="16">
        <v>3.1699999999999999E-2</v>
      </c>
      <c r="E36" s="2">
        <v>62.24</v>
      </c>
      <c r="F36" s="2"/>
      <c r="G36" s="50">
        <v>6.9500000000000006E-2</v>
      </c>
      <c r="H36" s="16"/>
      <c r="I36" s="50">
        <v>5.7200000000000001E-2</v>
      </c>
      <c r="M36" s="50"/>
      <c r="N36" s="50">
        <f>Table1674[[#This Row],[ERP (T12m)]]+Table1674[[#This Row],[T.Bond Rate]]</f>
        <v>8.8900000000000007E-2</v>
      </c>
    </row>
    <row r="37" spans="1:15">
      <c r="A37" s="69">
        <v>39294</v>
      </c>
      <c r="B37" s="49">
        <v>1292</v>
      </c>
      <c r="C37" s="16">
        <v>2.7999999999999997E-2</v>
      </c>
      <c r="E37" s="2">
        <v>62.24</v>
      </c>
      <c r="F37" s="2"/>
      <c r="G37" s="50">
        <v>6.9500000000000006E-2</v>
      </c>
      <c r="H37" s="16"/>
      <c r="I37" s="50">
        <v>5.9200000000000003E-2</v>
      </c>
      <c r="M37" s="50"/>
      <c r="N37" s="50">
        <f>Table1674[[#This Row],[ERP (T12m)]]+Table1674[[#This Row],[T.Bond Rate]]</f>
        <v>8.72E-2</v>
      </c>
    </row>
    <row r="38" spans="1:15">
      <c r="A38" s="69">
        <v>39325</v>
      </c>
      <c r="B38" s="49">
        <v>1219</v>
      </c>
      <c r="C38" s="16">
        <v>2.23E-2</v>
      </c>
      <c r="E38" s="2">
        <v>62.24</v>
      </c>
      <c r="F38" s="2"/>
      <c r="G38" s="50">
        <v>6.9500000000000006E-2</v>
      </c>
      <c r="H38" s="16"/>
      <c r="I38" s="50">
        <v>6.3899999999999998E-2</v>
      </c>
      <c r="M38" s="50"/>
      <c r="N38" s="50">
        <f>Table1674[[#This Row],[ERP (T12m)]]+Table1674[[#This Row],[T.Bond Rate]]</f>
        <v>8.6199999999999999E-2</v>
      </c>
    </row>
    <row r="39" spans="1:15">
      <c r="A39" s="69">
        <v>39355</v>
      </c>
      <c r="B39" s="49">
        <v>1131</v>
      </c>
      <c r="C39" s="16">
        <v>1.9199999999999998E-2</v>
      </c>
      <c r="E39" s="2">
        <v>68.650000000000006</v>
      </c>
      <c r="F39" s="2"/>
      <c r="G39" s="50">
        <v>6.9500000000000006E-2</v>
      </c>
      <c r="H39" s="16"/>
      <c r="I39" s="50">
        <v>7.6399999999999996E-2</v>
      </c>
      <c r="M39" s="50"/>
      <c r="N39" s="50">
        <f>Table1674[[#This Row],[ERP (T12m)]]+Table1674[[#This Row],[T.Bond Rate]]</f>
        <v>9.5599999999999991E-2</v>
      </c>
    </row>
    <row r="40" spans="1:15">
      <c r="A40" s="69">
        <v>39386</v>
      </c>
      <c r="B40" s="49">
        <v>1253</v>
      </c>
      <c r="C40" s="16">
        <v>2.0500000000000001E-2</v>
      </c>
      <c r="E40" s="2">
        <v>68.650000000000006</v>
      </c>
      <c r="F40" s="2"/>
      <c r="G40" s="50">
        <v>5.5E-2</v>
      </c>
      <c r="H40" s="16"/>
      <c r="I40" s="50">
        <v>6.4899999999999999E-2</v>
      </c>
      <c r="M40" s="50"/>
      <c r="N40" s="50">
        <f>Table1674[[#This Row],[ERP (T12m)]]+Table1674[[#This Row],[T.Bond Rate]]</f>
        <v>8.5400000000000004E-2</v>
      </c>
    </row>
    <row r="41" spans="1:15">
      <c r="A41" s="69">
        <v>39416</v>
      </c>
      <c r="B41" s="49">
        <v>1247</v>
      </c>
      <c r="C41" s="16">
        <v>2.07E-2</v>
      </c>
      <c r="E41" s="2">
        <v>68.650000000000006</v>
      </c>
      <c r="F41" s="2"/>
      <c r="G41" s="50">
        <v>5.5E-2</v>
      </c>
      <c r="H41" s="16"/>
      <c r="I41" s="50">
        <v>6.5100000000000005E-2</v>
      </c>
      <c r="M41" s="50"/>
      <c r="N41" s="50">
        <f>Table1674[[#This Row],[ERP (T12m)]]+Table1674[[#This Row],[T.Bond Rate]]</f>
        <v>8.5800000000000001E-2</v>
      </c>
    </row>
    <row r="42" spans="1:15">
      <c r="A42" s="69">
        <v>39447</v>
      </c>
      <c r="B42" s="49">
        <v>1258</v>
      </c>
      <c r="C42" s="16">
        <v>1.8700000000000001E-2</v>
      </c>
      <c r="D42" s="1">
        <v>59.01</v>
      </c>
      <c r="E42" s="2">
        <v>72.23</v>
      </c>
      <c r="F42" s="2"/>
      <c r="G42" s="50">
        <v>7.1800000000000003E-2</v>
      </c>
      <c r="H42" s="16"/>
      <c r="I42" s="50">
        <v>7.3200000000000001E-2</v>
      </c>
      <c r="J42" s="50">
        <v>6.0100000000000001E-2</v>
      </c>
      <c r="K42" s="50"/>
      <c r="M42" s="50"/>
      <c r="N42" s="50">
        <f>Table1674[[#This Row],[ERP (T12m)]]+Table1674[[#This Row],[T.Bond Rate]]</f>
        <v>9.1900000000000009E-2</v>
      </c>
      <c r="O42" t="s">
        <v>3</v>
      </c>
    </row>
    <row r="43" spans="1:15">
      <c r="A43" s="69">
        <v>39478</v>
      </c>
      <c r="B43" s="49">
        <v>1312</v>
      </c>
      <c r="C43" s="16">
        <v>1.8100000000000002E-2</v>
      </c>
      <c r="D43" s="1">
        <v>59.01</v>
      </c>
      <c r="E43" s="2">
        <v>72.23</v>
      </c>
      <c r="F43" s="2"/>
      <c r="G43" s="50">
        <v>7.1800000000000003E-2</v>
      </c>
      <c r="H43" s="16"/>
      <c r="I43" s="50">
        <v>7.0400000000000004E-2</v>
      </c>
      <c r="J43" s="50">
        <v>5.7799999999999997E-2</v>
      </c>
      <c r="K43" s="50"/>
      <c r="M43" s="50"/>
      <c r="N43" s="50">
        <f>Table1674[[#This Row],[ERP (T12m)]]+Table1674[[#This Row],[T.Bond Rate]]</f>
        <v>8.8500000000000009E-2</v>
      </c>
    </row>
    <row r="44" spans="1:15">
      <c r="A44" s="69">
        <v>39507</v>
      </c>
      <c r="B44" s="49">
        <v>1366</v>
      </c>
      <c r="C44" s="16">
        <v>1.9799999999999998E-2</v>
      </c>
      <c r="D44" s="1">
        <v>59.01</v>
      </c>
      <c r="E44" s="2">
        <v>72.23</v>
      </c>
      <c r="F44" s="2"/>
      <c r="G44" s="50">
        <v>7.1800000000000003E-2</v>
      </c>
      <c r="H44" s="16"/>
      <c r="I44" s="50">
        <v>6.7299999999999999E-2</v>
      </c>
      <c r="J44" s="50">
        <v>5.5199999999999999E-2</v>
      </c>
      <c r="K44" s="50"/>
      <c r="M44" s="50"/>
      <c r="N44" s="50">
        <f>Table1674[[#This Row],[ERP (T12m)]]+Table1674[[#This Row],[T.Bond Rate]]</f>
        <v>8.7099999999999997E-2</v>
      </c>
    </row>
    <row r="45" spans="1:15">
      <c r="A45" s="69">
        <v>39538</v>
      </c>
      <c r="B45" s="49">
        <v>1408</v>
      </c>
      <c r="C45" s="16">
        <v>2.2099999999999998E-2</v>
      </c>
      <c r="D45" s="1">
        <v>66.290000000000006</v>
      </c>
      <c r="E45" s="2">
        <v>74.069999999999993</v>
      </c>
      <c r="F45" s="2"/>
      <c r="G45" s="50">
        <v>7.1800000000000003E-2</v>
      </c>
      <c r="H45" s="16"/>
      <c r="I45" s="50">
        <v>6.6400000000000001E-2</v>
      </c>
      <c r="J45" s="50">
        <v>5.96E-2</v>
      </c>
      <c r="K45" s="50"/>
      <c r="M45" s="50"/>
      <c r="N45" s="50">
        <f>Table1674[[#This Row],[ERP (T12m)]]+Table1674[[#This Row],[T.Bond Rate]]</f>
        <v>8.8499999999999995E-2</v>
      </c>
    </row>
    <row r="46" spans="1:15">
      <c r="A46" s="69">
        <v>39568</v>
      </c>
      <c r="B46" s="49">
        <v>1398</v>
      </c>
      <c r="C46" s="16">
        <v>1.9199999999999998E-2</v>
      </c>
      <c r="D46" s="1">
        <v>66.290000000000006</v>
      </c>
      <c r="E46" s="2">
        <v>74.069999999999993</v>
      </c>
      <c r="F46" s="2"/>
      <c r="G46" s="50">
        <v>7.1800000000000003E-2</v>
      </c>
      <c r="H46" s="16"/>
      <c r="I46" s="50">
        <v>6.7599999999999993E-2</v>
      </c>
      <c r="J46" s="50">
        <v>6.0600000000000001E-2</v>
      </c>
      <c r="K46" s="50"/>
      <c r="M46" s="50"/>
      <c r="N46" s="50">
        <f>Table1674[[#This Row],[ERP (T12m)]]+Table1674[[#This Row],[T.Bond Rate]]</f>
        <v>8.6799999999999988E-2</v>
      </c>
    </row>
    <row r="47" spans="1:15">
      <c r="A47" s="69">
        <v>39599</v>
      </c>
      <c r="B47" s="49">
        <v>1310</v>
      </c>
      <c r="C47" s="16">
        <v>1.55E-2</v>
      </c>
      <c r="D47" s="1">
        <v>66.290000000000006</v>
      </c>
      <c r="E47" s="2">
        <v>74.069999999999993</v>
      </c>
      <c r="F47" s="2"/>
      <c r="G47" s="50">
        <v>7.1800000000000003E-2</v>
      </c>
      <c r="H47" s="16"/>
      <c r="I47" s="50">
        <v>7.2800000000000004E-2</v>
      </c>
      <c r="J47" s="50">
        <v>6.54E-2</v>
      </c>
      <c r="K47" s="50"/>
      <c r="M47" s="50"/>
      <c r="N47" s="50">
        <f>Table1674[[#This Row],[ERP (T12m)]]+Table1674[[#This Row],[T.Bond Rate]]</f>
        <v>8.8300000000000003E-2</v>
      </c>
    </row>
    <row r="48" spans="1:15">
      <c r="A48" s="69">
        <v>39629</v>
      </c>
      <c r="B48" s="49">
        <v>1362</v>
      </c>
      <c r="C48" s="16">
        <v>1.6500000000000001E-2</v>
      </c>
      <c r="D48" s="1">
        <v>64.06</v>
      </c>
      <c r="E48" s="2">
        <v>71.55</v>
      </c>
      <c r="F48" s="2"/>
      <c r="G48" s="50">
        <v>6.5600000000000006E-2</v>
      </c>
      <c r="H48" s="16"/>
      <c r="I48" s="50">
        <v>6.59E-2</v>
      </c>
      <c r="J48" s="50">
        <v>5.91E-2</v>
      </c>
      <c r="K48" s="50"/>
      <c r="M48" s="50"/>
      <c r="N48" s="50">
        <f>Table1674[[#This Row],[ERP (T12m)]]+Table1674[[#This Row],[T.Bond Rate]]</f>
        <v>8.2400000000000001E-2</v>
      </c>
      <c r="O48" t="s">
        <v>4</v>
      </c>
    </row>
    <row r="49" spans="1:15">
      <c r="A49" s="69">
        <v>39660</v>
      </c>
      <c r="B49" s="49">
        <v>1379</v>
      </c>
      <c r="C49" s="16">
        <v>1.47E-2</v>
      </c>
      <c r="D49" s="1">
        <v>64.06</v>
      </c>
      <c r="E49" s="2">
        <v>71.55</v>
      </c>
      <c r="F49" s="2"/>
      <c r="G49" s="50">
        <v>6.5600000000000006E-2</v>
      </c>
      <c r="H49" s="16"/>
      <c r="I49" s="50">
        <v>6.5500000000000003E-2</v>
      </c>
      <c r="J49" s="50">
        <v>5.8799999999999998E-2</v>
      </c>
      <c r="K49" s="50"/>
      <c r="M49" s="50"/>
      <c r="N49" s="50">
        <f>Table1674[[#This Row],[ERP (T12m)]]+Table1674[[#This Row],[T.Bond Rate]]</f>
        <v>8.0200000000000007E-2</v>
      </c>
    </row>
    <row r="50" spans="1:15">
      <c r="A50" s="69">
        <v>39691</v>
      </c>
      <c r="B50" s="49">
        <v>1407</v>
      </c>
      <c r="C50" s="16">
        <v>1.55E-2</v>
      </c>
      <c r="D50" s="1">
        <v>64.06</v>
      </c>
      <c r="E50" s="2">
        <v>71.55</v>
      </c>
      <c r="F50" s="2"/>
      <c r="G50" s="50">
        <v>6.5600000000000006E-2</v>
      </c>
      <c r="H50" s="16"/>
      <c r="I50" s="50">
        <v>6.4100000000000004E-2</v>
      </c>
      <c r="J50" s="50">
        <v>5.7500000000000002E-2</v>
      </c>
      <c r="K50" s="50"/>
      <c r="M50" s="50"/>
      <c r="N50" s="50">
        <f>Table1674[[#This Row],[ERP (T12m)]]+Table1674[[#This Row],[T.Bond Rate]]</f>
        <v>7.9600000000000004E-2</v>
      </c>
    </row>
    <row r="51" spans="1:15">
      <c r="A51" s="69">
        <v>39721</v>
      </c>
      <c r="B51" s="49">
        <v>1441</v>
      </c>
      <c r="C51" s="16">
        <v>1.6199999999999999E-2</v>
      </c>
      <c r="D51" s="1">
        <v>67.739999999999995</v>
      </c>
      <c r="E51" s="2">
        <v>72.739999999999995</v>
      </c>
      <c r="F51" s="2"/>
      <c r="G51" s="50">
        <v>6.5600000000000006E-2</v>
      </c>
      <c r="H51" s="16"/>
      <c r="I51" s="50">
        <v>6.3500000000000001E-2</v>
      </c>
      <c r="J51" s="50">
        <v>5.9200000000000003E-2</v>
      </c>
      <c r="K51" s="50"/>
      <c r="M51" s="50"/>
      <c r="N51" s="50">
        <f>Table1674[[#This Row],[ERP (T12m)]]+Table1674[[#This Row],[T.Bond Rate]]</f>
        <v>7.9699999999999993E-2</v>
      </c>
      <c r="O51" t="s">
        <v>6</v>
      </c>
    </row>
    <row r="52" spans="1:15">
      <c r="A52" s="69">
        <v>39752</v>
      </c>
      <c r="B52" s="49">
        <v>1412</v>
      </c>
      <c r="C52" s="16">
        <v>1.7500000000000002E-2</v>
      </c>
      <c r="D52" s="1">
        <v>67.739999999999995</v>
      </c>
      <c r="E52" s="2">
        <v>72.739999999999995</v>
      </c>
      <c r="F52" s="2"/>
      <c r="G52" s="50">
        <v>6.5600000000000006E-2</v>
      </c>
      <c r="H52" s="16"/>
      <c r="I52" s="50">
        <v>6.4399999999999999E-2</v>
      </c>
      <c r="J52" s="50">
        <v>6.0100000000000001E-2</v>
      </c>
      <c r="K52" s="50"/>
      <c r="M52" s="50"/>
      <c r="N52" s="50">
        <f>Table1674[[#This Row],[ERP (T12m)]]+Table1674[[#This Row],[T.Bond Rate]]</f>
        <v>8.1900000000000001E-2</v>
      </c>
    </row>
    <row r="53" spans="1:15">
      <c r="A53" s="69">
        <v>39782</v>
      </c>
      <c r="B53" s="49">
        <v>1416</v>
      </c>
      <c r="C53" s="16">
        <v>1.6199999999999999E-2</v>
      </c>
      <c r="D53" s="1">
        <v>67.739999999999995</v>
      </c>
      <c r="E53" s="2">
        <v>72.739999999999995</v>
      </c>
      <c r="F53" s="2"/>
      <c r="G53" s="50">
        <v>6.5600000000000006E-2</v>
      </c>
      <c r="H53" s="16"/>
      <c r="I53" s="50">
        <v>6.4500000000000002E-2</v>
      </c>
      <c r="J53" s="50">
        <v>6.0199999999999997E-2</v>
      </c>
      <c r="K53" s="50"/>
      <c r="M53" s="50"/>
      <c r="N53" s="50">
        <f>Table1674[[#This Row],[ERP (T12m)]]+Table1674[[#This Row],[T.Bond Rate]]</f>
        <v>8.0699999999999994E-2</v>
      </c>
    </row>
    <row r="54" spans="1:15">
      <c r="A54" s="69">
        <v>39813</v>
      </c>
      <c r="B54" s="49">
        <v>1426</v>
      </c>
      <c r="C54" s="16">
        <v>1.7600000000000001E-2</v>
      </c>
      <c r="D54" s="1">
        <v>69.459999999999994</v>
      </c>
      <c r="E54" s="2">
        <v>72.25</v>
      </c>
      <c r="F54" s="2"/>
      <c r="G54" s="50">
        <v>5.2699999999999997E-2</v>
      </c>
      <c r="H54" s="16"/>
      <c r="I54" s="50">
        <v>0.06</v>
      </c>
      <c r="J54" s="50">
        <v>5.7799999999999997E-2</v>
      </c>
      <c r="K54" s="50"/>
      <c r="M54" s="50"/>
      <c r="N54" s="50">
        <f>Table1674[[#This Row],[ERP (T12m)]]+Table1674[[#This Row],[T.Bond Rate]]</f>
        <v>7.7600000000000002E-2</v>
      </c>
      <c r="O54" t="s">
        <v>7</v>
      </c>
    </row>
    <row r="55" spans="1:15">
      <c r="A55" s="69">
        <v>39844</v>
      </c>
      <c r="B55" s="49">
        <v>1498</v>
      </c>
      <c r="C55" s="16">
        <v>0.02</v>
      </c>
      <c r="D55" s="1">
        <v>69.459999999999994</v>
      </c>
      <c r="E55" s="2">
        <v>72.25</v>
      </c>
      <c r="F55" s="2"/>
      <c r="G55" s="50">
        <v>5.2699999999999997E-2</v>
      </c>
      <c r="H55" s="16"/>
      <c r="I55" s="50">
        <v>5.67E-2</v>
      </c>
      <c r="J55" s="50">
        <v>5.4600000000000003E-2</v>
      </c>
      <c r="K55" s="50"/>
      <c r="M55" s="50"/>
      <c r="N55" s="50">
        <f>Table1674[[#This Row],[ERP (T12m)]]+Table1674[[#This Row],[T.Bond Rate]]</f>
        <v>7.6700000000000004E-2</v>
      </c>
    </row>
    <row r="56" spans="1:15">
      <c r="A56" s="69">
        <v>39872</v>
      </c>
      <c r="B56" s="49">
        <v>1514.68</v>
      </c>
      <c r="C56" s="16">
        <v>1.8800000000000001E-2</v>
      </c>
      <c r="D56" s="1">
        <v>69.459999999999994</v>
      </c>
      <c r="E56" s="2">
        <v>72.25</v>
      </c>
      <c r="F56" s="2"/>
      <c r="G56" s="50">
        <v>5.3199999999999997E-2</v>
      </c>
      <c r="H56" s="16"/>
      <c r="I56" s="50">
        <v>5.6500000000000002E-2</v>
      </c>
      <c r="J56" s="50">
        <v>5.4300000000000001E-2</v>
      </c>
      <c r="K56" s="50"/>
      <c r="M56" s="50"/>
      <c r="N56" s="50">
        <f>Table1674[[#This Row],[ERP (T12m)]]+Table1674[[#This Row],[T.Bond Rate]]</f>
        <v>7.5300000000000006E-2</v>
      </c>
    </row>
    <row r="57" spans="1:15">
      <c r="A57" s="69">
        <v>39903</v>
      </c>
      <c r="B57" s="49">
        <v>1569</v>
      </c>
      <c r="C57" s="16">
        <v>1.8499999999999999E-2</v>
      </c>
      <c r="D57" s="1">
        <v>76.760000000000005</v>
      </c>
      <c r="E57" s="2">
        <v>75.31</v>
      </c>
      <c r="F57" s="2"/>
      <c r="G57" s="50">
        <v>5.3100000000000001E-2</v>
      </c>
      <c r="H57" s="16"/>
      <c r="I57" s="50">
        <v>5.6800000000000003E-2</v>
      </c>
      <c r="J57" s="50">
        <v>5.79E-2</v>
      </c>
      <c r="K57" s="50"/>
      <c r="M57" s="50"/>
      <c r="N57" s="50">
        <f>Table1674[[#This Row],[ERP (T12m)]]+Table1674[[#This Row],[T.Bond Rate]]</f>
        <v>7.5300000000000006E-2</v>
      </c>
      <c r="O57" t="s">
        <v>6</v>
      </c>
    </row>
    <row r="58" spans="1:15">
      <c r="A58" s="69">
        <v>39933</v>
      </c>
      <c r="B58" s="49">
        <v>1598</v>
      </c>
      <c r="C58" s="16">
        <v>1.6500000000000001E-2</v>
      </c>
      <c r="D58" s="1">
        <v>76.760000000000005</v>
      </c>
      <c r="E58" s="2">
        <v>75.31</v>
      </c>
      <c r="F58" s="2"/>
      <c r="G58" s="50">
        <v>5.2299999999999999E-2</v>
      </c>
      <c r="H58" s="16"/>
      <c r="I58" s="50">
        <v>5.6000000000000001E-2</v>
      </c>
      <c r="J58" s="50">
        <v>5.7099999999999998E-2</v>
      </c>
      <c r="K58" s="50"/>
      <c r="M58" s="50"/>
      <c r="N58" s="50">
        <f>Table1674[[#This Row],[ERP (T12m)]]+Table1674[[#This Row],[T.Bond Rate]]</f>
        <v>7.2500000000000009E-2</v>
      </c>
    </row>
    <row r="59" spans="1:15">
      <c r="A59" s="69">
        <v>39964</v>
      </c>
      <c r="B59" s="49">
        <v>1631</v>
      </c>
      <c r="C59" s="16">
        <v>2.1400000000000002E-2</v>
      </c>
      <c r="D59" s="1">
        <v>76.760000000000005</v>
      </c>
      <c r="E59" s="2">
        <v>75.31</v>
      </c>
      <c r="F59" s="2"/>
      <c r="G59" s="50">
        <v>5.4300000000000001E-2</v>
      </c>
      <c r="H59" s="16"/>
      <c r="I59" s="50">
        <v>5.45E-2</v>
      </c>
      <c r="J59" s="50">
        <v>5.5500000000000001E-2</v>
      </c>
      <c r="K59" s="50"/>
      <c r="M59" s="50"/>
      <c r="N59" s="50">
        <f>Table1674[[#This Row],[ERP (T12m)]]+Table1674[[#This Row],[T.Bond Rate]]</f>
        <v>7.5899999999999995E-2</v>
      </c>
    </row>
    <row r="60" spans="1:15">
      <c r="A60" s="69">
        <v>39994</v>
      </c>
      <c r="B60" s="49">
        <v>1606</v>
      </c>
      <c r="C60" s="16">
        <v>2.4900000000000002E-2</v>
      </c>
      <c r="D60" s="1">
        <v>78.66</v>
      </c>
      <c r="E60" s="2">
        <v>78.58</v>
      </c>
      <c r="F60" s="2"/>
      <c r="G60" s="50">
        <v>5.57E-2</v>
      </c>
      <c r="H60" s="16"/>
      <c r="I60" s="50">
        <v>5.7300000000000004E-2</v>
      </c>
      <c r="J60" s="50">
        <v>5.74E-2</v>
      </c>
      <c r="K60" s="50"/>
      <c r="M60" s="50"/>
      <c r="N60" s="50">
        <f>Table1674[[#This Row],[ERP (T12m)]]+Table1674[[#This Row],[T.Bond Rate]]</f>
        <v>8.2200000000000009E-2</v>
      </c>
      <c r="O60" t="s">
        <v>6</v>
      </c>
    </row>
    <row r="61" spans="1:15">
      <c r="A61" s="69">
        <v>40025</v>
      </c>
      <c r="B61" s="49">
        <v>1686</v>
      </c>
      <c r="C61" s="16">
        <v>2.5699999999999997E-2</v>
      </c>
      <c r="D61" s="1">
        <v>78.66</v>
      </c>
      <c r="E61" s="2">
        <v>78.58</v>
      </c>
      <c r="F61" s="2"/>
      <c r="G61" s="50">
        <v>5.5999999999999994E-2</v>
      </c>
      <c r="H61" s="16"/>
      <c r="I61" s="50">
        <v>5.4600000000000003E-2</v>
      </c>
      <c r="J61" s="50">
        <v>5.4600000000000003E-2</v>
      </c>
      <c r="K61" s="50"/>
      <c r="M61" s="50"/>
      <c r="N61" s="50">
        <f>Table1674[[#This Row],[ERP (T12m)]]+Table1674[[#This Row],[T.Bond Rate]]</f>
        <v>8.0299999999999996E-2</v>
      </c>
    </row>
    <row r="62" spans="1:15">
      <c r="A62" s="69">
        <v>40056</v>
      </c>
      <c r="B62" s="49">
        <v>1633</v>
      </c>
      <c r="C62" s="16">
        <v>2.7900000000000001E-2</v>
      </c>
      <c r="D62" s="1">
        <v>78.66</v>
      </c>
      <c r="E62" s="2">
        <v>78.58</v>
      </c>
      <c r="F62" s="2"/>
      <c r="G62" s="50">
        <v>5.6899999999999999E-2</v>
      </c>
      <c r="H62" s="16"/>
      <c r="I62" s="50">
        <v>5.62E-2</v>
      </c>
      <c r="J62" s="50">
        <v>5.6099999999999997E-2</v>
      </c>
      <c r="K62" s="50"/>
      <c r="M62" s="50"/>
      <c r="N62" s="50">
        <f>Table1674[[#This Row],[ERP (T12m)]]+Table1674[[#This Row],[T.Bond Rate]]</f>
        <v>8.4100000000000008E-2</v>
      </c>
    </row>
    <row r="63" spans="1:15">
      <c r="A63" s="69">
        <v>40086</v>
      </c>
      <c r="B63" s="49">
        <v>1682</v>
      </c>
      <c r="C63" s="16">
        <v>2.6099999999999998E-2</v>
      </c>
      <c r="D63" s="1">
        <v>82.35</v>
      </c>
      <c r="E63" s="2">
        <v>80.33</v>
      </c>
      <c r="F63" s="2"/>
      <c r="G63" s="50">
        <v>5.62E-2</v>
      </c>
      <c r="H63" s="16"/>
      <c r="I63" s="50">
        <v>5.5899999999999998E-2</v>
      </c>
      <c r="J63" s="50">
        <v>5.7300000000000004E-2</v>
      </c>
      <c r="K63" s="50"/>
      <c r="M63" s="50"/>
      <c r="N63" s="50">
        <f>Table1674[[#This Row],[ERP (T12m)]]+Table1674[[#This Row],[T.Bond Rate]]</f>
        <v>8.199999999999999E-2</v>
      </c>
      <c r="O63" t="s">
        <v>6</v>
      </c>
    </row>
    <row r="64" spans="1:15">
      <c r="A64" s="69">
        <v>40117</v>
      </c>
      <c r="B64" s="49">
        <v>1757</v>
      </c>
      <c r="C64" s="16">
        <v>2.5499999999999998E-2</v>
      </c>
      <c r="D64" s="1">
        <v>82.35</v>
      </c>
      <c r="E64" s="2">
        <v>80.33</v>
      </c>
      <c r="F64" s="2"/>
      <c r="G64" s="50">
        <v>5.5899999999999998E-2</v>
      </c>
      <c r="H64" s="16"/>
      <c r="I64" s="50">
        <v>5.3600000000000002E-2</v>
      </c>
      <c r="J64" s="50">
        <v>5.4899999999999997E-2</v>
      </c>
      <c r="K64" s="50"/>
      <c r="M64" s="50"/>
      <c r="N64" s="50">
        <f>Table1674[[#This Row],[ERP (T12m)]]+Table1674[[#This Row],[T.Bond Rate]]</f>
        <v>7.9100000000000004E-2</v>
      </c>
    </row>
    <row r="65" spans="1:15">
      <c r="A65" s="69">
        <v>40147</v>
      </c>
      <c r="B65" s="49">
        <v>1806</v>
      </c>
      <c r="C65" s="16">
        <v>2.75E-2</v>
      </c>
      <c r="D65" s="1">
        <v>82.35</v>
      </c>
      <c r="E65" s="2">
        <v>80.33</v>
      </c>
      <c r="F65" s="2"/>
      <c r="G65" s="50">
        <v>5.67E-2</v>
      </c>
      <c r="H65" s="16"/>
      <c r="I65" s="50">
        <v>5.1900000000000002E-2</v>
      </c>
      <c r="J65" s="50">
        <v>5.3200000000000004E-2</v>
      </c>
      <c r="K65" s="50"/>
      <c r="M65" s="50"/>
      <c r="N65" s="50">
        <f>Table1674[[#This Row],[ERP (T12m)]]+Table1674[[#This Row],[T.Bond Rate]]</f>
        <v>7.9399999999999998E-2</v>
      </c>
    </row>
    <row r="66" spans="1:15">
      <c r="A66" s="69">
        <v>40178</v>
      </c>
      <c r="B66" s="49">
        <v>1848</v>
      </c>
      <c r="C66" s="16">
        <v>3.04E-2</v>
      </c>
      <c r="D66" s="1">
        <v>90.52</v>
      </c>
      <c r="E66" s="2">
        <v>84.16</v>
      </c>
      <c r="F66" s="2"/>
      <c r="G66" s="50">
        <v>4.2799999999999998E-2</v>
      </c>
      <c r="H66" s="16"/>
      <c r="I66" s="50">
        <v>4.9599999999999998E-2</v>
      </c>
      <c r="J66" s="50">
        <v>5.33E-2</v>
      </c>
      <c r="K66" s="50"/>
      <c r="M66" s="50"/>
      <c r="N66" s="50">
        <f>Table1674[[#This Row],[ERP (T12m)]]+Table1674[[#This Row],[T.Bond Rate]]</f>
        <v>0.08</v>
      </c>
      <c r="O66" t="s">
        <v>8</v>
      </c>
    </row>
    <row r="67" spans="1:15">
      <c r="A67" s="69">
        <v>40209</v>
      </c>
      <c r="B67" s="49">
        <v>1783</v>
      </c>
      <c r="C67" s="16">
        <v>2.6499999999999999E-2</v>
      </c>
      <c r="D67" s="1">
        <v>90.52</v>
      </c>
      <c r="E67" s="2">
        <v>84.16</v>
      </c>
      <c r="F67" s="2"/>
      <c r="G67" s="50">
        <v>4.1300000000000003E-2</v>
      </c>
      <c r="H67" s="16"/>
      <c r="I67" s="50">
        <v>5.1699999999999996E-2</v>
      </c>
      <c r="J67" s="50">
        <v>5.5599999999999997E-2</v>
      </c>
      <c r="K67" s="50"/>
      <c r="M67" s="50"/>
      <c r="N67" s="50">
        <f>Table1674[[#This Row],[ERP (T12m)]]+Table1674[[#This Row],[T.Bond Rate]]</f>
        <v>7.8199999999999992E-2</v>
      </c>
    </row>
    <row r="68" spans="1:15">
      <c r="A68" s="69">
        <v>40237</v>
      </c>
      <c r="B68" s="49">
        <v>1859</v>
      </c>
      <c r="C68" s="16">
        <v>2.6600000000000002E-2</v>
      </c>
      <c r="D68" s="1">
        <v>90.52</v>
      </c>
      <c r="E68" s="2">
        <v>84.16</v>
      </c>
      <c r="F68" s="2"/>
      <c r="G68" s="50">
        <v>4.1300000000000003E-2</v>
      </c>
      <c r="H68" s="16"/>
      <c r="I68" s="50">
        <v>4.9599999999999998E-2</v>
      </c>
      <c r="J68" s="50">
        <v>5.33E-2</v>
      </c>
      <c r="K68" s="50"/>
      <c r="M68" s="50"/>
      <c r="N68" s="50">
        <f>Table1674[[#This Row],[ERP (T12m)]]+Table1674[[#This Row],[T.Bond Rate]]</f>
        <v>7.6200000000000004E-2</v>
      </c>
    </row>
    <row r="69" spans="1:15">
      <c r="A69" s="69">
        <v>40268</v>
      </c>
      <c r="B69" s="49">
        <v>1874</v>
      </c>
      <c r="C69" s="16">
        <v>2.7200000000000002E-2</v>
      </c>
      <c r="D69" s="1">
        <v>95.39</v>
      </c>
      <c r="E69" s="2">
        <v>88.13</v>
      </c>
      <c r="F69" s="2"/>
      <c r="G69" s="50">
        <v>4.1500000000000002E-2</v>
      </c>
      <c r="H69" s="16"/>
      <c r="I69" s="50">
        <v>5.1499999999999997E-2</v>
      </c>
      <c r="J69" s="50">
        <v>5.57E-2</v>
      </c>
      <c r="K69" s="50"/>
      <c r="M69" s="50"/>
      <c r="N69" s="50">
        <f>Table1674[[#This Row],[ERP (T12m)]]+Table1674[[#This Row],[T.Bond Rate]]</f>
        <v>7.8699999999999992E-2</v>
      </c>
      <c r="O69" t="s">
        <v>9</v>
      </c>
    </row>
    <row r="70" spans="1:15">
      <c r="A70" s="69">
        <v>40298</v>
      </c>
      <c r="B70" s="49">
        <v>1884</v>
      </c>
      <c r="C70" s="16">
        <v>2.6499999999999999E-2</v>
      </c>
      <c r="D70" s="1">
        <v>95.39</v>
      </c>
      <c r="E70" s="2">
        <v>88.13</v>
      </c>
      <c r="F70" s="2"/>
      <c r="G70" s="50">
        <v>4.1299999999999996E-2</v>
      </c>
      <c r="H70" s="16"/>
      <c r="I70" s="50">
        <v>5.1200000000000002E-2</v>
      </c>
      <c r="J70" s="50">
        <v>5.5399999999999998E-2</v>
      </c>
      <c r="K70" s="50"/>
      <c r="M70" s="50"/>
      <c r="N70" s="50">
        <f>Table1674[[#This Row],[ERP (T12m)]]+Table1674[[#This Row],[T.Bond Rate]]</f>
        <v>7.7700000000000005E-2</v>
      </c>
    </row>
    <row r="71" spans="1:15">
      <c r="A71" s="69">
        <v>40329</v>
      </c>
      <c r="B71" s="49">
        <v>1924</v>
      </c>
      <c r="C71" s="16">
        <v>2.4799999999999999E-2</v>
      </c>
      <c r="D71" s="1">
        <v>95.39</v>
      </c>
      <c r="E71" s="2">
        <v>88.13</v>
      </c>
      <c r="F71" s="2"/>
      <c r="G71" s="50">
        <v>4.0599999999999997E-2</v>
      </c>
      <c r="H71" s="16"/>
      <c r="I71" s="50">
        <v>5.0299999999999997E-2</v>
      </c>
      <c r="J71" s="50">
        <v>5.45E-2</v>
      </c>
      <c r="K71" s="50"/>
      <c r="M71" s="50"/>
      <c r="N71" s="50">
        <f>Table1674[[#This Row],[ERP (T12m)]]+Table1674[[#This Row],[T.Bond Rate]]</f>
        <v>7.51E-2</v>
      </c>
    </row>
    <row r="72" spans="1:15">
      <c r="A72" s="69">
        <v>40359</v>
      </c>
      <c r="B72" s="49">
        <v>1960</v>
      </c>
      <c r="C72" s="16">
        <v>2.52E-2</v>
      </c>
      <c r="D72" s="1">
        <v>99.78</v>
      </c>
      <c r="E72" s="2">
        <v>96.01</v>
      </c>
      <c r="F72" s="2"/>
      <c r="G72" s="50">
        <v>4.07E-2</v>
      </c>
      <c r="H72" s="16"/>
      <c r="I72" s="50">
        <v>5.3800000000000001E-2</v>
      </c>
      <c r="J72" s="50">
        <v>5.5899999999999998E-2</v>
      </c>
      <c r="K72" s="50"/>
      <c r="M72" s="50"/>
      <c r="N72" s="50">
        <f>Table1674[[#This Row],[ERP (T12m)]]+Table1674[[#This Row],[T.Bond Rate]]</f>
        <v>7.9000000000000001E-2</v>
      </c>
      <c r="O72" t="s">
        <v>9</v>
      </c>
    </row>
    <row r="73" spans="1:15">
      <c r="A73" s="69">
        <v>40390</v>
      </c>
      <c r="B73" s="49">
        <v>1931</v>
      </c>
      <c r="C73" s="16">
        <v>2.5600000000000001E-2</v>
      </c>
      <c r="D73" s="1">
        <v>99.78</v>
      </c>
      <c r="E73" s="2">
        <v>96.01</v>
      </c>
      <c r="F73" s="2"/>
      <c r="G73" s="50">
        <v>4.0899999999999999E-2</v>
      </c>
      <c r="H73" s="16"/>
      <c r="I73" s="50">
        <v>5.45E-2</v>
      </c>
      <c r="J73" s="50">
        <v>5.67E-2</v>
      </c>
      <c r="K73" s="50"/>
      <c r="M73" s="50"/>
      <c r="N73" s="50">
        <f>Table1674[[#This Row],[ERP (T12m)]]+Table1674[[#This Row],[T.Bond Rate]]</f>
        <v>8.0100000000000005E-2</v>
      </c>
    </row>
    <row r="74" spans="1:15">
      <c r="A74" s="69">
        <v>40421</v>
      </c>
      <c r="B74" s="49">
        <v>2003</v>
      </c>
      <c r="C74" s="16">
        <v>2.35E-2</v>
      </c>
      <c r="D74" s="1">
        <v>99.78</v>
      </c>
      <c r="E74" s="2">
        <v>96.01</v>
      </c>
      <c r="F74" s="2"/>
      <c r="G74" s="50">
        <v>0.04</v>
      </c>
      <c r="H74" s="16"/>
      <c r="I74" s="50">
        <v>5.28E-2</v>
      </c>
      <c r="J74" s="50">
        <v>5.4800000000000001E-2</v>
      </c>
      <c r="K74" s="50"/>
      <c r="M74" s="50"/>
      <c r="N74" s="50">
        <f>Table1674[[#This Row],[ERP (T12m)]]+Table1674[[#This Row],[T.Bond Rate]]</f>
        <v>7.6300000000000007E-2</v>
      </c>
    </row>
    <row r="75" spans="1:15">
      <c r="A75" s="69">
        <v>40451</v>
      </c>
      <c r="B75" s="49">
        <v>1973</v>
      </c>
      <c r="C75" s="16">
        <v>2.4899999999999999E-2</v>
      </c>
      <c r="D75" s="1">
        <v>100.41</v>
      </c>
      <c r="E75" s="2">
        <v>97.52</v>
      </c>
      <c r="F75" s="2"/>
      <c r="G75" s="50">
        <v>4.0399999999999998E-2</v>
      </c>
      <c r="H75" s="16"/>
      <c r="I75" s="50">
        <v>5.4300000000000001E-2</v>
      </c>
      <c r="J75" s="50">
        <v>5.5899999999999998E-2</v>
      </c>
      <c r="K75" s="50"/>
      <c r="L75" s="50">
        <v>4.87E-2</v>
      </c>
      <c r="M75" s="50"/>
      <c r="N75" s="50">
        <f>Table1674[[#This Row],[ERP (T12m)]]+Table1674[[#This Row],[T.Bond Rate]]</f>
        <v>7.9199999999999993E-2</v>
      </c>
      <c r="O75" t="s">
        <v>9</v>
      </c>
    </row>
    <row r="76" spans="1:15">
      <c r="A76" s="69">
        <v>40482</v>
      </c>
      <c r="B76" s="49">
        <v>2018</v>
      </c>
      <c r="C76" s="16">
        <v>2.3399999999999997E-2</v>
      </c>
      <c r="D76" s="1">
        <v>100.41</v>
      </c>
      <c r="E76" s="2">
        <v>97.52</v>
      </c>
      <c r="F76" s="2"/>
      <c r="G76" s="50">
        <v>0.04</v>
      </c>
      <c r="H76" s="16"/>
      <c r="I76" s="50">
        <v>5.3199999999999997E-2</v>
      </c>
      <c r="J76" s="50">
        <v>5.4800000000000001E-2</v>
      </c>
      <c r="K76" s="50"/>
      <c r="L76" s="50">
        <v>4.7800000000000002E-2</v>
      </c>
      <c r="M76" s="50"/>
      <c r="N76" s="50">
        <f>Table1674[[#This Row],[ERP (T12m)]]+Table1674[[#This Row],[T.Bond Rate]]</f>
        <v>7.6600000000000001E-2</v>
      </c>
    </row>
    <row r="77" spans="1:15">
      <c r="A77" s="69">
        <v>40512</v>
      </c>
      <c r="B77" s="49">
        <v>2068</v>
      </c>
      <c r="C77" s="16">
        <v>2.1700000000000001E-2</v>
      </c>
      <c r="D77" s="1">
        <v>100.41</v>
      </c>
      <c r="E77" s="2">
        <v>97.52</v>
      </c>
      <c r="F77" s="2"/>
      <c r="G77" s="50">
        <v>3.9300000000000002E-2</v>
      </c>
      <c r="H77" s="16"/>
      <c r="I77" s="50">
        <v>5.21E-2</v>
      </c>
      <c r="J77" s="50">
        <v>5.3600000000000002E-2</v>
      </c>
      <c r="K77" s="50"/>
      <c r="L77" s="50">
        <v>4.6799999999999994E-2</v>
      </c>
      <c r="M77" s="50"/>
      <c r="N77" s="50">
        <f>Table1674[[#This Row],[ERP (T12m)]]+Table1674[[#This Row],[T.Bond Rate]]</f>
        <v>7.3800000000000004E-2</v>
      </c>
    </row>
    <row r="78" spans="1:15">
      <c r="A78" s="69">
        <v>40543</v>
      </c>
      <c r="B78" s="49">
        <v>2059</v>
      </c>
      <c r="C78" s="16">
        <v>2.1700000000000001E-2</v>
      </c>
      <c r="D78" s="1">
        <v>107.97</v>
      </c>
      <c r="E78" s="2">
        <v>100.5</v>
      </c>
      <c r="F78" s="2"/>
      <c r="G78" s="50">
        <v>5.5800000000000002E-2</v>
      </c>
      <c r="H78" s="16"/>
      <c r="I78" s="50">
        <v>5.7800000000000004E-2</v>
      </c>
      <c r="J78" s="50">
        <v>6.2100000000000002E-2</v>
      </c>
      <c r="K78" s="50"/>
      <c r="L78" s="50">
        <v>5.21E-2</v>
      </c>
      <c r="M78" s="50"/>
      <c r="N78" s="50">
        <f>Table1674[[#This Row],[ERP (T12m)]]+Table1674[[#This Row],[T.Bond Rate]]</f>
        <v>7.9500000000000001E-2</v>
      </c>
      <c r="O78" t="s">
        <v>8</v>
      </c>
    </row>
    <row r="79" spans="1:15">
      <c r="A79" s="69">
        <v>40574</v>
      </c>
      <c r="B79" s="49">
        <v>1995</v>
      </c>
      <c r="C79" s="16">
        <v>1.7000000000000001E-2</v>
      </c>
      <c r="D79" s="1">
        <v>107.97</v>
      </c>
      <c r="E79" s="2">
        <v>100.5</v>
      </c>
      <c r="F79" s="2"/>
      <c r="G79" s="50">
        <v>5.3800000000000001E-2</v>
      </c>
      <c r="H79" s="16"/>
      <c r="I79" s="50">
        <v>6.0100000000000001E-2</v>
      </c>
      <c r="J79" s="50">
        <v>6.4500000000000002E-2</v>
      </c>
      <c r="K79" s="50"/>
      <c r="L79" s="50">
        <v>5.4199999999999998E-2</v>
      </c>
      <c r="M79" s="50"/>
      <c r="N79" s="50">
        <f>Table1674[[#This Row],[ERP (T12m)]]+Table1674[[#This Row],[T.Bond Rate]]</f>
        <v>7.7100000000000002E-2</v>
      </c>
    </row>
    <row r="80" spans="1:15">
      <c r="A80" s="69">
        <v>40602</v>
      </c>
      <c r="B80" s="49">
        <v>2105</v>
      </c>
      <c r="C80" s="16">
        <v>0.02</v>
      </c>
      <c r="D80" s="1">
        <v>107.97</v>
      </c>
      <c r="E80" s="2">
        <v>100.5</v>
      </c>
      <c r="F80" s="2"/>
      <c r="G80" s="50">
        <v>5.5100000000000003E-2</v>
      </c>
      <c r="H80" s="16"/>
      <c r="I80" s="50">
        <v>5.67E-2</v>
      </c>
      <c r="J80" s="50">
        <v>6.0899999999999996E-2</v>
      </c>
      <c r="K80" s="50"/>
      <c r="L80" s="50">
        <v>5.11E-2</v>
      </c>
      <c r="M80" s="50"/>
      <c r="N80" s="50">
        <f>Table1674[[#This Row],[ERP (T12m)]]+Table1674[[#This Row],[T.Bond Rate]]</f>
        <v>7.6700000000000004E-2</v>
      </c>
    </row>
    <row r="81" spans="1:15">
      <c r="A81" s="69">
        <v>40633</v>
      </c>
      <c r="B81" s="49">
        <v>2068</v>
      </c>
      <c r="C81" s="16">
        <v>1.9300000000000001E-2</v>
      </c>
      <c r="D81" s="1">
        <v>108.59</v>
      </c>
      <c r="E81" s="2">
        <v>101.98</v>
      </c>
      <c r="F81" s="2"/>
      <c r="G81" s="50">
        <v>5.4800000000000001E-2</v>
      </c>
      <c r="H81" s="16"/>
      <c r="I81" s="50">
        <v>5.8600000000000006E-2</v>
      </c>
      <c r="J81" s="50">
        <v>6.2400000000000004E-2</v>
      </c>
      <c r="K81" s="50"/>
      <c r="L81" s="50">
        <v>5.3199999999999997E-2</v>
      </c>
      <c r="M81" s="50"/>
      <c r="N81" s="50">
        <f>Table1674[[#This Row],[ERP (T12m)]]+Table1674[[#This Row],[T.Bond Rate]]</f>
        <v>7.7900000000000011E-2</v>
      </c>
      <c r="O81" t="s">
        <v>9</v>
      </c>
    </row>
    <row r="82" spans="1:15">
      <c r="A82" s="69">
        <v>40663</v>
      </c>
      <c r="B82" s="49">
        <v>2086</v>
      </c>
      <c r="C82" s="16">
        <v>2.0499999999999997E-2</v>
      </c>
      <c r="D82" s="1">
        <v>108.59</v>
      </c>
      <c r="E82" s="2">
        <v>101.98</v>
      </c>
      <c r="F82" s="2"/>
      <c r="G82" s="50">
        <v>5.5300000000000002E-2</v>
      </c>
      <c r="H82" s="16"/>
      <c r="I82" s="50">
        <v>5.8000000000000003E-2</v>
      </c>
      <c r="J82" s="50">
        <v>6.1699999999999998E-2</v>
      </c>
      <c r="K82" s="50"/>
      <c r="L82" s="50">
        <v>5.2699999999999997E-2</v>
      </c>
      <c r="M82" s="50"/>
      <c r="N82" s="50">
        <f>Table1674[[#This Row],[ERP (T12m)]]+Table1674[[#This Row],[T.Bond Rate]]</f>
        <v>7.85E-2</v>
      </c>
    </row>
    <row r="83" spans="1:15">
      <c r="A83" s="69">
        <v>40694</v>
      </c>
      <c r="B83" s="49">
        <v>2107</v>
      </c>
      <c r="C83" s="16">
        <v>2.1299999999999999E-2</v>
      </c>
      <c r="D83" s="1">
        <v>108.59</v>
      </c>
      <c r="E83" s="2">
        <v>101.98</v>
      </c>
      <c r="F83" s="2"/>
      <c r="G83" s="50">
        <v>5.5599999999999997E-2</v>
      </c>
      <c r="H83" s="16"/>
      <c r="I83" s="50">
        <v>5.74E-2</v>
      </c>
      <c r="J83" s="50">
        <v>6.0999999999999999E-2</v>
      </c>
      <c r="K83" s="50"/>
      <c r="L83" s="50">
        <v>5.21E-2</v>
      </c>
      <c r="M83" s="50"/>
      <c r="N83" s="50">
        <f>Table1674[[#This Row],[ERP (T12m)]]+Table1674[[#This Row],[T.Bond Rate]]</f>
        <v>7.8699999999999992E-2</v>
      </c>
    </row>
    <row r="84" spans="1:15">
      <c r="A84" s="69">
        <v>40724</v>
      </c>
      <c r="B84" s="49">
        <v>2063</v>
      </c>
      <c r="C84" s="16">
        <v>2.3599999999999999E-2</v>
      </c>
      <c r="D84" s="1">
        <v>108.34</v>
      </c>
      <c r="E84" s="2">
        <v>101.58</v>
      </c>
      <c r="F84" s="2"/>
      <c r="G84" s="50">
        <v>5.6500000000000002E-2</v>
      </c>
      <c r="H84" s="16"/>
      <c r="I84" s="50">
        <v>5.8099999999999999E-2</v>
      </c>
      <c r="J84" s="50">
        <v>6.1900000000000004E-2</v>
      </c>
      <c r="K84" s="50"/>
      <c r="L84" s="50">
        <v>5.2299999999999999E-2</v>
      </c>
      <c r="M84" s="50"/>
      <c r="N84" s="50">
        <f>Table1674[[#This Row],[ERP (T12m)]]+Table1674[[#This Row],[T.Bond Rate]]</f>
        <v>8.1699999999999995E-2</v>
      </c>
      <c r="O84" t="s">
        <v>9</v>
      </c>
    </row>
    <row r="85" spans="1:15">
      <c r="A85" s="69">
        <v>40755</v>
      </c>
      <c r="B85" s="49">
        <v>2104</v>
      </c>
      <c r="C85" s="16">
        <v>2.18E-2</v>
      </c>
      <c r="D85" s="1">
        <v>108.34</v>
      </c>
      <c r="E85" s="2">
        <v>101.58</v>
      </c>
      <c r="F85" s="2"/>
      <c r="G85" s="50">
        <v>5.5800000000000002E-2</v>
      </c>
      <c r="H85" s="16"/>
      <c r="I85" s="50">
        <v>5.8999999999999997E-2</v>
      </c>
      <c r="J85" s="50">
        <v>6.2700000000000006E-2</v>
      </c>
      <c r="K85" s="50"/>
      <c r="L85" s="50">
        <v>5.1399999999999994E-2</v>
      </c>
      <c r="M85" s="50"/>
      <c r="N85" s="50">
        <f>Table1674[[#This Row],[ERP (T12m)]]+Table1674[[#This Row],[T.Bond Rate]]</f>
        <v>8.0799999999999997E-2</v>
      </c>
      <c r="O85" t="s">
        <v>10</v>
      </c>
    </row>
    <row r="86" spans="1:15">
      <c r="A86" s="69">
        <v>40786</v>
      </c>
      <c r="B86" s="49">
        <v>1972</v>
      </c>
      <c r="C86" s="16">
        <v>2.2200000000000001E-2</v>
      </c>
      <c r="D86" s="1">
        <v>108.34</v>
      </c>
      <c r="E86" s="2">
        <v>101.58</v>
      </c>
      <c r="F86" s="2"/>
      <c r="G86" s="50">
        <v>6.3200000000000006E-2</v>
      </c>
      <c r="H86" s="16"/>
      <c r="I86" s="50">
        <v>6.2800000000000009E-2</v>
      </c>
      <c r="J86" s="50">
        <v>6.6900000000000001E-2</v>
      </c>
      <c r="K86" s="50"/>
      <c r="L86" s="50">
        <v>5.6500000000000002E-2</v>
      </c>
      <c r="M86" s="50"/>
      <c r="N86" s="50">
        <f>Table1674[[#This Row],[ERP (T12m)]]+Table1674[[#This Row],[T.Bond Rate]]</f>
        <v>8.5000000000000006E-2</v>
      </c>
    </row>
    <row r="87" spans="1:15">
      <c r="A87" s="69">
        <v>40816</v>
      </c>
      <c r="B87" s="49">
        <v>1920</v>
      </c>
      <c r="C87" s="16">
        <v>2.06E-2</v>
      </c>
      <c r="D87" s="1">
        <v>100.83</v>
      </c>
      <c r="E87" s="2">
        <v>104.2</v>
      </c>
      <c r="F87" s="2">
        <v>74.239999999999995</v>
      </c>
      <c r="G87" s="50">
        <v>6.25E-2</v>
      </c>
      <c r="H87" s="16"/>
      <c r="I87" s="50">
        <v>6.6299999999999998E-2</v>
      </c>
      <c r="J87" s="50">
        <v>6.4199999999999993E-2</v>
      </c>
      <c r="K87" s="50">
        <v>4.6899999999999997E-2</v>
      </c>
      <c r="L87" s="50">
        <v>5.96E-2</v>
      </c>
      <c r="M87" s="50"/>
      <c r="N87" s="50">
        <f>Table1674[[#This Row],[ERP (T12m)]]+Table1674[[#This Row],[T.Bond Rate]]</f>
        <v>8.6900000000000005E-2</v>
      </c>
      <c r="O87" t="s">
        <v>11</v>
      </c>
    </row>
    <row r="88" spans="1:15">
      <c r="A88" s="69">
        <v>40847</v>
      </c>
      <c r="B88" s="49">
        <v>2079</v>
      </c>
      <c r="C88" s="16">
        <v>2.1499999999999998E-2</v>
      </c>
      <c r="D88" s="1">
        <v>100.83</v>
      </c>
      <c r="E88" s="2">
        <v>104.2</v>
      </c>
      <c r="F88" s="2">
        <v>74.239999999999995</v>
      </c>
      <c r="G88" s="50">
        <v>6.2899999999999998E-2</v>
      </c>
      <c r="H88" s="16"/>
      <c r="I88" s="50">
        <v>6.1199999999999997E-2</v>
      </c>
      <c r="J88" s="50">
        <v>5.9200000000000003E-2</v>
      </c>
      <c r="K88" s="50">
        <v>4.3799999999999999E-2</v>
      </c>
      <c r="L88" s="50">
        <v>5.5E-2</v>
      </c>
      <c r="M88" s="50"/>
      <c r="N88" s="50">
        <f>Table1674[[#This Row],[ERP (T12m)]]+Table1674[[#This Row],[T.Bond Rate]]</f>
        <v>8.2699999999999996E-2</v>
      </c>
    </row>
    <row r="89" spans="1:15">
      <c r="A89" s="69">
        <v>40877</v>
      </c>
      <c r="B89" s="49">
        <v>2080</v>
      </c>
      <c r="C89" s="16">
        <v>2.2099999999999998E-2</v>
      </c>
      <c r="D89" s="1">
        <v>100.83</v>
      </c>
      <c r="E89" s="2">
        <v>104.2</v>
      </c>
      <c r="F89" s="2">
        <v>74.239999999999995</v>
      </c>
      <c r="G89" s="50">
        <v>6.3200000000000006E-2</v>
      </c>
      <c r="H89" s="16"/>
      <c r="I89" s="50">
        <v>6.1100000000000002E-2</v>
      </c>
      <c r="J89" s="50">
        <v>5.9200000000000003E-2</v>
      </c>
      <c r="K89" s="50">
        <v>4.3799999999999999E-2</v>
      </c>
      <c r="L89" s="50">
        <v>5.4300000000000001E-2</v>
      </c>
      <c r="M89" s="50"/>
      <c r="N89" s="50">
        <f>Table1674[[#This Row],[ERP (T12m)]]+Table1674[[#This Row],[T.Bond Rate]]</f>
        <v>8.3199999999999996E-2</v>
      </c>
    </row>
    <row r="90" spans="1:15">
      <c r="A90" s="69">
        <v>40908</v>
      </c>
      <c r="B90" s="49">
        <v>2044</v>
      </c>
      <c r="C90" s="16">
        <v>2.2700000000000001E-2</v>
      </c>
      <c r="D90" s="1">
        <v>107.33</v>
      </c>
      <c r="E90" s="2">
        <v>106.1</v>
      </c>
      <c r="F90" s="2">
        <v>74.239999999999995</v>
      </c>
      <c r="G90" s="50">
        <v>5.5500000000000001E-2</v>
      </c>
      <c r="H90" s="16">
        <v>5.16E-2</v>
      </c>
      <c r="I90" s="50">
        <v>6.1199999999999997E-2</v>
      </c>
      <c r="J90" s="50">
        <v>6.1900000000000004E-2</v>
      </c>
      <c r="K90" s="50">
        <v>4.2999999999999997E-2</v>
      </c>
      <c r="L90" s="50">
        <v>5.4600000000000003E-2</v>
      </c>
      <c r="M90" s="50"/>
      <c r="N90" s="50">
        <f>Table1674[[#This Row],[ERP (T12m)]]+Table1674[[#This Row],[T.Bond Rate]]</f>
        <v>8.3900000000000002E-2</v>
      </c>
      <c r="O90" t="s">
        <v>14</v>
      </c>
    </row>
    <row r="91" spans="1:15">
      <c r="A91" s="69">
        <v>40939</v>
      </c>
      <c r="B91" s="49">
        <v>1940</v>
      </c>
      <c r="C91" s="16">
        <v>1.9199999999999998E-2</v>
      </c>
      <c r="D91" s="1">
        <v>107.33</v>
      </c>
      <c r="E91" s="2">
        <v>106.1</v>
      </c>
      <c r="F91" s="2">
        <v>74.239999999999995</v>
      </c>
      <c r="G91" s="50">
        <v>5.3800000000000001E-2</v>
      </c>
      <c r="H91" s="16">
        <v>5.6099999999999997E-2</v>
      </c>
      <c r="I91" s="50">
        <v>6.4699999999999994E-2</v>
      </c>
      <c r="J91" s="50">
        <v>6.54E-2</v>
      </c>
      <c r="K91" s="50">
        <v>4.5499999999999999E-2</v>
      </c>
      <c r="L91" s="50">
        <v>5.9200000000000003E-2</v>
      </c>
      <c r="M91" s="50"/>
      <c r="N91" s="50">
        <f>Table1674[[#This Row],[ERP (T12m)]]+Table1674[[#This Row],[T.Bond Rate]]</f>
        <v>8.3899999999999988E-2</v>
      </c>
    </row>
    <row r="92" spans="1:15">
      <c r="A92" s="69">
        <v>40968</v>
      </c>
      <c r="B92" s="49">
        <v>1932</v>
      </c>
      <c r="C92" s="16">
        <v>1.7399999999999999E-2</v>
      </c>
      <c r="D92" s="1">
        <v>107.33</v>
      </c>
      <c r="E92" s="2">
        <v>106.1</v>
      </c>
      <c r="F92" s="2">
        <v>74.239999999999995</v>
      </c>
      <c r="G92" s="50">
        <v>5.2900000000000003E-2</v>
      </c>
      <c r="H92" s="16">
        <v>5.7200000000000001E-2</v>
      </c>
      <c r="I92" s="50">
        <v>6.5100000000000005E-2</v>
      </c>
      <c r="J92" s="50">
        <v>6.5799999999999997E-2</v>
      </c>
      <c r="K92" s="50">
        <v>4.58E-2</v>
      </c>
      <c r="L92" s="50">
        <v>5.96E-2</v>
      </c>
      <c r="M92" s="50"/>
      <c r="N92" s="50">
        <f>Table1674[[#This Row],[ERP (T12m)]]+Table1674[[#This Row],[T.Bond Rate]]</f>
        <v>8.2500000000000004E-2</v>
      </c>
    </row>
    <row r="93" spans="1:15">
      <c r="A93" s="69">
        <v>40999</v>
      </c>
      <c r="B93" s="49">
        <v>2060</v>
      </c>
      <c r="C93" s="16">
        <v>1.77E-2</v>
      </c>
      <c r="D93" s="1">
        <v>108.35</v>
      </c>
      <c r="E93" s="2">
        <v>108.16</v>
      </c>
      <c r="F93" s="2">
        <v>74.239999999999995</v>
      </c>
      <c r="G93" s="50">
        <v>5.3200000000000004E-2</v>
      </c>
      <c r="H93" s="16">
        <v>5.1499999999999997E-2</v>
      </c>
      <c r="I93" s="50">
        <v>6.2400000000000004E-2</v>
      </c>
      <c r="J93" s="50">
        <v>6.2300000000000001E-2</v>
      </c>
      <c r="K93" s="50">
        <v>4.2999999999999997E-2</v>
      </c>
      <c r="L93" s="50">
        <v>5.62E-2</v>
      </c>
      <c r="M93" s="50"/>
      <c r="N93" s="50">
        <f>Table1674[[#This Row],[ERP (T12m)]]+Table1674[[#This Row],[T.Bond Rate]]</f>
        <v>8.0100000000000005E-2</v>
      </c>
      <c r="O93" t="s">
        <v>11</v>
      </c>
    </row>
    <row r="94" spans="1:15">
      <c r="A94" s="69">
        <v>41029</v>
      </c>
      <c r="B94" s="49">
        <v>2065</v>
      </c>
      <c r="C94" s="16">
        <v>1.83E-2</v>
      </c>
      <c r="D94" s="1">
        <v>108.35</v>
      </c>
      <c r="E94" s="2">
        <v>108.99</v>
      </c>
      <c r="F94" s="2">
        <v>82.17</v>
      </c>
      <c r="G94" s="50">
        <v>5.33E-2</v>
      </c>
      <c r="H94" s="16">
        <v>5.11E-2</v>
      </c>
      <c r="I94" s="50">
        <v>6.2199999999999998E-2</v>
      </c>
      <c r="J94" s="50">
        <v>6.25E-2</v>
      </c>
      <c r="K94" s="50">
        <v>4.7300000000000002E-2</v>
      </c>
      <c r="L94" s="50">
        <v>5.6899999999999999E-2</v>
      </c>
      <c r="M94" s="50"/>
      <c r="N94" s="50">
        <f>Table1674[[#This Row],[ERP (T12m)]]+Table1674[[#This Row],[T.Bond Rate]]</f>
        <v>8.0500000000000002E-2</v>
      </c>
      <c r="O94" t="s">
        <v>16</v>
      </c>
    </row>
    <row r="95" spans="1:15">
      <c r="A95" s="69">
        <v>41060</v>
      </c>
      <c r="B95" s="49">
        <v>2097</v>
      </c>
      <c r="C95" s="16">
        <v>1.83E-2</v>
      </c>
      <c r="D95" s="1">
        <v>108.35</v>
      </c>
      <c r="E95" s="2">
        <v>108.88</v>
      </c>
      <c r="F95" s="2">
        <v>82.17</v>
      </c>
      <c r="G95" s="50">
        <v>5.33E-2</v>
      </c>
      <c r="H95" s="16">
        <v>5.0299999999999997E-2</v>
      </c>
      <c r="I95" s="50">
        <v>6.1200000000000004E-2</v>
      </c>
      <c r="J95" s="50">
        <v>6.1600000000000002E-2</v>
      </c>
      <c r="K95" s="50">
        <v>4.6600000000000003E-2</v>
      </c>
      <c r="L95" s="50">
        <v>5.5399999999999998E-2</v>
      </c>
      <c r="M95" s="50"/>
      <c r="N95" s="50">
        <f>Table1674[[#This Row],[ERP (T12m)]]+Table1674[[#This Row],[T.Bond Rate]]</f>
        <v>7.9500000000000001E-2</v>
      </c>
    </row>
    <row r="96" spans="1:15">
      <c r="A96" s="69">
        <v>41090</v>
      </c>
      <c r="B96" s="49">
        <v>2099</v>
      </c>
      <c r="C96" s="16">
        <v>1.47E-2</v>
      </c>
      <c r="D96" s="1">
        <v>111.06</v>
      </c>
      <c r="E96" s="2">
        <v>110.61</v>
      </c>
      <c r="F96" s="2">
        <v>82.17</v>
      </c>
      <c r="G96" s="50">
        <v>5.1499999999999997E-2</v>
      </c>
      <c r="H96" s="16">
        <v>5.0799999999999998E-2</v>
      </c>
      <c r="I96" s="50">
        <v>6.2699999999999992E-2</v>
      </c>
      <c r="J96" s="50">
        <v>6.3E-2</v>
      </c>
      <c r="K96" s="50">
        <v>4.6799999999999994E-2</v>
      </c>
      <c r="L96" s="50">
        <v>5.6800000000000003E-2</v>
      </c>
      <c r="M96" s="50"/>
      <c r="N96" s="50">
        <f>Table1674[[#This Row],[ERP (T12m)]]+Table1674[[#This Row],[T.Bond Rate]]</f>
        <v>7.7399999999999997E-2</v>
      </c>
      <c r="O96" t="s">
        <v>11</v>
      </c>
    </row>
    <row r="97" spans="1:15">
      <c r="A97" s="69">
        <v>41121</v>
      </c>
      <c r="B97" s="49">
        <v>2174</v>
      </c>
      <c r="C97" s="16">
        <v>1.4500000000000001E-2</v>
      </c>
      <c r="D97" s="1">
        <v>111.06</v>
      </c>
      <c r="E97" s="2">
        <v>110.61</v>
      </c>
      <c r="F97" s="2">
        <v>82.17</v>
      </c>
      <c r="G97" s="50">
        <v>5.1400000000000001E-2</v>
      </c>
      <c r="H97" s="16">
        <v>4.9200000000000001E-2</v>
      </c>
      <c r="I97" s="50">
        <v>6.0600000000000001E-2</v>
      </c>
      <c r="J97" s="50">
        <v>6.08E-2</v>
      </c>
      <c r="K97" s="50">
        <v>4.5199999999999997E-2</v>
      </c>
      <c r="L97" s="50">
        <v>5.4899999999999997E-2</v>
      </c>
      <c r="M97" s="50"/>
      <c r="N97" s="50">
        <f>Table1674[[#This Row],[ERP (T12m)]]+Table1674[[#This Row],[T.Bond Rate]]</f>
        <v>7.51E-2</v>
      </c>
    </row>
    <row r="98" spans="1:15">
      <c r="A98" s="69">
        <v>41152</v>
      </c>
      <c r="B98" s="49">
        <v>2171</v>
      </c>
      <c r="C98" s="16">
        <v>1.5900000000000001E-2</v>
      </c>
      <c r="D98" s="1">
        <v>111.06</v>
      </c>
      <c r="E98" s="2">
        <v>110.61</v>
      </c>
      <c r="F98" s="2">
        <v>82.17</v>
      </c>
      <c r="G98" s="50">
        <v>5.21E-2</v>
      </c>
      <c r="H98" s="16">
        <v>4.8599999999999997E-2</v>
      </c>
      <c r="I98" s="50">
        <v>6.0599999999999994E-2</v>
      </c>
      <c r="J98" s="50">
        <v>6.08E-2</v>
      </c>
      <c r="K98" s="50">
        <v>4.5199999999999997E-2</v>
      </c>
      <c r="L98" s="50">
        <v>5.5599999999999997E-2</v>
      </c>
      <c r="M98" s="50"/>
      <c r="N98" s="50">
        <f>Table1674[[#This Row],[ERP (T12m)]]+Table1674[[#This Row],[T.Bond Rate]]</f>
        <v>7.6499999999999999E-2</v>
      </c>
    </row>
    <row r="99" spans="1:15">
      <c r="A99" s="69">
        <v>41182</v>
      </c>
      <c r="B99" s="49">
        <v>2168</v>
      </c>
      <c r="C99" s="16">
        <v>1.6E-2</v>
      </c>
      <c r="D99" s="1">
        <v>112.42</v>
      </c>
      <c r="E99" s="2">
        <v>114.73</v>
      </c>
      <c r="F99" s="2">
        <v>82.17</v>
      </c>
      <c r="G99" s="50">
        <v>5.21E-2</v>
      </c>
      <c r="H99" s="16">
        <v>4.9099999999999998E-2</v>
      </c>
      <c r="I99" s="50">
        <v>6.1600000000000002E-2</v>
      </c>
      <c r="J99" s="50">
        <v>6.2899999999999998E-2</v>
      </c>
      <c r="K99" s="50">
        <v>4.5199999999999997E-2</v>
      </c>
      <c r="L99" s="50">
        <v>5.6399999999999999E-2</v>
      </c>
      <c r="M99" s="50"/>
      <c r="N99" s="50">
        <f>Table1674[[#This Row],[ERP (T12m)]]+Table1674[[#This Row],[T.Bond Rate]]</f>
        <v>7.7600000000000002E-2</v>
      </c>
      <c r="O99" t="s">
        <v>11</v>
      </c>
    </row>
    <row r="100" spans="1:15">
      <c r="A100" s="69">
        <v>41213</v>
      </c>
      <c r="B100" s="49">
        <v>2126</v>
      </c>
      <c r="C100" s="16">
        <v>1.84E-2</v>
      </c>
      <c r="D100" s="1">
        <v>112.42</v>
      </c>
      <c r="E100" s="2">
        <v>114.73</v>
      </c>
      <c r="F100" s="2">
        <v>82.17</v>
      </c>
      <c r="G100" s="50">
        <v>5.3199999999999997E-2</v>
      </c>
      <c r="H100" s="16">
        <v>4.8899999999999999E-2</v>
      </c>
      <c r="I100" s="50">
        <v>6.2600000000000003E-2</v>
      </c>
      <c r="J100" s="50">
        <v>6.3899999999999998E-2</v>
      </c>
      <c r="K100" s="50">
        <v>4.5999999999999999E-2</v>
      </c>
      <c r="L100" s="50">
        <v>5.79E-2</v>
      </c>
      <c r="M100" s="50"/>
      <c r="N100" s="50">
        <f>Table1674[[#This Row],[ERP (T12m)]]+Table1674[[#This Row],[T.Bond Rate]]</f>
        <v>8.1000000000000003E-2</v>
      </c>
    </row>
    <row r="101" spans="1:15">
      <c r="A101" s="69">
        <v>41243</v>
      </c>
      <c r="B101" s="49">
        <v>2199</v>
      </c>
      <c r="C101" s="16">
        <v>2.3900000000000001E-2</v>
      </c>
      <c r="D101" s="1">
        <v>112.42</v>
      </c>
      <c r="E101" s="2">
        <v>114.73</v>
      </c>
      <c r="F101" s="2">
        <v>82.17</v>
      </c>
      <c r="G101" s="50">
        <v>5.62E-2</v>
      </c>
      <c r="H101" s="16">
        <v>4.4999999999999998E-2</v>
      </c>
      <c r="I101" s="50">
        <v>6.0199999999999997E-2</v>
      </c>
      <c r="J101" s="50">
        <v>6.1400000000000003E-2</v>
      </c>
      <c r="K101" s="50">
        <v>4.4200000000000003E-2</v>
      </c>
      <c r="L101" s="50">
        <v>5.5199999999999999E-2</v>
      </c>
      <c r="M101" s="50"/>
      <c r="N101" s="50">
        <f>Table1674[[#This Row],[ERP (T12m)]]+Table1674[[#This Row],[T.Bond Rate]]</f>
        <v>8.4099999999999994E-2</v>
      </c>
    </row>
    <row r="102" spans="1:15">
      <c r="A102" s="69">
        <v>41274</v>
      </c>
      <c r="B102" s="49">
        <v>2239</v>
      </c>
      <c r="C102" s="16">
        <v>2.4500000000000001E-2</v>
      </c>
      <c r="D102" s="1">
        <v>117.78</v>
      </c>
      <c r="E102" s="2">
        <v>108.67</v>
      </c>
      <c r="F102" s="2">
        <v>85.67</v>
      </c>
      <c r="G102" s="50">
        <v>5.5399999999999998E-2</v>
      </c>
      <c r="H102" s="16">
        <v>4.4999999999999998E-2</v>
      </c>
      <c r="I102" s="50">
        <v>5.6899999999999999E-2</v>
      </c>
      <c r="J102" s="50">
        <v>6.1600000000000002E-2</v>
      </c>
      <c r="K102" s="50">
        <v>4.4999999999999998E-2</v>
      </c>
      <c r="L102" s="50">
        <v>5.0999999999999997E-2</v>
      </c>
      <c r="M102" s="50"/>
      <c r="N102" s="50">
        <f>Table1674[[#This Row],[ERP (T12m)]]+Table1674[[#This Row],[T.Bond Rate]]</f>
        <v>8.14E-2</v>
      </c>
      <c r="O102" t="s">
        <v>17</v>
      </c>
    </row>
    <row r="103" spans="1:15">
      <c r="A103" s="69">
        <v>41305</v>
      </c>
      <c r="B103" s="49">
        <v>2279</v>
      </c>
      <c r="C103" s="16">
        <v>2.47E-2</v>
      </c>
      <c r="D103" s="1">
        <v>117.78</v>
      </c>
      <c r="E103" s="2">
        <v>108.67</v>
      </c>
      <c r="F103" s="2">
        <v>85.67</v>
      </c>
      <c r="G103" s="50">
        <v>5.5500000000000001E-2</v>
      </c>
      <c r="H103" s="16">
        <v>4.41E-2</v>
      </c>
      <c r="I103" s="50">
        <v>5.5899999999999998E-2</v>
      </c>
      <c r="J103" s="50">
        <v>6.0499999999999998E-2</v>
      </c>
      <c r="K103" s="50">
        <v>4.4200000000000003E-2</v>
      </c>
      <c r="L103" s="50">
        <v>5.0999999999999997E-2</v>
      </c>
      <c r="M103" s="50"/>
      <c r="N103" s="50">
        <f>Table1674[[#This Row],[ERP (T12m)]]+Table1674[[#This Row],[T.Bond Rate]]</f>
        <v>8.0600000000000005E-2</v>
      </c>
    </row>
    <row r="104" spans="1:15">
      <c r="A104" s="69">
        <v>41333</v>
      </c>
      <c r="B104" s="49">
        <v>2364</v>
      </c>
      <c r="C104" s="16">
        <v>2.3900000000000001E-2</v>
      </c>
      <c r="D104" s="1">
        <v>117.78</v>
      </c>
      <c r="E104" s="2">
        <v>108.67</v>
      </c>
      <c r="F104" s="2">
        <v>85.67</v>
      </c>
      <c r="G104" s="50">
        <v>5.5100000000000003E-2</v>
      </c>
      <c r="H104" s="16">
        <v>4.2900000000000001E-2</v>
      </c>
      <c r="I104" s="50">
        <v>5.3900000000000003E-2</v>
      </c>
      <c r="J104" s="50">
        <v>5.8400000000000001E-2</v>
      </c>
      <c r="K104" s="50">
        <v>4.2599999999999999E-2</v>
      </c>
      <c r="L104" s="50">
        <v>4.9299999999999997E-2</v>
      </c>
      <c r="M104" s="50"/>
      <c r="N104" s="50">
        <f>Table1674[[#This Row],[ERP (T12m)]]+Table1674[[#This Row],[T.Bond Rate]]</f>
        <v>7.7800000000000008E-2</v>
      </c>
    </row>
    <row r="105" spans="1:15">
      <c r="A105" s="69">
        <v>41364</v>
      </c>
      <c r="B105" s="49">
        <v>2363</v>
      </c>
      <c r="C105" s="16">
        <v>2.3900000000000001E-2</v>
      </c>
      <c r="D105" s="1">
        <v>124.27</v>
      </c>
      <c r="E105" s="2">
        <v>108.43</v>
      </c>
      <c r="F105" s="2">
        <v>86.97</v>
      </c>
      <c r="G105" s="50">
        <v>5.5100000000000003E-2</v>
      </c>
      <c r="H105" s="16">
        <v>4.5100000000000001E-2</v>
      </c>
      <c r="I105" s="50">
        <v>5.3800000000000001E-2</v>
      </c>
      <c r="J105" s="50">
        <v>6.1600000000000002E-2</v>
      </c>
      <c r="K105" s="50">
        <v>4.3299999999999998E-2</v>
      </c>
      <c r="L105" s="50">
        <v>4.9000000000000002E-2</v>
      </c>
      <c r="M105" s="50"/>
      <c r="N105" s="50">
        <f>Table1674[[#This Row],[ERP (T12m)]]+Table1674[[#This Row],[T.Bond Rate]]</f>
        <v>7.7700000000000005E-2</v>
      </c>
      <c r="O105" t="s">
        <v>17</v>
      </c>
    </row>
    <row r="106" spans="1:15">
      <c r="A106" s="69">
        <v>41394</v>
      </c>
      <c r="B106" s="49">
        <v>2384</v>
      </c>
      <c r="C106" s="16">
        <v>2.3E-2</v>
      </c>
      <c r="D106" s="1">
        <v>124.27</v>
      </c>
      <c r="E106" s="2">
        <v>108.43</v>
      </c>
      <c r="F106" s="2">
        <v>86.97</v>
      </c>
      <c r="G106" s="50">
        <v>5.4600000000000003E-2</v>
      </c>
      <c r="H106" s="16">
        <v>4.5100000000000001E-2</v>
      </c>
      <c r="I106" s="50">
        <v>5.3400000000000003E-2</v>
      </c>
      <c r="J106" s="50">
        <v>6.1100000000000002E-2</v>
      </c>
      <c r="K106" s="50">
        <v>4.2999999999999997E-2</v>
      </c>
      <c r="L106" s="50">
        <v>4.87E-2</v>
      </c>
      <c r="M106" s="50"/>
      <c r="N106" s="50">
        <f>Table1674[[#This Row],[ERP (T12m)]]+Table1674[[#This Row],[T.Bond Rate]]</f>
        <v>7.6399999999999996E-2</v>
      </c>
    </row>
    <row r="107" spans="1:15">
      <c r="A107" s="69">
        <v>41425</v>
      </c>
      <c r="B107" s="49">
        <v>2412</v>
      </c>
      <c r="C107" s="16">
        <v>2.2100000000000002E-2</v>
      </c>
      <c r="D107" s="1">
        <v>124.27</v>
      </c>
      <c r="E107" s="2">
        <v>108.43</v>
      </c>
      <c r="F107" s="2">
        <v>86.97</v>
      </c>
      <c r="G107" s="50">
        <v>5.4199999999999998E-2</v>
      </c>
      <c r="H107" s="16">
        <v>4.4900000000000002E-2</v>
      </c>
      <c r="I107" s="50">
        <v>5.2900000000000003E-2</v>
      </c>
      <c r="J107" s="50">
        <v>6.0499999999999998E-2</v>
      </c>
      <c r="K107" s="50">
        <v>4.2500000000000003E-2</v>
      </c>
      <c r="L107" s="50">
        <v>4.8399999999999999E-2</v>
      </c>
      <c r="M107" s="50"/>
      <c r="N107" s="50">
        <f>Table1674[[#This Row],[ERP (T12m)]]+Table1674[[#This Row],[T.Bond Rate]]</f>
        <v>7.5000000000000011E-2</v>
      </c>
    </row>
    <row r="108" spans="1:15">
      <c r="A108" s="69">
        <v>41455</v>
      </c>
      <c r="B108" s="49">
        <v>2423</v>
      </c>
      <c r="C108" s="16">
        <v>2.3E-2</v>
      </c>
      <c r="D108" s="1">
        <v>127.46</v>
      </c>
      <c r="E108" s="2">
        <v>105.68</v>
      </c>
      <c r="F108" s="2">
        <v>86.97</v>
      </c>
      <c r="G108" s="50">
        <v>5.4600000000000003E-2</v>
      </c>
      <c r="H108" s="16">
        <v>4.6199999999999998E-2</v>
      </c>
      <c r="I108" s="50">
        <v>5.1299999999999998E-2</v>
      </c>
      <c r="J108" s="50">
        <v>6.1699999999999998E-2</v>
      </c>
      <c r="K108" s="50">
        <v>4.2299999999999997E-2</v>
      </c>
      <c r="L108" s="50">
        <v>4.6800000000000001E-2</v>
      </c>
      <c r="M108" s="50"/>
      <c r="N108" s="50">
        <f>Table1674[[#This Row],[ERP (T12m)]]+Table1674[[#This Row],[T.Bond Rate]]</f>
        <v>7.4300000000000005E-2</v>
      </c>
      <c r="O108" t="s">
        <v>17</v>
      </c>
    </row>
    <row r="109" spans="1:15">
      <c r="A109" s="69">
        <v>41486</v>
      </c>
      <c r="B109" s="49">
        <v>2470</v>
      </c>
      <c r="C109" s="16">
        <v>2.3E-2</v>
      </c>
      <c r="D109" s="1">
        <v>127.46</v>
      </c>
      <c r="E109" s="2">
        <v>105.68</v>
      </c>
      <c r="F109" s="2">
        <v>86.97</v>
      </c>
      <c r="G109" s="50">
        <v>5.4600000000000003E-2</v>
      </c>
      <c r="H109" s="16">
        <v>4.5400000000000003E-2</v>
      </c>
      <c r="I109" s="50">
        <v>5.0299999999999997E-2</v>
      </c>
      <c r="J109" s="50">
        <v>6.0499999999999998E-2</v>
      </c>
      <c r="K109" s="50">
        <v>4.1500000000000002E-2</v>
      </c>
      <c r="L109" s="50">
        <v>4.6899999999999997E-2</v>
      </c>
      <c r="M109" s="50"/>
      <c r="N109" s="50">
        <f>Table1674[[#This Row],[ERP (T12m)]]+Table1674[[#This Row],[T.Bond Rate]]</f>
        <v>7.3300000000000004E-2</v>
      </c>
    </row>
    <row r="110" spans="1:15">
      <c r="A110" s="69">
        <v>41517</v>
      </c>
      <c r="B110" s="49">
        <v>2418</v>
      </c>
      <c r="C110" s="16">
        <v>2.12E-2</v>
      </c>
      <c r="D110" s="1">
        <v>127.46</v>
      </c>
      <c r="E110" s="2">
        <v>105.68</v>
      </c>
      <c r="F110" s="2">
        <v>86.97</v>
      </c>
      <c r="G110" s="50">
        <v>5.3699999999999998E-2</v>
      </c>
      <c r="H110" s="16">
        <v>4.5999999999999999E-2</v>
      </c>
      <c r="I110" s="50">
        <v>5.04E-2</v>
      </c>
      <c r="J110" s="50">
        <v>6.0600000000000001E-2</v>
      </c>
      <c r="K110" s="50">
        <v>4.1599999999999998E-2</v>
      </c>
      <c r="L110" s="50">
        <v>4.6199999999999998E-2</v>
      </c>
      <c r="M110" s="50"/>
      <c r="N110" s="50">
        <f>Table1674[[#This Row],[ERP (T12m)]]+Table1674[[#This Row],[T.Bond Rate]]</f>
        <v>7.1599999999999997E-2</v>
      </c>
    </row>
    <row r="111" spans="1:15">
      <c r="A111" s="69">
        <v>41547</v>
      </c>
      <c r="B111" s="49">
        <v>2519</v>
      </c>
      <c r="C111" s="16">
        <v>2.3300000000000001E-2</v>
      </c>
      <c r="D111" s="1">
        <v>132.51</v>
      </c>
      <c r="E111" s="2">
        <v>105.49</v>
      </c>
      <c r="F111" s="2">
        <v>86.97</v>
      </c>
      <c r="G111" s="50">
        <v>5.4800000000000001E-2</v>
      </c>
      <c r="H111" s="16">
        <v>4.6300000000000001E-2</v>
      </c>
      <c r="I111" s="50">
        <v>4.9200000000000001E-2</v>
      </c>
      <c r="J111" s="50">
        <v>6.1600000000000002E-2</v>
      </c>
      <c r="K111" s="50">
        <v>4.07E-2</v>
      </c>
      <c r="L111" s="50">
        <v>4.4999999999999998E-2</v>
      </c>
      <c r="M111" s="50"/>
      <c r="N111" s="50">
        <f>Table1674[[#This Row],[ERP (T12m)]]+Table1674[[#This Row],[T.Bond Rate]]</f>
        <v>7.2500000000000009E-2</v>
      </c>
      <c r="O111" t="s">
        <v>17</v>
      </c>
    </row>
    <row r="112" spans="1:15">
      <c r="A112" s="69">
        <v>41578</v>
      </c>
      <c r="B112" s="49">
        <v>2575</v>
      </c>
      <c r="C112" s="16">
        <v>2.3699999999999999E-2</v>
      </c>
      <c r="D112" s="1">
        <v>132.51</v>
      </c>
      <c r="E112" s="2">
        <v>105.49</v>
      </c>
      <c r="F112" s="2">
        <v>86.97</v>
      </c>
      <c r="G112" s="50">
        <v>5.5E-2</v>
      </c>
      <c r="H112" s="16">
        <v>4.5199999999999997E-2</v>
      </c>
      <c r="I112" s="50">
        <v>4.8099999999999997E-2</v>
      </c>
      <c r="J112" s="50">
        <v>6.0299999999999999E-2</v>
      </c>
      <c r="K112" s="50">
        <v>3.9800000000000002E-2</v>
      </c>
      <c r="L112" s="50">
        <v>4.4299999999999999E-2</v>
      </c>
      <c r="M112" s="50"/>
      <c r="N112" s="50">
        <f>Table1674[[#This Row],[ERP (T12m)]]+Table1674[[#This Row],[T.Bond Rate]]</f>
        <v>7.1800000000000003E-2</v>
      </c>
    </row>
    <row r="113" spans="1:15">
      <c r="A113" s="69">
        <v>41608</v>
      </c>
      <c r="B113" s="49">
        <v>2648</v>
      </c>
      <c r="C113" s="16">
        <v>2.4199999999999999E-2</v>
      </c>
      <c r="D113" s="1">
        <f>D112</f>
        <v>132.51</v>
      </c>
      <c r="E113" s="2">
        <f>E112</f>
        <v>105.49</v>
      </c>
      <c r="F113" s="2">
        <v>86.97</v>
      </c>
      <c r="G113" s="50">
        <v>5.5199999999999999E-2</v>
      </c>
      <c r="H113" s="16">
        <v>4.3799999999999999E-2</v>
      </c>
      <c r="I113" s="50">
        <v>4.6800000000000001E-2</v>
      </c>
      <c r="J113" s="50">
        <v>5.8599999999999999E-2</v>
      </c>
      <c r="K113" s="50">
        <v>3.8699999999999998E-2</v>
      </c>
      <c r="L113" s="50">
        <v>4.2599999999999999E-2</v>
      </c>
      <c r="M113" s="50"/>
      <c r="N113" s="50">
        <f>Table1674[[#This Row],[ERP (T12m)]]+Table1674[[#This Row],[T.Bond Rate]]</f>
        <v>7.1000000000000008E-2</v>
      </c>
    </row>
    <row r="114" spans="1:15">
      <c r="A114" s="69">
        <v>41639</v>
      </c>
      <c r="B114" s="49">
        <v>2674</v>
      </c>
      <c r="C114" s="16">
        <v>2.41E-2</v>
      </c>
      <c r="D114" s="1">
        <v>134.09</v>
      </c>
      <c r="E114" s="2">
        <v>108.28</v>
      </c>
      <c r="F114" s="2">
        <v>84.88</v>
      </c>
      <c r="G114" s="50">
        <v>7.0499999999999993E-2</v>
      </c>
      <c r="H114" s="16">
        <v>4.7500000000000001E-2</v>
      </c>
      <c r="I114" s="50">
        <v>5.0799999999999998E-2</v>
      </c>
      <c r="J114" s="50">
        <v>6.2700000000000006E-2</v>
      </c>
      <c r="K114" s="50">
        <v>3.9899999999999998E-2</v>
      </c>
      <c r="L114" s="50">
        <v>4.6300000000000001E-2</v>
      </c>
      <c r="M114" s="50"/>
      <c r="N114" s="50">
        <f>Table1674[[#This Row],[ERP (T12m)]]+Table1674[[#This Row],[T.Bond Rate]]</f>
        <v>7.4899999999999994E-2</v>
      </c>
      <c r="O114" t="s">
        <v>23</v>
      </c>
    </row>
    <row r="115" spans="1:15" s="1" customFormat="1">
      <c r="A115" s="69">
        <v>41670</v>
      </c>
      <c r="B115" s="49">
        <v>2824</v>
      </c>
      <c r="C115" s="16">
        <v>2.7400000000000001E-2</v>
      </c>
      <c r="D115" s="1">
        <v>134.09</v>
      </c>
      <c r="E115" s="2">
        <v>108.28</v>
      </c>
      <c r="F115" s="2" t="s">
        <v>46</v>
      </c>
      <c r="G115" s="50">
        <v>7.17E-2</v>
      </c>
      <c r="H115" s="16">
        <v>4.3700000000000003E-2</v>
      </c>
      <c r="I115" s="50">
        <v>4.7800000000000002E-2</v>
      </c>
      <c r="J115" s="50">
        <v>5.8999999999999997E-2</v>
      </c>
      <c r="K115" s="50">
        <v>3.7600000000000001E-2</v>
      </c>
      <c r="L115" s="50">
        <v>4.4400000000000002E-2</v>
      </c>
      <c r="M115" s="50"/>
      <c r="N115" s="50">
        <f>Table1674[[#This Row],[ERP (T12m)]]+Table1674[[#This Row],[T.Bond Rate]]</f>
        <v>7.5200000000000003E-2</v>
      </c>
      <c r="O115"/>
    </row>
    <row r="116" spans="1:15">
      <c r="A116" s="69">
        <v>41698</v>
      </c>
      <c r="B116" s="49">
        <v>2714</v>
      </c>
      <c r="C116" s="16">
        <v>2.87E-2</v>
      </c>
      <c r="D116" s="1">
        <v>134.09</v>
      </c>
      <c r="E116" s="2">
        <v>108.28</v>
      </c>
      <c r="F116" s="2">
        <v>84.88</v>
      </c>
      <c r="G116" s="50">
        <v>7.22E-2</v>
      </c>
      <c r="H116" s="16">
        <v>4.4900000000000002E-2</v>
      </c>
      <c r="I116" s="50">
        <v>4.9599999999999998E-2</v>
      </c>
      <c r="J116" s="50">
        <v>6.1199999999999997E-2</v>
      </c>
      <c r="K116" s="50">
        <v>3.9E-2</v>
      </c>
      <c r="L116" s="50">
        <v>4.5600000000000002E-2</v>
      </c>
      <c r="M116" s="50"/>
      <c r="N116" s="50">
        <f>Table1674[[#This Row],[ERP (T12m)]]+Table1674[[#This Row],[T.Bond Rate]]</f>
        <v>7.8299999999999995E-2</v>
      </c>
    </row>
    <row r="117" spans="1:15">
      <c r="A117" s="69">
        <v>41729</v>
      </c>
      <c r="B117" s="49">
        <v>2641</v>
      </c>
      <c r="C117" s="16">
        <v>2.7400000000000001E-2</v>
      </c>
      <c r="D117" s="1">
        <v>132.62</v>
      </c>
      <c r="E117" s="2">
        <v>110.03</v>
      </c>
      <c r="F117" s="2">
        <v>88.8</v>
      </c>
      <c r="G117" s="50">
        <v>7.17E-2</v>
      </c>
      <c r="H117" s="16">
        <v>4.9500000000000002E-2</v>
      </c>
      <c r="I117" s="50">
        <v>5.1900000000000002E-2</v>
      </c>
      <c r="J117" s="50">
        <v>6.2300000000000001E-2</v>
      </c>
      <c r="K117" s="50">
        <v>4.2000000000000003E-2</v>
      </c>
      <c r="L117" s="50">
        <v>4.7500000000000001E-2</v>
      </c>
      <c r="M117" s="50"/>
      <c r="N117" s="50">
        <f>Table1674[[#This Row],[ERP (T12m)]]+Table1674[[#This Row],[T.Bond Rate]]</f>
        <v>7.9300000000000009E-2</v>
      </c>
      <c r="O117" t="s">
        <v>23</v>
      </c>
    </row>
    <row r="118" spans="1:15">
      <c r="A118" s="69">
        <v>41759</v>
      </c>
      <c r="B118" s="49">
        <v>2648</v>
      </c>
      <c r="C118" s="16">
        <v>2.9499999999999998E-2</v>
      </c>
      <c r="D118" s="1">
        <v>132.62</v>
      </c>
      <c r="E118" s="2">
        <v>110.03</v>
      </c>
      <c r="F118" s="2">
        <v>88.8</v>
      </c>
      <c r="G118" s="50">
        <v>7.2400000000000006E-2</v>
      </c>
      <c r="H118" s="16">
        <v>4.8500000000000001E-2</v>
      </c>
      <c r="I118" s="50">
        <v>5.16E-2</v>
      </c>
      <c r="J118" s="50">
        <v>6.1899999999999997E-2</v>
      </c>
      <c r="K118" s="50">
        <v>4.1700000000000001E-2</v>
      </c>
      <c r="L118" s="50">
        <v>4.7800000000000002E-2</v>
      </c>
      <c r="M118" s="50"/>
      <c r="N118" s="50">
        <f>Table1674[[#This Row],[ERP (T12m)]]+Table1674[[#This Row],[T.Bond Rate]]</f>
        <v>8.1100000000000005E-2</v>
      </c>
    </row>
    <row r="119" spans="1:15">
      <c r="A119" s="69">
        <v>41790</v>
      </c>
      <c r="B119" s="49">
        <v>2705</v>
      </c>
      <c r="C119" s="16">
        <v>2.87E-2</v>
      </c>
      <c r="D119" s="1">
        <f>D118</f>
        <v>132.62</v>
      </c>
      <c r="E119" s="2">
        <f>E118</f>
        <v>110.03</v>
      </c>
      <c r="F119" s="2">
        <f>F118</f>
        <v>88.8</v>
      </c>
      <c r="G119" s="50">
        <v>7.22E-2</v>
      </c>
      <c r="H119" s="16">
        <v>4.7800000000000002E-2</v>
      </c>
      <c r="I119" s="50">
        <v>5.0599999999999999E-2</v>
      </c>
      <c r="J119" s="50">
        <v>6.0699999999999997E-2</v>
      </c>
      <c r="K119" s="50">
        <v>4.0899999999999999E-2</v>
      </c>
      <c r="L119" s="50">
        <v>4.65E-2</v>
      </c>
      <c r="M119" s="50"/>
      <c r="N119" s="50">
        <f>Table1674[[#This Row],[ERP (T12m)]]+Table1674[[#This Row],[T.Bond Rate]]</f>
        <v>7.9299999999999995E-2</v>
      </c>
    </row>
    <row r="120" spans="1:15">
      <c r="A120" s="69">
        <v>41820</v>
      </c>
      <c r="B120" s="49">
        <v>2718</v>
      </c>
      <c r="C120" s="16">
        <v>2.8500000000000001E-2</v>
      </c>
      <c r="D120" s="1">
        <v>136.51</v>
      </c>
      <c r="E120" s="2">
        <v>117.55</v>
      </c>
      <c r="F120" s="2">
        <v>88.8</v>
      </c>
      <c r="G120" s="50">
        <v>7.2099999999999997E-2</v>
      </c>
      <c r="H120" s="16">
        <v>4.99E-2</v>
      </c>
      <c r="I120" s="50">
        <v>5.3699999999999998E-2</v>
      </c>
      <c r="J120" s="50">
        <v>6.2199999999999998E-2</v>
      </c>
      <c r="K120" s="50">
        <v>4.0800000000000003E-2</v>
      </c>
      <c r="L120" s="50">
        <v>4.9700000000000001E-2</v>
      </c>
      <c r="M120" s="50"/>
      <c r="N120" s="50">
        <f>Table1674[[#This Row],[ERP (T12m)]]+Table1674[[#This Row],[T.Bond Rate]]</f>
        <v>8.2199999999999995E-2</v>
      </c>
      <c r="O120" t="s">
        <v>11</v>
      </c>
    </row>
    <row r="121" spans="1:15">
      <c r="A121" s="69">
        <v>41851</v>
      </c>
      <c r="B121" s="49">
        <v>2816</v>
      </c>
      <c r="C121" s="16">
        <v>2.9600000000000001E-2</v>
      </c>
      <c r="D121" s="1">
        <v>136.51</v>
      </c>
      <c r="E121" s="2">
        <v>117.55</v>
      </c>
      <c r="F121" s="2">
        <v>88.8</v>
      </c>
      <c r="G121" s="50">
        <v>7.2499999999999995E-2</v>
      </c>
      <c r="H121" s="16">
        <v>4.7800000000000002E-2</v>
      </c>
      <c r="I121" s="50">
        <v>5.1799999999999999E-2</v>
      </c>
      <c r="J121" s="50">
        <v>0.06</v>
      </c>
      <c r="K121" s="50">
        <v>3.9300000000000002E-2</v>
      </c>
      <c r="L121" s="50">
        <v>4.8500000000000001E-2</v>
      </c>
      <c r="M121" s="50"/>
      <c r="N121" s="50">
        <f>Table1674[[#This Row],[ERP (T12m)]]+Table1674[[#This Row],[T.Bond Rate]]</f>
        <v>8.14E-2</v>
      </c>
    </row>
    <row r="122" spans="1:15">
      <c r="A122" s="69">
        <v>41882</v>
      </c>
      <c r="B122" s="49">
        <v>2902</v>
      </c>
      <c r="C122" s="16">
        <v>2.86E-2</v>
      </c>
      <c r="D122" s="1">
        <v>136.51</v>
      </c>
      <c r="E122" s="2">
        <v>117.55</v>
      </c>
      <c r="F122" s="2">
        <v>88.8</v>
      </c>
      <c r="G122" s="50">
        <v>7.2099999999999997E-2</v>
      </c>
      <c r="H122" s="16">
        <v>4.6800000000000001E-2</v>
      </c>
      <c r="I122" s="50">
        <v>5.04E-2</v>
      </c>
      <c r="J122" s="50">
        <v>5.8400000000000001E-2</v>
      </c>
      <c r="K122" s="50">
        <v>3.8199999999999998E-2</v>
      </c>
      <c r="L122" s="50">
        <v>4.7199999999999999E-2</v>
      </c>
      <c r="M122" s="50"/>
      <c r="N122" s="50">
        <f>Table1674[[#This Row],[ERP (T12m)]]+Table1674[[#This Row],[T.Bond Rate]]</f>
        <v>7.9000000000000001E-2</v>
      </c>
    </row>
    <row r="123" spans="1:15">
      <c r="A123" s="69">
        <v>41912</v>
      </c>
      <c r="B123" s="49">
        <v>2914</v>
      </c>
      <c r="C123" s="16">
        <v>3.0700000000000002E-2</v>
      </c>
      <c r="D123" s="1">
        <v>146.33000000000001</v>
      </c>
      <c r="E123" s="2">
        <v>126.7</v>
      </c>
      <c r="F123" s="2">
        <v>88.8</v>
      </c>
      <c r="G123" s="50">
        <v>7.2800000000000004E-2</v>
      </c>
      <c r="H123" s="16">
        <v>4.99E-2</v>
      </c>
      <c r="I123" s="50">
        <v>5.3800000000000001E-2</v>
      </c>
      <c r="J123" s="50">
        <v>6.2E-2</v>
      </c>
      <c r="K123" s="50">
        <v>3.7900000000000003E-2</v>
      </c>
      <c r="L123" s="50">
        <v>5.0200000000000002E-2</v>
      </c>
      <c r="M123" s="50"/>
      <c r="N123" s="50">
        <f>Table1674[[#This Row],[ERP (T12m)]]+Table1674[[#This Row],[T.Bond Rate]]</f>
        <v>8.4500000000000006E-2</v>
      </c>
      <c r="O123" t="s">
        <v>11</v>
      </c>
    </row>
    <row r="124" spans="1:15">
      <c r="A124" s="69">
        <v>41943</v>
      </c>
      <c r="B124" s="49">
        <v>2712</v>
      </c>
      <c r="C124" s="16">
        <v>3.1600000000000003E-2</v>
      </c>
      <c r="D124" s="1">
        <v>146.33000000000001</v>
      </c>
      <c r="E124" s="2">
        <v>126.7</v>
      </c>
      <c r="F124" s="2">
        <v>88.8</v>
      </c>
      <c r="G124" s="50">
        <v>7.3200000000000001E-2</v>
      </c>
      <c r="H124" s="16">
        <v>5.3199999999999997E-2</v>
      </c>
      <c r="I124" s="50">
        <v>5.7599999999999998E-2</v>
      </c>
      <c r="J124" s="50">
        <v>6.6400000000000001E-2</v>
      </c>
      <c r="K124" s="50">
        <v>4.0599999999999997E-2</v>
      </c>
      <c r="L124" s="50">
        <v>5.3800000000000001E-2</v>
      </c>
      <c r="M124" s="50"/>
      <c r="N124" s="50">
        <f>Table1674[[#This Row],[ERP (T12m)]]+Table1674[[#This Row],[T.Bond Rate]]</f>
        <v>8.9200000000000002E-2</v>
      </c>
    </row>
    <row r="125" spans="1:15" s="1" customFormat="1">
      <c r="A125" s="69">
        <v>41973</v>
      </c>
      <c r="B125" s="49">
        <v>2760</v>
      </c>
      <c r="C125" s="16">
        <v>2.9899999999999999E-2</v>
      </c>
      <c r="D125" s="1">
        <v>146.33000000000001</v>
      </c>
      <c r="E125" s="2">
        <v>126.7</v>
      </c>
      <c r="F125" s="2">
        <v>88.8</v>
      </c>
      <c r="G125" s="50">
        <v>7.2599999999999998E-2</v>
      </c>
      <c r="H125" s="16">
        <v>5.2900000000000003E-2</v>
      </c>
      <c r="I125" s="50">
        <v>5.6800000000000003E-2</v>
      </c>
      <c r="J125" s="50">
        <v>6.5500000000000003E-2</v>
      </c>
      <c r="K125" s="50">
        <v>0.04</v>
      </c>
      <c r="L125" s="50">
        <v>5.3199999999999997E-2</v>
      </c>
      <c r="M125" s="50"/>
      <c r="N125" s="50">
        <f>Table1674[[#This Row],[ERP (T12m)]]+Table1674[[#This Row],[T.Bond Rate]]</f>
        <v>8.6699999999999999E-2</v>
      </c>
      <c r="O125"/>
    </row>
    <row r="126" spans="1:15">
      <c r="A126" s="69">
        <v>42004</v>
      </c>
      <c r="B126" s="49">
        <v>2507</v>
      </c>
      <c r="C126" s="16">
        <v>2.6800000000000001E-2</v>
      </c>
      <c r="D126" s="1">
        <v>120.81</v>
      </c>
      <c r="E126" s="2">
        <v>136.65</v>
      </c>
      <c r="F126" s="2">
        <v>93.7</v>
      </c>
      <c r="G126" s="50">
        <v>4.1200000000000001E-2</v>
      </c>
      <c r="H126" s="16">
        <v>5.5500000000000001E-2</v>
      </c>
      <c r="I126" s="50">
        <v>5.96E-2</v>
      </c>
      <c r="J126" s="50">
        <v>5.2699999999999997E-2</v>
      </c>
      <c r="K126" s="50">
        <v>4.0899999999999999E-2</v>
      </c>
      <c r="L126" s="50">
        <v>5.6000000000000001E-2</v>
      </c>
      <c r="M126" s="50"/>
      <c r="N126" s="50">
        <f>Table1674[[#This Row],[ERP (T12m)]]+Table1674[[#This Row],[T.Bond Rate]]</f>
        <v>8.6400000000000005E-2</v>
      </c>
      <c r="O126" t="s">
        <v>23</v>
      </c>
    </row>
    <row r="127" spans="1:15">
      <c r="A127" s="69">
        <v>42035</v>
      </c>
      <c r="B127" s="49">
        <v>2704</v>
      </c>
      <c r="C127" s="16">
        <v>2.63E-2</v>
      </c>
      <c r="D127" s="1">
        <v>120.81</v>
      </c>
      <c r="E127" s="2">
        <v>136.65</v>
      </c>
      <c r="F127" s="2">
        <v>93.7</v>
      </c>
      <c r="G127" s="50">
        <v>4.1099999999999998E-2</v>
      </c>
      <c r="H127" s="16">
        <v>5.16E-2</v>
      </c>
      <c r="I127" s="50">
        <v>5.5300000000000002E-2</v>
      </c>
      <c r="J127" s="50">
        <v>4.8899999999999999E-2</v>
      </c>
      <c r="K127" s="50">
        <v>3.7999999999999999E-2</v>
      </c>
      <c r="L127" s="50">
        <v>5.2499999999999998E-2</v>
      </c>
      <c r="M127" s="50"/>
      <c r="N127" s="50">
        <f>Table1674[[#This Row],[ERP (T12m)]]+Table1674[[#This Row],[T.Bond Rate]]</f>
        <v>8.1600000000000006E-2</v>
      </c>
    </row>
    <row r="128" spans="1:15">
      <c r="A128" s="69">
        <v>42063</v>
      </c>
      <c r="B128" s="49">
        <v>2785</v>
      </c>
      <c r="C128" s="16">
        <v>2.7199999999999998E-2</v>
      </c>
      <c r="D128" s="1">
        <v>120.81</v>
      </c>
      <c r="E128" s="2">
        <v>136.65</v>
      </c>
      <c r="F128" s="2">
        <v>93.7</v>
      </c>
      <c r="G128" s="50">
        <v>4.1399999999999999E-2</v>
      </c>
      <c r="H128" s="16">
        <v>4.9799999999999997E-2</v>
      </c>
      <c r="I128" s="50">
        <v>5.3600000000000002E-2</v>
      </c>
      <c r="J128" s="50">
        <v>4.7399999999999998E-2</v>
      </c>
      <c r="K128" s="50">
        <v>3.6799999999999999E-2</v>
      </c>
      <c r="L128" s="50">
        <v>5.0500000000000003E-2</v>
      </c>
      <c r="M128" s="50"/>
      <c r="N128" s="50">
        <f>Table1674[[#This Row],[ERP (T12m)]]+Table1674[[#This Row],[T.Bond Rate]]</f>
        <v>8.0799999999999997E-2</v>
      </c>
    </row>
    <row r="129" spans="1:15">
      <c r="A129" s="69">
        <v>42094</v>
      </c>
      <c r="B129" s="49">
        <v>2834</v>
      </c>
      <c r="C129" s="16">
        <v>2.4E-2</v>
      </c>
      <c r="D129" s="1">
        <v>138.09</v>
      </c>
      <c r="E129" s="2">
        <v>150.5</v>
      </c>
      <c r="F129" s="2">
        <v>97.45</v>
      </c>
      <c r="G129" s="50">
        <v>4.07E-2</v>
      </c>
      <c r="H129" s="16">
        <v>5.0799999999999998E-2</v>
      </c>
      <c r="I129" s="50">
        <v>5.7500000000000002E-2</v>
      </c>
      <c r="J129" s="50">
        <v>5.3600000000000002E-2</v>
      </c>
      <c r="K129" s="50">
        <v>3.7999999999999999E-2</v>
      </c>
      <c r="L129" s="50">
        <v>5.4100000000000002E-2</v>
      </c>
      <c r="M129" s="50"/>
      <c r="N129" s="50">
        <f>Table1674[[#This Row],[ERP (T12m)]]+Table1674[[#This Row],[T.Bond Rate]]</f>
        <v>8.1500000000000003E-2</v>
      </c>
      <c r="O129" t="s">
        <v>23</v>
      </c>
    </row>
    <row r="130" spans="1:15">
      <c r="A130" s="69">
        <v>42124</v>
      </c>
      <c r="B130" s="49">
        <v>2945</v>
      </c>
      <c r="C130" s="16">
        <v>2.5100000000000001E-2</v>
      </c>
      <c r="D130" s="1">
        <v>138.09</v>
      </c>
      <c r="E130" s="2">
        <v>150.5</v>
      </c>
      <c r="F130" s="2">
        <v>97.45</v>
      </c>
      <c r="G130" s="50">
        <v>4.1099999999999998E-2</v>
      </c>
      <c r="H130" s="16">
        <v>4.99E-2</v>
      </c>
      <c r="I130" s="50">
        <v>5.62E-2</v>
      </c>
      <c r="J130" s="50">
        <v>5.16E-2</v>
      </c>
      <c r="K130" s="50">
        <v>3.6600000000000001E-2</v>
      </c>
      <c r="L130" s="50">
        <v>5.2900000000000003E-2</v>
      </c>
      <c r="M130" s="50"/>
      <c r="N130" s="50">
        <f>Table1674[[#This Row],[ERP (T12m)]]+Table1674[[#This Row],[T.Bond Rate]]</f>
        <v>8.1299999999999997E-2</v>
      </c>
    </row>
    <row r="131" spans="1:15">
      <c r="A131" s="69">
        <v>42155</v>
      </c>
      <c r="B131" s="49">
        <v>2752</v>
      </c>
      <c r="C131" s="16">
        <v>2.1399999999999999E-2</v>
      </c>
      <c r="D131" s="1">
        <v>138.09</v>
      </c>
      <c r="E131" s="2">
        <v>150.5</v>
      </c>
      <c r="F131" s="2">
        <v>97.45</v>
      </c>
      <c r="G131" s="50">
        <v>3.6200000000000003E-2</v>
      </c>
      <c r="H131" s="16">
        <v>5.3800000000000001E-2</v>
      </c>
      <c r="I131" s="50">
        <v>5.9299999999999999E-2</v>
      </c>
      <c r="J131" s="50">
        <v>5.4399999999999997E-2</v>
      </c>
      <c r="K131" s="50">
        <v>3.8699999999999998E-2</v>
      </c>
      <c r="L131" s="50">
        <v>5.57E-2</v>
      </c>
      <c r="M131" s="50"/>
      <c r="N131" s="50">
        <f>Table1674[[#This Row],[ERP (T12m)]]+Table1674[[#This Row],[T.Bond Rate]]</f>
        <v>8.0699999999999994E-2</v>
      </c>
      <c r="O131" t="s">
        <v>47</v>
      </c>
    </row>
    <row r="132" spans="1:15" s="1" customFormat="1">
      <c r="A132" s="69">
        <v>42185</v>
      </c>
      <c r="B132" s="49">
        <v>2942</v>
      </c>
      <c r="C132" s="16">
        <v>0.02</v>
      </c>
      <c r="D132" s="1">
        <v>143.32</v>
      </c>
      <c r="E132" s="2">
        <v>153.47</v>
      </c>
      <c r="F132" s="2">
        <v>98</v>
      </c>
      <c r="G132" s="50">
        <v>3.44E-2</v>
      </c>
      <c r="H132" s="16">
        <v>5.11E-2</v>
      </c>
      <c r="I132" s="50">
        <v>5.67E-2</v>
      </c>
      <c r="J132" s="50">
        <v>5.2999999999999999E-2</v>
      </c>
      <c r="K132" s="50">
        <v>3.6299999999999999E-2</v>
      </c>
      <c r="L132" s="50">
        <v>5.3400000000000003E-2</v>
      </c>
      <c r="M132" s="50"/>
      <c r="N132" s="50">
        <f>Table1674[[#This Row],[ERP (T12m)]]+Table1674[[#This Row],[T.Bond Rate]]</f>
        <v>7.6700000000000004E-2</v>
      </c>
      <c r="O132" t="s">
        <v>11</v>
      </c>
    </row>
    <row r="133" spans="1:15">
      <c r="A133" s="69">
        <v>42216</v>
      </c>
      <c r="B133" s="49">
        <v>2980</v>
      </c>
      <c r="C133" s="16">
        <v>2.0199999999999999E-2</v>
      </c>
      <c r="D133" s="1">
        <v>143.32</v>
      </c>
      <c r="E133" s="2">
        <v>153.47</v>
      </c>
      <c r="F133" s="2">
        <v>98</v>
      </c>
      <c r="G133" s="50">
        <v>3.4500000000000003E-2</v>
      </c>
      <c r="H133" s="16">
        <v>5.04E-2</v>
      </c>
      <c r="I133" s="50">
        <v>5.5899999999999998E-2</v>
      </c>
      <c r="J133" s="50">
        <v>5.2299999999999999E-2</v>
      </c>
      <c r="K133" s="50">
        <v>3.5799999999999998E-2</v>
      </c>
      <c r="L133" s="50">
        <v>5.3100000000000001E-2</v>
      </c>
      <c r="M133" s="50"/>
      <c r="N133" s="50">
        <f>Table1674[[#This Row],[ERP (T12m)]]+Table1674[[#This Row],[T.Bond Rate]]</f>
        <v>7.6100000000000001E-2</v>
      </c>
    </row>
    <row r="134" spans="1:15">
      <c r="A134" s="69">
        <v>42247</v>
      </c>
      <c r="B134" s="49">
        <v>2926</v>
      </c>
      <c r="C134" s="16">
        <v>1.4999999999999999E-2</v>
      </c>
      <c r="D134" s="1">
        <v>143.32</v>
      </c>
      <c r="E134" s="2">
        <v>153.47</v>
      </c>
      <c r="F134" s="2">
        <v>98</v>
      </c>
      <c r="G134" s="50">
        <v>3.2399999999999998E-2</v>
      </c>
      <c r="H134" s="16">
        <v>5.3199999999999997E-2</v>
      </c>
      <c r="I134" s="50">
        <v>5.7500000000000002E-2</v>
      </c>
      <c r="J134" s="50">
        <v>5.3699999999999998E-2</v>
      </c>
      <c r="K134" s="50">
        <v>3.6799999999999999E-2</v>
      </c>
      <c r="L134" s="50">
        <v>5.3999999999999999E-2</v>
      </c>
      <c r="M134" s="50"/>
      <c r="N134" s="50">
        <f>Table1674[[#This Row],[ERP (T12m)]]+Table1674[[#This Row],[T.Bond Rate]]</f>
        <v>7.2500000000000009E-2</v>
      </c>
    </row>
    <row r="135" spans="1:15">
      <c r="A135" s="69">
        <v>42277</v>
      </c>
      <c r="B135" s="49">
        <v>2977</v>
      </c>
      <c r="C135" s="16">
        <v>1.67E-2</v>
      </c>
      <c r="D135" s="1">
        <v>145.02000000000001</v>
      </c>
      <c r="E135" s="2">
        <v>151.19999999999999</v>
      </c>
      <c r="F135" s="2">
        <v>98.07</v>
      </c>
      <c r="G135" s="50">
        <v>3.3099999999999997E-2</v>
      </c>
      <c r="H135" s="16">
        <v>5.1999999999999998E-2</v>
      </c>
      <c r="I135" s="50">
        <v>5.5500000000000001E-2</v>
      </c>
      <c r="J135" s="50">
        <v>5.33E-2</v>
      </c>
      <c r="K135" s="50">
        <v>3.61E-2</v>
      </c>
      <c r="L135" s="50">
        <v>5.2200000000000003E-2</v>
      </c>
      <c r="M135" s="50"/>
      <c r="N135" s="50">
        <f>Table1674[[#This Row],[ERP (T12m)]]+Table1674[[#This Row],[T.Bond Rate]]</f>
        <v>7.22E-2</v>
      </c>
      <c r="O135" t="s">
        <v>23</v>
      </c>
    </row>
    <row r="136" spans="1:15">
      <c r="A136" s="69">
        <v>42308</v>
      </c>
      <c r="B136" s="49">
        <v>3038</v>
      </c>
      <c r="C136" s="16">
        <v>1.6799999999999999E-2</v>
      </c>
      <c r="D136" s="1">
        <v>145.02000000000001</v>
      </c>
      <c r="E136" s="2">
        <v>151.19999999999999</v>
      </c>
      <c r="F136" s="2">
        <v>98.07</v>
      </c>
      <c r="G136" s="50">
        <v>3.3099999999999997E-2</v>
      </c>
      <c r="H136" s="16">
        <v>5.0900000000000001E-2</v>
      </c>
      <c r="I136" s="50">
        <v>5.4399999999999997E-2</v>
      </c>
      <c r="J136" s="50">
        <v>5.2200000000000003E-2</v>
      </c>
      <c r="K136" s="50">
        <v>3.5400000000000001E-2</v>
      </c>
      <c r="L136" s="50">
        <v>5.16E-2</v>
      </c>
      <c r="M136" s="50"/>
      <c r="N136" s="50">
        <f>Table1674[[#This Row],[ERP (T12m)]]+Table1674[[#This Row],[T.Bond Rate]]</f>
        <v>7.1199999999999999E-2</v>
      </c>
    </row>
    <row r="137" spans="1:15">
      <c r="A137" s="69">
        <v>42338</v>
      </c>
      <c r="B137" s="49">
        <v>3141</v>
      </c>
      <c r="C137" s="16">
        <v>1.78E-2</v>
      </c>
      <c r="D137" s="1">
        <v>145.02000000000001</v>
      </c>
      <c r="E137" s="2">
        <v>151.19999999999999</v>
      </c>
      <c r="F137" s="2">
        <v>98.07</v>
      </c>
      <c r="G137" s="50">
        <v>3.3500000000000002E-2</v>
      </c>
      <c r="H137" s="16">
        <v>4.8899999999999999E-2</v>
      </c>
      <c r="I137" s="50">
        <v>5.2499999999999998E-2</v>
      </c>
      <c r="J137" s="50">
        <v>5.04E-2</v>
      </c>
      <c r="K137" s="50">
        <v>3.4099999999999998E-2</v>
      </c>
      <c r="L137" s="50">
        <v>4.9000000000000002E-2</v>
      </c>
      <c r="M137" s="50"/>
      <c r="N137" s="50">
        <f>Table1674[[#This Row],[ERP (T12m)]]+Table1674[[#This Row],[T.Bond Rate]]</f>
        <v>7.0300000000000001E-2</v>
      </c>
    </row>
    <row r="138" spans="1:15">
      <c r="A138" s="69">
        <v>42369</v>
      </c>
      <c r="B138" s="49">
        <v>3231</v>
      </c>
      <c r="C138" s="16">
        <v>1.9199999999999998E-2</v>
      </c>
      <c r="D138" s="1">
        <v>157.4</v>
      </c>
      <c r="E138" s="2">
        <v>150.5</v>
      </c>
      <c r="F138" s="2">
        <v>98.01</v>
      </c>
      <c r="G138" s="50">
        <v>3.9600000000000003E-2</v>
      </c>
      <c r="H138" s="16">
        <v>5.0599999999999999E-2</v>
      </c>
      <c r="I138" s="50">
        <v>5.1999999999999998E-2</v>
      </c>
      <c r="J138" s="50">
        <v>5.4300000000000001E-2</v>
      </c>
      <c r="K138" s="50">
        <v>3.39E-2</v>
      </c>
      <c r="L138" s="50">
        <v>4.8599999999999997E-2</v>
      </c>
      <c r="M138" s="50"/>
      <c r="N138" s="50">
        <f>Table1674[[#This Row],[ERP (T12m)]]+Table1674[[#This Row],[T.Bond Rate]]</f>
        <v>7.1199999999999999E-2</v>
      </c>
      <c r="O138" t="s">
        <v>23</v>
      </c>
    </row>
    <row r="139" spans="1:15" s="1" customFormat="1">
      <c r="A139" s="69">
        <v>42400</v>
      </c>
      <c r="B139" s="49">
        <v>3226</v>
      </c>
      <c r="C139" s="16">
        <v>1.5100000000000001E-2</v>
      </c>
      <c r="D139" s="1">
        <v>157.4</v>
      </c>
      <c r="E139" s="2">
        <v>150.5</v>
      </c>
      <c r="F139" s="2">
        <v>98.01</v>
      </c>
      <c r="G139" s="50">
        <v>3.7900000000000003E-2</v>
      </c>
      <c r="H139" s="16">
        <v>5.2200000000000003E-2</v>
      </c>
      <c r="I139" s="50">
        <v>5.2400000000000002E-2</v>
      </c>
      <c r="J139" s="50">
        <v>5.4800000000000001E-2</v>
      </c>
      <c r="K139" s="50">
        <v>3.4200000000000001E-2</v>
      </c>
      <c r="L139" s="50">
        <v>4.9399999999999999E-2</v>
      </c>
      <c r="M139" s="50"/>
      <c r="N139" s="50">
        <f>Table1674[[#This Row],[ERP (T12m)]]+Table1674[[#This Row],[T.Bond Rate]]</f>
        <v>6.7500000000000004E-2</v>
      </c>
      <c r="O139"/>
    </row>
    <row r="140" spans="1:15" s="1" customFormat="1">
      <c r="A140" s="69">
        <v>42429</v>
      </c>
      <c r="B140" s="49">
        <v>2954</v>
      </c>
      <c r="C140" s="16">
        <v>1.1299999999999999E-2</v>
      </c>
      <c r="D140" s="1">
        <v>157.4</v>
      </c>
      <c r="E140" s="2">
        <v>150.5</v>
      </c>
      <c r="F140" s="2">
        <v>98.01</v>
      </c>
      <c r="G140" s="50">
        <v>3.3599999999999998E-2</v>
      </c>
      <c r="H140" s="16">
        <v>5.7700000000000001E-2</v>
      </c>
      <c r="I140" s="50">
        <v>5.6899999999999999E-2</v>
      </c>
      <c r="J140" s="50">
        <v>5.9400000000000001E-2</v>
      </c>
      <c r="K140" s="50">
        <v>3.7199999999999997E-2</v>
      </c>
      <c r="L140" s="50">
        <v>5.3600000000000002E-2</v>
      </c>
      <c r="M140" s="50"/>
      <c r="N140" s="50">
        <f>Table1674[[#This Row],[ERP (T12m)]]+Table1674[[#This Row],[T.Bond Rate]]</f>
        <v>6.8199999999999997E-2</v>
      </c>
      <c r="O140" t="s">
        <v>31</v>
      </c>
    </row>
    <row r="141" spans="1:15">
      <c r="A141" s="69">
        <v>42460</v>
      </c>
      <c r="B141" s="49">
        <v>2585</v>
      </c>
      <c r="C141" s="16">
        <v>6.7999999999999996E-3</v>
      </c>
      <c r="D141" s="1">
        <v>125.9</v>
      </c>
      <c r="E141" s="2">
        <v>146.30000000000001</v>
      </c>
      <c r="F141" s="2">
        <v>98.36</v>
      </c>
      <c r="G141" s="50">
        <v>3.1800000000000002E-2</v>
      </c>
      <c r="H141" s="16">
        <v>6.5199999999999994E-2</v>
      </c>
      <c r="I141" s="50">
        <v>6.1600000000000002E-2</v>
      </c>
      <c r="J141" s="50">
        <v>5.3100000000000001E-2</v>
      </c>
      <c r="K141" s="50">
        <v>4.1599999999999998E-2</v>
      </c>
      <c r="L141" s="50">
        <v>5.7599999999999998E-2</v>
      </c>
      <c r="M141" s="50">
        <v>6.0199999999999997E-2</v>
      </c>
      <c r="N141" s="50">
        <f>Table1674[[#This Row],[ERP (T12m)]]+Table1674[[#This Row],[T.Bond Rate]]</f>
        <v>6.8400000000000002E-2</v>
      </c>
      <c r="O141" t="s">
        <v>32</v>
      </c>
    </row>
    <row r="142" spans="1:15">
      <c r="A142" s="69">
        <v>42490</v>
      </c>
      <c r="B142" s="49">
        <v>2912.43</v>
      </c>
      <c r="C142" s="16">
        <v>6.4000000000000003E-3</v>
      </c>
      <c r="D142" s="1">
        <v>125.9</v>
      </c>
      <c r="E142" s="2">
        <v>146.30000000000001</v>
      </c>
      <c r="F142" s="2">
        <v>98.36</v>
      </c>
      <c r="G142" s="50">
        <v>3.1600000000000003E-2</v>
      </c>
      <c r="H142" s="16">
        <v>6.0299999999999999E-2</v>
      </c>
      <c r="I142" s="50">
        <v>5.6500000000000002E-2</v>
      </c>
      <c r="J142" s="50">
        <v>4.99E-2</v>
      </c>
      <c r="K142" s="50">
        <v>3.9300000000000002E-2</v>
      </c>
      <c r="L142" s="50">
        <v>5.3100000000000001E-2</v>
      </c>
      <c r="M142" s="50">
        <v>5.3900000000000003E-2</v>
      </c>
      <c r="N142" s="50">
        <f>Table1674[[#This Row],[ERP (T12m)]]+Table1674[[#This Row],[T.Bond Rate]]</f>
        <v>6.2899999999999998E-2</v>
      </c>
    </row>
    <row r="143" spans="1:15">
      <c r="A143" s="69">
        <v>42521</v>
      </c>
      <c r="B143" s="49">
        <v>3044</v>
      </c>
      <c r="C143" s="16">
        <v>6.6E-3</v>
      </c>
      <c r="D143" s="1">
        <v>125.9</v>
      </c>
      <c r="E143" s="2">
        <v>146.56</v>
      </c>
      <c r="F143" s="2">
        <v>101.46</v>
      </c>
      <c r="G143" s="50">
        <v>3.3300000000000003E-2</v>
      </c>
      <c r="H143" s="16">
        <v>5.8099999999999999E-2</v>
      </c>
      <c r="I143" s="50">
        <v>5.45E-2</v>
      </c>
      <c r="J143" s="50">
        <v>4.8099999999999997E-2</v>
      </c>
      <c r="K143" s="50">
        <v>3.7900000000000003E-2</v>
      </c>
      <c r="L143" s="50">
        <v>5.0900000000000001E-2</v>
      </c>
      <c r="M143" s="50">
        <v>5.3499999999999999E-2</v>
      </c>
      <c r="N143" s="50">
        <f>Table1674[[#This Row],[ERP (T12m)]]+Table1674[[#This Row],[T.Bond Rate]]</f>
        <v>6.1100000000000002E-2</v>
      </c>
      <c r="O143" t="s">
        <v>35</v>
      </c>
    </row>
    <row r="144" spans="1:15">
      <c r="A144" s="69">
        <v>42551</v>
      </c>
      <c r="B144" s="49">
        <v>3100</v>
      </c>
      <c r="C144" s="16">
        <v>6.6E-3</v>
      </c>
      <c r="D144" s="1">
        <v>154.66999999999999</v>
      </c>
      <c r="E144" s="2">
        <v>146.87</v>
      </c>
      <c r="F144" s="2">
        <v>99.97</v>
      </c>
      <c r="G144" s="50">
        <v>3.3300000000000003E-2</v>
      </c>
      <c r="H144" s="16">
        <v>5.6800000000000003E-2</v>
      </c>
      <c r="I144" s="50">
        <v>5.3699999999999998E-2</v>
      </c>
      <c r="J144" s="50">
        <v>5.6500000000000002E-2</v>
      </c>
      <c r="K144" s="50">
        <v>3.6700000000000003E-2</v>
      </c>
      <c r="L144" s="50">
        <v>5.0099999999999999E-2</v>
      </c>
      <c r="M144" s="50">
        <v>5.2299999999999999E-2</v>
      </c>
      <c r="N144" s="50">
        <f>Table1674[[#This Row],[ERP (T12m)]]+Table1674[[#This Row],[T.Bond Rate]]</f>
        <v>6.0299999999999999E-2</v>
      </c>
      <c r="O144" t="s">
        <v>33</v>
      </c>
    </row>
    <row r="145" spans="1:15">
      <c r="A145" s="69">
        <v>42582</v>
      </c>
      <c r="B145" s="49">
        <v>3271.12</v>
      </c>
      <c r="C145" s="16">
        <v>5.4999999999999997E-3</v>
      </c>
      <c r="D145" s="1">
        <v>154.66999999999999</v>
      </c>
      <c r="E145" s="2">
        <v>146.87</v>
      </c>
      <c r="F145" s="2">
        <v>99.97</v>
      </c>
      <c r="G145" s="50">
        <v>3.2800000000000003E-2</v>
      </c>
      <c r="H145" s="16">
        <v>5.4300000000000001E-2</v>
      </c>
      <c r="I145" s="50">
        <v>5.0999999999999997E-2</v>
      </c>
      <c r="J145" s="50">
        <v>5.3699999999999998E-2</v>
      </c>
      <c r="K145" s="50">
        <v>3.4799999999999998E-2</v>
      </c>
      <c r="L145" s="50">
        <v>4.7699999999999999E-2</v>
      </c>
      <c r="M145" s="50">
        <v>5.0099999999999999E-2</v>
      </c>
      <c r="N145" s="50">
        <f>Table1674[[#This Row],[ERP (T12m)]]+Table1674[[#This Row],[T.Bond Rate]]</f>
        <v>5.6499999999999995E-2</v>
      </c>
    </row>
    <row r="146" spans="1:15">
      <c r="A146" s="69">
        <v>42613</v>
      </c>
      <c r="B146" s="49">
        <v>3500</v>
      </c>
      <c r="C146" s="16">
        <v>7.1999999999999998E-3</v>
      </c>
      <c r="D146" s="1">
        <v>154.66999999999999</v>
      </c>
      <c r="E146" s="2">
        <v>146.87</v>
      </c>
      <c r="F146" s="2">
        <v>99.97</v>
      </c>
      <c r="G146" s="50">
        <v>3.3500000000000002E-2</v>
      </c>
      <c r="H146" s="16">
        <v>0.05</v>
      </c>
      <c r="I146" s="50">
        <v>4.7399999999999998E-2</v>
      </c>
      <c r="J146" s="50">
        <v>4.99E-2</v>
      </c>
      <c r="K146" s="50">
        <v>3.2399999999999998E-2</v>
      </c>
      <c r="L146" s="50">
        <v>4.3200000000000002E-2</v>
      </c>
      <c r="M146" s="50">
        <v>4.6199999999999998E-2</v>
      </c>
      <c r="N146" s="50">
        <f>Table1674[[#This Row],[ERP (T12m)]]+Table1674[[#This Row],[T.Bond Rate]]</f>
        <v>5.4599999999999996E-2</v>
      </c>
    </row>
    <row r="147" spans="1:15" s="1" customFormat="1">
      <c r="A147" s="69">
        <v>42643</v>
      </c>
      <c r="B147" s="49">
        <v>3363</v>
      </c>
      <c r="C147" s="16">
        <v>6.8999999999999999E-3</v>
      </c>
      <c r="D147" s="1">
        <v>167.68</v>
      </c>
      <c r="E147" s="2">
        <v>137.63999999999999</v>
      </c>
      <c r="F147" s="2">
        <v>98.88</v>
      </c>
      <c r="G147" s="50">
        <v>3.8100000000000002E-2</v>
      </c>
      <c r="H147" s="16">
        <v>5.2900000000000003E-2</v>
      </c>
      <c r="I147" s="50">
        <v>4.7399999999999998E-2</v>
      </c>
      <c r="J147" s="50">
        <v>5.7599999999999998E-2</v>
      </c>
      <c r="K147" s="50">
        <v>3.4200000000000001E-2</v>
      </c>
      <c r="L147" s="50">
        <v>4.2900000000000001E-2</v>
      </c>
      <c r="M147" s="50">
        <v>4.9700000000000001E-2</v>
      </c>
      <c r="N147" s="50">
        <f>Table1674[[#This Row],[ERP (T12m)]]+Table1674[[#This Row],[T.Bond Rate]]</f>
        <v>5.4300000000000001E-2</v>
      </c>
      <c r="O147" t="s">
        <v>33</v>
      </c>
    </row>
    <row r="148" spans="1:15" s="32" customFormat="1">
      <c r="A148" s="69">
        <v>42674</v>
      </c>
      <c r="B148" s="49">
        <v>3270</v>
      </c>
      <c r="C148" s="16">
        <v>8.8000000000000005E-3</v>
      </c>
      <c r="D148" s="1">
        <v>167.68</v>
      </c>
      <c r="E148" s="2">
        <v>137.63999999999999</v>
      </c>
      <c r="F148" s="2">
        <v>98.88</v>
      </c>
      <c r="G148" s="50">
        <v>3.8600000000000002E-2</v>
      </c>
      <c r="H148" s="16">
        <v>5.3499999999999999E-2</v>
      </c>
      <c r="I148" s="50">
        <v>4.8500000000000001E-2</v>
      </c>
      <c r="J148" s="50">
        <v>5.8999999999999997E-2</v>
      </c>
      <c r="K148" s="50">
        <v>3.5000000000000003E-2</v>
      </c>
      <c r="L148" s="50">
        <v>4.4400000000000002E-2</v>
      </c>
      <c r="M148" s="50">
        <v>5.0200000000000002E-2</v>
      </c>
      <c r="N148" s="50">
        <f>Table1674[[#This Row],[ERP (T12m)]]+Table1674[[#This Row],[T.Bond Rate]]</f>
        <v>5.7300000000000004E-2</v>
      </c>
      <c r="O148"/>
    </row>
    <row r="149" spans="1:15">
      <c r="A149" s="69">
        <v>42704</v>
      </c>
      <c r="B149" s="49">
        <v>3622</v>
      </c>
      <c r="C149" s="16">
        <v>8.3999999999999995E-3</v>
      </c>
      <c r="D149" s="1">
        <v>167.68</v>
      </c>
      <c r="E149" s="2">
        <v>137.63999999999999</v>
      </c>
      <c r="F149" s="2">
        <v>98.88</v>
      </c>
      <c r="G149" s="50">
        <v>4.3700000000000003E-2</v>
      </c>
      <c r="H149" s="16">
        <v>4.9700000000000001E-2</v>
      </c>
      <c r="I149" s="50">
        <v>4.4900000000000002E-2</v>
      </c>
      <c r="J149" s="50">
        <v>5.4600000000000003E-2</v>
      </c>
      <c r="K149" s="50">
        <v>3.2399999999999998E-2</v>
      </c>
      <c r="L149" s="50">
        <v>4.5999999999999999E-2</v>
      </c>
      <c r="M149" s="50">
        <v>4.7300000000000002E-2</v>
      </c>
      <c r="N149" s="50">
        <f>Table1674[[#This Row],[ERP (T12m)]]+Table1674[[#This Row],[T.Bond Rate]]</f>
        <v>5.33E-2</v>
      </c>
      <c r="O149" t="s">
        <v>31</v>
      </c>
    </row>
    <row r="150" spans="1:15">
      <c r="A150" s="69">
        <v>42735</v>
      </c>
      <c r="B150" s="49">
        <v>3756</v>
      </c>
      <c r="C150" s="16">
        <v>9.2999999999999992E-3</v>
      </c>
      <c r="D150" s="1">
        <v>187.39</v>
      </c>
      <c r="E150" s="2">
        <v>127.78</v>
      </c>
      <c r="F150" s="2">
        <v>98.73</v>
      </c>
      <c r="G150" s="50">
        <v>5.4199999999999998E-2</v>
      </c>
      <c r="H150" s="16">
        <v>4.9399999999999999E-2</v>
      </c>
      <c r="I150" s="50">
        <v>4.2000000000000003E-2</v>
      </c>
      <c r="J150" s="50">
        <v>6.1199999999999997E-2</v>
      </c>
      <c r="K150" s="50">
        <v>3.2599999999999997E-2</v>
      </c>
      <c r="L150" s="50">
        <v>3.7999999999999999E-2</v>
      </c>
      <c r="M150" s="50">
        <v>4.7199999999999999E-2</v>
      </c>
      <c r="N150" s="50">
        <f>Table1674[[#This Row],[ERP (T12m)]]+Table1674[[#This Row],[T.Bond Rate]]</f>
        <v>5.1299999999999998E-2</v>
      </c>
      <c r="O150" t="s">
        <v>48</v>
      </c>
    </row>
    <row r="151" spans="1:15">
      <c r="A151" s="69">
        <v>42766</v>
      </c>
      <c r="B151" s="49">
        <v>3714</v>
      </c>
      <c r="C151" s="16">
        <v>1.11E-2</v>
      </c>
      <c r="D151" s="1">
        <v>187.39</v>
      </c>
      <c r="E151" s="2">
        <v>127.78</v>
      </c>
      <c r="F151" s="2">
        <v>98.73</v>
      </c>
      <c r="G151" s="50">
        <v>8.09E-2</v>
      </c>
      <c r="H151" s="16">
        <v>4.7500000000000001E-2</v>
      </c>
      <c r="I151" s="50">
        <v>4.7600000000000003E-2</v>
      </c>
      <c r="J151" s="50">
        <v>6.9099999999999995E-2</v>
      </c>
      <c r="K151" s="50">
        <v>3.6999999999999998E-2</v>
      </c>
      <c r="L151" s="50">
        <v>4.3099999999999999E-2</v>
      </c>
      <c r="M151" s="50">
        <v>4.8000000000000001E-2</v>
      </c>
      <c r="N151" s="50">
        <f>Table1674[[#This Row],[ERP (T12m)]]+Table1674[[#This Row],[T.Bond Rate]]</f>
        <v>5.8700000000000002E-2</v>
      </c>
      <c r="O151" t="s">
        <v>34</v>
      </c>
    </row>
    <row r="152" spans="1:15">
      <c r="A152" s="69">
        <v>42794</v>
      </c>
      <c r="B152" s="49">
        <v>3811</v>
      </c>
      <c r="C152" s="16">
        <v>1.43E-2</v>
      </c>
      <c r="D152" s="1">
        <v>187.39</v>
      </c>
      <c r="E152" s="2">
        <v>127.78</v>
      </c>
      <c r="F152" s="2">
        <v>98.73</v>
      </c>
      <c r="G152" s="50">
        <v>8.4400000000000003E-2</v>
      </c>
      <c r="H152" s="16">
        <v>4.5199999999999997E-2</v>
      </c>
      <c r="I152" s="50">
        <v>4.6300000000000001E-2</v>
      </c>
      <c r="J152" s="50">
        <v>6.7199999999999996E-2</v>
      </c>
      <c r="K152" s="50">
        <v>3.5999999999999997E-2</v>
      </c>
      <c r="L152" s="50">
        <v>4.19E-2</v>
      </c>
      <c r="M152" s="50">
        <v>4.5600000000000002E-2</v>
      </c>
      <c r="N152" s="50">
        <f>Table1674[[#This Row],[ERP (T12m)]]+Table1674[[#This Row],[T.Bond Rate]]</f>
        <v>6.0600000000000001E-2</v>
      </c>
    </row>
    <row r="153" spans="1:15" s="1" customFormat="1">
      <c r="A153" s="69">
        <v>42825</v>
      </c>
      <c r="B153" s="49">
        <v>3973</v>
      </c>
      <c r="C153" s="16">
        <v>1.7500000000000002E-2</v>
      </c>
      <c r="D153" s="1">
        <v>193.22</v>
      </c>
      <c r="E153" s="2">
        <v>118.65</v>
      </c>
      <c r="F153" s="2">
        <v>108.83</v>
      </c>
      <c r="G153" s="50">
        <v>8.7599999999999997E-2</v>
      </c>
      <c r="H153" s="16">
        <v>4.2200000000000001E-2</v>
      </c>
      <c r="I153" s="50">
        <v>4.1399999999999999E-2</v>
      </c>
      <c r="J153" s="50">
        <v>6.6600000000000006E-2</v>
      </c>
      <c r="K153" s="50">
        <v>3.8100000000000002E-2</v>
      </c>
      <c r="L153" s="50">
        <v>3.6700000000000003E-2</v>
      </c>
      <c r="M153" s="50">
        <v>4.2599999999999999E-2</v>
      </c>
      <c r="N153" s="50">
        <f>Table1674[[#This Row],[ERP (T12m)]]+Table1674[[#This Row],[T.Bond Rate]]</f>
        <v>5.8900000000000001E-2</v>
      </c>
      <c r="O153" t="s">
        <v>33</v>
      </c>
    </row>
    <row r="154" spans="1:15">
      <c r="A154" s="69">
        <v>42855</v>
      </c>
      <c r="B154" s="49">
        <v>4182</v>
      </c>
      <c r="C154" s="16">
        <v>1.6299999999999999E-2</v>
      </c>
      <c r="D154" s="1">
        <v>193.22</v>
      </c>
      <c r="E154" s="2">
        <v>118.65</v>
      </c>
      <c r="F154" s="2">
        <v>108.83</v>
      </c>
      <c r="G154" s="50">
        <v>8.9700000000000002E-2</v>
      </c>
      <c r="H154" s="16">
        <v>4.07E-2</v>
      </c>
      <c r="I154" s="50">
        <v>3.9899999999999998E-2</v>
      </c>
      <c r="J154" s="50">
        <v>6.4199999999999993E-2</v>
      </c>
      <c r="K154" s="50">
        <v>3.6700000000000003E-2</v>
      </c>
      <c r="L154" s="50">
        <v>3.5499999999999997E-2</v>
      </c>
      <c r="M154" s="50">
        <v>4.1099999999999998E-2</v>
      </c>
      <c r="N154" s="50">
        <f>Table1674[[#This Row],[ERP (T12m)]]+Table1674[[#This Row],[T.Bond Rate]]</f>
        <v>5.62E-2</v>
      </c>
    </row>
    <row r="155" spans="1:15" s="1" customFormat="1">
      <c r="A155" s="69">
        <v>42886</v>
      </c>
      <c r="B155" s="49">
        <v>4204</v>
      </c>
      <c r="C155" s="16">
        <v>1.5800000000000002E-2</v>
      </c>
      <c r="D155" s="1">
        <v>193.22</v>
      </c>
      <c r="E155" s="2">
        <v>118.65</v>
      </c>
      <c r="F155" s="2">
        <v>108.83</v>
      </c>
      <c r="G155" s="50">
        <v>9.69E-2</v>
      </c>
      <c r="H155" s="16">
        <v>4.2000000000000003E-2</v>
      </c>
      <c r="I155" s="50">
        <v>4.1000000000000002E-2</v>
      </c>
      <c r="J155" s="50">
        <v>6.59E-2</v>
      </c>
      <c r="K155" s="50">
        <v>3.7699999999999997E-2</v>
      </c>
      <c r="L155" s="50">
        <v>3.61E-2</v>
      </c>
      <c r="M155" s="50">
        <v>4.24E-2</v>
      </c>
      <c r="N155" s="50">
        <f>Table1674[[#This Row],[ERP (T12m)]]+Table1674[[#This Row],[T.Bond Rate]]</f>
        <v>5.6800000000000003E-2</v>
      </c>
      <c r="O155"/>
    </row>
    <row r="156" spans="1:15">
      <c r="A156" s="69">
        <v>42916</v>
      </c>
      <c r="B156" s="49">
        <v>4298</v>
      </c>
      <c r="C156" s="16">
        <v>1.47E-2</v>
      </c>
      <c r="D156" s="2">
        <v>209</v>
      </c>
      <c r="E156" s="2">
        <v>116.17</v>
      </c>
      <c r="F156" s="2">
        <v>110.79</v>
      </c>
      <c r="G156" s="50">
        <v>9.7900000000000001E-2</v>
      </c>
      <c r="H156" s="16">
        <v>4.3099999999999999E-2</v>
      </c>
      <c r="I156" s="50">
        <v>3.9600000000000003E-2</v>
      </c>
      <c r="J156" s="50">
        <v>7.0099999999999996E-2</v>
      </c>
      <c r="K156" s="50">
        <v>3.78E-2</v>
      </c>
      <c r="L156" s="50">
        <v>3.4799999999999998E-2</v>
      </c>
      <c r="M156" s="50">
        <v>4.3799999999999999E-2</v>
      </c>
      <c r="N156" s="50">
        <f>Table1674[[#This Row],[ERP (T12m)]]+Table1674[[#This Row],[T.Bond Rate]]</f>
        <v>5.4300000000000001E-2</v>
      </c>
      <c r="O156" t="s">
        <v>33</v>
      </c>
    </row>
    <row r="157" spans="1:15">
      <c r="A157" s="69">
        <v>42947</v>
      </c>
      <c r="B157" s="49">
        <v>4395</v>
      </c>
      <c r="C157" s="16">
        <v>1.23E-2</v>
      </c>
      <c r="D157" s="2">
        <v>209</v>
      </c>
      <c r="E157" s="2">
        <v>116.17</v>
      </c>
      <c r="F157" s="2">
        <v>110.79</v>
      </c>
      <c r="G157" s="50">
        <v>9.7699999999999995E-2</v>
      </c>
      <c r="H157" s="16">
        <v>4.3099999999999999E-2</v>
      </c>
      <c r="I157" s="50">
        <v>3.9100000000000003E-2</v>
      </c>
      <c r="J157" s="50">
        <v>6.9099999999999995E-2</v>
      </c>
      <c r="K157" s="50">
        <v>3.73E-2</v>
      </c>
      <c r="L157" s="50">
        <v>3.4700000000000002E-2</v>
      </c>
      <c r="M157" s="50">
        <v>4.3799999999999999E-2</v>
      </c>
      <c r="N157" s="50">
        <f>Table1674[[#This Row],[ERP (T12m)]]+Table1674[[#This Row],[T.Bond Rate]]</f>
        <v>5.1400000000000001E-2</v>
      </c>
    </row>
    <row r="158" spans="1:15" s="1" customFormat="1">
      <c r="A158" s="69">
        <v>42978</v>
      </c>
      <c r="B158" s="49">
        <v>4523</v>
      </c>
      <c r="C158" s="16">
        <v>1.3100000000000001E-2</v>
      </c>
      <c r="D158" s="2">
        <v>209</v>
      </c>
      <c r="E158" s="2">
        <v>116.17</v>
      </c>
      <c r="F158" s="2">
        <v>110.79</v>
      </c>
      <c r="G158" s="50">
        <v>0.1231</v>
      </c>
      <c r="H158" s="16">
        <v>4.6100000000000002E-2</v>
      </c>
      <c r="I158" s="50">
        <v>4.2099999999999999E-2</v>
      </c>
      <c r="J158" s="50">
        <v>7.3999999999999996E-2</v>
      </c>
      <c r="K158" s="50">
        <v>4.02E-2</v>
      </c>
      <c r="L158" s="50">
        <v>3.8100000000000002E-2</v>
      </c>
      <c r="M158" s="50">
        <v>4.7E-2</v>
      </c>
      <c r="N158" s="50">
        <f>Table1674[[#This Row],[ERP (T12m)]]+Table1674[[#This Row],[T.Bond Rate]]</f>
        <v>5.5199999999999999E-2</v>
      </c>
      <c r="O158" t="s">
        <v>35</v>
      </c>
    </row>
    <row r="159" spans="1:15">
      <c r="A159" s="69">
        <v>43008</v>
      </c>
      <c r="B159" s="49">
        <v>4308</v>
      </c>
      <c r="C159" s="16">
        <v>1.52E-2</v>
      </c>
      <c r="D159" s="1">
        <v>209.49</v>
      </c>
      <c r="E159" s="2">
        <v>129.76</v>
      </c>
      <c r="F159" s="2">
        <v>112.58</v>
      </c>
      <c r="G159" s="50">
        <v>0.123</v>
      </c>
      <c r="H159" s="16">
        <v>4.8399999999999999E-2</v>
      </c>
      <c r="I159" s="50">
        <v>4.87E-2</v>
      </c>
      <c r="J159" s="50">
        <v>7.7100000000000002E-2</v>
      </c>
      <c r="K159" s="50">
        <v>4.2500000000000003E-2</v>
      </c>
      <c r="L159" s="50">
        <v>4.4600000000000001E-2</v>
      </c>
      <c r="M159" s="50">
        <v>4.9299999999999997E-2</v>
      </c>
      <c r="N159" s="50">
        <f>Table1674[[#This Row],[ERP (T12m)]]+Table1674[[#This Row],[T.Bond Rate]]</f>
        <v>6.3899999999999998E-2</v>
      </c>
      <c r="O159" t="s">
        <v>33</v>
      </c>
    </row>
    <row r="160" spans="1:15">
      <c r="A160" s="69">
        <v>43039</v>
      </c>
      <c r="B160" s="49">
        <v>4605</v>
      </c>
      <c r="C160" s="16">
        <v>1.5599999999999999E-2</v>
      </c>
      <c r="D160" s="1">
        <v>209.49</v>
      </c>
      <c r="E160" s="2">
        <v>129.76</v>
      </c>
      <c r="F160" s="2">
        <v>112.58</v>
      </c>
      <c r="G160" s="50">
        <v>0.1239</v>
      </c>
      <c r="H160" s="16">
        <v>4.53E-2</v>
      </c>
      <c r="I160" s="50">
        <v>4.58E-2</v>
      </c>
      <c r="J160" s="50">
        <v>7.2499999999999995E-2</v>
      </c>
      <c r="K160" s="50">
        <v>3.9899999999999998E-2</v>
      </c>
      <c r="L160" s="50">
        <v>4.2200000000000001E-2</v>
      </c>
      <c r="M160" s="50">
        <v>4.6199999999999998E-2</v>
      </c>
      <c r="N160" s="50">
        <f>Table1674[[#This Row],[ERP (T12m)]]+Table1674[[#This Row],[T.Bond Rate]]</f>
        <v>6.1399999999999996E-2</v>
      </c>
      <c r="O160" t="s">
        <v>33</v>
      </c>
    </row>
    <row r="161" spans="1:15">
      <c r="A161" s="69">
        <v>43069</v>
      </c>
      <c r="B161" s="49">
        <v>4567</v>
      </c>
      <c r="C161" s="16">
        <v>1.4500000000000001E-2</v>
      </c>
      <c r="D161" s="1">
        <v>209.49</v>
      </c>
      <c r="E161" s="2">
        <v>129.76</v>
      </c>
      <c r="F161" s="2">
        <v>112.58</v>
      </c>
      <c r="G161" s="50">
        <v>0.13200000000000001</v>
      </c>
      <c r="H161" s="16">
        <v>4.7699999999999999E-2</v>
      </c>
      <c r="I161" s="50">
        <v>4.7899999999999998E-2</v>
      </c>
      <c r="J161" s="50">
        <v>7.5600000000000001E-2</v>
      </c>
      <c r="K161" s="50">
        <v>4.1700000000000001E-2</v>
      </c>
      <c r="L161" s="50">
        <v>4.3900000000000002E-2</v>
      </c>
      <c r="M161" s="50">
        <v>4.8500000000000001E-2</v>
      </c>
      <c r="N161" s="50">
        <f>Table1674[[#This Row],[ERP (T12m)]]+Table1674[[#This Row],[T.Bond Rate]]</f>
        <v>6.2399999999999997E-2</v>
      </c>
      <c r="O161" t="s">
        <v>33</v>
      </c>
    </row>
    <row r="162" spans="1:15">
      <c r="A162" s="69">
        <v>43100</v>
      </c>
      <c r="B162" s="49">
        <v>4766.18</v>
      </c>
      <c r="C162" s="16">
        <v>1.5100000000000001E-2</v>
      </c>
      <c r="D162" s="1">
        <v>231.8</v>
      </c>
      <c r="E162" s="2">
        <v>147.24</v>
      </c>
      <c r="F162" s="2">
        <v>113.62</v>
      </c>
      <c r="G162" s="50">
        <v>6.4699999999999994E-2</v>
      </c>
      <c r="H162" s="16">
        <v>4.9000000000000002E-2</v>
      </c>
      <c r="I162" s="50">
        <v>4.24E-2</v>
      </c>
      <c r="J162" s="50">
        <v>6.6199999999999995E-2</v>
      </c>
      <c r="K162" s="50">
        <v>3.2899999999999999E-2</v>
      </c>
      <c r="L162" s="50">
        <v>3.9399999999999998E-2</v>
      </c>
      <c r="M162" s="50" t="s">
        <v>37</v>
      </c>
      <c r="N162" s="50">
        <f>Table1674[[#This Row],[ERP (T12m)]]+Table1674[[#This Row],[T.Bond Rate]]</f>
        <v>5.7500000000000002E-2</v>
      </c>
      <c r="O162" t="s">
        <v>33</v>
      </c>
    </row>
    <row r="163" spans="1:15">
      <c r="A163" s="69">
        <v>43131</v>
      </c>
      <c r="B163" s="49">
        <v>4515</v>
      </c>
      <c r="C163" s="16">
        <v>1.7899999999999999E-2</v>
      </c>
      <c r="D163" s="1">
        <v>23.18</v>
      </c>
      <c r="E163" s="2">
        <v>147.24</v>
      </c>
      <c r="F163" s="2">
        <v>113.62</v>
      </c>
      <c r="G163" s="50">
        <v>7.1499999999999994E-2</v>
      </c>
      <c r="H163" s="16">
        <v>5.1700000000000003E-2</v>
      </c>
      <c r="I163" s="50">
        <v>4.5600000000000002E-2</v>
      </c>
      <c r="J163" s="50">
        <v>7.1099999999999997E-2</v>
      </c>
      <c r="K163" s="50">
        <v>3.5299999999999998E-2</v>
      </c>
      <c r="L163" s="50">
        <v>4.3099999999999999E-2</v>
      </c>
      <c r="M163" s="50"/>
      <c r="N163" s="50">
        <f>Table1674[[#This Row],[ERP (T12m)]]+Table1674[[#This Row],[T.Bond Rate]]</f>
        <v>6.3500000000000001E-2</v>
      </c>
      <c r="O163" t="s">
        <v>33</v>
      </c>
    </row>
    <row r="164" spans="1:15">
      <c r="A164" s="69">
        <v>43159</v>
      </c>
      <c r="B164" s="49">
        <v>4374</v>
      </c>
      <c r="C164" s="16">
        <v>1.83E-2</v>
      </c>
      <c r="D164" s="1">
        <v>231.8</v>
      </c>
      <c r="E164" s="2">
        <v>147.24</v>
      </c>
      <c r="F164" s="2">
        <v>113.62</v>
      </c>
      <c r="G164" s="50">
        <v>7.17E-2</v>
      </c>
      <c r="H164" s="16">
        <v>5.3699999999999998E-2</v>
      </c>
      <c r="I164" s="50">
        <v>4.7500000000000001E-2</v>
      </c>
      <c r="J164" s="50">
        <v>7.3999999999999996E-2</v>
      </c>
      <c r="K164" s="50">
        <v>3.6799999999999999E-2</v>
      </c>
      <c r="L164" s="50">
        <v>4.4699999999999997E-2</v>
      </c>
      <c r="M164" s="50"/>
      <c r="N164" s="50">
        <f>Table1674[[#This Row],[ERP (T12m)]]+Table1674[[#This Row],[T.Bond Rate]]</f>
        <v>6.5799999999999997E-2</v>
      </c>
      <c r="O164" t="s">
        <v>33</v>
      </c>
    </row>
    <row r="165" spans="1:15">
      <c r="A165" s="69">
        <v>43190</v>
      </c>
      <c r="B165" s="49">
        <v>4530.41</v>
      </c>
      <c r="C165" s="16">
        <v>2.3300000000000001E-2</v>
      </c>
      <c r="D165" s="1">
        <v>210.4</v>
      </c>
      <c r="E165" s="2">
        <v>165.26</v>
      </c>
      <c r="F165" s="2">
        <v>126.32</v>
      </c>
      <c r="G165" s="50">
        <v>7.3700000000000002E-2</v>
      </c>
      <c r="H165" s="16">
        <v>0.05</v>
      </c>
      <c r="I165" s="50">
        <v>4.7300000000000002E-2</v>
      </c>
      <c r="J165" s="50">
        <v>5.9900000000000002E-2</v>
      </c>
      <c r="K165" s="50">
        <v>3.6299999999999999E-2</v>
      </c>
      <c r="L165" s="50">
        <v>4.5100000000000001E-2</v>
      </c>
      <c r="M165" s="50"/>
      <c r="N165" s="50">
        <f>Table1674[[#This Row],[ERP (T12m)]]+Table1674[[#This Row],[T.Bond Rate]]</f>
        <v>7.0599999999999996E-2</v>
      </c>
      <c r="O165" t="s">
        <v>33</v>
      </c>
    </row>
    <row r="166" spans="1:15" s="1" customFormat="1">
      <c r="A166" s="69">
        <v>43220</v>
      </c>
      <c r="B166" s="49">
        <v>4132</v>
      </c>
      <c r="C166" s="16">
        <v>2.8899999999999999E-2</v>
      </c>
      <c r="D166" s="1">
        <v>210.4</v>
      </c>
      <c r="E166" s="2">
        <v>165.26</v>
      </c>
      <c r="F166" s="2">
        <v>126.32</v>
      </c>
      <c r="G166" s="50">
        <v>7.6700000000000004E-2</v>
      </c>
      <c r="H166" s="16">
        <v>5.2299999999999999E-2</v>
      </c>
      <c r="I166" s="50">
        <v>5.1400000000000001E-2</v>
      </c>
      <c r="J166" s="50">
        <v>6.5199999999999994E-2</v>
      </c>
      <c r="K166" s="50">
        <v>3.95E-2</v>
      </c>
      <c r="L166" s="50">
        <v>4.8899999999999999E-2</v>
      </c>
      <c r="M166" s="50"/>
      <c r="N166" s="50">
        <f>Table1674[[#This Row],[ERP (T12m)]]+Table1674[[#This Row],[T.Bond Rate]]</f>
        <v>8.0299999999999996E-2</v>
      </c>
      <c r="O166" t="s">
        <v>33</v>
      </c>
    </row>
    <row r="167" spans="1:15" s="1" customFormat="1">
      <c r="A167" s="69">
        <v>43251</v>
      </c>
      <c r="B167" s="49">
        <v>4132</v>
      </c>
      <c r="C167" s="16">
        <v>2.86E-2</v>
      </c>
      <c r="D167" s="1">
        <v>210.4</v>
      </c>
      <c r="E167" s="2">
        <v>165.26</v>
      </c>
      <c r="F167" s="2">
        <v>126.32</v>
      </c>
      <c r="G167" s="50">
        <v>7.2999999999999995E-2</v>
      </c>
      <c r="H167" s="16">
        <v>5.1700000000000003E-2</v>
      </c>
      <c r="I167" s="50">
        <v>5.0700000000000002E-2</v>
      </c>
      <c r="J167" s="50">
        <v>6.4199999999999993E-2</v>
      </c>
      <c r="K167" s="50">
        <v>3.8899999999999997E-2</v>
      </c>
      <c r="L167" s="50">
        <v>4.9299999999999997E-2</v>
      </c>
      <c r="M167" s="50"/>
      <c r="N167" s="50">
        <f>Table1674[[#This Row],[ERP (T12m)]]+Table1674[[#This Row],[T.Bond Rate]]</f>
        <v>7.9300000000000009E-2</v>
      </c>
      <c r="O167" t="s">
        <v>33</v>
      </c>
    </row>
    <row r="168" spans="1:15" s="1" customFormat="1">
      <c r="A168" s="69">
        <v>43281</v>
      </c>
      <c r="B168" s="49">
        <v>3785.38</v>
      </c>
      <c r="C168" s="16">
        <v>3.0200000000000001E-2</v>
      </c>
      <c r="D168" s="1">
        <v>175.8</v>
      </c>
      <c r="E168" s="2">
        <v>191.83</v>
      </c>
      <c r="F168" s="2">
        <v>126.44</v>
      </c>
      <c r="G168" s="50">
        <v>7.7899999999999997E-2</v>
      </c>
      <c r="H168" s="16">
        <v>5.6899999999999999E-2</v>
      </c>
      <c r="I168" s="50">
        <v>6.0100000000000001E-2</v>
      </c>
      <c r="J168" s="50">
        <v>5.8999999999999997E-2</v>
      </c>
      <c r="K168" s="50">
        <v>4.2700000000000002E-2</v>
      </c>
      <c r="L168" s="50">
        <v>5.6599999999999998E-2</v>
      </c>
      <c r="M168" s="50"/>
      <c r="N168" s="50">
        <f>Table1674[[#This Row],[ERP (T12m)]]+Table1674[[#This Row],[T.Bond Rate]]</f>
        <v>9.0300000000000005E-2</v>
      </c>
      <c r="O168" t="s">
        <v>33</v>
      </c>
    </row>
    <row r="169" spans="1:15">
      <c r="A169" s="69">
        <v>43312</v>
      </c>
      <c r="B169" s="49">
        <v>4130</v>
      </c>
      <c r="C169" s="16">
        <v>2.6499999999999999E-2</v>
      </c>
      <c r="D169" s="1">
        <v>175.8</v>
      </c>
      <c r="E169" s="2">
        <v>191.83</v>
      </c>
      <c r="F169" s="2">
        <v>126.44</v>
      </c>
      <c r="G169" s="50">
        <v>7.0699999999999999E-2</v>
      </c>
      <c r="H169" s="16">
        <v>5.2600000000000001E-2</v>
      </c>
      <c r="I169" s="50">
        <v>5.4199999999999998E-2</v>
      </c>
      <c r="J169" s="50">
        <v>5.33E-2</v>
      </c>
      <c r="K169" s="50">
        <v>3.85E-2</v>
      </c>
      <c r="L169" s="50">
        <v>5.1700000000000003E-2</v>
      </c>
      <c r="M169" s="50"/>
      <c r="N169" s="50">
        <f>Table1674[[#This Row],[ERP (T12m)]]+Table1674[[#This Row],[T.Bond Rate]]</f>
        <v>8.0699999999999994E-2</v>
      </c>
      <c r="O169" t="s">
        <v>33</v>
      </c>
    </row>
    <row r="170" spans="1:15">
      <c r="A170" s="69">
        <v>43343</v>
      </c>
      <c r="B170" s="49">
        <v>3955</v>
      </c>
      <c r="C170" s="16">
        <v>3.1899999999999998E-2</v>
      </c>
      <c r="D170" s="1">
        <v>175.8</v>
      </c>
      <c r="E170" s="2">
        <v>191.83</v>
      </c>
      <c r="F170" s="2">
        <v>126.44</v>
      </c>
      <c r="G170" s="50">
        <v>6.6199999999999995E-2</v>
      </c>
      <c r="H170" s="16">
        <v>5.0999999999999997E-2</v>
      </c>
      <c r="I170" s="50">
        <v>5.45E-2</v>
      </c>
      <c r="J170" s="50">
        <v>5.3499999999999999E-2</v>
      </c>
      <c r="K170" s="50">
        <v>3.8699999999999998E-2</v>
      </c>
      <c r="L170" s="50">
        <v>5.1799999999999999E-2</v>
      </c>
      <c r="M170" s="50"/>
      <c r="N170" s="50">
        <f>Table1674[[#This Row],[ERP (T12m)]]+Table1674[[#This Row],[T.Bond Rate]]</f>
        <v>8.6400000000000005E-2</v>
      </c>
      <c r="O170" t="s">
        <v>33</v>
      </c>
    </row>
    <row r="171" spans="1:15">
      <c r="A171" s="69">
        <v>43373</v>
      </c>
      <c r="B171" s="49">
        <v>3596</v>
      </c>
      <c r="C171" s="16">
        <v>3.8199999999999998E-2</v>
      </c>
      <c r="D171" s="1">
        <v>166.5</v>
      </c>
      <c r="E171" s="2">
        <v>183.6</v>
      </c>
      <c r="F171" s="2">
        <v>126.1</v>
      </c>
      <c r="G171" s="50">
        <v>6.7199999999999996E-2</v>
      </c>
      <c r="H171" s="16">
        <v>5.2999999999999999E-2</v>
      </c>
      <c r="I171" s="50">
        <v>6.2100000000000002E-2</v>
      </c>
      <c r="J171" s="50">
        <v>5.6399999999999999E-2</v>
      </c>
      <c r="K171" s="50">
        <v>4.2799999999999998E-2</v>
      </c>
      <c r="L171" s="50">
        <v>5.91E-2</v>
      </c>
      <c r="M171" s="50"/>
      <c r="N171" s="50">
        <f>Table1674[[#This Row],[ERP (T12m)]]+Table1674[[#This Row],[T.Bond Rate]]</f>
        <v>0.1003</v>
      </c>
      <c r="O171" t="s">
        <v>33</v>
      </c>
    </row>
    <row r="172" spans="1:15">
      <c r="A172" s="69">
        <v>43404</v>
      </c>
      <c r="B172" s="49">
        <v>3872</v>
      </c>
      <c r="C172" s="16">
        <v>4.0500000000000001E-2</v>
      </c>
      <c r="D172" s="1">
        <v>166.5</v>
      </c>
      <c r="E172" s="2">
        <v>183.6</v>
      </c>
      <c r="F172" s="2">
        <v>126.1</v>
      </c>
      <c r="G172" s="50">
        <v>5.7500000000000002E-2</v>
      </c>
      <c r="H172" s="16">
        <v>4.5900000000000003E-2</v>
      </c>
      <c r="I172" s="50">
        <v>5.4800000000000001E-2</v>
      </c>
      <c r="J172" s="50">
        <v>4.9700000000000001E-2</v>
      </c>
      <c r="K172" s="50">
        <v>3.7699999999999997E-2</v>
      </c>
      <c r="L172" s="50">
        <v>5.2299999999999999E-2</v>
      </c>
      <c r="M172" s="50"/>
      <c r="N172" s="50">
        <f>Table1674[[#This Row],[ERP (T12m)]]+Table1674[[#This Row],[T.Bond Rate]]</f>
        <v>9.5299999999999996E-2</v>
      </c>
      <c r="O172" t="s">
        <v>33</v>
      </c>
    </row>
    <row r="173" spans="1:15">
      <c r="A173" s="69">
        <v>43434</v>
      </c>
      <c r="B173" s="49">
        <v>4080</v>
      </c>
      <c r="C173" s="16">
        <v>3.61E-2</v>
      </c>
      <c r="D173" s="1">
        <v>166.5</v>
      </c>
      <c r="E173" s="2">
        <v>183.6</v>
      </c>
      <c r="F173" s="2">
        <v>126.1</v>
      </c>
      <c r="G173" s="50">
        <v>5.6599999999999998E-2</v>
      </c>
      <c r="H173" s="16">
        <v>4.5499999999999999E-2</v>
      </c>
      <c r="I173" s="50">
        <v>5.2600000000000001E-2</v>
      </c>
      <c r="J173" s="50">
        <v>4.7800000000000002E-2</v>
      </c>
      <c r="K173" s="50">
        <v>3.6200000000000003E-2</v>
      </c>
      <c r="L173" s="50">
        <v>5.0200000000000002E-2</v>
      </c>
      <c r="M173" s="50"/>
      <c r="N173" s="50">
        <f>Table1674[[#This Row],[ERP (T12m)]]+Table1674[[#This Row],[T.Bond Rate]]</f>
        <v>8.8700000000000001E-2</v>
      </c>
      <c r="O173" t="s">
        <v>33</v>
      </c>
    </row>
    <row r="174" spans="1:15">
      <c r="A174" s="69">
        <v>43465</v>
      </c>
      <c r="B174" s="49">
        <v>3839.5</v>
      </c>
      <c r="C174" s="16">
        <v>3.8800000000000001E-2</v>
      </c>
      <c r="D174" s="1">
        <v>179.21</v>
      </c>
      <c r="E174" s="2">
        <v>181.66</v>
      </c>
      <c r="F174" s="2">
        <v>147.57</v>
      </c>
      <c r="G174" s="50">
        <v>6.4100000000000004E-2</v>
      </c>
      <c r="H174" s="16">
        <v>5.11E-2</v>
      </c>
      <c r="I174" s="50">
        <v>5.9400000000000001E-2</v>
      </c>
      <c r="J174" s="50">
        <v>5.8500000000000003E-2</v>
      </c>
      <c r="K174" s="50">
        <v>4.8300000000000003E-2</v>
      </c>
      <c r="L174" s="50">
        <v>5.6800000000000003E-2</v>
      </c>
      <c r="M174" s="50"/>
      <c r="N174" s="50">
        <f>Table1674[[#This Row],[ERP (T12m)]]+Table1674[[#This Row],[T.Bond Rate]]</f>
        <v>9.820000000000001E-2</v>
      </c>
      <c r="O174" t="s">
        <v>53</v>
      </c>
    </row>
    <row r="175" spans="1:15">
      <c r="A175" s="69">
        <v>43496</v>
      </c>
      <c r="B175" s="49">
        <v>4077</v>
      </c>
      <c r="C175" s="16">
        <v>3.5200000000000002E-2</v>
      </c>
      <c r="D175" s="1">
        <v>179.21</v>
      </c>
      <c r="E175" s="2">
        <v>181.66</v>
      </c>
      <c r="F175" s="2">
        <v>147.57</v>
      </c>
      <c r="G175" s="50">
        <v>5.9200000000000003E-2</v>
      </c>
      <c r="H175" s="16">
        <v>4.8899999999999999E-2</v>
      </c>
      <c r="I175" s="50">
        <v>5.5399999999999998E-2</v>
      </c>
      <c r="J175" s="50">
        <v>5.4600000000000003E-2</v>
      </c>
      <c r="K175" s="50">
        <v>4.4999999999999998E-2</v>
      </c>
      <c r="L175" s="50">
        <v>5.3100000000000001E-2</v>
      </c>
      <c r="M175" s="50"/>
      <c r="N175" s="50">
        <f>Table1674[[#This Row],[ERP (T12m)]]+Table1674[[#This Row],[T.Bond Rate]]</f>
        <v>9.06E-2</v>
      </c>
      <c r="O175" t="s">
        <v>35</v>
      </c>
    </row>
    <row r="176" spans="1:15">
      <c r="A176" s="69">
        <v>43524</v>
      </c>
      <c r="B176" s="49">
        <v>3970</v>
      </c>
      <c r="C176" s="16">
        <v>3.9199999999999999E-2</v>
      </c>
      <c r="D176" s="1">
        <v>179.21</v>
      </c>
      <c r="E176" s="2">
        <v>181.66</v>
      </c>
      <c r="F176" s="2">
        <v>147.57</v>
      </c>
      <c r="G176" s="50">
        <v>5.74E-2</v>
      </c>
      <c r="H176" s="16">
        <v>4.7800000000000002E-2</v>
      </c>
      <c r="I176" s="50">
        <v>5.5800000000000002E-2</v>
      </c>
      <c r="J176" s="50">
        <v>5.5E-2</v>
      </c>
      <c r="K176" s="50">
        <v>4.53E-2</v>
      </c>
      <c r="L176" s="50">
        <v>5.3400000000000003E-2</v>
      </c>
      <c r="M176" s="50"/>
      <c r="N176" s="50">
        <f>Table1674[[#This Row],[ERP (T12m)]]+Table1674[[#This Row],[T.Bond Rate]]</f>
        <v>9.5000000000000001E-2</v>
      </c>
    </row>
    <row r="177" spans="1:15">
      <c r="A177" s="71">
        <v>43555</v>
      </c>
      <c r="B177" s="49">
        <v>4109</v>
      </c>
      <c r="C177" s="50">
        <v>3.4700000000000002E-2</v>
      </c>
      <c r="D177">
        <v>187.83</v>
      </c>
      <c r="E177" s="53">
        <v>176.45</v>
      </c>
      <c r="F177" s="53">
        <v>152.69999999999999</v>
      </c>
      <c r="G177" s="50">
        <v>5.7299999999999997E-2</v>
      </c>
      <c r="H177" s="50">
        <v>4.8800000000000003E-2</v>
      </c>
      <c r="I177" s="50">
        <v>5.4399999999999997E-2</v>
      </c>
      <c r="J177" s="50">
        <v>5.7200000000000001E-2</v>
      </c>
      <c r="K177" s="50">
        <v>4.6399999999999997E-2</v>
      </c>
      <c r="L177" s="50">
        <v>5.1900000000000002E-2</v>
      </c>
      <c r="M177" s="50"/>
      <c r="N177" s="50">
        <f>[1]!Table167[[#This Row],[ERP (T12m)]]+[1]!Table167[[#This Row],[T.Bond Rate]]</f>
        <v>8.9099999999999999E-2</v>
      </c>
      <c r="O177" t="s">
        <v>53</v>
      </c>
    </row>
    <row r="178" spans="1:15">
      <c r="A178" s="71">
        <v>43585</v>
      </c>
      <c r="B178" s="49">
        <v>4169</v>
      </c>
      <c r="C178" s="50">
        <v>3.4200000000000001E-2</v>
      </c>
      <c r="D178">
        <v>187.83</v>
      </c>
      <c r="E178" s="53">
        <v>176.45</v>
      </c>
      <c r="F178" s="70">
        <v>152.69999999999999</v>
      </c>
      <c r="G178" s="50">
        <v>5.4199999999999998E-2</v>
      </c>
      <c r="H178" s="50">
        <v>4.7699999999999999E-2</v>
      </c>
      <c r="I178" s="50">
        <v>5.2999999999999999E-2</v>
      </c>
      <c r="J178" s="50">
        <v>5.57E-2</v>
      </c>
      <c r="K178" s="50">
        <v>4.5199999999999997E-2</v>
      </c>
      <c r="L178" s="50">
        <v>5.0900000000000001E-2</v>
      </c>
      <c r="M178" s="50"/>
      <c r="N178" s="50">
        <f>[1]!Table167[[#This Row],[ERP (T12m)]]+[1]!Table167[[#This Row],[T.Bond Rate]]</f>
        <v>8.72E-2</v>
      </c>
      <c r="O178" t="s">
        <v>35</v>
      </c>
    </row>
    <row r="179" spans="1:15">
      <c r="A179" s="71">
        <v>43616</v>
      </c>
      <c r="B179" s="49">
        <v>4180</v>
      </c>
      <c r="C179" s="50">
        <v>3.6400000000000002E-2</v>
      </c>
      <c r="D179">
        <v>187.83</v>
      </c>
      <c r="E179" s="53">
        <v>176.45</v>
      </c>
      <c r="F179" s="53">
        <v>152.69999999999999</v>
      </c>
      <c r="G179" s="50">
        <v>5.4300000000000001E-2</v>
      </c>
      <c r="H179" s="50">
        <v>4.65E-2</v>
      </c>
      <c r="I179" s="50">
        <v>5.2499999999999998E-2</v>
      </c>
      <c r="J179" s="50">
        <v>5.5199999999999999E-2</v>
      </c>
      <c r="K179" s="50">
        <v>4.48E-2</v>
      </c>
      <c r="L179" s="50">
        <v>5.0299999999999997E-2</v>
      </c>
      <c r="M179" s="50"/>
      <c r="N179" s="50">
        <f>[1]!Table167[[#This Row],[ERP (T12m)]]+[1]!Table167[[#This Row],[T.Bond Rate]]</f>
        <v>8.8900000000000007E-2</v>
      </c>
      <c r="O179" t="s">
        <v>35</v>
      </c>
    </row>
    <row r="180" spans="1:15">
      <c r="A180" s="71">
        <v>43646</v>
      </c>
      <c r="B180" s="49">
        <v>4450</v>
      </c>
      <c r="C180" s="50">
        <v>3.8100000000000002E-2</v>
      </c>
      <c r="D180">
        <v>203.42</v>
      </c>
      <c r="E180" s="53">
        <v>171.87</v>
      </c>
      <c r="F180" s="53">
        <v>152.36000000000001</v>
      </c>
      <c r="G180" s="50">
        <v>7.0800000000000002E-2</v>
      </c>
      <c r="H180" s="50">
        <v>4.5900000000000003E-2</v>
      </c>
      <c r="I180" s="50">
        <v>0.05</v>
      </c>
      <c r="J180" s="50">
        <v>5.8999999999999997E-2</v>
      </c>
      <c r="K180" s="50">
        <v>4.4400000000000002E-2</v>
      </c>
      <c r="L180" s="50">
        <v>4.7800000000000002E-2</v>
      </c>
      <c r="M180" s="50"/>
      <c r="N180" s="50">
        <f>[1]!Table167[[#This Row],[ERP (T12m)]]+[1]!Table167[[#This Row],[T.Bond Rate]]</f>
        <v>8.8100000000000012E-2</v>
      </c>
      <c r="O180" t="s">
        <v>33</v>
      </c>
    </row>
    <row r="181" spans="1:15">
      <c r="A181" s="71">
        <v>43677</v>
      </c>
      <c r="B181" s="49">
        <v>4589</v>
      </c>
      <c r="C181" s="50">
        <v>3.9699999999999999E-2</v>
      </c>
      <c r="D181">
        <v>203.42</v>
      </c>
      <c r="E181" s="53">
        <v>171.87</v>
      </c>
      <c r="F181" s="53">
        <v>152.36000000000001</v>
      </c>
      <c r="G181" s="50">
        <v>7.1099999999999997E-2</v>
      </c>
      <c r="H181" s="50">
        <v>4.3799999999999999E-2</v>
      </c>
      <c r="I181" s="50">
        <v>4.8300000000000003E-2</v>
      </c>
      <c r="J181" s="50">
        <v>5.7000000000000002E-2</v>
      </c>
      <c r="K181" s="50">
        <v>4.2900000000000001E-2</v>
      </c>
      <c r="L181" s="50">
        <v>4.6199999999999998E-2</v>
      </c>
      <c r="M181" s="50"/>
      <c r="N181" s="50">
        <f>[1]!Table167[[#This Row],[ERP (T12m)]]+[1]!Table167[[#This Row],[T.Bond Rate]]</f>
        <v>8.7999999999999995E-2</v>
      </c>
      <c r="O181" t="s">
        <v>35</v>
      </c>
    </row>
    <row r="182" spans="1:15">
      <c r="A182" s="71">
        <v>43708</v>
      </c>
      <c r="B182" s="49">
        <v>4508</v>
      </c>
      <c r="C182" s="50">
        <v>4.1099999999999998E-2</v>
      </c>
      <c r="D182">
        <v>203.42</v>
      </c>
      <c r="E182" s="53">
        <v>171.87</v>
      </c>
      <c r="F182" s="53">
        <v>152.36000000000001</v>
      </c>
      <c r="G182" s="50">
        <v>7.1400000000000005E-2</v>
      </c>
      <c r="H182" s="50">
        <v>4.3999999999999997E-2</v>
      </c>
      <c r="I182" s="50">
        <v>4.9000000000000002E-2</v>
      </c>
      <c r="J182" s="50">
        <v>5.79E-2</v>
      </c>
      <c r="K182" s="50">
        <v>4.3499999999999997E-2</v>
      </c>
      <c r="L182" s="50">
        <v>4.6699999999999998E-2</v>
      </c>
      <c r="M182" s="50"/>
      <c r="N182" s="50">
        <f>[1]!Table167[[#This Row],[ERP (T12m)]]+[1]!Table167[[#This Row],[T.Bond Rate]]</f>
        <v>9.01E-2</v>
      </c>
    </row>
  </sheetData>
  <phoneticPr fontId="5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tabSelected="1" topLeftCell="A77" workbookViewId="0">
      <selection activeCell="D86" sqref="D86"/>
    </sheetView>
  </sheetViews>
  <sheetFormatPr defaultColWidth="11.07421875" defaultRowHeight="13.5"/>
  <cols>
    <col min="1" max="1" width="16" style="73" customWidth="1"/>
    <col min="2" max="2" width="10.69140625" style="1"/>
    <col min="3" max="3" width="13.84375" style="6" customWidth="1"/>
    <col min="4" max="4" width="35.69140625" style="1" customWidth="1"/>
    <col min="5" max="5" width="22.84375" style="1" customWidth="1"/>
    <col min="6" max="6" width="17.3046875" style="1" customWidth="1"/>
    <col min="7" max="7" width="21.3046875" style="6" customWidth="1"/>
    <col min="8" max="8" width="34.84375" style="6" customWidth="1"/>
    <col min="9" max="9" width="13.69140625" style="6" customWidth="1"/>
    <col min="10" max="10" width="17.4609375" style="6" customWidth="1"/>
    <col min="11" max="11" width="18.3046875" style="6" customWidth="1"/>
    <col min="12" max="12" width="21.15234375" style="6" customWidth="1"/>
    <col min="13" max="14" width="10.84375" style="1"/>
  </cols>
  <sheetData>
    <row r="1" spans="1:15" ht="27">
      <c r="A1" s="72" t="s">
        <v>38</v>
      </c>
      <c r="B1" s="61" t="s">
        <v>39</v>
      </c>
      <c r="C1" s="61" t="s">
        <v>40</v>
      </c>
      <c r="D1" s="61" t="s">
        <v>41</v>
      </c>
      <c r="E1" s="62" t="s">
        <v>2</v>
      </c>
      <c r="F1" s="61" t="s">
        <v>42</v>
      </c>
      <c r="G1" s="61" t="s">
        <v>43</v>
      </c>
      <c r="H1" s="61" t="s">
        <v>15</v>
      </c>
      <c r="I1" s="61" t="s">
        <v>0</v>
      </c>
      <c r="J1" s="61" t="s">
        <v>1</v>
      </c>
      <c r="K1" s="61" t="s">
        <v>12</v>
      </c>
      <c r="L1" s="61" t="s">
        <v>13</v>
      </c>
      <c r="M1" s="61" t="s">
        <v>44</v>
      </c>
      <c r="N1" s="63" t="s">
        <v>45</v>
      </c>
      <c r="O1" t="s">
        <v>5</v>
      </c>
    </row>
    <row r="2" spans="1:15">
      <c r="A2" s="71">
        <v>40847</v>
      </c>
      <c r="B2" s="66">
        <v>2079</v>
      </c>
      <c r="C2" s="16">
        <v>2.1499999999999998E-2</v>
      </c>
      <c r="D2" s="1">
        <v>100.83</v>
      </c>
      <c r="E2" s="2">
        <v>104.2</v>
      </c>
      <c r="F2" s="2">
        <v>74.239999999999995</v>
      </c>
      <c r="G2" s="16">
        <v>6.2899999999999998E-2</v>
      </c>
      <c r="H2" s="16"/>
      <c r="I2" s="16">
        <v>6.1199999999999997E-2</v>
      </c>
      <c r="J2" s="16">
        <v>5.9200000000000003E-2</v>
      </c>
      <c r="K2" s="16">
        <v>4.3799999999999999E-2</v>
      </c>
      <c r="L2" s="16">
        <v>5.5E-2</v>
      </c>
      <c r="M2" s="16"/>
      <c r="N2" s="16">
        <f>Table2[[#This Row],[T.Bond Rate]]+Table2[[#This Row],[ERP (T12m)]]</f>
        <v>8.2699999999999996E-2</v>
      </c>
    </row>
    <row r="3" spans="1:15">
      <c r="A3" s="71">
        <v>40877</v>
      </c>
      <c r="B3" s="66">
        <v>2080</v>
      </c>
      <c r="C3" s="16">
        <v>2.2099999999999998E-2</v>
      </c>
      <c r="D3" s="1">
        <v>100.83</v>
      </c>
      <c r="E3" s="2">
        <v>104.2</v>
      </c>
      <c r="F3" s="2">
        <v>74.239999999999995</v>
      </c>
      <c r="G3" s="16">
        <v>6.3200000000000006E-2</v>
      </c>
      <c r="H3" s="16"/>
      <c r="I3" s="16">
        <v>6.1100000000000002E-2</v>
      </c>
      <c r="J3" s="16">
        <v>5.9200000000000003E-2</v>
      </c>
      <c r="K3" s="16">
        <v>4.3799999999999999E-2</v>
      </c>
      <c r="L3" s="16">
        <v>5.4300000000000001E-2</v>
      </c>
      <c r="M3" s="16"/>
      <c r="N3" s="16">
        <f>Table2[[#This Row],[T.Bond Rate]]+Table2[[#This Row],[ERP (T12m)]]</f>
        <v>8.3199999999999996E-2</v>
      </c>
    </row>
    <row r="4" spans="1:15">
      <c r="A4" s="71">
        <v>40908</v>
      </c>
      <c r="B4" s="66">
        <v>2044</v>
      </c>
      <c r="C4" s="16">
        <v>2.2700000000000001E-2</v>
      </c>
      <c r="D4" s="1">
        <v>107.33</v>
      </c>
      <c r="E4" s="2">
        <v>106.1</v>
      </c>
      <c r="F4" s="2">
        <v>74.239999999999995</v>
      </c>
      <c r="G4" s="16">
        <v>5.5500000000000001E-2</v>
      </c>
      <c r="H4" s="16">
        <v>5.16E-2</v>
      </c>
      <c r="I4" s="16">
        <v>6.1199999999999997E-2</v>
      </c>
      <c r="J4" s="16">
        <v>6.1900000000000004E-2</v>
      </c>
      <c r="K4" s="16">
        <v>4.2999999999999997E-2</v>
      </c>
      <c r="L4" s="16">
        <v>5.4600000000000003E-2</v>
      </c>
      <c r="M4" s="16"/>
      <c r="N4" s="16">
        <f>Table2[[#This Row],[T.Bond Rate]]+Table2[[#This Row],[ERP (T12m)]]</f>
        <v>8.3900000000000002E-2</v>
      </c>
      <c r="O4" t="s">
        <v>14</v>
      </c>
    </row>
    <row r="5" spans="1:15">
      <c r="A5" s="71">
        <v>40939</v>
      </c>
      <c r="B5" s="66">
        <v>1940</v>
      </c>
      <c r="C5" s="16">
        <v>1.9199999999999998E-2</v>
      </c>
      <c r="D5" s="1">
        <v>107.33</v>
      </c>
      <c r="E5" s="2">
        <v>106.1</v>
      </c>
      <c r="F5" s="2">
        <v>74.239999999999995</v>
      </c>
      <c r="G5" s="16">
        <v>5.3800000000000001E-2</v>
      </c>
      <c r="H5" s="16">
        <v>5.6099999999999997E-2</v>
      </c>
      <c r="I5" s="16">
        <v>6.4699999999999994E-2</v>
      </c>
      <c r="J5" s="16">
        <v>6.54E-2</v>
      </c>
      <c r="K5" s="16">
        <v>4.5499999999999999E-2</v>
      </c>
      <c r="L5" s="16">
        <v>5.9200000000000003E-2</v>
      </c>
      <c r="M5" s="16"/>
      <c r="N5" s="16">
        <f>Table2[[#This Row],[T.Bond Rate]]+Table2[[#This Row],[ERP (T12m)]]</f>
        <v>8.3899999999999988E-2</v>
      </c>
    </row>
    <row r="6" spans="1:15">
      <c r="A6" s="71">
        <v>40968</v>
      </c>
      <c r="B6" s="66">
        <v>1932</v>
      </c>
      <c r="C6" s="16">
        <v>1.7399999999999999E-2</v>
      </c>
      <c r="D6" s="1">
        <v>107.33</v>
      </c>
      <c r="E6" s="2">
        <v>106.1</v>
      </c>
      <c r="F6" s="2">
        <v>74.239999999999995</v>
      </c>
      <c r="G6" s="16">
        <v>5.2900000000000003E-2</v>
      </c>
      <c r="H6" s="16">
        <v>5.7200000000000001E-2</v>
      </c>
      <c r="I6" s="16">
        <v>6.5100000000000005E-2</v>
      </c>
      <c r="J6" s="16">
        <v>6.5799999999999997E-2</v>
      </c>
      <c r="K6" s="16">
        <v>4.58E-2</v>
      </c>
      <c r="L6" s="16">
        <v>5.96E-2</v>
      </c>
      <c r="M6" s="16"/>
      <c r="N6" s="16">
        <f>Table2[[#This Row],[T.Bond Rate]]+Table2[[#This Row],[ERP (T12m)]]</f>
        <v>8.2500000000000004E-2</v>
      </c>
    </row>
    <row r="7" spans="1:15">
      <c r="A7" s="71">
        <v>40999</v>
      </c>
      <c r="B7" s="66">
        <v>2060</v>
      </c>
      <c r="C7" s="16">
        <v>1.77E-2</v>
      </c>
      <c r="D7" s="1">
        <v>108.35</v>
      </c>
      <c r="E7" s="2">
        <v>108.16</v>
      </c>
      <c r="F7" s="2">
        <v>74.239999999999995</v>
      </c>
      <c r="G7" s="16">
        <v>5.3200000000000004E-2</v>
      </c>
      <c r="H7" s="16">
        <v>5.1499999999999997E-2</v>
      </c>
      <c r="I7" s="16">
        <v>6.2400000000000004E-2</v>
      </c>
      <c r="J7" s="16">
        <v>6.2300000000000001E-2</v>
      </c>
      <c r="K7" s="16">
        <v>4.2999999999999997E-2</v>
      </c>
      <c r="L7" s="16">
        <v>5.62E-2</v>
      </c>
      <c r="M7" s="16"/>
      <c r="N7" s="16">
        <f>Table2[[#This Row],[T.Bond Rate]]+Table2[[#This Row],[ERP (T12m)]]</f>
        <v>8.0100000000000005E-2</v>
      </c>
      <c r="O7" t="s">
        <v>11</v>
      </c>
    </row>
    <row r="8" spans="1:15">
      <c r="A8" s="71">
        <v>41029</v>
      </c>
      <c r="B8" s="66">
        <v>2065</v>
      </c>
      <c r="C8" s="16">
        <v>1.83E-2</v>
      </c>
      <c r="D8" s="1">
        <v>108.35</v>
      </c>
      <c r="E8" s="2">
        <v>108.99</v>
      </c>
      <c r="F8" s="2">
        <v>82.17</v>
      </c>
      <c r="G8" s="16">
        <v>5.33E-2</v>
      </c>
      <c r="H8" s="16">
        <v>5.11E-2</v>
      </c>
      <c r="I8" s="16">
        <v>6.2199999999999998E-2</v>
      </c>
      <c r="J8" s="16">
        <v>6.25E-2</v>
      </c>
      <c r="K8" s="16">
        <v>4.7300000000000002E-2</v>
      </c>
      <c r="L8" s="16">
        <v>5.6899999999999999E-2</v>
      </c>
      <c r="M8" s="16"/>
      <c r="N8" s="16">
        <f>Table2[[#This Row],[T.Bond Rate]]+Table2[[#This Row],[ERP (T12m)]]</f>
        <v>8.0500000000000002E-2</v>
      </c>
      <c r="O8" t="s">
        <v>16</v>
      </c>
    </row>
    <row r="9" spans="1:15">
      <c r="A9" s="71">
        <v>41060</v>
      </c>
      <c r="B9" s="66">
        <v>2097</v>
      </c>
      <c r="C9" s="16">
        <v>1.83E-2</v>
      </c>
      <c r="D9" s="1">
        <v>108.35</v>
      </c>
      <c r="E9" s="2">
        <v>108.88</v>
      </c>
      <c r="F9" s="2">
        <v>82.17</v>
      </c>
      <c r="G9" s="16">
        <v>5.33E-2</v>
      </c>
      <c r="H9" s="16">
        <v>5.0299999999999997E-2</v>
      </c>
      <c r="I9" s="16">
        <v>6.1200000000000004E-2</v>
      </c>
      <c r="J9" s="16">
        <v>6.1600000000000002E-2</v>
      </c>
      <c r="K9" s="16">
        <v>4.6600000000000003E-2</v>
      </c>
      <c r="L9" s="16">
        <v>5.5399999999999998E-2</v>
      </c>
      <c r="M9" s="16"/>
      <c r="N9" s="16">
        <f>Table2[[#This Row],[T.Bond Rate]]+Table2[[#This Row],[ERP (T12m)]]</f>
        <v>7.9500000000000001E-2</v>
      </c>
    </row>
    <row r="10" spans="1:15">
      <c r="A10" s="71">
        <v>41090</v>
      </c>
      <c r="B10" s="66">
        <v>2099</v>
      </c>
      <c r="C10" s="16">
        <v>1.47E-2</v>
      </c>
      <c r="D10" s="1">
        <v>111.06</v>
      </c>
      <c r="E10" s="2">
        <v>110.61</v>
      </c>
      <c r="F10" s="2">
        <v>82.17</v>
      </c>
      <c r="G10" s="16">
        <v>5.1499999999999997E-2</v>
      </c>
      <c r="H10" s="16">
        <v>5.0799999999999998E-2</v>
      </c>
      <c r="I10" s="16">
        <v>6.2699999999999992E-2</v>
      </c>
      <c r="J10" s="16">
        <v>6.3E-2</v>
      </c>
      <c r="K10" s="16">
        <v>4.6799999999999994E-2</v>
      </c>
      <c r="L10" s="16">
        <v>5.6800000000000003E-2</v>
      </c>
      <c r="M10" s="16"/>
      <c r="N10" s="16">
        <f>Table2[[#This Row],[T.Bond Rate]]+Table2[[#This Row],[ERP (T12m)]]</f>
        <v>7.7399999999999997E-2</v>
      </c>
      <c r="O10" t="s">
        <v>11</v>
      </c>
    </row>
    <row r="11" spans="1:15">
      <c r="A11" s="71">
        <v>41121</v>
      </c>
      <c r="B11" s="66">
        <v>2174</v>
      </c>
      <c r="C11" s="16">
        <v>1.4500000000000001E-2</v>
      </c>
      <c r="D11" s="1">
        <v>111.06</v>
      </c>
      <c r="E11" s="2">
        <v>110.61</v>
      </c>
      <c r="F11" s="2">
        <v>82.17</v>
      </c>
      <c r="G11" s="16">
        <v>5.1400000000000001E-2</v>
      </c>
      <c r="H11" s="16">
        <v>4.9200000000000001E-2</v>
      </c>
      <c r="I11" s="16">
        <v>6.0600000000000001E-2</v>
      </c>
      <c r="J11" s="16">
        <v>6.08E-2</v>
      </c>
      <c r="K11" s="16">
        <v>4.5199999999999997E-2</v>
      </c>
      <c r="L11" s="16">
        <v>5.4899999999999997E-2</v>
      </c>
      <c r="M11" s="16"/>
      <c r="N11" s="16">
        <f>Table2[[#This Row],[T.Bond Rate]]+Table2[[#This Row],[ERP (T12m)]]</f>
        <v>7.51E-2</v>
      </c>
    </row>
    <row r="12" spans="1:15">
      <c r="A12" s="71">
        <v>41152</v>
      </c>
      <c r="B12" s="66">
        <v>2171</v>
      </c>
      <c r="C12" s="16">
        <v>1.5900000000000001E-2</v>
      </c>
      <c r="D12" s="1">
        <v>111.06</v>
      </c>
      <c r="E12" s="2">
        <v>110.61</v>
      </c>
      <c r="F12" s="2">
        <v>82.17</v>
      </c>
      <c r="G12" s="16">
        <v>5.21E-2</v>
      </c>
      <c r="H12" s="16">
        <v>4.8599999999999997E-2</v>
      </c>
      <c r="I12" s="16">
        <v>6.0599999999999994E-2</v>
      </c>
      <c r="J12" s="16">
        <v>6.08E-2</v>
      </c>
      <c r="K12" s="16">
        <v>4.5199999999999997E-2</v>
      </c>
      <c r="L12" s="16">
        <v>5.5599999999999997E-2</v>
      </c>
      <c r="M12" s="16"/>
      <c r="N12" s="16">
        <f>Table2[[#This Row],[T.Bond Rate]]+Table2[[#This Row],[ERP (T12m)]]</f>
        <v>7.6499999999999999E-2</v>
      </c>
    </row>
    <row r="13" spans="1:15">
      <c r="A13" s="71">
        <v>41182</v>
      </c>
      <c r="B13" s="66">
        <v>2168</v>
      </c>
      <c r="C13" s="16">
        <v>1.6E-2</v>
      </c>
      <c r="D13" s="1">
        <v>112.42</v>
      </c>
      <c r="E13" s="2">
        <v>114.73</v>
      </c>
      <c r="F13" s="2">
        <v>82.17</v>
      </c>
      <c r="G13" s="16">
        <v>5.21E-2</v>
      </c>
      <c r="H13" s="16">
        <v>4.9099999999999998E-2</v>
      </c>
      <c r="I13" s="16">
        <v>6.1600000000000002E-2</v>
      </c>
      <c r="J13" s="16">
        <v>6.2899999999999998E-2</v>
      </c>
      <c r="K13" s="16">
        <v>4.5199999999999997E-2</v>
      </c>
      <c r="L13" s="16">
        <v>5.6399999999999999E-2</v>
      </c>
      <c r="M13" s="16"/>
      <c r="N13" s="16">
        <f>Table2[[#This Row],[T.Bond Rate]]+Table2[[#This Row],[ERP (T12m)]]</f>
        <v>7.7600000000000002E-2</v>
      </c>
      <c r="O13" t="s">
        <v>11</v>
      </c>
    </row>
    <row r="14" spans="1:15">
      <c r="A14" s="71">
        <v>41213</v>
      </c>
      <c r="B14" s="66">
        <v>2126</v>
      </c>
      <c r="C14" s="16">
        <v>1.84E-2</v>
      </c>
      <c r="D14" s="1">
        <v>112.42</v>
      </c>
      <c r="E14" s="2">
        <v>114.73</v>
      </c>
      <c r="F14" s="2">
        <v>82.17</v>
      </c>
      <c r="G14" s="16">
        <v>5.3199999999999997E-2</v>
      </c>
      <c r="H14" s="16">
        <v>4.8899999999999999E-2</v>
      </c>
      <c r="I14" s="16">
        <v>6.2600000000000003E-2</v>
      </c>
      <c r="J14" s="16">
        <v>6.3899999999999998E-2</v>
      </c>
      <c r="K14" s="16">
        <v>4.5999999999999999E-2</v>
      </c>
      <c r="L14" s="16">
        <v>5.79E-2</v>
      </c>
      <c r="M14" s="16"/>
      <c r="N14" s="16">
        <f>Table2[[#This Row],[T.Bond Rate]]+Table2[[#This Row],[ERP (T12m)]]</f>
        <v>8.1000000000000003E-2</v>
      </c>
    </row>
    <row r="15" spans="1:15">
      <c r="A15" s="71">
        <v>41243</v>
      </c>
      <c r="B15" s="66">
        <v>2199</v>
      </c>
      <c r="C15" s="16">
        <v>2.3900000000000001E-2</v>
      </c>
      <c r="D15" s="1">
        <v>112.42</v>
      </c>
      <c r="E15" s="2">
        <v>114.73</v>
      </c>
      <c r="F15" s="2">
        <v>82.17</v>
      </c>
      <c r="G15" s="16">
        <v>5.62E-2</v>
      </c>
      <c r="H15" s="16">
        <v>4.4999999999999998E-2</v>
      </c>
      <c r="I15" s="16">
        <v>6.0199999999999997E-2</v>
      </c>
      <c r="J15" s="16">
        <v>6.1400000000000003E-2</v>
      </c>
      <c r="K15" s="16">
        <v>4.4200000000000003E-2</v>
      </c>
      <c r="L15" s="16">
        <v>5.5199999999999999E-2</v>
      </c>
      <c r="M15" s="16"/>
      <c r="N15" s="16">
        <f>Table2[[#This Row],[T.Bond Rate]]+Table2[[#This Row],[ERP (T12m)]]</f>
        <v>8.4099999999999994E-2</v>
      </c>
    </row>
    <row r="16" spans="1:15">
      <c r="A16" s="71">
        <v>41274</v>
      </c>
      <c r="B16" s="66">
        <v>2239</v>
      </c>
      <c r="C16" s="16">
        <v>2.4500000000000001E-2</v>
      </c>
      <c r="D16" s="1">
        <v>117.78</v>
      </c>
      <c r="E16" s="2">
        <v>108.67</v>
      </c>
      <c r="F16" s="2">
        <v>85.67</v>
      </c>
      <c r="G16" s="16">
        <v>5.5399999999999998E-2</v>
      </c>
      <c r="H16" s="16">
        <v>4.4999999999999998E-2</v>
      </c>
      <c r="I16" s="16">
        <v>5.6899999999999999E-2</v>
      </c>
      <c r="J16" s="16">
        <v>6.1600000000000002E-2</v>
      </c>
      <c r="K16" s="16">
        <v>4.4999999999999998E-2</v>
      </c>
      <c r="L16" s="16">
        <v>5.0999999999999997E-2</v>
      </c>
      <c r="M16" s="16"/>
      <c r="N16" s="16">
        <f>Table2[[#This Row],[T.Bond Rate]]+Table2[[#This Row],[ERP (T12m)]]</f>
        <v>8.14E-2</v>
      </c>
      <c r="O16" t="s">
        <v>17</v>
      </c>
    </row>
    <row r="17" spans="1:15">
      <c r="A17" s="71">
        <v>41305</v>
      </c>
      <c r="B17" s="66">
        <v>2279</v>
      </c>
      <c r="C17" s="16">
        <v>2.47E-2</v>
      </c>
      <c r="D17" s="1">
        <v>117.78</v>
      </c>
      <c r="E17" s="2">
        <v>108.67</v>
      </c>
      <c r="F17" s="2">
        <v>85.67</v>
      </c>
      <c r="G17" s="16">
        <v>5.5500000000000001E-2</v>
      </c>
      <c r="H17" s="16">
        <v>4.41E-2</v>
      </c>
      <c r="I17" s="16">
        <v>5.5899999999999998E-2</v>
      </c>
      <c r="J17" s="16">
        <v>6.0499999999999998E-2</v>
      </c>
      <c r="K17" s="16">
        <v>4.4200000000000003E-2</v>
      </c>
      <c r="L17" s="16">
        <v>5.0999999999999997E-2</v>
      </c>
      <c r="M17" s="16"/>
      <c r="N17" s="16">
        <f>Table2[[#This Row],[T.Bond Rate]]+Table2[[#This Row],[ERP (T12m)]]</f>
        <v>8.0600000000000005E-2</v>
      </c>
    </row>
    <row r="18" spans="1:15">
      <c r="A18" s="71">
        <v>41333</v>
      </c>
      <c r="B18" s="66">
        <v>2364</v>
      </c>
      <c r="C18" s="16">
        <v>2.3900000000000001E-2</v>
      </c>
      <c r="D18" s="1">
        <v>117.78</v>
      </c>
      <c r="E18" s="2">
        <v>108.67</v>
      </c>
      <c r="F18" s="2">
        <v>85.67</v>
      </c>
      <c r="G18" s="16">
        <v>5.5100000000000003E-2</v>
      </c>
      <c r="H18" s="16">
        <v>4.2900000000000001E-2</v>
      </c>
      <c r="I18" s="16">
        <v>5.3900000000000003E-2</v>
      </c>
      <c r="J18" s="16">
        <v>5.8400000000000001E-2</v>
      </c>
      <c r="K18" s="16">
        <v>4.2599999999999999E-2</v>
      </c>
      <c r="L18" s="16">
        <v>4.9299999999999997E-2</v>
      </c>
      <c r="M18" s="16"/>
      <c r="N18" s="16">
        <f>Table2[[#This Row],[T.Bond Rate]]+Table2[[#This Row],[ERP (T12m)]]</f>
        <v>7.7800000000000008E-2</v>
      </c>
    </row>
    <row r="19" spans="1:15">
      <c r="A19" s="71">
        <v>41364</v>
      </c>
      <c r="B19" s="66">
        <v>2363</v>
      </c>
      <c r="C19" s="16">
        <v>2.3900000000000001E-2</v>
      </c>
      <c r="D19" s="1">
        <v>124.27</v>
      </c>
      <c r="E19" s="2">
        <v>108.43</v>
      </c>
      <c r="F19" s="2">
        <v>86.97</v>
      </c>
      <c r="G19" s="16">
        <v>5.5100000000000003E-2</v>
      </c>
      <c r="H19" s="16">
        <v>4.5100000000000001E-2</v>
      </c>
      <c r="I19" s="16">
        <v>5.3800000000000001E-2</v>
      </c>
      <c r="J19" s="16">
        <v>6.1600000000000002E-2</v>
      </c>
      <c r="K19" s="16">
        <v>4.3299999999999998E-2</v>
      </c>
      <c r="L19" s="16">
        <v>4.9000000000000002E-2</v>
      </c>
      <c r="M19" s="16"/>
      <c r="N19" s="16">
        <f>Table2[[#This Row],[T.Bond Rate]]+Table2[[#This Row],[ERP (T12m)]]</f>
        <v>7.7700000000000005E-2</v>
      </c>
      <c r="O19" t="s">
        <v>17</v>
      </c>
    </row>
    <row r="20" spans="1:15">
      <c r="A20" s="71">
        <v>41394</v>
      </c>
      <c r="B20" s="66">
        <v>2384</v>
      </c>
      <c r="C20" s="16">
        <v>2.3E-2</v>
      </c>
      <c r="D20" s="1">
        <v>124.27</v>
      </c>
      <c r="E20" s="2">
        <v>108.43</v>
      </c>
      <c r="F20" s="2">
        <v>86.97</v>
      </c>
      <c r="G20" s="16">
        <v>5.4600000000000003E-2</v>
      </c>
      <c r="H20" s="16">
        <v>4.5100000000000001E-2</v>
      </c>
      <c r="I20" s="16">
        <v>5.3400000000000003E-2</v>
      </c>
      <c r="J20" s="16">
        <v>6.1100000000000002E-2</v>
      </c>
      <c r="K20" s="16">
        <v>4.2999999999999997E-2</v>
      </c>
      <c r="L20" s="16">
        <v>4.87E-2</v>
      </c>
      <c r="M20" s="16"/>
      <c r="N20" s="16">
        <f>Table2[[#This Row],[T.Bond Rate]]+Table2[[#This Row],[ERP (T12m)]]</f>
        <v>7.6399999999999996E-2</v>
      </c>
    </row>
    <row r="21" spans="1:15">
      <c r="A21" s="71">
        <v>41425</v>
      </c>
      <c r="B21" s="66">
        <v>2412</v>
      </c>
      <c r="C21" s="16">
        <v>2.2100000000000002E-2</v>
      </c>
      <c r="D21" s="1">
        <v>124.27</v>
      </c>
      <c r="E21" s="2">
        <v>108.43</v>
      </c>
      <c r="F21" s="2">
        <v>86.97</v>
      </c>
      <c r="G21" s="16">
        <v>5.4199999999999998E-2</v>
      </c>
      <c r="H21" s="16">
        <v>4.4900000000000002E-2</v>
      </c>
      <c r="I21" s="16">
        <v>5.2900000000000003E-2</v>
      </c>
      <c r="J21" s="16">
        <v>6.0499999999999998E-2</v>
      </c>
      <c r="K21" s="16">
        <v>4.2500000000000003E-2</v>
      </c>
      <c r="L21" s="16">
        <v>4.8399999999999999E-2</v>
      </c>
      <c r="M21" s="16"/>
      <c r="N21" s="16">
        <f>Table2[[#This Row],[T.Bond Rate]]+Table2[[#This Row],[ERP (T12m)]]</f>
        <v>7.5000000000000011E-2</v>
      </c>
    </row>
    <row r="22" spans="1:15">
      <c r="A22" s="71">
        <v>41455</v>
      </c>
      <c r="B22" s="66">
        <v>2423</v>
      </c>
      <c r="C22" s="16">
        <v>2.3E-2</v>
      </c>
      <c r="D22" s="1">
        <v>127.46</v>
      </c>
      <c r="E22" s="2">
        <v>105.68</v>
      </c>
      <c r="F22" s="2">
        <v>86.97</v>
      </c>
      <c r="G22" s="16">
        <v>5.4600000000000003E-2</v>
      </c>
      <c r="H22" s="16">
        <v>4.6199999999999998E-2</v>
      </c>
      <c r="I22" s="16">
        <v>5.1299999999999998E-2</v>
      </c>
      <c r="J22" s="16">
        <v>6.1699999999999998E-2</v>
      </c>
      <c r="K22" s="16">
        <v>4.2299999999999997E-2</v>
      </c>
      <c r="L22" s="16">
        <v>4.6800000000000001E-2</v>
      </c>
      <c r="M22" s="16"/>
      <c r="N22" s="16">
        <f>Table2[[#This Row],[T.Bond Rate]]+Table2[[#This Row],[ERP (T12m)]]</f>
        <v>7.4300000000000005E-2</v>
      </c>
      <c r="O22" t="s">
        <v>17</v>
      </c>
    </row>
    <row r="23" spans="1:15">
      <c r="A23" s="71">
        <v>41486</v>
      </c>
      <c r="B23" s="66">
        <v>2470</v>
      </c>
      <c r="C23" s="16">
        <v>2.3E-2</v>
      </c>
      <c r="D23" s="1">
        <v>127.46</v>
      </c>
      <c r="E23" s="2">
        <v>105.68</v>
      </c>
      <c r="F23" s="2">
        <v>86.97</v>
      </c>
      <c r="G23" s="16">
        <v>5.4600000000000003E-2</v>
      </c>
      <c r="H23" s="16">
        <v>4.5400000000000003E-2</v>
      </c>
      <c r="I23" s="16">
        <v>5.0299999999999997E-2</v>
      </c>
      <c r="J23" s="16">
        <v>6.0499999999999998E-2</v>
      </c>
      <c r="K23" s="16">
        <v>4.1500000000000002E-2</v>
      </c>
      <c r="L23" s="16">
        <v>4.6899999999999997E-2</v>
      </c>
      <c r="M23" s="16"/>
      <c r="N23" s="16">
        <f>Table2[[#This Row],[T.Bond Rate]]+Table2[[#This Row],[ERP (T12m)]]</f>
        <v>7.3300000000000004E-2</v>
      </c>
    </row>
    <row r="24" spans="1:15">
      <c r="A24" s="71">
        <v>41517</v>
      </c>
      <c r="B24" s="66">
        <v>2418</v>
      </c>
      <c r="C24" s="16">
        <v>2.12E-2</v>
      </c>
      <c r="D24" s="1">
        <v>127.46</v>
      </c>
      <c r="E24" s="2">
        <v>105.68</v>
      </c>
      <c r="F24" s="2">
        <v>86.97</v>
      </c>
      <c r="G24" s="16">
        <v>5.3699999999999998E-2</v>
      </c>
      <c r="H24" s="16">
        <v>4.5999999999999999E-2</v>
      </c>
      <c r="I24" s="16">
        <v>5.04E-2</v>
      </c>
      <c r="J24" s="16">
        <v>6.0600000000000001E-2</v>
      </c>
      <c r="K24" s="16">
        <v>4.1599999999999998E-2</v>
      </c>
      <c r="L24" s="16">
        <v>4.6199999999999998E-2</v>
      </c>
      <c r="M24" s="16"/>
      <c r="N24" s="16">
        <f>Table2[[#This Row],[T.Bond Rate]]+Table2[[#This Row],[ERP (T12m)]]</f>
        <v>7.1599999999999997E-2</v>
      </c>
    </row>
    <row r="25" spans="1:15">
      <c r="A25" s="71">
        <v>41547</v>
      </c>
      <c r="B25" s="66">
        <v>2519</v>
      </c>
      <c r="C25" s="16">
        <v>2.3300000000000001E-2</v>
      </c>
      <c r="D25" s="1">
        <v>132.51</v>
      </c>
      <c r="E25" s="2">
        <v>105.49</v>
      </c>
      <c r="F25" s="2">
        <v>86.97</v>
      </c>
      <c r="G25" s="16">
        <v>5.4800000000000001E-2</v>
      </c>
      <c r="H25" s="16">
        <v>4.6300000000000001E-2</v>
      </c>
      <c r="I25" s="16">
        <v>4.9200000000000001E-2</v>
      </c>
      <c r="J25" s="16">
        <v>6.1600000000000002E-2</v>
      </c>
      <c r="K25" s="16">
        <v>4.07E-2</v>
      </c>
      <c r="L25" s="16">
        <v>4.4999999999999998E-2</v>
      </c>
      <c r="M25" s="16"/>
      <c r="N25" s="16">
        <f>Table2[[#This Row],[T.Bond Rate]]+Table2[[#This Row],[ERP (T12m)]]</f>
        <v>7.2500000000000009E-2</v>
      </c>
      <c r="O25" t="s">
        <v>17</v>
      </c>
    </row>
    <row r="26" spans="1:15">
      <c r="A26" s="71">
        <v>41578</v>
      </c>
      <c r="B26" s="66">
        <v>2575</v>
      </c>
      <c r="C26" s="16">
        <v>2.3699999999999999E-2</v>
      </c>
      <c r="D26" s="1">
        <v>132.51</v>
      </c>
      <c r="E26" s="2">
        <v>105.49</v>
      </c>
      <c r="F26" s="2">
        <v>86.97</v>
      </c>
      <c r="G26" s="16">
        <v>5.5E-2</v>
      </c>
      <c r="H26" s="16">
        <v>4.5199999999999997E-2</v>
      </c>
      <c r="I26" s="16">
        <v>4.8099999999999997E-2</v>
      </c>
      <c r="J26" s="16">
        <v>6.0299999999999999E-2</v>
      </c>
      <c r="K26" s="16">
        <v>3.9800000000000002E-2</v>
      </c>
      <c r="L26" s="16">
        <v>4.4299999999999999E-2</v>
      </c>
      <c r="M26" s="16"/>
      <c r="N26" s="16">
        <f>Table2[[#This Row],[T.Bond Rate]]+Table2[[#This Row],[ERP (T12m)]]</f>
        <v>7.1800000000000003E-2</v>
      </c>
    </row>
    <row r="27" spans="1:15">
      <c r="A27" s="71">
        <v>41608</v>
      </c>
      <c r="B27" s="66">
        <v>2648</v>
      </c>
      <c r="C27" s="16">
        <v>2.4199999999999999E-2</v>
      </c>
      <c r="D27" s="1">
        <f>D26</f>
        <v>132.51</v>
      </c>
      <c r="E27" s="2">
        <f>E26</f>
        <v>105.49</v>
      </c>
      <c r="F27" s="2">
        <v>86.97</v>
      </c>
      <c r="G27" s="16">
        <v>5.5199999999999999E-2</v>
      </c>
      <c r="H27" s="16">
        <v>4.3799999999999999E-2</v>
      </c>
      <c r="I27" s="16">
        <v>4.6800000000000001E-2</v>
      </c>
      <c r="J27" s="16">
        <v>5.8599999999999999E-2</v>
      </c>
      <c r="K27" s="16">
        <v>3.8699999999999998E-2</v>
      </c>
      <c r="L27" s="16">
        <v>4.2599999999999999E-2</v>
      </c>
      <c r="M27" s="16"/>
      <c r="N27" s="16">
        <f>Table2[[#This Row],[T.Bond Rate]]+Table2[[#This Row],[ERP (T12m)]]</f>
        <v>7.1000000000000008E-2</v>
      </c>
    </row>
    <row r="28" spans="1:15">
      <c r="A28" s="71">
        <v>41639</v>
      </c>
      <c r="B28" s="66">
        <v>2674</v>
      </c>
      <c r="C28" s="16">
        <v>2.41E-2</v>
      </c>
      <c r="D28" s="1">
        <v>134.09</v>
      </c>
      <c r="E28" s="2">
        <v>108.28</v>
      </c>
      <c r="F28" s="2">
        <v>84.88</v>
      </c>
      <c r="G28" s="16">
        <v>7.0499999999999993E-2</v>
      </c>
      <c r="H28" s="16">
        <v>4.7500000000000001E-2</v>
      </c>
      <c r="I28" s="16">
        <v>5.0799999999999998E-2</v>
      </c>
      <c r="J28" s="16">
        <v>6.2700000000000006E-2</v>
      </c>
      <c r="K28" s="16">
        <v>3.9899999999999998E-2</v>
      </c>
      <c r="L28" s="16">
        <v>4.6300000000000001E-2</v>
      </c>
      <c r="M28" s="16"/>
      <c r="N28" s="16">
        <f>Table2[[#This Row],[T.Bond Rate]]+Table2[[#This Row],[ERP (T12m)]]</f>
        <v>7.4899999999999994E-2</v>
      </c>
      <c r="O28" t="s">
        <v>23</v>
      </c>
    </row>
    <row r="29" spans="1:15">
      <c r="A29" s="71">
        <v>41670</v>
      </c>
      <c r="B29" s="66">
        <v>2824</v>
      </c>
      <c r="C29" s="16">
        <v>2.7400000000000001E-2</v>
      </c>
      <c r="D29" s="1">
        <v>134.09</v>
      </c>
      <c r="E29" s="2">
        <v>108.28</v>
      </c>
      <c r="F29" s="2" t="s">
        <v>46</v>
      </c>
      <c r="G29" s="16">
        <v>7.17E-2</v>
      </c>
      <c r="H29" s="16">
        <v>4.3700000000000003E-2</v>
      </c>
      <c r="I29" s="16">
        <v>4.7800000000000002E-2</v>
      </c>
      <c r="J29" s="16">
        <v>5.8999999999999997E-2</v>
      </c>
      <c r="K29" s="16">
        <v>3.7600000000000001E-2</v>
      </c>
      <c r="L29" s="16">
        <v>4.4400000000000002E-2</v>
      </c>
      <c r="M29" s="16"/>
      <c r="N29" s="16">
        <f>Table2[[#This Row],[T.Bond Rate]]+Table2[[#This Row],[ERP (T12m)]]</f>
        <v>7.5200000000000003E-2</v>
      </c>
    </row>
    <row r="30" spans="1:15">
      <c r="A30" s="71">
        <v>41698</v>
      </c>
      <c r="B30" s="66">
        <v>2714</v>
      </c>
      <c r="C30" s="16">
        <v>2.87E-2</v>
      </c>
      <c r="D30" s="1">
        <v>134.09</v>
      </c>
      <c r="E30" s="2">
        <v>108.28</v>
      </c>
      <c r="F30" s="2">
        <v>84.88</v>
      </c>
      <c r="G30" s="16">
        <v>7.22E-2</v>
      </c>
      <c r="H30" s="16">
        <v>4.4900000000000002E-2</v>
      </c>
      <c r="I30" s="16">
        <v>4.9599999999999998E-2</v>
      </c>
      <c r="J30" s="16">
        <v>6.1199999999999997E-2</v>
      </c>
      <c r="K30" s="16">
        <v>3.9E-2</v>
      </c>
      <c r="L30" s="16">
        <v>4.5600000000000002E-2</v>
      </c>
      <c r="M30" s="16"/>
      <c r="N30" s="16">
        <f>Table2[[#This Row],[T.Bond Rate]]+Table2[[#This Row],[ERP (T12m)]]</f>
        <v>7.8299999999999995E-2</v>
      </c>
    </row>
    <row r="31" spans="1:15">
      <c r="A31" s="71">
        <v>41729</v>
      </c>
      <c r="B31" s="66">
        <v>2641</v>
      </c>
      <c r="C31" s="16">
        <v>2.7400000000000001E-2</v>
      </c>
      <c r="D31" s="1">
        <v>132.62</v>
      </c>
      <c r="E31" s="2">
        <v>110.03</v>
      </c>
      <c r="F31" s="2">
        <v>88.8</v>
      </c>
      <c r="G31" s="16">
        <v>7.17E-2</v>
      </c>
      <c r="H31" s="16">
        <v>4.9500000000000002E-2</v>
      </c>
      <c r="I31" s="16">
        <v>5.1900000000000002E-2</v>
      </c>
      <c r="J31" s="16">
        <v>6.2300000000000001E-2</v>
      </c>
      <c r="K31" s="16">
        <v>4.2000000000000003E-2</v>
      </c>
      <c r="L31" s="16">
        <v>4.7500000000000001E-2</v>
      </c>
      <c r="M31" s="16"/>
      <c r="N31" s="16">
        <f>Table2[[#This Row],[T.Bond Rate]]+Table2[[#This Row],[ERP (T12m)]]</f>
        <v>7.9300000000000009E-2</v>
      </c>
      <c r="O31" t="s">
        <v>23</v>
      </c>
    </row>
    <row r="32" spans="1:15">
      <c r="A32" s="71">
        <v>41759</v>
      </c>
      <c r="B32" s="66">
        <v>2648</v>
      </c>
      <c r="C32" s="16">
        <v>2.9499999999999998E-2</v>
      </c>
      <c r="D32" s="1">
        <v>132.62</v>
      </c>
      <c r="E32" s="2">
        <v>110.03</v>
      </c>
      <c r="F32" s="2">
        <v>88.8</v>
      </c>
      <c r="G32" s="16">
        <v>7.2400000000000006E-2</v>
      </c>
      <c r="H32" s="16">
        <v>4.8500000000000001E-2</v>
      </c>
      <c r="I32" s="16">
        <v>5.16E-2</v>
      </c>
      <c r="J32" s="16">
        <v>6.1899999999999997E-2</v>
      </c>
      <c r="K32" s="16">
        <v>4.1700000000000001E-2</v>
      </c>
      <c r="L32" s="16">
        <v>4.7800000000000002E-2</v>
      </c>
      <c r="M32" s="16"/>
      <c r="N32" s="16">
        <f>Table2[[#This Row],[T.Bond Rate]]+Table2[[#This Row],[ERP (T12m)]]</f>
        <v>8.1100000000000005E-2</v>
      </c>
    </row>
    <row r="33" spans="1:15" ht="15" customHeight="1">
      <c r="A33" s="71">
        <v>41790</v>
      </c>
      <c r="B33" s="66">
        <v>2705</v>
      </c>
      <c r="C33" s="16">
        <v>2.87E-2</v>
      </c>
      <c r="D33" s="1">
        <f>D32</f>
        <v>132.62</v>
      </c>
      <c r="E33" s="2">
        <f>E32</f>
        <v>110.03</v>
      </c>
      <c r="F33" s="2">
        <f>F32</f>
        <v>88.8</v>
      </c>
      <c r="G33" s="16">
        <v>7.22E-2</v>
      </c>
      <c r="H33" s="16">
        <v>4.7800000000000002E-2</v>
      </c>
      <c r="I33" s="16">
        <v>5.0599999999999999E-2</v>
      </c>
      <c r="J33" s="16">
        <v>6.0699999999999997E-2</v>
      </c>
      <c r="K33" s="16">
        <v>4.0899999999999999E-2</v>
      </c>
      <c r="L33" s="16">
        <v>4.65E-2</v>
      </c>
      <c r="M33" s="16"/>
      <c r="N33" s="16">
        <f>Table2[[#This Row],[T.Bond Rate]]+Table2[[#This Row],[ERP (T12m)]]</f>
        <v>7.9299999999999995E-2</v>
      </c>
    </row>
    <row r="34" spans="1:15">
      <c r="A34" s="71">
        <v>41820</v>
      </c>
      <c r="B34" s="66">
        <v>2718</v>
      </c>
      <c r="C34" s="16">
        <v>2.8500000000000001E-2</v>
      </c>
      <c r="D34" s="1">
        <v>136.51</v>
      </c>
      <c r="E34" s="2">
        <v>117.55</v>
      </c>
      <c r="F34" s="2">
        <v>88.8</v>
      </c>
      <c r="G34" s="16">
        <v>7.2099999999999997E-2</v>
      </c>
      <c r="H34" s="16">
        <v>4.99E-2</v>
      </c>
      <c r="I34" s="16">
        <v>5.3699999999999998E-2</v>
      </c>
      <c r="J34" s="16">
        <v>6.2199999999999998E-2</v>
      </c>
      <c r="K34" s="16">
        <v>4.0800000000000003E-2</v>
      </c>
      <c r="L34" s="16">
        <v>4.9700000000000001E-2</v>
      </c>
      <c r="M34" s="16"/>
      <c r="N34" s="16">
        <f>Table2[[#This Row],[T.Bond Rate]]+Table2[[#This Row],[ERP (T12m)]]</f>
        <v>8.2199999999999995E-2</v>
      </c>
      <c r="O34" t="s">
        <v>11</v>
      </c>
    </row>
    <row r="35" spans="1:15">
      <c r="A35" s="71">
        <v>41851</v>
      </c>
      <c r="B35" s="66">
        <v>2816</v>
      </c>
      <c r="C35" s="16">
        <v>2.9600000000000001E-2</v>
      </c>
      <c r="D35" s="1">
        <v>136.51</v>
      </c>
      <c r="E35" s="2">
        <v>117.55</v>
      </c>
      <c r="F35" s="2">
        <v>88.8</v>
      </c>
      <c r="G35" s="16">
        <v>7.2499999999999995E-2</v>
      </c>
      <c r="H35" s="16">
        <v>4.7800000000000002E-2</v>
      </c>
      <c r="I35" s="16">
        <v>5.1799999999999999E-2</v>
      </c>
      <c r="J35" s="16">
        <v>0.06</v>
      </c>
      <c r="K35" s="16">
        <v>3.9300000000000002E-2</v>
      </c>
      <c r="L35" s="16">
        <v>4.8500000000000001E-2</v>
      </c>
      <c r="M35" s="16"/>
      <c r="N35" s="16">
        <f>Table2[[#This Row],[T.Bond Rate]]+Table2[[#This Row],[ERP (T12m)]]</f>
        <v>8.14E-2</v>
      </c>
    </row>
    <row r="36" spans="1:15">
      <c r="A36" s="71">
        <v>41882</v>
      </c>
      <c r="B36" s="66">
        <v>2902</v>
      </c>
      <c r="C36" s="16">
        <v>2.86E-2</v>
      </c>
      <c r="D36" s="1">
        <v>136.51</v>
      </c>
      <c r="E36" s="2">
        <v>117.55</v>
      </c>
      <c r="F36" s="2">
        <v>88.8</v>
      </c>
      <c r="G36" s="16">
        <v>7.2099999999999997E-2</v>
      </c>
      <c r="H36" s="16">
        <v>4.6800000000000001E-2</v>
      </c>
      <c r="I36" s="16">
        <v>5.04E-2</v>
      </c>
      <c r="J36" s="16">
        <v>5.8400000000000001E-2</v>
      </c>
      <c r="K36" s="16">
        <v>3.8199999999999998E-2</v>
      </c>
      <c r="L36" s="16">
        <v>4.7199999999999999E-2</v>
      </c>
      <c r="M36" s="16"/>
      <c r="N36" s="16">
        <f>Table2[[#This Row],[T.Bond Rate]]+Table2[[#This Row],[ERP (T12m)]]</f>
        <v>7.9000000000000001E-2</v>
      </c>
    </row>
    <row r="37" spans="1:15">
      <c r="A37" s="71">
        <v>41912</v>
      </c>
      <c r="B37" s="66">
        <v>2914</v>
      </c>
      <c r="C37" s="16">
        <v>3.0700000000000002E-2</v>
      </c>
      <c r="D37" s="1">
        <v>146.33000000000001</v>
      </c>
      <c r="E37" s="2">
        <v>126.7</v>
      </c>
      <c r="F37" s="2">
        <v>88.8</v>
      </c>
      <c r="G37" s="16">
        <v>7.2800000000000004E-2</v>
      </c>
      <c r="H37" s="16">
        <v>4.99E-2</v>
      </c>
      <c r="I37" s="16">
        <v>5.3800000000000001E-2</v>
      </c>
      <c r="J37" s="16">
        <v>6.2E-2</v>
      </c>
      <c r="K37" s="16">
        <v>3.7900000000000003E-2</v>
      </c>
      <c r="L37" s="16">
        <v>5.0200000000000002E-2</v>
      </c>
      <c r="M37" s="16"/>
      <c r="N37" s="16">
        <f>Table2[[#This Row],[T.Bond Rate]]+Table2[[#This Row],[ERP (T12m)]]</f>
        <v>8.4500000000000006E-2</v>
      </c>
      <c r="O37" t="s">
        <v>11</v>
      </c>
    </row>
    <row r="38" spans="1:15">
      <c r="A38" s="71">
        <v>41943</v>
      </c>
      <c r="B38" s="66">
        <v>2712</v>
      </c>
      <c r="C38" s="16">
        <v>3.1600000000000003E-2</v>
      </c>
      <c r="D38" s="1">
        <v>146.33000000000001</v>
      </c>
      <c r="E38" s="2">
        <v>126.7</v>
      </c>
      <c r="F38" s="2">
        <v>88.8</v>
      </c>
      <c r="G38" s="16">
        <v>7.3200000000000001E-2</v>
      </c>
      <c r="H38" s="16">
        <v>5.3199999999999997E-2</v>
      </c>
      <c r="I38" s="16">
        <v>5.7599999999999998E-2</v>
      </c>
      <c r="J38" s="16">
        <v>6.6400000000000001E-2</v>
      </c>
      <c r="K38" s="16">
        <v>4.0599999999999997E-2</v>
      </c>
      <c r="L38" s="16">
        <v>5.3800000000000001E-2</v>
      </c>
      <c r="M38" s="16"/>
      <c r="N38" s="16">
        <f>Table2[[#This Row],[T.Bond Rate]]+Table2[[#This Row],[ERP (T12m)]]</f>
        <v>8.9200000000000002E-2</v>
      </c>
    </row>
    <row r="39" spans="1:15">
      <c r="A39" s="71">
        <v>41973</v>
      </c>
      <c r="B39" s="66">
        <v>2760</v>
      </c>
      <c r="C39" s="16">
        <v>2.9899999999999999E-2</v>
      </c>
      <c r="D39" s="1">
        <v>146.33000000000001</v>
      </c>
      <c r="E39" s="2">
        <v>126.7</v>
      </c>
      <c r="F39" s="2">
        <v>88.8</v>
      </c>
      <c r="G39" s="16">
        <v>7.2599999999999998E-2</v>
      </c>
      <c r="H39" s="16">
        <v>5.2900000000000003E-2</v>
      </c>
      <c r="I39" s="16">
        <v>5.6800000000000003E-2</v>
      </c>
      <c r="J39" s="16">
        <v>6.5500000000000003E-2</v>
      </c>
      <c r="K39" s="16">
        <v>0.04</v>
      </c>
      <c r="L39" s="16">
        <v>5.3199999999999997E-2</v>
      </c>
      <c r="M39" s="16"/>
      <c r="N39" s="16">
        <f>Table2[[#This Row],[T.Bond Rate]]+Table2[[#This Row],[ERP (T12m)]]</f>
        <v>8.6699999999999999E-2</v>
      </c>
    </row>
    <row r="40" spans="1:15">
      <c r="A40" s="71">
        <v>42004</v>
      </c>
      <c r="B40" s="66">
        <v>2507</v>
      </c>
      <c r="C40" s="16">
        <v>2.6800000000000001E-2</v>
      </c>
      <c r="D40" s="1">
        <v>120.81</v>
      </c>
      <c r="E40" s="2">
        <v>136.65</v>
      </c>
      <c r="F40" s="2">
        <v>93.7</v>
      </c>
      <c r="G40" s="16">
        <v>4.1200000000000001E-2</v>
      </c>
      <c r="H40" s="16">
        <v>5.5500000000000001E-2</v>
      </c>
      <c r="I40" s="16">
        <v>5.96E-2</v>
      </c>
      <c r="J40" s="16">
        <v>5.2699999999999997E-2</v>
      </c>
      <c r="K40" s="16">
        <v>4.0899999999999999E-2</v>
      </c>
      <c r="L40" s="16">
        <v>5.6000000000000001E-2</v>
      </c>
      <c r="M40" s="16"/>
      <c r="N40" s="16">
        <f>Table2[[#This Row],[T.Bond Rate]]+Table2[[#This Row],[ERP (T12m)]]</f>
        <v>8.6400000000000005E-2</v>
      </c>
      <c r="O40" t="s">
        <v>23</v>
      </c>
    </row>
    <row r="41" spans="1:15">
      <c r="A41" s="71">
        <v>42035</v>
      </c>
      <c r="B41" s="66">
        <v>2704</v>
      </c>
      <c r="C41" s="16">
        <v>2.63E-2</v>
      </c>
      <c r="D41" s="1">
        <v>120.81</v>
      </c>
      <c r="E41" s="2">
        <v>136.65</v>
      </c>
      <c r="F41" s="2">
        <v>93.7</v>
      </c>
      <c r="G41" s="16">
        <v>4.1099999999999998E-2</v>
      </c>
      <c r="H41" s="16">
        <v>5.16E-2</v>
      </c>
      <c r="I41" s="16">
        <v>5.5300000000000002E-2</v>
      </c>
      <c r="J41" s="16">
        <v>4.8899999999999999E-2</v>
      </c>
      <c r="K41" s="16">
        <v>3.7999999999999999E-2</v>
      </c>
      <c r="L41" s="16">
        <v>5.2499999999999998E-2</v>
      </c>
      <c r="M41" s="16"/>
      <c r="N41" s="16">
        <f>Table2[[#This Row],[T.Bond Rate]]+Table2[[#This Row],[ERP (T12m)]]</f>
        <v>8.1600000000000006E-2</v>
      </c>
    </row>
    <row r="42" spans="1:15" ht="13" customHeight="1">
      <c r="A42" s="71">
        <v>42063</v>
      </c>
      <c r="B42" s="66">
        <v>2785</v>
      </c>
      <c r="C42" s="16">
        <v>2.7199999999999998E-2</v>
      </c>
      <c r="D42" s="1">
        <v>120.81</v>
      </c>
      <c r="E42" s="2">
        <v>136.65</v>
      </c>
      <c r="F42" s="2">
        <v>93.7</v>
      </c>
      <c r="G42" s="16">
        <v>4.1399999999999999E-2</v>
      </c>
      <c r="H42" s="16">
        <v>4.9799999999999997E-2</v>
      </c>
      <c r="I42" s="16">
        <v>5.3600000000000002E-2</v>
      </c>
      <c r="J42" s="16">
        <v>4.7399999999999998E-2</v>
      </c>
      <c r="K42" s="16">
        <v>3.6799999999999999E-2</v>
      </c>
      <c r="L42" s="16">
        <v>5.0500000000000003E-2</v>
      </c>
      <c r="M42" s="16"/>
      <c r="N42" s="16">
        <f>Table2[[#This Row],[T.Bond Rate]]+Table2[[#This Row],[ERP (T12m)]]</f>
        <v>8.0799999999999997E-2</v>
      </c>
    </row>
    <row r="43" spans="1:15">
      <c r="A43" s="71">
        <v>42094</v>
      </c>
      <c r="B43" s="66">
        <v>2834</v>
      </c>
      <c r="C43" s="16">
        <v>2.4E-2</v>
      </c>
      <c r="D43" s="1">
        <v>138.09</v>
      </c>
      <c r="E43" s="2">
        <v>150.5</v>
      </c>
      <c r="F43" s="2">
        <v>97.45</v>
      </c>
      <c r="G43" s="16">
        <v>4.07E-2</v>
      </c>
      <c r="H43" s="16">
        <v>5.0799999999999998E-2</v>
      </c>
      <c r="I43" s="16">
        <v>5.7500000000000002E-2</v>
      </c>
      <c r="J43" s="16">
        <v>5.3600000000000002E-2</v>
      </c>
      <c r="K43" s="16">
        <v>3.7999999999999999E-2</v>
      </c>
      <c r="L43" s="16">
        <v>5.4100000000000002E-2</v>
      </c>
      <c r="M43" s="16"/>
      <c r="N43" s="16">
        <f>Table2[[#This Row],[T.Bond Rate]]+Table2[[#This Row],[ERP (T12m)]]</f>
        <v>8.1500000000000003E-2</v>
      </c>
      <c r="O43" t="s">
        <v>23</v>
      </c>
    </row>
    <row r="44" spans="1:15">
      <c r="A44" s="71">
        <v>42124</v>
      </c>
      <c r="B44" s="66">
        <v>2945</v>
      </c>
      <c r="C44" s="16">
        <v>2.5100000000000001E-2</v>
      </c>
      <c r="D44" s="1">
        <v>138.09</v>
      </c>
      <c r="E44" s="2">
        <v>150.5</v>
      </c>
      <c r="F44" s="2">
        <v>97.45</v>
      </c>
      <c r="G44" s="16">
        <v>4.1099999999999998E-2</v>
      </c>
      <c r="H44" s="16">
        <v>4.99E-2</v>
      </c>
      <c r="I44" s="16">
        <v>5.62E-2</v>
      </c>
      <c r="J44" s="16">
        <v>5.16E-2</v>
      </c>
      <c r="K44" s="16">
        <v>3.6600000000000001E-2</v>
      </c>
      <c r="L44" s="16">
        <v>5.2900000000000003E-2</v>
      </c>
      <c r="M44" s="16"/>
      <c r="N44" s="16">
        <f>Table2[[#This Row],[T.Bond Rate]]+Table2[[#This Row],[ERP (T12m)]]</f>
        <v>8.1299999999999997E-2</v>
      </c>
    </row>
    <row r="45" spans="1:15">
      <c r="A45" s="71">
        <v>42155</v>
      </c>
      <c r="B45" s="66">
        <v>2752</v>
      </c>
      <c r="C45" s="16">
        <v>2.1399999999999999E-2</v>
      </c>
      <c r="D45" s="1">
        <v>138.09</v>
      </c>
      <c r="E45" s="2">
        <v>150.5</v>
      </c>
      <c r="F45" s="2">
        <v>97.45</v>
      </c>
      <c r="G45" s="16">
        <v>3.6200000000000003E-2</v>
      </c>
      <c r="H45" s="16">
        <v>5.3800000000000001E-2</v>
      </c>
      <c r="I45" s="16">
        <v>5.9299999999999999E-2</v>
      </c>
      <c r="J45" s="16">
        <v>5.4399999999999997E-2</v>
      </c>
      <c r="K45" s="16">
        <v>3.8699999999999998E-2</v>
      </c>
      <c r="L45" s="16">
        <v>5.57E-2</v>
      </c>
      <c r="M45" s="16"/>
      <c r="N45" s="16">
        <f>Table2[[#This Row],[T.Bond Rate]]+Table2[[#This Row],[ERP (T12m)]]</f>
        <v>8.0699999999999994E-2</v>
      </c>
      <c r="O45" t="s">
        <v>47</v>
      </c>
    </row>
    <row r="46" spans="1:15">
      <c r="A46" s="71">
        <v>42185</v>
      </c>
      <c r="B46" s="66">
        <v>2942</v>
      </c>
      <c r="C46" s="16">
        <v>0.02</v>
      </c>
      <c r="D46" s="1">
        <v>143.32</v>
      </c>
      <c r="E46" s="2">
        <v>153.47</v>
      </c>
      <c r="F46" s="2">
        <v>98</v>
      </c>
      <c r="G46" s="16">
        <v>3.44E-2</v>
      </c>
      <c r="H46" s="16">
        <v>5.11E-2</v>
      </c>
      <c r="I46" s="16">
        <v>5.67E-2</v>
      </c>
      <c r="J46" s="16">
        <v>5.2999999999999999E-2</v>
      </c>
      <c r="K46" s="16">
        <v>3.6299999999999999E-2</v>
      </c>
      <c r="L46" s="16">
        <v>5.3400000000000003E-2</v>
      </c>
      <c r="M46" s="16"/>
      <c r="N46" s="16">
        <f>Table2[[#This Row],[T.Bond Rate]]+Table2[[#This Row],[ERP (T12m)]]</f>
        <v>7.6700000000000004E-2</v>
      </c>
      <c r="O46" t="s">
        <v>11</v>
      </c>
    </row>
    <row r="47" spans="1:15">
      <c r="A47" s="71">
        <v>42216</v>
      </c>
      <c r="B47" s="66">
        <v>2980</v>
      </c>
      <c r="C47" s="16">
        <v>2.0199999999999999E-2</v>
      </c>
      <c r="D47" s="1">
        <v>143.32</v>
      </c>
      <c r="E47" s="2">
        <v>153.47</v>
      </c>
      <c r="F47" s="2">
        <v>98</v>
      </c>
      <c r="G47" s="16">
        <v>3.4500000000000003E-2</v>
      </c>
      <c r="H47" s="16">
        <v>5.04E-2</v>
      </c>
      <c r="I47" s="16">
        <v>5.5899999999999998E-2</v>
      </c>
      <c r="J47" s="16">
        <v>5.2299999999999999E-2</v>
      </c>
      <c r="K47" s="16">
        <v>3.5799999999999998E-2</v>
      </c>
      <c r="L47" s="16">
        <v>5.3100000000000001E-2</v>
      </c>
      <c r="M47" s="16"/>
      <c r="N47" s="16">
        <f>Table2[[#This Row],[T.Bond Rate]]+Table2[[#This Row],[ERP (T12m)]]</f>
        <v>7.6100000000000001E-2</v>
      </c>
    </row>
    <row r="48" spans="1:15">
      <c r="A48" s="71">
        <v>42247</v>
      </c>
      <c r="B48" s="66">
        <v>2926</v>
      </c>
      <c r="C48" s="16">
        <v>1.4999999999999999E-2</v>
      </c>
      <c r="D48" s="1">
        <v>143.32</v>
      </c>
      <c r="E48" s="2">
        <v>153.47</v>
      </c>
      <c r="F48" s="2">
        <v>98</v>
      </c>
      <c r="G48" s="16">
        <v>3.2399999999999998E-2</v>
      </c>
      <c r="H48" s="16">
        <v>5.3199999999999997E-2</v>
      </c>
      <c r="I48" s="16">
        <v>5.7500000000000002E-2</v>
      </c>
      <c r="J48" s="16">
        <v>5.3699999999999998E-2</v>
      </c>
      <c r="K48" s="16">
        <v>3.6799999999999999E-2</v>
      </c>
      <c r="L48" s="16">
        <v>5.3999999999999999E-2</v>
      </c>
      <c r="M48" s="16"/>
      <c r="N48" s="16">
        <f>Table2[[#This Row],[T.Bond Rate]]+Table2[[#This Row],[ERP (T12m)]]</f>
        <v>7.2500000000000009E-2</v>
      </c>
    </row>
    <row r="49" spans="1:15">
      <c r="A49" s="71">
        <v>42277</v>
      </c>
      <c r="B49" s="66">
        <v>2977</v>
      </c>
      <c r="C49" s="16">
        <v>1.67E-2</v>
      </c>
      <c r="D49" s="1">
        <v>145.02000000000001</v>
      </c>
      <c r="E49" s="2">
        <v>151.19999999999999</v>
      </c>
      <c r="F49" s="2">
        <v>98.07</v>
      </c>
      <c r="G49" s="16">
        <v>3.3099999999999997E-2</v>
      </c>
      <c r="H49" s="16">
        <v>5.1999999999999998E-2</v>
      </c>
      <c r="I49" s="16">
        <v>5.5500000000000001E-2</v>
      </c>
      <c r="J49" s="16">
        <v>5.33E-2</v>
      </c>
      <c r="K49" s="16">
        <v>3.61E-2</v>
      </c>
      <c r="L49" s="16">
        <v>5.2200000000000003E-2</v>
      </c>
      <c r="M49" s="16"/>
      <c r="N49" s="16">
        <f>Table2[[#This Row],[T.Bond Rate]]+Table2[[#This Row],[ERP (T12m)]]</f>
        <v>7.22E-2</v>
      </c>
      <c r="O49" t="s">
        <v>23</v>
      </c>
    </row>
    <row r="50" spans="1:15">
      <c r="A50" s="71">
        <v>42308</v>
      </c>
      <c r="B50" s="66">
        <v>3038</v>
      </c>
      <c r="C50" s="16">
        <v>1.6799999999999999E-2</v>
      </c>
      <c r="D50" s="1">
        <v>145.02000000000001</v>
      </c>
      <c r="E50" s="2">
        <v>151.19999999999999</v>
      </c>
      <c r="F50" s="2">
        <v>98.07</v>
      </c>
      <c r="G50" s="16">
        <v>3.3099999999999997E-2</v>
      </c>
      <c r="H50" s="16">
        <v>5.0900000000000001E-2</v>
      </c>
      <c r="I50" s="16">
        <v>5.4399999999999997E-2</v>
      </c>
      <c r="J50" s="16">
        <v>5.2200000000000003E-2</v>
      </c>
      <c r="K50" s="16">
        <v>3.5400000000000001E-2</v>
      </c>
      <c r="L50" s="16">
        <v>5.16E-2</v>
      </c>
      <c r="M50" s="16"/>
      <c r="N50" s="16">
        <f>Table2[[#This Row],[T.Bond Rate]]+Table2[[#This Row],[ERP (T12m)]]</f>
        <v>7.1199999999999999E-2</v>
      </c>
    </row>
    <row r="51" spans="1:15">
      <c r="A51" s="71">
        <v>42338</v>
      </c>
      <c r="B51" s="66">
        <v>3141</v>
      </c>
      <c r="C51" s="16">
        <v>1.78E-2</v>
      </c>
      <c r="D51" s="1">
        <v>145.02000000000001</v>
      </c>
      <c r="E51" s="2">
        <v>151.19999999999999</v>
      </c>
      <c r="F51" s="2">
        <v>98.07</v>
      </c>
      <c r="G51" s="16">
        <v>3.3500000000000002E-2</v>
      </c>
      <c r="H51" s="16">
        <v>4.8899999999999999E-2</v>
      </c>
      <c r="I51" s="16">
        <v>5.2499999999999998E-2</v>
      </c>
      <c r="J51" s="16">
        <v>5.04E-2</v>
      </c>
      <c r="K51" s="16">
        <v>3.4099999999999998E-2</v>
      </c>
      <c r="L51" s="16">
        <v>4.9000000000000002E-2</v>
      </c>
      <c r="M51" s="16"/>
      <c r="N51" s="16">
        <f>Table2[[#This Row],[T.Bond Rate]]+Table2[[#This Row],[ERP (T12m)]]</f>
        <v>7.0300000000000001E-2</v>
      </c>
    </row>
    <row r="52" spans="1:15">
      <c r="A52" s="71">
        <v>42369</v>
      </c>
      <c r="B52" s="66">
        <v>3231</v>
      </c>
      <c r="C52" s="16">
        <v>1.9199999999999998E-2</v>
      </c>
      <c r="D52" s="1">
        <v>157.4</v>
      </c>
      <c r="E52" s="2">
        <v>150.5</v>
      </c>
      <c r="F52" s="2">
        <v>98.01</v>
      </c>
      <c r="G52" s="16">
        <v>3.9600000000000003E-2</v>
      </c>
      <c r="H52" s="16">
        <v>5.0599999999999999E-2</v>
      </c>
      <c r="I52" s="16">
        <v>5.1999999999999998E-2</v>
      </c>
      <c r="J52" s="16">
        <v>5.4300000000000001E-2</v>
      </c>
      <c r="K52" s="16">
        <v>3.39E-2</v>
      </c>
      <c r="L52" s="16">
        <v>4.8599999999999997E-2</v>
      </c>
      <c r="M52" s="16"/>
      <c r="N52" s="16">
        <f>Table2[[#This Row],[T.Bond Rate]]+Table2[[#This Row],[ERP (T12m)]]</f>
        <v>7.1199999999999999E-2</v>
      </c>
      <c r="O52" t="s">
        <v>23</v>
      </c>
    </row>
    <row r="53" spans="1:15">
      <c r="A53" s="71">
        <v>42400</v>
      </c>
      <c r="B53" s="66">
        <v>3226</v>
      </c>
      <c r="C53" s="16">
        <v>1.5100000000000001E-2</v>
      </c>
      <c r="D53" s="1">
        <v>157.4</v>
      </c>
      <c r="E53" s="2">
        <v>150.5</v>
      </c>
      <c r="F53" s="2">
        <v>98.01</v>
      </c>
      <c r="G53" s="16">
        <v>3.7900000000000003E-2</v>
      </c>
      <c r="H53" s="16">
        <v>5.2200000000000003E-2</v>
      </c>
      <c r="I53" s="16">
        <v>5.2400000000000002E-2</v>
      </c>
      <c r="J53" s="16">
        <v>5.4800000000000001E-2</v>
      </c>
      <c r="K53" s="16">
        <v>3.4200000000000001E-2</v>
      </c>
      <c r="L53" s="16">
        <v>4.9399999999999999E-2</v>
      </c>
      <c r="M53" s="16"/>
      <c r="N53" s="16">
        <f>Table2[[#This Row],[T.Bond Rate]]+Table2[[#This Row],[ERP (T12m)]]</f>
        <v>6.7500000000000004E-2</v>
      </c>
    </row>
    <row r="54" spans="1:15">
      <c r="A54" s="71">
        <v>42429</v>
      </c>
      <c r="B54" s="66">
        <v>2954</v>
      </c>
      <c r="C54" s="16">
        <v>1.1299999999999999E-2</v>
      </c>
      <c r="D54" s="1">
        <v>157.4</v>
      </c>
      <c r="E54" s="2">
        <v>150.5</v>
      </c>
      <c r="F54" s="2">
        <v>98.01</v>
      </c>
      <c r="G54" s="16">
        <v>3.3599999999999998E-2</v>
      </c>
      <c r="H54" s="16">
        <v>5.7700000000000001E-2</v>
      </c>
      <c r="I54" s="16">
        <v>5.6899999999999999E-2</v>
      </c>
      <c r="J54" s="16">
        <v>5.9400000000000001E-2</v>
      </c>
      <c r="K54" s="16">
        <v>3.7199999999999997E-2</v>
      </c>
      <c r="L54" s="16">
        <v>5.3600000000000002E-2</v>
      </c>
      <c r="M54" s="16"/>
      <c r="N54" s="16">
        <f>Table2[[#This Row],[T.Bond Rate]]+Table2[[#This Row],[ERP (T12m)]]</f>
        <v>6.8199999999999997E-2</v>
      </c>
      <c r="O54" t="s">
        <v>31</v>
      </c>
    </row>
    <row r="55" spans="1:15">
      <c r="A55" s="71">
        <v>42460</v>
      </c>
      <c r="B55" s="66">
        <v>2585</v>
      </c>
      <c r="C55" s="16">
        <v>6.7999999999999996E-3</v>
      </c>
      <c r="D55" s="1">
        <v>125.9</v>
      </c>
      <c r="E55" s="2">
        <v>146.30000000000001</v>
      </c>
      <c r="F55" s="2">
        <v>98.36</v>
      </c>
      <c r="G55" s="16">
        <v>3.1800000000000002E-2</v>
      </c>
      <c r="H55" s="16">
        <v>6.5199999999999994E-2</v>
      </c>
      <c r="I55" s="16">
        <v>6.1600000000000002E-2</v>
      </c>
      <c r="J55" s="16">
        <v>5.3100000000000001E-2</v>
      </c>
      <c r="K55" s="16">
        <v>4.1599999999999998E-2</v>
      </c>
      <c r="L55" s="16">
        <v>5.7599999999999998E-2</v>
      </c>
      <c r="M55" s="16">
        <v>6.0199999999999997E-2</v>
      </c>
      <c r="N55" s="16">
        <f>Table2[[#This Row],[T.Bond Rate]]+Table2[[#This Row],[ERP (T12m)]]</f>
        <v>6.8400000000000002E-2</v>
      </c>
      <c r="O55" t="s">
        <v>32</v>
      </c>
    </row>
    <row r="56" spans="1:15">
      <c r="A56" s="71">
        <v>42490</v>
      </c>
      <c r="B56" s="66">
        <v>2912.43</v>
      </c>
      <c r="C56" s="16">
        <v>6.4000000000000003E-3</v>
      </c>
      <c r="D56" s="1">
        <v>125.9</v>
      </c>
      <c r="E56" s="2">
        <v>146.30000000000001</v>
      </c>
      <c r="F56" s="2">
        <v>98.36</v>
      </c>
      <c r="G56" s="16">
        <v>3.1600000000000003E-2</v>
      </c>
      <c r="H56" s="16">
        <v>6.0299999999999999E-2</v>
      </c>
      <c r="I56" s="16">
        <v>5.6500000000000002E-2</v>
      </c>
      <c r="J56" s="16">
        <v>4.99E-2</v>
      </c>
      <c r="K56" s="16">
        <v>3.9300000000000002E-2</v>
      </c>
      <c r="L56" s="16">
        <v>5.3100000000000001E-2</v>
      </c>
      <c r="M56" s="16">
        <v>5.3900000000000003E-2</v>
      </c>
      <c r="N56" s="16">
        <f>Table2[[#This Row],[T.Bond Rate]]+Table2[[#This Row],[ERP (T12m)]]</f>
        <v>6.2899999999999998E-2</v>
      </c>
    </row>
    <row r="57" spans="1:15">
      <c r="A57" s="71">
        <v>42521</v>
      </c>
      <c r="B57" s="66">
        <v>3044</v>
      </c>
      <c r="C57" s="16">
        <v>6.6E-3</v>
      </c>
      <c r="D57" s="1">
        <v>125.9</v>
      </c>
      <c r="E57" s="2">
        <v>146.56</v>
      </c>
      <c r="F57" s="2">
        <v>101.46</v>
      </c>
      <c r="G57" s="16">
        <v>3.3300000000000003E-2</v>
      </c>
      <c r="H57" s="16">
        <v>5.8099999999999999E-2</v>
      </c>
      <c r="I57" s="16">
        <v>5.45E-2</v>
      </c>
      <c r="J57" s="16">
        <v>4.8099999999999997E-2</v>
      </c>
      <c r="K57" s="16">
        <v>3.7900000000000003E-2</v>
      </c>
      <c r="L57" s="16">
        <v>5.0900000000000001E-2</v>
      </c>
      <c r="M57" s="16">
        <v>5.3499999999999999E-2</v>
      </c>
      <c r="N57" s="16">
        <f>Table2[[#This Row],[T.Bond Rate]]+Table2[[#This Row],[ERP (T12m)]]</f>
        <v>6.1100000000000002E-2</v>
      </c>
      <c r="O57" t="s">
        <v>35</v>
      </c>
    </row>
    <row r="58" spans="1:15">
      <c r="A58" s="71">
        <v>42551</v>
      </c>
      <c r="B58" s="66">
        <v>3100</v>
      </c>
      <c r="C58" s="16">
        <v>6.6E-3</v>
      </c>
      <c r="D58" s="1">
        <v>154.66999999999999</v>
      </c>
      <c r="E58" s="2">
        <v>146.87</v>
      </c>
      <c r="F58" s="2">
        <v>99.97</v>
      </c>
      <c r="G58" s="16">
        <v>3.3300000000000003E-2</v>
      </c>
      <c r="H58" s="16">
        <v>5.6800000000000003E-2</v>
      </c>
      <c r="I58" s="16">
        <v>5.3699999999999998E-2</v>
      </c>
      <c r="J58" s="16">
        <v>5.6500000000000002E-2</v>
      </c>
      <c r="K58" s="16">
        <v>3.6700000000000003E-2</v>
      </c>
      <c r="L58" s="16">
        <v>5.0099999999999999E-2</v>
      </c>
      <c r="M58" s="16">
        <v>5.2299999999999999E-2</v>
      </c>
      <c r="N58" s="16">
        <f>Table2[[#This Row],[T.Bond Rate]]+Table2[[#This Row],[ERP (T12m)]]</f>
        <v>6.0299999999999999E-2</v>
      </c>
      <c r="O58" t="s">
        <v>33</v>
      </c>
    </row>
    <row r="59" spans="1:15">
      <c r="A59" s="71">
        <v>42582</v>
      </c>
      <c r="B59" s="66">
        <v>3271.12</v>
      </c>
      <c r="C59" s="16">
        <v>5.4999999999999997E-3</v>
      </c>
      <c r="D59" s="1">
        <v>154.66999999999999</v>
      </c>
      <c r="E59" s="2">
        <v>146.87</v>
      </c>
      <c r="F59" s="2">
        <v>99.97</v>
      </c>
      <c r="G59" s="16">
        <v>3.2800000000000003E-2</v>
      </c>
      <c r="H59" s="16">
        <v>5.4300000000000001E-2</v>
      </c>
      <c r="I59" s="16">
        <v>5.0999999999999997E-2</v>
      </c>
      <c r="J59" s="16">
        <v>5.3699999999999998E-2</v>
      </c>
      <c r="K59" s="16">
        <v>3.4799999999999998E-2</v>
      </c>
      <c r="L59" s="16">
        <v>4.7699999999999999E-2</v>
      </c>
      <c r="M59" s="16">
        <v>5.0099999999999999E-2</v>
      </c>
      <c r="N59" s="16">
        <f>Table2[[#This Row],[T.Bond Rate]]+Table2[[#This Row],[ERP (T12m)]]</f>
        <v>5.6499999999999995E-2</v>
      </c>
    </row>
    <row r="60" spans="1:15">
      <c r="A60" s="71">
        <v>42613</v>
      </c>
      <c r="B60" s="66">
        <v>3500</v>
      </c>
      <c r="C60" s="16">
        <v>7.1999999999999998E-3</v>
      </c>
      <c r="D60" s="1">
        <v>154.66999999999999</v>
      </c>
      <c r="E60" s="2">
        <v>146.87</v>
      </c>
      <c r="F60" s="2">
        <v>99.97</v>
      </c>
      <c r="G60" s="16">
        <v>3.3500000000000002E-2</v>
      </c>
      <c r="H60" s="16">
        <v>0.05</v>
      </c>
      <c r="I60" s="16">
        <v>4.7399999999999998E-2</v>
      </c>
      <c r="J60" s="16">
        <v>4.99E-2</v>
      </c>
      <c r="K60" s="16">
        <v>3.2399999999999998E-2</v>
      </c>
      <c r="L60" s="16">
        <v>4.3200000000000002E-2</v>
      </c>
      <c r="M60" s="16">
        <v>4.6199999999999998E-2</v>
      </c>
      <c r="N60" s="16">
        <f>Table2[[#This Row],[T.Bond Rate]]+Table2[[#This Row],[ERP (T12m)]]</f>
        <v>5.4599999999999996E-2</v>
      </c>
    </row>
    <row r="61" spans="1:15">
      <c r="A61" s="71">
        <v>42643</v>
      </c>
      <c r="B61" s="66">
        <v>3363</v>
      </c>
      <c r="C61" s="16">
        <v>6.8999999999999999E-3</v>
      </c>
      <c r="D61" s="1">
        <v>167.68</v>
      </c>
      <c r="E61" s="2">
        <v>137.63999999999999</v>
      </c>
      <c r="F61" s="2">
        <v>98.88</v>
      </c>
      <c r="G61" s="16">
        <v>3.8100000000000002E-2</v>
      </c>
      <c r="H61" s="16">
        <v>5.2900000000000003E-2</v>
      </c>
      <c r="I61" s="16">
        <v>4.7399999999999998E-2</v>
      </c>
      <c r="J61" s="16">
        <v>5.7599999999999998E-2</v>
      </c>
      <c r="K61" s="16">
        <v>3.4200000000000001E-2</v>
      </c>
      <c r="L61" s="16">
        <v>4.2900000000000001E-2</v>
      </c>
      <c r="M61" s="16">
        <v>4.9700000000000001E-2</v>
      </c>
      <c r="N61" s="16">
        <f>Table2[[#This Row],[T.Bond Rate]]+Table2[[#This Row],[ERP (T12m)]]</f>
        <v>5.4300000000000001E-2</v>
      </c>
      <c r="O61" t="s">
        <v>33</v>
      </c>
    </row>
    <row r="62" spans="1:15">
      <c r="A62" s="71">
        <v>42674</v>
      </c>
      <c r="B62" s="66">
        <v>3270</v>
      </c>
      <c r="C62" s="16">
        <v>8.8000000000000005E-3</v>
      </c>
      <c r="D62" s="1">
        <v>167.68</v>
      </c>
      <c r="E62" s="2">
        <v>137.63999999999999</v>
      </c>
      <c r="F62" s="2">
        <v>98.88</v>
      </c>
      <c r="G62" s="16">
        <v>3.8600000000000002E-2</v>
      </c>
      <c r="H62" s="16">
        <v>5.3499999999999999E-2</v>
      </c>
      <c r="I62" s="16">
        <v>4.8500000000000001E-2</v>
      </c>
      <c r="J62" s="16">
        <v>5.8999999999999997E-2</v>
      </c>
      <c r="K62" s="16">
        <v>3.5000000000000003E-2</v>
      </c>
      <c r="L62" s="16">
        <v>4.4400000000000002E-2</v>
      </c>
      <c r="M62" s="16">
        <v>5.0200000000000002E-2</v>
      </c>
      <c r="N62" s="16">
        <f>Table2[[#This Row],[T.Bond Rate]]+Table2[[#This Row],[ERP (T12m)]]</f>
        <v>5.7300000000000004E-2</v>
      </c>
    </row>
    <row r="63" spans="1:15">
      <c r="A63" s="71">
        <v>42704</v>
      </c>
      <c r="B63" s="66">
        <v>3622</v>
      </c>
      <c r="C63" s="16">
        <v>8.3999999999999995E-3</v>
      </c>
      <c r="D63" s="1">
        <v>167.68</v>
      </c>
      <c r="E63" s="2">
        <v>137.63999999999999</v>
      </c>
      <c r="F63" s="2">
        <v>98.88</v>
      </c>
      <c r="G63" s="16">
        <v>4.3700000000000003E-2</v>
      </c>
      <c r="H63" s="16">
        <v>4.9700000000000001E-2</v>
      </c>
      <c r="I63" s="16">
        <v>4.4900000000000002E-2</v>
      </c>
      <c r="J63" s="16">
        <v>5.4600000000000003E-2</v>
      </c>
      <c r="K63" s="16">
        <v>3.2399999999999998E-2</v>
      </c>
      <c r="L63" s="16">
        <v>4.5999999999999999E-2</v>
      </c>
      <c r="M63" s="16">
        <v>4.7300000000000002E-2</v>
      </c>
      <c r="N63" s="16">
        <f>Table2[[#This Row],[T.Bond Rate]]+Table2[[#This Row],[ERP (T12m)]]</f>
        <v>5.33E-2</v>
      </c>
      <c r="O63" t="s">
        <v>31</v>
      </c>
    </row>
    <row r="64" spans="1:15">
      <c r="A64" s="71">
        <v>42735</v>
      </c>
      <c r="B64" s="66">
        <v>3756</v>
      </c>
      <c r="C64" s="16">
        <v>9.2999999999999992E-3</v>
      </c>
      <c r="D64" s="1">
        <v>187.39</v>
      </c>
      <c r="E64" s="2">
        <v>127.78</v>
      </c>
      <c r="F64" s="2">
        <v>98.73</v>
      </c>
      <c r="G64" s="16">
        <v>5.4199999999999998E-2</v>
      </c>
      <c r="H64" s="16">
        <v>4.9399999999999999E-2</v>
      </c>
      <c r="I64" s="16">
        <v>4.2000000000000003E-2</v>
      </c>
      <c r="J64" s="16">
        <v>6.1199999999999997E-2</v>
      </c>
      <c r="K64" s="16">
        <v>3.2599999999999997E-2</v>
      </c>
      <c r="L64" s="16">
        <v>3.7999999999999999E-2</v>
      </c>
      <c r="M64" s="16">
        <v>4.7199999999999999E-2</v>
      </c>
      <c r="N64" s="16">
        <f>Table2[[#This Row],[T.Bond Rate]]+Table2[[#This Row],[ERP (T12m)]]</f>
        <v>5.1299999999999998E-2</v>
      </c>
      <c r="O64" t="s">
        <v>48</v>
      </c>
    </row>
    <row r="65" spans="1:15">
      <c r="A65" s="71">
        <v>42766</v>
      </c>
      <c r="B65" s="66">
        <v>3714</v>
      </c>
      <c r="C65" s="16">
        <v>1.11E-2</v>
      </c>
      <c r="D65" s="1">
        <v>187.39</v>
      </c>
      <c r="E65" s="2">
        <v>127.78</v>
      </c>
      <c r="F65" s="2">
        <v>98.73</v>
      </c>
      <c r="G65" s="16">
        <v>8.09E-2</v>
      </c>
      <c r="H65" s="16">
        <v>4.7500000000000001E-2</v>
      </c>
      <c r="I65" s="16">
        <v>4.7600000000000003E-2</v>
      </c>
      <c r="J65" s="16">
        <v>6.9099999999999995E-2</v>
      </c>
      <c r="K65" s="16">
        <v>3.6999999999999998E-2</v>
      </c>
      <c r="L65" s="16">
        <v>4.3099999999999999E-2</v>
      </c>
      <c r="M65" s="16">
        <v>4.8000000000000001E-2</v>
      </c>
      <c r="N65" s="16">
        <f>Table2[[#This Row],[T.Bond Rate]]+Table2[[#This Row],[ERP (T12m)]]</f>
        <v>5.8700000000000002E-2</v>
      </c>
      <c r="O65" t="s">
        <v>34</v>
      </c>
    </row>
    <row r="66" spans="1:15">
      <c r="A66" s="71">
        <v>42794</v>
      </c>
      <c r="B66" s="66">
        <v>3811</v>
      </c>
      <c r="C66" s="16">
        <v>1.43E-2</v>
      </c>
      <c r="D66" s="1">
        <v>187.39</v>
      </c>
      <c r="E66" s="2">
        <v>127.78</v>
      </c>
      <c r="F66" s="2">
        <v>98.73</v>
      </c>
      <c r="G66" s="16">
        <v>8.4400000000000003E-2</v>
      </c>
      <c r="H66" s="16">
        <v>4.5199999999999997E-2</v>
      </c>
      <c r="I66" s="16">
        <v>4.6300000000000001E-2</v>
      </c>
      <c r="J66" s="16">
        <v>6.7199999999999996E-2</v>
      </c>
      <c r="K66" s="16">
        <v>3.5999999999999997E-2</v>
      </c>
      <c r="L66" s="16">
        <v>4.19E-2</v>
      </c>
      <c r="M66" s="16">
        <v>4.5600000000000002E-2</v>
      </c>
      <c r="N66" s="16">
        <f>Table2[[#This Row],[T.Bond Rate]]+Table2[[#This Row],[ERP (T12m)]]</f>
        <v>6.0600000000000001E-2</v>
      </c>
    </row>
    <row r="67" spans="1:15">
      <c r="A67" s="71">
        <v>42825</v>
      </c>
      <c r="B67" s="66">
        <v>3973</v>
      </c>
      <c r="C67" s="16">
        <v>1.7500000000000002E-2</v>
      </c>
      <c r="D67" s="1">
        <v>193.22</v>
      </c>
      <c r="E67" s="2">
        <v>118.65</v>
      </c>
      <c r="F67" s="2">
        <v>108.83</v>
      </c>
      <c r="G67" s="16">
        <v>8.7599999999999997E-2</v>
      </c>
      <c r="H67" s="16">
        <v>4.2200000000000001E-2</v>
      </c>
      <c r="I67" s="16">
        <v>4.1399999999999999E-2</v>
      </c>
      <c r="J67" s="16">
        <v>6.6600000000000006E-2</v>
      </c>
      <c r="K67" s="16">
        <v>3.8100000000000002E-2</v>
      </c>
      <c r="L67" s="16">
        <v>3.6700000000000003E-2</v>
      </c>
      <c r="M67" s="16">
        <v>4.2599999999999999E-2</v>
      </c>
      <c r="N67" s="16">
        <f>Table2[[#This Row],[T.Bond Rate]]+Table2[[#This Row],[ERP (T12m)]]</f>
        <v>5.8900000000000001E-2</v>
      </c>
      <c r="O67" t="s">
        <v>33</v>
      </c>
    </row>
    <row r="68" spans="1:15">
      <c r="A68" s="71">
        <v>42855</v>
      </c>
      <c r="B68" s="66">
        <v>4182</v>
      </c>
      <c r="C68" s="16">
        <v>1.6299999999999999E-2</v>
      </c>
      <c r="D68" s="1">
        <v>193.22</v>
      </c>
      <c r="E68" s="2">
        <v>118.65</v>
      </c>
      <c r="F68" s="2">
        <v>108.83</v>
      </c>
      <c r="G68" s="16">
        <v>8.9700000000000002E-2</v>
      </c>
      <c r="H68" s="16">
        <v>4.07E-2</v>
      </c>
      <c r="I68" s="16">
        <v>3.9899999999999998E-2</v>
      </c>
      <c r="J68" s="16">
        <v>6.4199999999999993E-2</v>
      </c>
      <c r="K68" s="16">
        <v>3.6700000000000003E-2</v>
      </c>
      <c r="L68" s="16">
        <v>3.5499999999999997E-2</v>
      </c>
      <c r="M68" s="16">
        <v>4.1099999999999998E-2</v>
      </c>
      <c r="N68" s="16">
        <f>Table2[[#This Row],[T.Bond Rate]]+Table2[[#This Row],[ERP (T12m)]]</f>
        <v>5.62E-2</v>
      </c>
    </row>
    <row r="69" spans="1:15">
      <c r="A69" s="71">
        <v>42886</v>
      </c>
      <c r="B69" s="66">
        <v>4204</v>
      </c>
      <c r="C69" s="16">
        <v>1.5800000000000002E-2</v>
      </c>
      <c r="D69" s="1">
        <v>193.22</v>
      </c>
      <c r="E69" s="2">
        <v>118.65</v>
      </c>
      <c r="F69" s="2">
        <v>108.83</v>
      </c>
      <c r="G69" s="16">
        <v>9.69E-2</v>
      </c>
      <c r="H69" s="16">
        <v>4.2000000000000003E-2</v>
      </c>
      <c r="I69" s="16">
        <v>4.1000000000000002E-2</v>
      </c>
      <c r="J69" s="16">
        <v>6.59E-2</v>
      </c>
      <c r="K69" s="16">
        <v>3.7699999999999997E-2</v>
      </c>
      <c r="L69" s="16">
        <v>3.61E-2</v>
      </c>
      <c r="M69" s="16">
        <v>4.24E-2</v>
      </c>
      <c r="N69" s="16">
        <f>Table2[[#This Row],[T.Bond Rate]]+Table2[[#This Row],[ERP (T12m)]]</f>
        <v>5.6800000000000003E-2</v>
      </c>
    </row>
    <row r="70" spans="1:15">
      <c r="A70" s="71">
        <v>42916</v>
      </c>
      <c r="B70" s="66">
        <v>4298</v>
      </c>
      <c r="C70" s="16">
        <v>1.47E-2</v>
      </c>
      <c r="D70" s="2">
        <v>209</v>
      </c>
      <c r="E70" s="2">
        <v>116.17</v>
      </c>
      <c r="F70" s="2">
        <v>110.79</v>
      </c>
      <c r="G70" s="16">
        <v>9.7900000000000001E-2</v>
      </c>
      <c r="H70" s="16">
        <v>4.3099999999999999E-2</v>
      </c>
      <c r="I70" s="16">
        <v>3.9600000000000003E-2</v>
      </c>
      <c r="J70" s="16">
        <v>7.0099999999999996E-2</v>
      </c>
      <c r="K70" s="16">
        <v>3.78E-2</v>
      </c>
      <c r="L70" s="16">
        <v>3.4799999999999998E-2</v>
      </c>
      <c r="M70" s="16">
        <v>4.3799999999999999E-2</v>
      </c>
      <c r="N70" s="16">
        <f>Table2[[#This Row],[T.Bond Rate]]+Table2[[#This Row],[ERP (T12m)]]</f>
        <v>5.4300000000000001E-2</v>
      </c>
      <c r="O70" t="s">
        <v>33</v>
      </c>
    </row>
    <row r="71" spans="1:15">
      <c r="A71" s="71">
        <v>42947</v>
      </c>
      <c r="B71" s="66">
        <v>4395</v>
      </c>
      <c r="C71" s="16">
        <v>1.23E-2</v>
      </c>
      <c r="D71" s="2">
        <v>209</v>
      </c>
      <c r="E71" s="2">
        <v>116.17</v>
      </c>
      <c r="F71" s="2">
        <v>110.79</v>
      </c>
      <c r="G71" s="16">
        <v>9.7699999999999995E-2</v>
      </c>
      <c r="H71" s="16">
        <v>4.3099999999999999E-2</v>
      </c>
      <c r="I71" s="16">
        <v>3.9100000000000003E-2</v>
      </c>
      <c r="J71" s="16">
        <v>6.9099999999999995E-2</v>
      </c>
      <c r="K71" s="16">
        <v>3.73E-2</v>
      </c>
      <c r="L71" s="16">
        <v>3.4700000000000002E-2</v>
      </c>
      <c r="M71" s="16">
        <v>4.3799999999999999E-2</v>
      </c>
      <c r="N71" s="16">
        <f>Table2[[#This Row],[T.Bond Rate]]+Table2[[#This Row],[ERP (T12m)]]</f>
        <v>5.1400000000000001E-2</v>
      </c>
    </row>
    <row r="72" spans="1:15">
      <c r="A72" s="71">
        <v>42978</v>
      </c>
      <c r="B72" s="66">
        <v>4523</v>
      </c>
      <c r="C72" s="16">
        <v>1.3100000000000001E-2</v>
      </c>
      <c r="D72" s="2">
        <v>209</v>
      </c>
      <c r="E72" s="2">
        <v>116.17</v>
      </c>
      <c r="F72" s="2">
        <v>110.79</v>
      </c>
      <c r="G72" s="16">
        <v>0.1231</v>
      </c>
      <c r="H72" s="16">
        <v>4.6100000000000002E-2</v>
      </c>
      <c r="I72" s="16">
        <v>4.2099999999999999E-2</v>
      </c>
      <c r="J72" s="16">
        <v>7.3999999999999996E-2</v>
      </c>
      <c r="K72" s="16">
        <v>4.02E-2</v>
      </c>
      <c r="L72" s="16">
        <v>3.8100000000000002E-2</v>
      </c>
      <c r="M72" s="16">
        <v>4.7E-2</v>
      </c>
      <c r="N72" s="16">
        <f>Table2[[#This Row],[T.Bond Rate]]+Table2[[#This Row],[ERP (T12m)]]</f>
        <v>5.5199999999999999E-2</v>
      </c>
      <c r="O72" t="s">
        <v>35</v>
      </c>
    </row>
    <row r="73" spans="1:15">
      <c r="A73" s="71">
        <v>43008</v>
      </c>
      <c r="B73" s="66">
        <v>4308</v>
      </c>
      <c r="C73" s="16">
        <v>1.52E-2</v>
      </c>
      <c r="D73" s="1">
        <v>209.49</v>
      </c>
      <c r="E73" s="2">
        <v>129.76</v>
      </c>
      <c r="F73" s="2">
        <v>112.58</v>
      </c>
      <c r="G73" s="16">
        <v>0.123</v>
      </c>
      <c r="H73" s="16">
        <v>4.8399999999999999E-2</v>
      </c>
      <c r="I73" s="16">
        <v>4.87E-2</v>
      </c>
      <c r="J73" s="16">
        <v>7.7100000000000002E-2</v>
      </c>
      <c r="K73" s="16">
        <v>4.2500000000000003E-2</v>
      </c>
      <c r="L73" s="16">
        <v>4.4600000000000001E-2</v>
      </c>
      <c r="M73" s="16">
        <v>4.9299999999999997E-2</v>
      </c>
      <c r="N73" s="16">
        <f>Table2[[#This Row],[T.Bond Rate]]+Table2[[#This Row],[ERP (T12m)]]</f>
        <v>6.3899999999999998E-2</v>
      </c>
      <c r="O73" t="s">
        <v>33</v>
      </c>
    </row>
    <row r="74" spans="1:15">
      <c r="A74" s="71">
        <v>43039</v>
      </c>
      <c r="B74" s="66">
        <v>4605</v>
      </c>
      <c r="C74" s="16">
        <v>1.5599999999999999E-2</v>
      </c>
      <c r="D74" s="1">
        <v>209.49</v>
      </c>
      <c r="E74" s="2">
        <v>129.76</v>
      </c>
      <c r="F74" s="2">
        <v>112.58</v>
      </c>
      <c r="G74" s="16">
        <v>0.1239</v>
      </c>
      <c r="H74" s="16">
        <v>4.53E-2</v>
      </c>
      <c r="I74" s="16">
        <v>4.58E-2</v>
      </c>
      <c r="J74" s="16">
        <v>7.2499999999999995E-2</v>
      </c>
      <c r="K74" s="16">
        <v>3.9899999999999998E-2</v>
      </c>
      <c r="L74" s="16">
        <v>4.2200000000000001E-2</v>
      </c>
      <c r="M74" s="16">
        <v>4.6199999999999998E-2</v>
      </c>
      <c r="N74" s="16">
        <f>Table2[[#This Row],[T.Bond Rate]]+Table2[[#This Row],[ERP (T12m)]]</f>
        <v>6.1399999999999996E-2</v>
      </c>
      <c r="O74" t="s">
        <v>33</v>
      </c>
    </row>
    <row r="75" spans="1:15">
      <c r="A75" s="71">
        <v>43069</v>
      </c>
      <c r="B75" s="66">
        <v>4567</v>
      </c>
      <c r="C75" s="16">
        <v>1.4500000000000001E-2</v>
      </c>
      <c r="D75" s="1">
        <v>209.49</v>
      </c>
      <c r="E75" s="2">
        <v>129.76</v>
      </c>
      <c r="F75" s="2">
        <v>112.58</v>
      </c>
      <c r="G75" s="16">
        <v>0.13200000000000001</v>
      </c>
      <c r="H75" s="16">
        <v>4.7699999999999999E-2</v>
      </c>
      <c r="I75" s="16">
        <v>4.7899999999999998E-2</v>
      </c>
      <c r="J75" s="16">
        <v>7.5600000000000001E-2</v>
      </c>
      <c r="K75" s="16">
        <v>4.1700000000000001E-2</v>
      </c>
      <c r="L75" s="16">
        <v>4.3900000000000002E-2</v>
      </c>
      <c r="M75" s="16">
        <v>4.8500000000000001E-2</v>
      </c>
      <c r="N75" s="16">
        <f>Table2[[#This Row],[T.Bond Rate]]+Table2[[#This Row],[ERP (T12m)]]</f>
        <v>6.2399999999999997E-2</v>
      </c>
      <c r="O75" t="s">
        <v>33</v>
      </c>
    </row>
    <row r="76" spans="1:15">
      <c r="A76" s="71">
        <v>43100</v>
      </c>
      <c r="B76" s="66">
        <v>4766.18</v>
      </c>
      <c r="C76" s="16">
        <v>1.5100000000000001E-2</v>
      </c>
      <c r="D76" s="1">
        <v>231.8</v>
      </c>
      <c r="E76" s="2">
        <v>147.24</v>
      </c>
      <c r="F76" s="2">
        <v>113.62</v>
      </c>
      <c r="G76" s="16">
        <v>6.4699999999999994E-2</v>
      </c>
      <c r="H76" s="16">
        <v>4.9000000000000002E-2</v>
      </c>
      <c r="I76" s="16">
        <v>4.24E-2</v>
      </c>
      <c r="J76" s="16">
        <v>6.6199999999999995E-2</v>
      </c>
      <c r="K76" s="16">
        <v>3.2899999999999999E-2</v>
      </c>
      <c r="L76" s="16">
        <v>3.9399999999999998E-2</v>
      </c>
      <c r="M76" s="16" t="s">
        <v>37</v>
      </c>
      <c r="N76" s="16">
        <f>Table2[[#This Row],[T.Bond Rate]]+Table2[[#This Row],[ERP (T12m)]]</f>
        <v>5.7500000000000002E-2</v>
      </c>
      <c r="O76" t="s">
        <v>33</v>
      </c>
    </row>
    <row r="77" spans="1:15">
      <c r="A77" s="71">
        <v>43131</v>
      </c>
      <c r="B77" s="66">
        <v>4515</v>
      </c>
      <c r="C77" s="16">
        <v>1.7899999999999999E-2</v>
      </c>
      <c r="D77" s="1">
        <v>23.18</v>
      </c>
      <c r="E77" s="2">
        <v>147.24</v>
      </c>
      <c r="F77" s="2">
        <v>113.62</v>
      </c>
      <c r="G77" s="16">
        <v>7.1499999999999994E-2</v>
      </c>
      <c r="H77" s="16">
        <v>5.1700000000000003E-2</v>
      </c>
      <c r="I77" s="16">
        <v>4.5600000000000002E-2</v>
      </c>
      <c r="J77" s="16">
        <v>7.1099999999999997E-2</v>
      </c>
      <c r="K77" s="16">
        <v>3.5299999999999998E-2</v>
      </c>
      <c r="L77" s="16">
        <v>4.3099999999999999E-2</v>
      </c>
      <c r="M77" s="16"/>
      <c r="N77" s="16">
        <f>Table2[[#This Row],[T.Bond Rate]]+Table2[[#This Row],[ERP (T12m)]]</f>
        <v>6.3500000000000001E-2</v>
      </c>
      <c r="O77" t="s">
        <v>33</v>
      </c>
    </row>
    <row r="78" spans="1:15">
      <c r="A78" s="71">
        <v>43159</v>
      </c>
      <c r="B78" s="66">
        <v>4374</v>
      </c>
      <c r="C78" s="16">
        <v>1.83E-2</v>
      </c>
      <c r="D78" s="1">
        <v>231.8</v>
      </c>
      <c r="E78" s="2">
        <v>147.24</v>
      </c>
      <c r="F78" s="2">
        <v>113.62</v>
      </c>
      <c r="G78" s="16">
        <v>7.17E-2</v>
      </c>
      <c r="H78" s="16">
        <v>5.3699999999999998E-2</v>
      </c>
      <c r="I78" s="16">
        <v>4.7500000000000001E-2</v>
      </c>
      <c r="J78" s="16">
        <v>7.3999999999999996E-2</v>
      </c>
      <c r="K78" s="16">
        <v>3.6799999999999999E-2</v>
      </c>
      <c r="L78" s="16">
        <v>4.4699999999999997E-2</v>
      </c>
      <c r="M78" s="16"/>
      <c r="N78" s="16">
        <f>Table2[[#This Row],[T.Bond Rate]]+Table2[[#This Row],[ERP (T12m)]]</f>
        <v>6.5799999999999997E-2</v>
      </c>
      <c r="O78" t="s">
        <v>33</v>
      </c>
    </row>
    <row r="79" spans="1:15">
      <c r="A79" s="71">
        <v>43190</v>
      </c>
      <c r="B79" s="66">
        <v>4530.41</v>
      </c>
      <c r="C79" s="16">
        <v>2.3300000000000001E-2</v>
      </c>
      <c r="D79" s="1">
        <v>210.4</v>
      </c>
      <c r="E79" s="2">
        <v>165.26</v>
      </c>
      <c r="F79" s="2">
        <v>126.32</v>
      </c>
      <c r="G79" s="16">
        <v>7.3700000000000002E-2</v>
      </c>
      <c r="H79" s="16">
        <v>0.05</v>
      </c>
      <c r="I79" s="16">
        <v>4.7300000000000002E-2</v>
      </c>
      <c r="J79" s="16">
        <v>5.9900000000000002E-2</v>
      </c>
      <c r="K79" s="16">
        <v>3.6299999999999999E-2</v>
      </c>
      <c r="L79" s="16">
        <v>4.5100000000000001E-2</v>
      </c>
      <c r="M79" s="16"/>
      <c r="N79" s="16">
        <f>Table2[[#This Row],[T.Bond Rate]]+Table2[[#This Row],[ERP (T12m)]]</f>
        <v>7.0599999999999996E-2</v>
      </c>
      <c r="O79" t="s">
        <v>33</v>
      </c>
    </row>
    <row r="80" spans="1:15">
      <c r="A80" s="71">
        <v>43220</v>
      </c>
      <c r="B80" s="66">
        <v>4132</v>
      </c>
      <c r="C80" s="16">
        <v>2.8899999999999999E-2</v>
      </c>
      <c r="D80" s="1">
        <v>210.4</v>
      </c>
      <c r="E80" s="2">
        <v>165.26</v>
      </c>
      <c r="F80" s="2">
        <v>126.32</v>
      </c>
      <c r="G80" s="16">
        <v>7.6700000000000004E-2</v>
      </c>
      <c r="H80" s="16">
        <v>5.2299999999999999E-2</v>
      </c>
      <c r="I80" s="16">
        <v>5.1400000000000001E-2</v>
      </c>
      <c r="J80" s="16">
        <v>6.5199999999999994E-2</v>
      </c>
      <c r="K80" s="16">
        <v>3.95E-2</v>
      </c>
      <c r="L80" s="16">
        <v>4.8899999999999999E-2</v>
      </c>
      <c r="M80" s="16"/>
      <c r="N80" s="16">
        <f>Table2[[#This Row],[T.Bond Rate]]+Table2[[#This Row],[ERP (T12m)]]</f>
        <v>8.0299999999999996E-2</v>
      </c>
      <c r="O80" t="s">
        <v>33</v>
      </c>
    </row>
    <row r="81" spans="1:15">
      <c r="A81" s="71">
        <v>43251</v>
      </c>
      <c r="B81" s="66">
        <v>4132</v>
      </c>
      <c r="C81" s="16">
        <v>2.86E-2</v>
      </c>
      <c r="D81" s="1">
        <v>210.4</v>
      </c>
      <c r="E81" s="2">
        <v>165.26</v>
      </c>
      <c r="F81" s="2">
        <v>126.32</v>
      </c>
      <c r="G81" s="16">
        <v>7.2999999999999995E-2</v>
      </c>
      <c r="H81" s="16">
        <v>5.1700000000000003E-2</v>
      </c>
      <c r="I81" s="16">
        <v>5.0700000000000002E-2</v>
      </c>
      <c r="J81" s="16">
        <v>6.4199999999999993E-2</v>
      </c>
      <c r="K81" s="16">
        <v>3.8899999999999997E-2</v>
      </c>
      <c r="L81" s="16">
        <v>4.9299999999999997E-2</v>
      </c>
      <c r="M81" s="16"/>
      <c r="N81" s="16">
        <f>Table2[[#This Row],[T.Bond Rate]]+Table2[[#This Row],[ERP (T12m)]]</f>
        <v>7.9300000000000009E-2</v>
      </c>
      <c r="O81" t="s">
        <v>33</v>
      </c>
    </row>
    <row r="82" spans="1:15">
      <c r="A82" s="71">
        <v>43281</v>
      </c>
      <c r="B82" s="66">
        <v>3785.38</v>
      </c>
      <c r="C82" s="16">
        <v>3.0200000000000001E-2</v>
      </c>
      <c r="D82" s="1">
        <v>175.8</v>
      </c>
      <c r="E82" s="2">
        <v>191.83</v>
      </c>
      <c r="F82" s="2">
        <v>126.44</v>
      </c>
      <c r="G82" s="16">
        <v>7.7899999999999997E-2</v>
      </c>
      <c r="H82" s="16">
        <v>5.6899999999999999E-2</v>
      </c>
      <c r="I82" s="16">
        <v>6.0100000000000001E-2</v>
      </c>
      <c r="J82" s="16">
        <v>5.8999999999999997E-2</v>
      </c>
      <c r="K82" s="16">
        <v>4.2700000000000002E-2</v>
      </c>
      <c r="L82" s="16">
        <v>5.6599999999999998E-2</v>
      </c>
      <c r="M82" s="16"/>
      <c r="N82" s="16">
        <f>Table2[[#This Row],[T.Bond Rate]]+Table2[[#This Row],[ERP (T12m)]]</f>
        <v>9.0300000000000005E-2</v>
      </c>
      <c r="O82" t="s">
        <v>33</v>
      </c>
    </row>
    <row r="83" spans="1:15">
      <c r="A83" s="71">
        <v>43312</v>
      </c>
      <c r="B83" s="66">
        <v>4130</v>
      </c>
      <c r="C83" s="16">
        <v>2.6499999999999999E-2</v>
      </c>
      <c r="D83" s="1">
        <v>175.8</v>
      </c>
      <c r="E83" s="2">
        <v>191.83</v>
      </c>
      <c r="F83" s="2">
        <v>126.44</v>
      </c>
      <c r="G83" s="16">
        <v>7.0699999999999999E-2</v>
      </c>
      <c r="H83" s="16">
        <v>5.2600000000000001E-2</v>
      </c>
      <c r="I83" s="16">
        <v>5.4199999999999998E-2</v>
      </c>
      <c r="J83" s="16">
        <v>5.33E-2</v>
      </c>
      <c r="K83" s="16">
        <v>3.85E-2</v>
      </c>
      <c r="L83" s="16">
        <v>5.1700000000000003E-2</v>
      </c>
      <c r="M83" s="16"/>
      <c r="N83" s="16">
        <f>Table2[[#This Row],[T.Bond Rate]]+Table2[[#This Row],[ERP (T12m)]]</f>
        <v>8.0699999999999994E-2</v>
      </c>
      <c r="O83" t="s">
        <v>33</v>
      </c>
    </row>
    <row r="84" spans="1:15">
      <c r="A84" s="71">
        <v>43343</v>
      </c>
      <c r="B84" s="66">
        <v>3955</v>
      </c>
      <c r="C84" s="16">
        <v>3.1899999999999998E-2</v>
      </c>
      <c r="D84" s="1">
        <v>175.8</v>
      </c>
      <c r="E84" s="2">
        <v>191.83</v>
      </c>
      <c r="F84" s="2">
        <v>126.44</v>
      </c>
      <c r="G84" s="16">
        <v>6.6199999999999995E-2</v>
      </c>
      <c r="H84" s="16">
        <v>5.0999999999999997E-2</v>
      </c>
      <c r="I84" s="16">
        <v>5.45E-2</v>
      </c>
      <c r="J84" s="16">
        <v>5.3499999999999999E-2</v>
      </c>
      <c r="K84" s="16">
        <v>3.8699999999999998E-2</v>
      </c>
      <c r="L84" s="16">
        <v>5.1799999999999999E-2</v>
      </c>
      <c r="M84" s="16"/>
      <c r="N84" s="16">
        <f>Table2[[#This Row],[T.Bond Rate]]+Table2[[#This Row],[ERP (T12m)]]</f>
        <v>8.6400000000000005E-2</v>
      </c>
      <c r="O84" t="s">
        <v>33</v>
      </c>
    </row>
    <row r="85" spans="1:15">
      <c r="A85" s="71">
        <v>43373</v>
      </c>
      <c r="B85" s="66">
        <v>3596</v>
      </c>
      <c r="C85" s="16">
        <v>3.8199999999999998E-2</v>
      </c>
      <c r="D85" s="1">
        <v>166.5</v>
      </c>
      <c r="E85" s="2">
        <v>183.6</v>
      </c>
      <c r="F85" s="2">
        <v>126.1</v>
      </c>
      <c r="G85" s="16">
        <v>6.7199999999999996E-2</v>
      </c>
      <c r="H85" s="16">
        <v>5.2999999999999999E-2</v>
      </c>
      <c r="I85" s="16">
        <v>6.2100000000000002E-2</v>
      </c>
      <c r="J85" s="16">
        <v>5.6399999999999999E-2</v>
      </c>
      <c r="K85" s="16">
        <v>4.2799999999999998E-2</v>
      </c>
      <c r="L85" s="16">
        <v>5.91E-2</v>
      </c>
      <c r="M85" s="16"/>
      <c r="N85" s="16">
        <f>Table2[[#This Row],[T.Bond Rate]]+Table2[[#This Row],[ERP (T12m)]]</f>
        <v>0.1003</v>
      </c>
      <c r="O85" t="s">
        <v>33</v>
      </c>
    </row>
    <row r="86" spans="1:15">
      <c r="A86" s="71">
        <v>43404</v>
      </c>
      <c r="B86" s="66">
        <v>3872</v>
      </c>
      <c r="C86" s="16">
        <v>4.0500000000000001E-2</v>
      </c>
      <c r="D86" s="1">
        <v>166.5</v>
      </c>
      <c r="E86" s="2">
        <v>183.6</v>
      </c>
      <c r="F86" s="2">
        <v>126.1</v>
      </c>
      <c r="G86" s="16">
        <v>5.7500000000000002E-2</v>
      </c>
      <c r="H86" s="16">
        <v>4.5900000000000003E-2</v>
      </c>
      <c r="I86" s="16">
        <v>5.4800000000000001E-2</v>
      </c>
      <c r="J86" s="16">
        <v>4.9700000000000001E-2</v>
      </c>
      <c r="K86" s="16">
        <v>3.7699999999999997E-2</v>
      </c>
      <c r="L86" s="16">
        <v>5.2299999999999999E-2</v>
      </c>
      <c r="M86" s="16"/>
      <c r="N86" s="16">
        <f>Table2[[#This Row],[T.Bond Rate]]+Table2[[#This Row],[ERP (T12m)]]</f>
        <v>9.5299999999999996E-2</v>
      </c>
      <c r="O86" t="s">
        <v>33</v>
      </c>
    </row>
    <row r="87" spans="1:15">
      <c r="A87" s="71">
        <v>43434</v>
      </c>
      <c r="B87" s="66">
        <v>4080</v>
      </c>
      <c r="C87" s="16">
        <v>3.61E-2</v>
      </c>
      <c r="D87" s="1">
        <v>166.5</v>
      </c>
      <c r="E87" s="2">
        <v>183.6</v>
      </c>
      <c r="F87" s="2">
        <v>126.1</v>
      </c>
      <c r="G87" s="16">
        <v>5.6599999999999998E-2</v>
      </c>
      <c r="H87" s="16">
        <v>4.5499999999999999E-2</v>
      </c>
      <c r="I87" s="16">
        <v>5.2600000000000001E-2</v>
      </c>
      <c r="J87" s="16">
        <v>4.7800000000000002E-2</v>
      </c>
      <c r="K87" s="16">
        <v>3.6200000000000003E-2</v>
      </c>
      <c r="L87" s="16">
        <v>5.0200000000000002E-2</v>
      </c>
      <c r="M87" s="16"/>
      <c r="N87" s="16">
        <f>Table2[[#This Row],[T.Bond Rate]]+Table2[[#This Row],[ERP (T12m)]]</f>
        <v>8.8700000000000001E-2</v>
      </c>
      <c r="O87" t="s">
        <v>33</v>
      </c>
    </row>
    <row r="88" spans="1:15">
      <c r="A88" s="71">
        <v>43465</v>
      </c>
      <c r="B88" s="66">
        <v>3839.5</v>
      </c>
      <c r="C88" s="16">
        <v>3.8800000000000001E-2</v>
      </c>
      <c r="D88" s="1">
        <v>179.21</v>
      </c>
      <c r="E88" s="2">
        <v>181.66</v>
      </c>
      <c r="F88" s="2">
        <v>147.57</v>
      </c>
      <c r="G88" s="16">
        <v>6.4100000000000004E-2</v>
      </c>
      <c r="H88" s="16">
        <v>5.11E-2</v>
      </c>
      <c r="I88" s="16">
        <v>5.9400000000000001E-2</v>
      </c>
      <c r="J88" s="16">
        <v>5.8500000000000003E-2</v>
      </c>
      <c r="K88" s="16">
        <v>4.8300000000000003E-2</v>
      </c>
      <c r="L88" s="16">
        <v>5.6800000000000003E-2</v>
      </c>
      <c r="M88" s="16"/>
      <c r="N88" s="16">
        <f>Table2[[#This Row],[T.Bond Rate]]+Table2[[#This Row],[ERP (T12m)]]</f>
        <v>9.820000000000001E-2</v>
      </c>
      <c r="O88" t="s">
        <v>53</v>
      </c>
    </row>
    <row r="89" spans="1:15">
      <c r="A89" s="71">
        <v>43496</v>
      </c>
      <c r="B89" s="66">
        <v>4077</v>
      </c>
      <c r="C89" s="16">
        <v>3.5200000000000002E-2</v>
      </c>
      <c r="D89" s="1">
        <v>179.21</v>
      </c>
      <c r="E89" s="2">
        <v>181.66</v>
      </c>
      <c r="F89" s="2">
        <v>147.57</v>
      </c>
      <c r="G89" s="16">
        <v>5.9200000000000003E-2</v>
      </c>
      <c r="H89" s="16">
        <v>4.8899999999999999E-2</v>
      </c>
      <c r="I89" s="16">
        <v>5.5399999999999998E-2</v>
      </c>
      <c r="J89" s="16">
        <v>5.4600000000000003E-2</v>
      </c>
      <c r="K89" s="16">
        <v>4.4999999999999998E-2</v>
      </c>
      <c r="L89" s="16">
        <v>5.3100000000000001E-2</v>
      </c>
      <c r="M89" s="16"/>
      <c r="N89" s="16">
        <f>Table2[[#This Row],[T.Bond Rate]]+Table2[[#This Row],[ERP (T12m)]]</f>
        <v>9.06E-2</v>
      </c>
      <c r="O89" t="s">
        <v>35</v>
      </c>
    </row>
    <row r="90" spans="1:15">
      <c r="A90" s="71">
        <v>43524</v>
      </c>
      <c r="B90" s="66">
        <v>3970</v>
      </c>
      <c r="C90" s="16">
        <v>3.9199999999999999E-2</v>
      </c>
      <c r="D90" s="1">
        <v>179.21</v>
      </c>
      <c r="E90" s="2">
        <v>181.66</v>
      </c>
      <c r="F90" s="2">
        <v>147.57</v>
      </c>
      <c r="G90" s="16">
        <v>5.74E-2</v>
      </c>
      <c r="H90" s="16">
        <v>4.7800000000000002E-2</v>
      </c>
      <c r="I90" s="16">
        <v>5.5800000000000002E-2</v>
      </c>
      <c r="J90" s="16">
        <v>5.5E-2</v>
      </c>
      <c r="K90" s="16">
        <v>4.53E-2</v>
      </c>
      <c r="L90" s="16">
        <v>5.3400000000000003E-2</v>
      </c>
      <c r="M90" s="16"/>
      <c r="N90" s="16">
        <f>Table2[[#This Row],[T.Bond Rate]]+Table2[[#This Row],[ERP (T12m)]]</f>
        <v>9.5000000000000001E-2</v>
      </c>
    </row>
    <row r="91" spans="1:15">
      <c r="A91" s="71">
        <v>43555</v>
      </c>
      <c r="B91" s="66">
        <v>4109</v>
      </c>
      <c r="C91" s="16">
        <v>3.4700000000000002E-2</v>
      </c>
      <c r="D91" s="1">
        <v>187.83</v>
      </c>
      <c r="E91" s="2">
        <v>176.45</v>
      </c>
      <c r="F91" s="2">
        <v>152.69999999999999</v>
      </c>
      <c r="G91" s="16">
        <v>5.7299999999999997E-2</v>
      </c>
      <c r="H91" s="16">
        <v>4.8800000000000003E-2</v>
      </c>
      <c r="I91" s="16">
        <v>5.4399999999999997E-2</v>
      </c>
      <c r="J91" s="16">
        <v>5.7200000000000001E-2</v>
      </c>
      <c r="K91" s="16">
        <v>4.6399999999999997E-2</v>
      </c>
      <c r="L91" s="16">
        <v>5.1900000000000002E-2</v>
      </c>
      <c r="M91" s="16"/>
      <c r="N91" s="16">
        <f>Table2[[#This Row],[T.Bond Rate]]+Table2[[#This Row],[ERP (T12m)]]</f>
        <v>8.9099999999999999E-2</v>
      </c>
    </row>
    <row r="92" spans="1:15">
      <c r="A92" s="71">
        <v>43585</v>
      </c>
      <c r="B92" s="66">
        <v>4169</v>
      </c>
      <c r="C92" s="16">
        <v>3.4200000000000001E-2</v>
      </c>
      <c r="D92" s="1">
        <v>187.83</v>
      </c>
      <c r="E92" s="2">
        <v>176.45</v>
      </c>
      <c r="F92" s="64">
        <v>152.69999999999999</v>
      </c>
      <c r="G92" s="16">
        <v>5.4199999999999998E-2</v>
      </c>
      <c r="H92" s="16">
        <v>4.7699999999999999E-2</v>
      </c>
      <c r="I92" s="16">
        <v>5.2999999999999999E-2</v>
      </c>
      <c r="J92" s="16">
        <v>5.57E-2</v>
      </c>
      <c r="K92" s="16">
        <v>4.5199999999999997E-2</v>
      </c>
      <c r="L92" s="16">
        <v>5.0900000000000001E-2</v>
      </c>
      <c r="M92" s="16"/>
      <c r="N92" s="16">
        <f>C92+I92</f>
        <v>8.72E-2</v>
      </c>
      <c r="O92" t="s">
        <v>35</v>
      </c>
    </row>
    <row r="93" spans="1:15">
      <c r="A93" s="71">
        <v>43616</v>
      </c>
      <c r="B93" s="66">
        <v>4180</v>
      </c>
      <c r="C93" s="16">
        <v>3.6400000000000002E-2</v>
      </c>
      <c r="D93" s="1">
        <v>187.83</v>
      </c>
      <c r="E93" s="2">
        <v>176.45</v>
      </c>
      <c r="F93" s="2">
        <v>152.69999999999999</v>
      </c>
      <c r="G93" s="16">
        <v>5.4300000000000001E-2</v>
      </c>
      <c r="H93" s="16">
        <v>4.65E-2</v>
      </c>
      <c r="I93" s="16">
        <v>5.2499999999999998E-2</v>
      </c>
      <c r="J93" s="16">
        <v>5.5199999999999999E-2</v>
      </c>
      <c r="K93" s="16">
        <v>4.48E-2</v>
      </c>
      <c r="L93" s="16">
        <v>5.0299999999999997E-2</v>
      </c>
      <c r="M93" s="16"/>
      <c r="N93" s="16">
        <f t="shared" ref="N93:N100" si="0">C93+I93</f>
        <v>8.8900000000000007E-2</v>
      </c>
      <c r="O93" t="s">
        <v>35</v>
      </c>
    </row>
    <row r="94" spans="1:15">
      <c r="A94" s="71">
        <v>43646</v>
      </c>
      <c r="B94" s="66">
        <v>4450</v>
      </c>
      <c r="C94" s="16">
        <v>3.8100000000000002E-2</v>
      </c>
      <c r="D94" s="1">
        <v>203.42</v>
      </c>
      <c r="E94" s="2">
        <v>171.87</v>
      </c>
      <c r="F94" s="2">
        <v>152.36000000000001</v>
      </c>
      <c r="G94" s="16">
        <v>7.0800000000000002E-2</v>
      </c>
      <c r="H94" s="16">
        <v>4.5900000000000003E-2</v>
      </c>
      <c r="I94" s="16">
        <v>0.05</v>
      </c>
      <c r="J94" s="16">
        <v>5.8999999999999997E-2</v>
      </c>
      <c r="K94" s="16">
        <v>4.4400000000000002E-2</v>
      </c>
      <c r="L94" s="16">
        <v>4.7800000000000002E-2</v>
      </c>
      <c r="M94" s="16"/>
      <c r="N94" s="16">
        <f t="shared" si="0"/>
        <v>8.8100000000000012E-2</v>
      </c>
    </row>
    <row r="95" spans="1:15">
      <c r="A95" s="71">
        <v>43555</v>
      </c>
      <c r="B95" s="66">
        <v>4109</v>
      </c>
      <c r="C95" s="16">
        <v>3.4700000000000002E-2</v>
      </c>
      <c r="D95" s="1">
        <v>187.83</v>
      </c>
      <c r="E95" s="2">
        <v>176.45</v>
      </c>
      <c r="F95" s="2">
        <v>152.69999999999999</v>
      </c>
      <c r="G95" s="16">
        <v>5.7299999999999997E-2</v>
      </c>
      <c r="H95" s="16">
        <v>4.8800000000000003E-2</v>
      </c>
      <c r="I95" s="16">
        <v>5.4399999999999997E-2</v>
      </c>
      <c r="J95" s="16">
        <v>5.7200000000000001E-2</v>
      </c>
      <c r="K95" s="16">
        <v>4.6399999999999997E-2</v>
      </c>
      <c r="L95" s="16">
        <v>5.1900000000000002E-2</v>
      </c>
      <c r="M95" s="16"/>
      <c r="N95" s="16">
        <f t="shared" si="0"/>
        <v>8.9099999999999999E-2</v>
      </c>
      <c r="O95" t="s">
        <v>53</v>
      </c>
    </row>
    <row r="96" spans="1:15">
      <c r="A96" s="71">
        <v>43585</v>
      </c>
      <c r="B96" s="66">
        <v>4169</v>
      </c>
      <c r="C96" s="16">
        <v>3.4200000000000001E-2</v>
      </c>
      <c r="D96" s="1">
        <v>187.83</v>
      </c>
      <c r="E96" s="2">
        <v>176.45</v>
      </c>
      <c r="F96" s="64">
        <v>152.69999999999999</v>
      </c>
      <c r="G96" s="16">
        <v>5.4199999999999998E-2</v>
      </c>
      <c r="H96" s="16">
        <v>4.7699999999999999E-2</v>
      </c>
      <c r="I96" s="16">
        <v>5.2999999999999999E-2</v>
      </c>
      <c r="J96" s="16">
        <v>5.57E-2</v>
      </c>
      <c r="K96" s="16">
        <v>4.5199999999999997E-2</v>
      </c>
      <c r="L96" s="16">
        <v>5.0900000000000001E-2</v>
      </c>
      <c r="M96" s="16"/>
      <c r="N96" s="16">
        <f t="shared" si="0"/>
        <v>8.72E-2</v>
      </c>
      <c r="O96" t="s">
        <v>35</v>
      </c>
    </row>
    <row r="97" spans="1:15">
      <c r="A97" s="71">
        <v>43616</v>
      </c>
      <c r="B97" s="66">
        <v>4180</v>
      </c>
      <c r="C97" s="16">
        <v>3.6400000000000002E-2</v>
      </c>
      <c r="D97" s="1">
        <v>187.83</v>
      </c>
      <c r="E97" s="2">
        <v>176.45</v>
      </c>
      <c r="F97" s="2">
        <v>152.69999999999999</v>
      </c>
      <c r="G97" s="16">
        <v>5.4300000000000001E-2</v>
      </c>
      <c r="H97" s="16">
        <v>4.65E-2</v>
      </c>
      <c r="I97" s="16">
        <v>5.2499999999999998E-2</v>
      </c>
      <c r="J97" s="16">
        <v>5.5199999999999999E-2</v>
      </c>
      <c r="K97" s="16">
        <v>4.48E-2</v>
      </c>
      <c r="L97" s="16">
        <v>5.0299999999999997E-2</v>
      </c>
      <c r="M97" s="16"/>
      <c r="N97" s="16">
        <f t="shared" si="0"/>
        <v>8.8900000000000007E-2</v>
      </c>
      <c r="O97" t="s">
        <v>35</v>
      </c>
    </row>
    <row r="98" spans="1:15">
      <c r="A98" s="71">
        <v>43646</v>
      </c>
      <c r="B98" s="66">
        <v>4450</v>
      </c>
      <c r="C98" s="16">
        <v>3.8100000000000002E-2</v>
      </c>
      <c r="D98" s="1">
        <v>203.42</v>
      </c>
      <c r="E98" s="2">
        <v>171.87</v>
      </c>
      <c r="F98" s="2">
        <v>152.36000000000001</v>
      </c>
      <c r="G98" s="16">
        <v>7.0800000000000002E-2</v>
      </c>
      <c r="H98" s="16">
        <v>4.5900000000000003E-2</v>
      </c>
      <c r="I98" s="16">
        <v>0.05</v>
      </c>
      <c r="J98" s="16">
        <v>5.8999999999999997E-2</v>
      </c>
      <c r="K98" s="16">
        <v>4.4400000000000002E-2</v>
      </c>
      <c r="L98" s="16">
        <v>4.7800000000000002E-2</v>
      </c>
      <c r="M98" s="16"/>
      <c r="N98" s="16">
        <f t="shared" si="0"/>
        <v>8.8100000000000012E-2</v>
      </c>
      <c r="O98" t="s">
        <v>33</v>
      </c>
    </row>
    <row r="99" spans="1:15">
      <c r="A99" s="71">
        <v>43677</v>
      </c>
      <c r="B99" s="66">
        <v>4589</v>
      </c>
      <c r="C99" s="16">
        <v>3.9699999999999999E-2</v>
      </c>
      <c r="D99" s="1">
        <v>203.42</v>
      </c>
      <c r="E99" s="2">
        <v>171.87</v>
      </c>
      <c r="F99" s="2">
        <v>152.36000000000001</v>
      </c>
      <c r="G99" s="16">
        <v>7.1099999999999997E-2</v>
      </c>
      <c r="H99" s="16">
        <v>4.3799999999999999E-2</v>
      </c>
      <c r="I99" s="16">
        <v>4.8300000000000003E-2</v>
      </c>
      <c r="J99" s="16">
        <v>5.7000000000000002E-2</v>
      </c>
      <c r="K99" s="16">
        <v>4.2900000000000001E-2</v>
      </c>
      <c r="L99" s="16">
        <v>4.6199999999999998E-2</v>
      </c>
      <c r="M99" s="16"/>
      <c r="N99" s="16">
        <f t="shared" si="0"/>
        <v>8.7999999999999995E-2</v>
      </c>
      <c r="O99" t="s">
        <v>35</v>
      </c>
    </row>
    <row r="100" spans="1:15">
      <c r="A100" s="71">
        <v>43708</v>
      </c>
      <c r="B100" s="66">
        <v>4508</v>
      </c>
      <c r="C100" s="16">
        <v>4.1099999999999998E-2</v>
      </c>
      <c r="D100" s="1">
        <v>203.42</v>
      </c>
      <c r="E100" s="2">
        <v>171.87</v>
      </c>
      <c r="F100" s="2">
        <v>152.36000000000001</v>
      </c>
      <c r="G100" s="16">
        <v>7.1400000000000005E-2</v>
      </c>
      <c r="H100" s="16">
        <v>4.3999999999999997E-2</v>
      </c>
      <c r="I100" s="16">
        <v>4.9000000000000002E-2</v>
      </c>
      <c r="J100" s="16">
        <v>5.79E-2</v>
      </c>
      <c r="K100" s="16">
        <v>4.3499999999999997E-2</v>
      </c>
      <c r="L100" s="16">
        <v>4.6699999999999998E-2</v>
      </c>
      <c r="M100" s="16"/>
      <c r="N100" s="16">
        <f t="shared" si="0"/>
        <v>9.01E-2</v>
      </c>
    </row>
  </sheetData>
  <pageMargins left="0.75" right="0.75" top="1" bottom="1" header="0.3" footer="0.3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5908-F4FA-3142-A8E3-2E9CFFF02BF0}">
  <dimension ref="A1:O21"/>
  <sheetViews>
    <sheetView workbookViewId="0">
      <selection activeCell="A21" sqref="A21:XFD21"/>
    </sheetView>
  </sheetViews>
  <sheetFormatPr defaultColWidth="11.07421875" defaultRowHeight="13.5"/>
  <cols>
    <col min="1" max="1" width="17.4609375" style="1" bestFit="1" customWidth="1"/>
    <col min="2" max="2" width="11.4609375" style="1" bestFit="1" customWidth="1"/>
    <col min="3" max="3" width="17.84375" style="1" bestFit="1" customWidth="1"/>
    <col min="4" max="4" width="26" style="1" bestFit="1" customWidth="1"/>
    <col min="5" max="5" width="27.4609375" style="1" bestFit="1" customWidth="1"/>
    <col min="6" max="6" width="19.69140625" style="1" bestFit="1" customWidth="1"/>
    <col min="7" max="7" width="20" style="1" bestFit="1" customWidth="1"/>
    <col min="8" max="8" width="33.4609375" style="1" bestFit="1" customWidth="1"/>
    <col min="9" max="9" width="14.84375" style="1" bestFit="1" customWidth="1"/>
    <col min="10" max="10" width="19.3046875" style="1" bestFit="1" customWidth="1"/>
    <col min="11" max="11" width="20.3046875" style="1" bestFit="1" customWidth="1"/>
    <col min="12" max="12" width="23" style="1" bestFit="1" customWidth="1"/>
    <col min="13" max="13" width="23.69140625" style="1" bestFit="1" customWidth="1"/>
    <col min="14" max="14" width="19.69140625" style="1" bestFit="1" customWidth="1"/>
  </cols>
  <sheetData>
    <row r="1" spans="1:15">
      <c r="A1" s="47" t="s">
        <v>38</v>
      </c>
      <c r="B1" s="47" t="s">
        <v>39</v>
      </c>
      <c r="C1" s="47" t="s">
        <v>40</v>
      </c>
      <c r="D1" s="47" t="s">
        <v>41</v>
      </c>
      <c r="E1" s="48" t="s">
        <v>2</v>
      </c>
      <c r="F1" s="47" t="s">
        <v>42</v>
      </c>
      <c r="G1" s="47" t="s">
        <v>43</v>
      </c>
      <c r="H1" s="47" t="s">
        <v>15</v>
      </c>
      <c r="I1" s="47" t="s">
        <v>0</v>
      </c>
      <c r="J1" s="47" t="s">
        <v>1</v>
      </c>
      <c r="K1" s="47" t="s">
        <v>12</v>
      </c>
      <c r="L1" s="47" t="s">
        <v>13</v>
      </c>
      <c r="M1" s="47" t="s">
        <v>44</v>
      </c>
      <c r="N1" s="65" t="s">
        <v>45</v>
      </c>
    </row>
    <row r="2" spans="1:15">
      <c r="A2" s="67">
        <v>43100</v>
      </c>
      <c r="B2" s="54">
        <v>4766</v>
      </c>
      <c r="C2" s="55">
        <v>1.5100000000000001E-2</v>
      </c>
      <c r="D2" s="17">
        <v>231.8</v>
      </c>
      <c r="E2" s="56">
        <v>147.24</v>
      </c>
      <c r="F2" s="56">
        <v>113.62</v>
      </c>
      <c r="G2" s="55">
        <v>6.4699999999999994E-2</v>
      </c>
      <c r="H2" s="55">
        <v>4.9000000000000002E-2</v>
      </c>
      <c r="I2" s="55">
        <v>4.24E-2</v>
      </c>
      <c r="J2" s="55">
        <v>6.6199999999999995E-2</v>
      </c>
      <c r="K2" s="55">
        <v>3.2899999999999999E-2</v>
      </c>
      <c r="L2" s="55">
        <v>3.9399999999999998E-2</v>
      </c>
      <c r="M2" s="55" t="s">
        <v>37</v>
      </c>
      <c r="N2" s="55">
        <v>5.7500000000000002E-2</v>
      </c>
    </row>
    <row r="3" spans="1:15">
      <c r="A3" s="67">
        <v>43131</v>
      </c>
      <c r="B3" s="17">
        <v>4515</v>
      </c>
      <c r="C3" s="55">
        <v>1.7899999999999999E-2</v>
      </c>
      <c r="D3" s="17">
        <v>23.18</v>
      </c>
      <c r="E3" s="56">
        <v>147.24</v>
      </c>
      <c r="F3" s="56">
        <v>113.62</v>
      </c>
      <c r="G3" s="55">
        <v>7.1499999999999994E-2</v>
      </c>
      <c r="H3" s="55">
        <v>5.1700000000000003E-2</v>
      </c>
      <c r="I3" s="55">
        <v>4.5600000000000002E-2</v>
      </c>
      <c r="J3" s="55">
        <v>7.1099999999999997E-2</v>
      </c>
      <c r="K3" s="55">
        <v>3.5299999999999998E-2</v>
      </c>
      <c r="L3" s="55">
        <v>4.3099999999999999E-2</v>
      </c>
      <c r="M3" s="55"/>
      <c r="N3" s="55">
        <v>6.3500000000000001E-2</v>
      </c>
    </row>
    <row r="4" spans="1:15">
      <c r="A4" s="67">
        <v>43159</v>
      </c>
      <c r="B4" s="17">
        <v>4374</v>
      </c>
      <c r="C4" s="55">
        <v>1.83E-2</v>
      </c>
      <c r="D4" s="17">
        <v>231.8</v>
      </c>
      <c r="E4" s="56">
        <v>147.24</v>
      </c>
      <c r="F4" s="56">
        <v>113.62</v>
      </c>
      <c r="G4" s="55">
        <v>7.17E-2</v>
      </c>
      <c r="H4" s="55">
        <v>5.3699999999999998E-2</v>
      </c>
      <c r="I4" s="55">
        <v>4.7500000000000001E-2</v>
      </c>
      <c r="J4" s="55">
        <v>7.3999999999999996E-2</v>
      </c>
      <c r="K4" s="55">
        <v>3.6799999999999999E-2</v>
      </c>
      <c r="L4" s="55">
        <v>4.4699999999999997E-2</v>
      </c>
      <c r="M4" s="55"/>
      <c r="N4" s="55">
        <v>6.5799999999999997E-2</v>
      </c>
    </row>
    <row r="5" spans="1:15">
      <c r="A5" s="67">
        <v>43190</v>
      </c>
      <c r="B5" s="54">
        <v>4530</v>
      </c>
      <c r="C5" s="55">
        <v>2.3300000000000001E-2</v>
      </c>
      <c r="D5" s="17">
        <v>210.4</v>
      </c>
      <c r="E5" s="56">
        <v>165.26</v>
      </c>
      <c r="F5" s="56">
        <v>126.32</v>
      </c>
      <c r="G5" s="55">
        <v>7.3700000000000002E-2</v>
      </c>
      <c r="H5" s="55">
        <v>0.05</v>
      </c>
      <c r="I5" s="55">
        <v>4.7300000000000002E-2</v>
      </c>
      <c r="J5" s="55">
        <v>5.9900000000000002E-2</v>
      </c>
      <c r="K5" s="55">
        <v>3.6299999999999999E-2</v>
      </c>
      <c r="L5" s="55">
        <v>4.5100000000000001E-2</v>
      </c>
      <c r="M5" s="55"/>
      <c r="N5" s="55">
        <v>7.0599999999999996E-2</v>
      </c>
    </row>
    <row r="6" spans="1:15">
      <c r="A6" s="67">
        <v>43220</v>
      </c>
      <c r="B6" s="17">
        <v>4132</v>
      </c>
      <c r="C6" s="55">
        <v>2.8899999999999999E-2</v>
      </c>
      <c r="D6" s="17">
        <v>210.4</v>
      </c>
      <c r="E6" s="56">
        <v>165.26</v>
      </c>
      <c r="F6" s="56">
        <v>126.32</v>
      </c>
      <c r="G6" s="55">
        <v>7.6700000000000004E-2</v>
      </c>
      <c r="H6" s="55">
        <v>5.2299999999999999E-2</v>
      </c>
      <c r="I6" s="55">
        <v>5.1400000000000001E-2</v>
      </c>
      <c r="J6" s="55">
        <v>6.5199999999999994E-2</v>
      </c>
      <c r="K6" s="55">
        <v>3.95E-2</v>
      </c>
      <c r="L6" s="55">
        <v>4.8899999999999999E-2</v>
      </c>
      <c r="M6" s="55"/>
      <c r="N6" s="55">
        <v>8.0299999999999996E-2</v>
      </c>
    </row>
    <row r="7" spans="1:15">
      <c r="A7" s="67">
        <v>43251</v>
      </c>
      <c r="B7" s="54">
        <v>4132</v>
      </c>
      <c r="C7" s="55">
        <v>2.86E-2</v>
      </c>
      <c r="D7" s="17">
        <v>210.4</v>
      </c>
      <c r="E7" s="56">
        <v>165.26</v>
      </c>
      <c r="F7" s="56">
        <v>126.32</v>
      </c>
      <c r="G7" s="55">
        <v>7.2999999999999995E-2</v>
      </c>
      <c r="H7" s="55">
        <v>5.1700000000000003E-2</v>
      </c>
      <c r="I7" s="55">
        <v>5.0700000000000002E-2</v>
      </c>
      <c r="J7" s="55">
        <v>6.4199999999999993E-2</v>
      </c>
      <c r="K7" s="55">
        <v>3.8899999999999997E-2</v>
      </c>
      <c r="L7" s="55">
        <v>4.9299999999999997E-2</v>
      </c>
      <c r="M7" s="55"/>
      <c r="N7" s="55">
        <v>7.9299999999999995E-2</v>
      </c>
    </row>
    <row r="8" spans="1:15">
      <c r="A8" s="67">
        <v>43281</v>
      </c>
      <c r="B8" s="17">
        <v>3785</v>
      </c>
      <c r="C8" s="55">
        <v>3.0200000000000001E-2</v>
      </c>
      <c r="D8" s="17">
        <v>175.8</v>
      </c>
      <c r="E8" s="56">
        <v>191.83</v>
      </c>
      <c r="F8" s="56">
        <v>126.44</v>
      </c>
      <c r="G8" s="55">
        <v>7.7899999999999997E-2</v>
      </c>
      <c r="H8" s="55">
        <v>5.6899999999999999E-2</v>
      </c>
      <c r="I8" s="55">
        <v>6.0100000000000001E-2</v>
      </c>
      <c r="J8" s="55">
        <v>5.8999999999999997E-2</v>
      </c>
      <c r="K8" s="55">
        <v>4.2700000000000002E-2</v>
      </c>
      <c r="L8" s="55">
        <v>5.6599999999999998E-2</v>
      </c>
      <c r="M8" s="55"/>
      <c r="N8" s="55">
        <v>9.0300000000000005E-2</v>
      </c>
    </row>
    <row r="9" spans="1:15">
      <c r="A9" s="68">
        <v>43312</v>
      </c>
      <c r="B9" s="57">
        <v>4130</v>
      </c>
      <c r="C9" s="58">
        <v>2.6499999999999999E-2</v>
      </c>
      <c r="D9" s="59">
        <v>175.8</v>
      </c>
      <c r="E9" s="60">
        <v>191.83</v>
      </c>
      <c r="F9" s="60">
        <v>126.44</v>
      </c>
      <c r="G9" s="58">
        <v>7.0699999999999999E-2</v>
      </c>
      <c r="H9" s="58">
        <v>5.2600000000000001E-2</v>
      </c>
      <c r="I9" s="58">
        <v>5.4199999999999998E-2</v>
      </c>
      <c r="J9" s="58">
        <v>5.33E-2</v>
      </c>
      <c r="K9" s="58">
        <v>3.85E-2</v>
      </c>
      <c r="L9" s="58">
        <v>5.1700000000000003E-2</v>
      </c>
      <c r="M9" s="58"/>
      <c r="N9" s="55">
        <v>8.0699999999999994E-2</v>
      </c>
    </row>
    <row r="10" spans="1:15">
      <c r="A10" s="67">
        <v>43343</v>
      </c>
      <c r="B10" s="54">
        <v>3955</v>
      </c>
      <c r="C10" s="55">
        <v>3.1899999999999998E-2</v>
      </c>
      <c r="D10" s="17">
        <v>175.8</v>
      </c>
      <c r="E10" s="56">
        <v>191.83</v>
      </c>
      <c r="F10" s="56">
        <v>126.44</v>
      </c>
      <c r="G10" s="55">
        <v>6.6199999999999995E-2</v>
      </c>
      <c r="H10" s="55">
        <v>5.0999999999999997E-2</v>
      </c>
      <c r="I10" s="55">
        <v>5.45E-2</v>
      </c>
      <c r="J10" s="55">
        <v>5.3499999999999999E-2</v>
      </c>
      <c r="K10" s="55">
        <v>3.8699999999999998E-2</v>
      </c>
      <c r="L10" s="55">
        <v>5.1799999999999999E-2</v>
      </c>
      <c r="M10" s="55"/>
      <c r="N10" s="55">
        <v>8.6400000000000005E-2</v>
      </c>
    </row>
    <row r="11" spans="1:15">
      <c r="A11" s="67">
        <v>43373</v>
      </c>
      <c r="B11" s="54">
        <v>3596</v>
      </c>
      <c r="C11" s="55">
        <v>3.8199999999999998E-2</v>
      </c>
      <c r="D11" s="17">
        <v>166.5</v>
      </c>
      <c r="E11" s="56">
        <v>183.6</v>
      </c>
      <c r="F11" s="56">
        <v>126.1</v>
      </c>
      <c r="G11" s="55">
        <v>6.7199999999999996E-2</v>
      </c>
      <c r="H11" s="55">
        <v>5.2999999999999999E-2</v>
      </c>
      <c r="I11" s="55">
        <v>6.2100000000000002E-2</v>
      </c>
      <c r="J11" s="55">
        <v>5.6399999999999999E-2</v>
      </c>
      <c r="K11" s="55">
        <v>4.2799999999999998E-2</v>
      </c>
      <c r="L11" s="55">
        <v>5.91E-2</v>
      </c>
      <c r="M11" s="55"/>
      <c r="N11" s="55">
        <v>0.1003</v>
      </c>
    </row>
    <row r="12" spans="1:15">
      <c r="A12" s="67">
        <v>43404</v>
      </c>
      <c r="B12" s="54">
        <v>3872</v>
      </c>
      <c r="C12" s="55">
        <v>4.0500000000000001E-2</v>
      </c>
      <c r="D12" s="17">
        <v>166.5</v>
      </c>
      <c r="E12" s="56">
        <v>183.6</v>
      </c>
      <c r="F12" s="56">
        <v>126.1</v>
      </c>
      <c r="G12" s="55">
        <v>5.7500000000000002E-2</v>
      </c>
      <c r="H12" s="55">
        <v>4.5900000000000003E-2</v>
      </c>
      <c r="I12" s="55">
        <v>5.4800000000000001E-2</v>
      </c>
      <c r="J12" s="55">
        <v>4.9700000000000001E-2</v>
      </c>
      <c r="K12" s="55">
        <v>3.7699999999999997E-2</v>
      </c>
      <c r="L12" s="55">
        <v>5.2299999999999999E-2</v>
      </c>
      <c r="M12" s="55"/>
      <c r="N12" s="55">
        <v>9.5299999999999996E-2</v>
      </c>
    </row>
    <row r="13" spans="1:15">
      <c r="A13" s="67">
        <v>43434</v>
      </c>
      <c r="B13" s="54">
        <v>4080</v>
      </c>
      <c r="C13" s="55">
        <v>3.61E-2</v>
      </c>
      <c r="D13" s="17">
        <v>166.5</v>
      </c>
      <c r="E13" s="56">
        <v>183.6</v>
      </c>
      <c r="F13" s="56">
        <v>126.1</v>
      </c>
      <c r="G13" s="55">
        <v>5.6599999999999998E-2</v>
      </c>
      <c r="H13" s="55">
        <v>4.5499999999999999E-2</v>
      </c>
      <c r="I13" s="55">
        <v>5.2600000000000001E-2</v>
      </c>
      <c r="J13" s="55">
        <v>4.7800000000000002E-2</v>
      </c>
      <c r="K13" s="55">
        <v>3.6200000000000003E-2</v>
      </c>
      <c r="L13" s="55">
        <v>5.0200000000000002E-2</v>
      </c>
      <c r="M13" s="55"/>
      <c r="N13" s="55">
        <v>8.8700000000000001E-2</v>
      </c>
    </row>
    <row r="14" spans="1:15">
      <c r="A14" s="67">
        <v>43465</v>
      </c>
      <c r="B14" s="54">
        <v>3840</v>
      </c>
      <c r="C14" s="55">
        <v>3.8800000000000001E-2</v>
      </c>
      <c r="D14" s="17">
        <v>179.21</v>
      </c>
      <c r="E14" s="56">
        <v>181.66</v>
      </c>
      <c r="F14" s="56">
        <v>147.57</v>
      </c>
      <c r="G14" s="55">
        <v>6.4100000000000004E-2</v>
      </c>
      <c r="H14" s="55">
        <v>5.11E-2</v>
      </c>
      <c r="I14" s="55">
        <v>5.9400000000000001E-2</v>
      </c>
      <c r="J14" s="55">
        <v>5.8500000000000003E-2</v>
      </c>
      <c r="K14" s="55">
        <v>4.8300000000000003E-2</v>
      </c>
      <c r="L14" s="55">
        <v>5.6800000000000003E-2</v>
      </c>
      <c r="M14" s="55"/>
      <c r="N14" s="55">
        <v>9.8199999999999996E-2</v>
      </c>
    </row>
    <row r="15" spans="1:15" s="33" customFormat="1">
      <c r="A15" s="69">
        <v>43496</v>
      </c>
      <c r="B15" s="66">
        <v>4077</v>
      </c>
      <c r="C15" s="16">
        <v>3.5200000000000002E-2</v>
      </c>
      <c r="D15" s="1">
        <v>179.21</v>
      </c>
      <c r="E15" s="2">
        <v>181.66</v>
      </c>
      <c r="F15" s="2">
        <v>147.57</v>
      </c>
      <c r="G15" s="16">
        <v>5.9200000000000003E-2</v>
      </c>
      <c r="H15" s="16">
        <v>4.8899999999999999E-2</v>
      </c>
      <c r="I15" s="16">
        <v>5.5399999999999998E-2</v>
      </c>
      <c r="J15" s="16">
        <v>5.4600000000000003E-2</v>
      </c>
      <c r="K15" s="16">
        <v>4.4999999999999998E-2</v>
      </c>
      <c r="L15" s="16">
        <v>5.3100000000000001E-2</v>
      </c>
      <c r="M15" s="16"/>
      <c r="N15" s="16" t="e">
        <v>#REF!</v>
      </c>
      <c r="O15" s="33" t="s">
        <v>35</v>
      </c>
    </row>
    <row r="16" spans="1:15" s="33" customFormat="1">
      <c r="A16" s="69">
        <v>43524</v>
      </c>
      <c r="B16" s="66">
        <v>3970</v>
      </c>
      <c r="C16" s="16">
        <v>3.9199999999999999E-2</v>
      </c>
      <c r="D16" s="1">
        <v>179.21</v>
      </c>
      <c r="E16" s="2">
        <v>181.66</v>
      </c>
      <c r="F16" s="2">
        <v>147.57</v>
      </c>
      <c r="G16" s="16">
        <v>5.74E-2</v>
      </c>
      <c r="H16" s="16">
        <v>4.7800000000000002E-2</v>
      </c>
      <c r="I16" s="16">
        <v>5.5800000000000002E-2</v>
      </c>
      <c r="J16" s="16">
        <v>5.5E-2</v>
      </c>
      <c r="K16" s="16">
        <v>4.53E-2</v>
      </c>
      <c r="L16" s="16">
        <v>5.3400000000000003E-2</v>
      </c>
      <c r="M16" s="16"/>
      <c r="N16" s="16" t="e">
        <v>#REF!</v>
      </c>
    </row>
    <row r="17" spans="1:15" s="33" customFormat="1">
      <c r="A17" s="69">
        <v>43555</v>
      </c>
      <c r="B17" s="66">
        <v>4109</v>
      </c>
      <c r="C17" s="16">
        <v>3.4700000000000002E-2</v>
      </c>
      <c r="D17" s="1">
        <v>187.83</v>
      </c>
      <c r="E17" s="2">
        <v>176.45</v>
      </c>
      <c r="F17" s="2">
        <v>152.69999999999999</v>
      </c>
      <c r="G17" s="16">
        <v>5.7299999999999997E-2</v>
      </c>
      <c r="H17" s="16">
        <v>4.8800000000000003E-2</v>
      </c>
      <c r="I17" s="16">
        <v>5.4399999999999997E-2</v>
      </c>
      <c r="J17" s="16">
        <v>5.7200000000000001E-2</v>
      </c>
      <c r="K17" s="16">
        <v>4.6399999999999997E-2</v>
      </c>
      <c r="L17" s="16">
        <v>5.1900000000000002E-2</v>
      </c>
      <c r="M17" s="16"/>
      <c r="N17" s="16" t="e">
        <v>#REF!</v>
      </c>
    </row>
    <row r="18" spans="1:15" s="33" customFormat="1">
      <c r="A18" s="69">
        <v>43585</v>
      </c>
      <c r="B18" s="66">
        <v>4169</v>
      </c>
      <c r="C18" s="16">
        <v>3.4200000000000001E-2</v>
      </c>
      <c r="D18" s="1">
        <v>187.83</v>
      </c>
      <c r="E18" s="2">
        <v>176.45</v>
      </c>
      <c r="F18" s="64">
        <v>152.69999999999999</v>
      </c>
      <c r="G18" s="16">
        <v>5.4199999999999998E-2</v>
      </c>
      <c r="H18" s="16">
        <v>4.7699999999999999E-2</v>
      </c>
      <c r="I18" s="16">
        <v>5.2999999999999999E-2</v>
      </c>
      <c r="J18" s="16">
        <v>5.57E-2</v>
      </c>
      <c r="K18" s="16">
        <v>4.5199999999999997E-2</v>
      </c>
      <c r="L18" s="16">
        <v>5.0900000000000001E-2</v>
      </c>
      <c r="M18" s="16"/>
      <c r="N18" s="16" t="e">
        <v>#REF!</v>
      </c>
      <c r="O18" s="33" t="s">
        <v>35</v>
      </c>
    </row>
    <row r="19" spans="1:15" s="33" customFormat="1">
      <c r="A19" s="69">
        <v>43616</v>
      </c>
      <c r="B19" s="66">
        <v>4180</v>
      </c>
      <c r="C19" s="16">
        <v>3.6400000000000002E-2</v>
      </c>
      <c r="D19" s="1">
        <v>187.83</v>
      </c>
      <c r="E19" s="2">
        <v>176.45</v>
      </c>
      <c r="F19" s="2">
        <v>152.69999999999999</v>
      </c>
      <c r="G19" s="16">
        <v>5.4300000000000001E-2</v>
      </c>
      <c r="H19" s="16">
        <v>4.65E-2</v>
      </c>
      <c r="I19" s="16">
        <v>5.2499999999999998E-2</v>
      </c>
      <c r="J19" s="16">
        <v>5.5199999999999999E-2</v>
      </c>
      <c r="K19" s="16">
        <v>4.48E-2</v>
      </c>
      <c r="L19" s="16">
        <v>5.0299999999999997E-2</v>
      </c>
      <c r="M19" s="16"/>
      <c r="N19" s="16" t="e">
        <v>#REF!</v>
      </c>
      <c r="O19" s="33" t="s">
        <v>35</v>
      </c>
    </row>
    <row r="20" spans="1:15" s="33" customFormat="1">
      <c r="A20" s="69">
        <v>43646</v>
      </c>
      <c r="B20" s="66">
        <v>4450</v>
      </c>
      <c r="C20" s="16">
        <v>3.8100000000000002E-2</v>
      </c>
      <c r="D20" s="1">
        <v>203.42</v>
      </c>
      <c r="E20" s="2">
        <v>171.87</v>
      </c>
      <c r="F20" s="2">
        <v>152.36000000000001</v>
      </c>
      <c r="G20" s="16">
        <v>7.0800000000000002E-2</v>
      </c>
      <c r="H20" s="16">
        <v>4.5900000000000003E-2</v>
      </c>
      <c r="I20" s="16">
        <v>0.05</v>
      </c>
      <c r="J20" s="16">
        <v>5.8999999999999997E-2</v>
      </c>
      <c r="K20" s="16">
        <v>4.4400000000000002E-2</v>
      </c>
      <c r="L20" s="16">
        <v>4.7800000000000002E-2</v>
      </c>
      <c r="M20" s="16"/>
      <c r="N20" s="16">
        <v>8.0500000000000002E-2</v>
      </c>
    </row>
    <row r="21" spans="1:15">
      <c r="A21" s="69">
        <v>43677</v>
      </c>
      <c r="B21" s="66">
        <v>4589</v>
      </c>
      <c r="C21" s="16">
        <v>3.9699999999999999E-2</v>
      </c>
      <c r="D21" s="1">
        <v>203.42</v>
      </c>
      <c r="E21" s="2">
        <v>171.87</v>
      </c>
      <c r="F21" s="2">
        <v>152.36000000000001</v>
      </c>
      <c r="G21" s="16">
        <v>7.1099999999999997E-2</v>
      </c>
      <c r="H21" s="16">
        <v>4.3799999999999999E-2</v>
      </c>
      <c r="I21" s="16">
        <v>4.8300000000000003E-2</v>
      </c>
      <c r="J21" s="16">
        <v>5.7000000000000002E-2</v>
      </c>
      <c r="K21" s="16">
        <v>4.2900000000000001E-2</v>
      </c>
      <c r="L21" s="16">
        <v>4.6199999999999998E-2</v>
      </c>
      <c r="M21" s="16"/>
      <c r="N21" s="16">
        <f>[2]!Table167[[#This Row],[ERP (T12m)]]+[2]!Table167[[#This Row],[T.Bond Rate]]</f>
        <v>7.9899999999999999E-2</v>
      </c>
      <c r="O2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3"/>
  <sheetViews>
    <sheetView workbookViewId="0">
      <selection activeCell="D34" sqref="D34"/>
    </sheetView>
  </sheetViews>
  <sheetFormatPr defaultColWidth="11.07421875" defaultRowHeight="13.5"/>
  <cols>
    <col min="2" max="2" width="23.69140625" bestFit="1" customWidth="1"/>
    <col min="3" max="3" width="17.15234375" style="1" bestFit="1" customWidth="1"/>
    <col min="4" max="4" width="12.3046875" style="1" bestFit="1" customWidth="1"/>
    <col min="5" max="5" width="10.69140625" style="1" bestFit="1" customWidth="1"/>
  </cols>
  <sheetData>
    <row r="1" spans="2:10" ht="14" thickBot="1"/>
    <row r="2" spans="2:10">
      <c r="B2" s="7"/>
      <c r="C2" s="20" t="e">
        <f>#REF!</f>
        <v>#REF!</v>
      </c>
      <c r="D2" s="20">
        <f>D8</f>
        <v>41213</v>
      </c>
      <c r="E2" s="14">
        <v>41912</v>
      </c>
      <c r="F2" s="14">
        <v>41639</v>
      </c>
      <c r="G2" s="14">
        <v>41213</v>
      </c>
      <c r="H2" s="8" t="s">
        <v>21</v>
      </c>
    </row>
    <row r="3" spans="2:10">
      <c r="B3" s="19" t="s">
        <v>26</v>
      </c>
      <c r="C3" s="22" t="e">
        <f>#REF!</f>
        <v>#REF!</v>
      </c>
      <c r="D3" s="22">
        <f t="shared" ref="D3" si="0">D9</f>
        <v>2126</v>
      </c>
      <c r="E3" s="22" t="e">
        <f>#REF!</f>
        <v>#REF!</v>
      </c>
      <c r="F3" s="22" t="e">
        <f>#REF!</f>
        <v>#REF!</v>
      </c>
      <c r="G3" s="22">
        <f>H9</f>
        <v>0</v>
      </c>
      <c r="H3" s="21"/>
    </row>
    <row r="4" spans="2:10">
      <c r="B4" s="9" t="s">
        <v>18</v>
      </c>
      <c r="C4" s="23" t="e">
        <f>#REF!</f>
        <v>#REF!</v>
      </c>
      <c r="D4" s="23">
        <f>D12</f>
        <v>1.84E-2</v>
      </c>
      <c r="E4" s="4">
        <f>'Since Nov 2016'!C37</f>
        <v>3.0700000000000002E-2</v>
      </c>
      <c r="F4" s="4">
        <f>'Since Nov 2016'!C28</f>
        <v>2.41E-2</v>
      </c>
      <c r="G4" s="4">
        <f>'Since Nov 2016'!C14</f>
        <v>1.84E-2</v>
      </c>
      <c r="H4" s="10">
        <f>E4-G4</f>
        <v>1.2300000000000002E-2</v>
      </c>
    </row>
    <row r="5" spans="2:10">
      <c r="B5" s="9" t="s">
        <v>19</v>
      </c>
      <c r="C5" s="23" t="e">
        <f>#REF!</f>
        <v>#REF!</v>
      </c>
      <c r="D5" s="23">
        <f>D13</f>
        <v>6.2600000000000003E-2</v>
      </c>
      <c r="E5" s="4">
        <f>'Since Nov 2016'!I37</f>
        <v>5.3800000000000001E-2</v>
      </c>
      <c r="F5" s="4">
        <f>'Since Nov 2016'!I28</f>
        <v>5.0799999999999998E-2</v>
      </c>
      <c r="G5" s="4">
        <f>'Since Nov 2016'!I14</f>
        <v>6.2600000000000003E-2</v>
      </c>
      <c r="H5" s="10">
        <f>E5-G5</f>
        <v>-8.8000000000000023E-3</v>
      </c>
    </row>
    <row r="6" spans="2:10" ht="14" thickBot="1">
      <c r="B6" s="11" t="s">
        <v>20</v>
      </c>
      <c r="C6" s="24" t="e">
        <f>C4+C5</f>
        <v>#REF!</v>
      </c>
      <c r="D6" s="24">
        <f>D4+D5</f>
        <v>8.1000000000000003E-2</v>
      </c>
      <c r="E6" s="12">
        <f>E4+E5</f>
        <v>8.4500000000000006E-2</v>
      </c>
      <c r="F6" s="12">
        <f>F4+F5</f>
        <v>7.4899999999999994E-2</v>
      </c>
      <c r="G6" s="12">
        <f>G4+G5</f>
        <v>8.1000000000000003E-2</v>
      </c>
      <c r="H6" s="13">
        <f>E6-G6</f>
        <v>3.5000000000000031E-3</v>
      </c>
    </row>
    <row r="7" spans="2:10" ht="14" thickBot="1">
      <c r="C7" s="15"/>
      <c r="D7" s="15"/>
      <c r="E7" s="16"/>
    </row>
    <row r="8" spans="2:10" ht="41" thickBot="1">
      <c r="B8" s="38"/>
      <c r="C8" s="41">
        <v>39386</v>
      </c>
      <c r="D8" s="42">
        <v>41213</v>
      </c>
      <c r="E8" s="45">
        <v>43039</v>
      </c>
      <c r="F8" s="36" t="s">
        <v>29</v>
      </c>
      <c r="G8" s="37" t="s">
        <v>30</v>
      </c>
      <c r="J8" s="18"/>
    </row>
    <row r="9" spans="2:10">
      <c r="B9" s="25" t="s">
        <v>26</v>
      </c>
      <c r="C9" s="39">
        <f>'Historical ERP'!B36</f>
        <v>1321</v>
      </c>
      <c r="D9" s="40">
        <f>'Historical ERP'!B100</f>
        <v>2126</v>
      </c>
      <c r="E9" s="43">
        <f>'Historical ERP'!B160</f>
        <v>4605</v>
      </c>
      <c r="F9" s="35">
        <f>E9/C9-1</f>
        <v>2.4859954579863741</v>
      </c>
      <c r="G9" s="35">
        <f>E9/D9-1</f>
        <v>1.1660395108184383</v>
      </c>
    </row>
    <row r="10" spans="2:10">
      <c r="B10" s="25" t="s">
        <v>28</v>
      </c>
      <c r="C10" s="28">
        <v>72.430000000000007</v>
      </c>
      <c r="D10" s="28">
        <v>98.98</v>
      </c>
      <c r="E10" s="44">
        <v>175.22</v>
      </c>
      <c r="F10" s="34">
        <f>E10/C10-1</f>
        <v>1.4191633301118318</v>
      </c>
      <c r="G10" s="34">
        <f>E10/D10-1</f>
        <v>0.7702566174984844</v>
      </c>
    </row>
    <row r="11" spans="2:10">
      <c r="B11" s="26" t="s">
        <v>22</v>
      </c>
      <c r="C11" s="5">
        <f>'Historical ERP'!E40</f>
        <v>68.650000000000006</v>
      </c>
      <c r="D11" s="5">
        <f>'Historical ERP'!E100</f>
        <v>114.73</v>
      </c>
      <c r="E11" s="31">
        <v>129.76</v>
      </c>
      <c r="F11" s="34">
        <f>E11/C11-1</f>
        <v>0.89016751638747249</v>
      </c>
      <c r="G11" s="34">
        <f>E11/D11-1</f>
        <v>0.13100322496295647</v>
      </c>
    </row>
    <row r="12" spans="2:10">
      <c r="B12" s="26" t="s">
        <v>24</v>
      </c>
      <c r="C12" s="4">
        <f>'Historical ERP'!C40</f>
        <v>2.0500000000000001E-2</v>
      </c>
      <c r="D12" s="4">
        <f>'Historical ERP'!C100</f>
        <v>1.84E-2</v>
      </c>
      <c r="E12" s="30">
        <v>1.5599999999999999E-2</v>
      </c>
    </row>
    <row r="13" spans="2:10">
      <c r="B13" s="25" t="s">
        <v>25</v>
      </c>
      <c r="C13" s="27">
        <f>'Historical ERP'!I40</f>
        <v>6.4899999999999999E-2</v>
      </c>
      <c r="D13" s="4">
        <f>'Historical ERP'!I100</f>
        <v>6.2600000000000003E-2</v>
      </c>
      <c r="E13" s="30">
        <v>4.6199999999999998E-2</v>
      </c>
    </row>
    <row r="14" spans="2:10">
      <c r="B14" s="25" t="s">
        <v>36</v>
      </c>
      <c r="C14" s="27">
        <f>C12+C13</f>
        <v>8.5400000000000004E-2</v>
      </c>
      <c r="D14" s="27">
        <f t="shared" ref="D14:E14" si="1">D12+D13</f>
        <v>8.1000000000000003E-2</v>
      </c>
      <c r="E14" s="46">
        <f t="shared" si="1"/>
        <v>6.1799999999999994E-2</v>
      </c>
    </row>
    <row r="15" spans="2:10">
      <c r="B15" s="25" t="s">
        <v>27</v>
      </c>
      <c r="C15" s="3">
        <f>C11/C9</f>
        <v>5.1968205904617717E-2</v>
      </c>
      <c r="D15" s="3">
        <f>D11/D9</f>
        <v>5.3965192850423331E-2</v>
      </c>
      <c r="E15" s="34">
        <f>E11/E9</f>
        <v>2.8178067318132462E-2</v>
      </c>
    </row>
    <row r="23" spans="4:4">
      <c r="D23" s="17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Historical ERP</vt:lpstr>
      <vt:lpstr>Since Nov 2016</vt:lpstr>
      <vt:lpstr>Just 2022</vt:lpstr>
      <vt:lpstr>Comparative Numbers</vt:lpstr>
      <vt:lpstr>ERPsinceNov16Chart</vt:lpstr>
      <vt:lpstr>Just2022ERP</vt:lpstr>
      <vt:lpstr>ERPin2022 &amp; 2023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SHIVAM S - 190909050</cp:lastModifiedBy>
  <dcterms:created xsi:type="dcterms:W3CDTF">2009-10-16T17:37:56Z</dcterms:created>
  <dcterms:modified xsi:type="dcterms:W3CDTF">2023-09-28T11:43:05Z</dcterms:modified>
</cp:coreProperties>
</file>