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10\"/>
    </mc:Choice>
  </mc:AlternateContent>
  <xr:revisionPtr revIDLastSave="0" documentId="13_ncr:1_{71203A48-344B-424C-8BF2-86F2E6D7D7FC}" xr6:coauthVersionLast="41" xr6:coauthVersionMax="41" xr10:uidLastSave="{00000000-0000-0000-0000-000000000000}"/>
  <bookViews>
    <workbookView xWindow="-103" yWindow="-103" windowWidth="22149" windowHeight="12549" xr2:uid="{42E94F38-8524-4B90-9BCC-D907E8A22E14}"/>
  </bookViews>
  <sheets>
    <sheet name="CELL-INFO" sheetId="2" r:id="rId1"/>
    <sheet name="IS Functions" sheetId="3" r:id="rId2"/>
    <sheet name="IFERROR" sheetId="4" r:id="rId3"/>
    <sheet name="ISFORMULA" sheetId="5" r:id="rId4"/>
    <sheet name="Sheet1" sheetId="1" r:id="rId5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C8" i="4"/>
  <c r="D8" i="4"/>
  <c r="E8" i="4"/>
  <c r="F8" i="4"/>
  <c r="G8" i="4"/>
  <c r="C9" i="4"/>
  <c r="D9" i="4"/>
  <c r="G9" i="4"/>
  <c r="F7" i="4"/>
  <c r="G7" i="4"/>
  <c r="D7" i="4"/>
  <c r="E7" i="4"/>
  <c r="C7" i="4"/>
  <c r="K2" i="4" l="1"/>
  <c r="F13" i="5"/>
  <c r="J4" i="5" l="1"/>
  <c r="J8" i="5"/>
  <c r="J10" i="5"/>
  <c r="J11" i="5"/>
  <c r="J12" i="5"/>
  <c r="J13" i="5"/>
  <c r="J14" i="5"/>
  <c r="J15" i="5"/>
  <c r="J16" i="5"/>
  <c r="J3" i="5"/>
  <c r="I3" i="5"/>
  <c r="I4" i="5"/>
  <c r="I8" i="5"/>
  <c r="I10" i="5"/>
  <c r="I11" i="5"/>
  <c r="I12" i="5"/>
  <c r="I13" i="5"/>
  <c r="I14" i="5"/>
  <c r="I15" i="5"/>
  <c r="I16" i="5"/>
  <c r="I2" i="5"/>
  <c r="E36" i="5"/>
  <c r="B36" i="5"/>
  <c r="G36" i="5" s="1"/>
  <c r="E31" i="5"/>
  <c r="B31" i="5"/>
  <c r="G31" i="5" s="1"/>
  <c r="G37" i="5" s="1"/>
  <c r="E25" i="5"/>
  <c r="B25" i="5"/>
  <c r="G25" i="5" s="1"/>
  <c r="L23" i="5"/>
  <c r="E19" i="5"/>
  <c r="B19" i="5"/>
  <c r="G19" i="5" s="1"/>
  <c r="G26" i="5" s="1"/>
  <c r="L10" i="5"/>
  <c r="L12" i="5" s="1"/>
  <c r="B10" i="5"/>
  <c r="L9" i="5"/>
  <c r="L11" i="5" s="1"/>
  <c r="F9" i="5"/>
  <c r="F10" i="5" s="1"/>
  <c r="B7" i="5"/>
  <c r="B13" i="5" s="1"/>
  <c r="M6" i="5"/>
  <c r="E5" i="5"/>
  <c r="E6" i="5" s="1"/>
  <c r="M3" i="5"/>
  <c r="K26" i="5" l="1"/>
  <c r="L26" i="5" s="1"/>
  <c r="L19" i="5"/>
  <c r="L20" i="5" s="1"/>
  <c r="G5" i="5"/>
  <c r="G7" i="5"/>
  <c r="L24" i="5" l="1"/>
  <c r="G14" i="4" l="1"/>
  <c r="B14" i="4"/>
  <c r="C13" i="4"/>
  <c r="B13" i="4"/>
  <c r="G12" i="4"/>
  <c r="F12" i="4"/>
  <c r="E12" i="4"/>
  <c r="D12" i="4"/>
  <c r="C12" i="4"/>
  <c r="B12" i="4"/>
  <c r="I8" i="4"/>
  <c r="I7" i="4"/>
  <c r="B5" i="4"/>
  <c r="C5" i="4" s="1"/>
  <c r="G4" i="4"/>
  <c r="F4" i="4"/>
  <c r="F13" i="4" s="1"/>
  <c r="E4" i="4"/>
  <c r="D4" i="4"/>
  <c r="D14" i="4" s="1"/>
  <c r="C4" i="4"/>
  <c r="C14" i="4" s="1"/>
  <c r="B4" i="4"/>
  <c r="I3" i="4"/>
  <c r="H3" i="4"/>
  <c r="H12" i="4" s="1"/>
  <c r="I2" i="4"/>
  <c r="H2" i="4"/>
  <c r="E14" i="4" l="1"/>
  <c r="E9" i="4"/>
  <c r="F14" i="4"/>
  <c r="H4" i="4"/>
  <c r="H14" i="4" s="1"/>
  <c r="I4" i="4"/>
  <c r="I9" i="4"/>
  <c r="E13" i="4"/>
  <c r="D13" i="4"/>
  <c r="G13" i="4"/>
  <c r="D5" i="4"/>
  <c r="E5" i="4" s="1"/>
  <c r="F5" i="4" s="1"/>
  <c r="G5" i="4" s="1"/>
  <c r="H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7" authorId="0" shapeId="0" xr:uid="{4A7D42AD-6D79-42C8-9768-DC5655727E7F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This unusual formula uses the fifth root of the relationship between the first and last months to get an average because there are five change periods.</t>
        </r>
      </text>
    </comment>
  </commentList>
</comments>
</file>

<file path=xl/sharedStrings.xml><?xml version="1.0" encoding="utf-8"?>
<sst xmlns="http://schemas.openxmlformats.org/spreadsheetml/2006/main" count="169" uniqueCount="115">
  <si>
    <t>address</t>
  </si>
  <si>
    <t>col</t>
  </si>
  <si>
    <t>color</t>
  </si>
  <si>
    <t>contents</t>
  </si>
  <si>
    <t>filename</t>
  </si>
  <si>
    <t>format</t>
  </si>
  <si>
    <t>parentheses</t>
  </si>
  <si>
    <t>prefix</t>
  </si>
  <si>
    <t>protect</t>
  </si>
  <si>
    <t>row</t>
  </si>
  <si>
    <t>type</t>
  </si>
  <si>
    <t>width</t>
  </si>
  <si>
    <t>INFO</t>
  </si>
  <si>
    <t>DIRECTORY</t>
  </si>
  <si>
    <t>NUMFILE</t>
  </si>
  <si>
    <t>ORIGIN</t>
  </si>
  <si>
    <t>OSVERSION</t>
  </si>
  <si>
    <t>RECALC</t>
  </si>
  <si>
    <t>RELEASE</t>
  </si>
  <si>
    <t>SYSTEM</t>
  </si>
  <si>
    <t>ISTEXT</t>
  </si>
  <si>
    <t>ISNUMBER</t>
  </si>
  <si>
    <t>ISNONTEXT</t>
  </si>
  <si>
    <t>Score</t>
  </si>
  <si>
    <t>Adjusted Score</t>
  </si>
  <si>
    <t>29O2</t>
  </si>
  <si>
    <t>34OI</t>
  </si>
  <si>
    <t>25I6</t>
  </si>
  <si>
    <t>26lO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</si>
  <si>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</si>
  <si>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</si>
  <si>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</si>
  <si>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</si>
  <si>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</si>
  <si>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</si>
  <si>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</si>
  <si>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</si>
  <si>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</si>
  <si>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</si>
  <si>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</si>
  <si>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</si>
  <si>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% Sales Change</t>
  </si>
  <si>
    <t>% Expenses Change</t>
  </si>
  <si>
    <t>% Profits Change</t>
  </si>
  <si>
    <t>Sales:Expenses</t>
  </si>
  <si>
    <t>Sales:Profits</t>
  </si>
  <si>
    <t>Expenses:Profits</t>
  </si>
  <si>
    <t>Weight / M ?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</si>
  <si>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</si>
  <si>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</si>
  <si>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</si>
  <si>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</si>
  <si>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</si>
  <si>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</si>
  <si>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</si>
  <si>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</si>
  <si>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</si>
  <si>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</si>
  <si>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</si>
  <si>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</t>
  </si>
  <si>
    <t>Per pound price</t>
  </si>
  <si>
    <t>Freight ?</t>
  </si>
  <si>
    <t>Cntr cost</t>
  </si>
  <si>
    <t>Freight =</t>
  </si>
  <si>
    <t>Per unit freight cost</t>
  </si>
  <si>
    <t>inches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</si>
  <si>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</si>
  <si>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</si>
  <si>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</si>
  <si>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</si>
  <si>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</si>
  <si>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</si>
  <si>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</si>
  <si>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</si>
  <si>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</si>
  <si>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</si>
  <si>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</si>
  <si>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</si>
  <si>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</si>
  <si>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</si>
  <si>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</si>
  <si>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</si>
  <si>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</si>
  <si>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</si>
  <si>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</si>
  <si>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</si>
  <si>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</si>
  <si>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</si>
  <si>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</si>
  <si>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</si>
  <si>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</si>
  <si>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</si>
  <si>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</si>
  <si>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</si>
  <si>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</si>
  <si>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</si>
  <si>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</si>
  <si>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</si>
  <si>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</si>
  <si>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</si>
  <si>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</si>
  <si>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</si>
  <si>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</si>
  <si>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</si>
  <si>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</si>
  <si>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</si>
  <si>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TOTAL</t>
  </si>
  <si>
    <t>Weight E</t>
  </si>
  <si>
    <t>Weight F</t>
  </si>
  <si>
    <t>(E+F)</t>
  </si>
  <si>
    <t>Weight G</t>
  </si>
  <si>
    <t>Weight H</t>
  </si>
  <si>
    <t>(G+H)</t>
  </si>
  <si>
    <t xml:space="preserve"> </t>
  </si>
  <si>
    <t>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</si>
</sst>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%"/>
    <numFmt numFmtId="166" formatCode="0.0%;[Red]\-0.0%"/>
    <numFmt numFmtId="167" formatCode="_(* #,##0.0_);_(* \(#,##0.0\);_(* &quot;-&quot;??_);_(@_)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&quot;$&quot;* #,##0.000_);_(&quot;$&quot;* \(#,##0.000\);_(&quot;$&quot;* &quot;-&quot;??_);_(@_)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#,##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164" fontId="2" fillId="0" borderId="0" xfId="3" applyNumberFormat="1" applyFont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ont="1"/>
    <xf numFmtId="44" fontId="2" fillId="0" borderId="0" xfId="2" applyFont="1"/>
    <xf numFmtId="43" fontId="2" fillId="0" borderId="0" xfId="3" applyFont="1"/>
    <xf numFmtId="40" fontId="2" fillId="0" borderId="0" xfId="1" applyNumberFormat="1" applyFont="1"/>
    <xf numFmtId="165" fontId="2" fillId="0" borderId="0" xfId="4" applyNumberFormat="1" applyFont="1"/>
    <xf numFmtId="166" fontId="2" fillId="0" borderId="0" xfId="1" applyNumberFormat="1" applyFont="1"/>
    <xf numFmtId="167" fontId="2" fillId="0" borderId="0" xfId="3" applyNumberFormat="1" applyFont="1"/>
    <xf numFmtId="0" fontId="6" fillId="0" borderId="0" xfId="1" applyFont="1" applyAlignment="1">
      <alignment vertical="top"/>
    </xf>
    <xf numFmtId="0" fontId="6" fillId="0" borderId="0" xfId="1" applyFont="1" applyAlignment="1">
      <alignment horizontal="center" vertical="top"/>
    </xf>
    <xf numFmtId="168" fontId="6" fillId="0" borderId="0" xfId="2" applyNumberFormat="1" applyFont="1" applyAlignment="1">
      <alignment vertical="top"/>
    </xf>
    <xf numFmtId="169" fontId="6" fillId="0" borderId="0" xfId="1" applyNumberFormat="1" applyFont="1" applyAlignment="1">
      <alignment horizontal="center" vertical="top"/>
    </xf>
    <xf numFmtId="0" fontId="6" fillId="0" borderId="0" xfId="1" applyFont="1"/>
    <xf numFmtId="0" fontId="6" fillId="0" borderId="0" xfId="1" applyFont="1" applyAlignment="1">
      <alignment horizontal="center"/>
    </xf>
    <xf numFmtId="168" fontId="6" fillId="0" borderId="0" xfId="1" applyNumberFormat="1" applyFont="1"/>
    <xf numFmtId="169" fontId="6" fillId="0" borderId="0" xfId="2" applyNumberFormat="1" applyFont="1"/>
    <xf numFmtId="170" fontId="6" fillId="0" borderId="0" xfId="2" applyNumberFormat="1" applyFont="1"/>
    <xf numFmtId="2" fontId="6" fillId="0" borderId="1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170" fontId="6" fillId="0" borderId="0" xfId="2" applyNumberFormat="1" applyFont="1" applyAlignment="1">
      <alignment horizontal="center"/>
    </xf>
    <xf numFmtId="0" fontId="6" fillId="0" borderId="0" xfId="1" applyFont="1" applyAlignment="1">
      <alignment horizontal="right"/>
    </xf>
    <xf numFmtId="168" fontId="6" fillId="0" borderId="0" xfId="2" applyNumberFormat="1" applyFont="1" applyAlignment="1">
      <alignment horizontal="center"/>
    </xf>
    <xf numFmtId="168" fontId="6" fillId="0" borderId="0" xfId="2" applyNumberFormat="1" applyFont="1" applyAlignment="1">
      <alignment horizontal="right"/>
    </xf>
    <xf numFmtId="170" fontId="6" fillId="0" borderId="0" xfId="1" applyNumberFormat="1" applyFont="1"/>
    <xf numFmtId="171" fontId="6" fillId="0" borderId="0" xfId="1" applyNumberFormat="1" applyFont="1" applyAlignment="1">
      <alignment horizontal="left"/>
    </xf>
    <xf numFmtId="172" fontId="6" fillId="0" borderId="0" xfId="3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172" fontId="6" fillId="0" borderId="0" xfId="3" applyNumberFormat="1" applyFont="1" applyAlignment="1">
      <alignment horizontal="right"/>
    </xf>
    <xf numFmtId="43" fontId="6" fillId="0" borderId="0" xfId="1" applyNumberFormat="1" applyFont="1" applyAlignment="1">
      <alignment horizontal="right"/>
    </xf>
    <xf numFmtId="43" fontId="6" fillId="0" borderId="0" xfId="3" applyFont="1" applyAlignment="1">
      <alignment horizontal="center"/>
    </xf>
    <xf numFmtId="43" fontId="6" fillId="0" borderId="0" xfId="1" applyNumberFormat="1" applyFont="1"/>
    <xf numFmtId="172" fontId="6" fillId="0" borderId="0" xfId="1" applyNumberFormat="1" applyFont="1"/>
    <xf numFmtId="0" fontId="6" fillId="0" borderId="0" xfId="1" applyFont="1" applyAlignment="1">
      <alignment horizontal="left"/>
    </xf>
    <xf numFmtId="168" fontId="6" fillId="0" borderId="0" xfId="2" applyNumberFormat="1" applyFont="1"/>
    <xf numFmtId="43" fontId="6" fillId="0" borderId="1" xfId="3" applyFont="1" applyBorder="1" applyAlignment="1">
      <alignment horizontal="left"/>
    </xf>
    <xf numFmtId="172" fontId="6" fillId="0" borderId="0" xfId="3" applyNumberFormat="1" applyFont="1" applyAlignment="1">
      <alignment horizontal="left"/>
    </xf>
    <xf numFmtId="172" fontId="6" fillId="0" borderId="0" xfId="3" applyNumberFormat="1" applyFont="1"/>
    <xf numFmtId="0" fontId="7" fillId="0" borderId="0" xfId="1" applyFont="1"/>
    <xf numFmtId="169" fontId="6" fillId="0" borderId="0" xfId="1" applyNumberFormat="1" applyFont="1"/>
    <xf numFmtId="0" fontId="6" fillId="0" borderId="2" xfId="1" applyFont="1" applyBorder="1"/>
    <xf numFmtId="0" fontId="6" fillId="0" borderId="3" xfId="1" applyFont="1" applyBorder="1" applyAlignment="1">
      <alignment horizontal="center"/>
    </xf>
    <xf numFmtId="0" fontId="6" fillId="0" borderId="3" xfId="1" applyFont="1" applyBorder="1"/>
    <xf numFmtId="0" fontId="6" fillId="0" borderId="4" xfId="1" applyFont="1" applyBorder="1"/>
    <xf numFmtId="0" fontId="6" fillId="0" borderId="5" xfId="1" applyFont="1" applyBorder="1"/>
    <xf numFmtId="173" fontId="6" fillId="0" borderId="0" xfId="3" applyNumberFormat="1" applyFont="1" applyAlignment="1">
      <alignment horizontal="right"/>
    </xf>
    <xf numFmtId="0" fontId="6" fillId="0" borderId="6" xfId="1" applyFont="1" applyBorder="1"/>
    <xf numFmtId="0" fontId="6" fillId="0" borderId="5" xfId="1" applyFont="1" applyBorder="1" applyAlignment="1">
      <alignment horizontal="left"/>
    </xf>
    <xf numFmtId="172" fontId="6" fillId="0" borderId="0" xfId="1" applyNumberFormat="1" applyFont="1" applyAlignment="1">
      <alignment horizontal="right"/>
    </xf>
    <xf numFmtId="0" fontId="6" fillId="0" borderId="7" xfId="1" applyFont="1" applyBorder="1" applyAlignment="1">
      <alignment horizontal="left"/>
    </xf>
    <xf numFmtId="0" fontId="6" fillId="0" borderId="8" xfId="1" applyFont="1" applyBorder="1" applyAlignment="1">
      <alignment horizontal="center"/>
    </xf>
    <xf numFmtId="172" fontId="6" fillId="0" borderId="8" xfId="1" applyNumberFormat="1" applyFont="1" applyBorder="1" applyAlignment="1">
      <alignment horizontal="right"/>
    </xf>
    <xf numFmtId="0" fontId="6" fillId="0" borderId="9" xfId="1" applyFont="1" applyBorder="1"/>
    <xf numFmtId="172" fontId="7" fillId="0" borderId="0" xfId="1" applyNumberFormat="1" applyFont="1"/>
    <xf numFmtId="0" fontId="7" fillId="0" borderId="0" xfId="1" applyFont="1" applyAlignment="1">
      <alignment horizontal="center"/>
    </xf>
    <xf numFmtId="172" fontId="7" fillId="0" borderId="10" xfId="1" applyNumberFormat="1" applyFont="1" applyBorder="1"/>
    <xf numFmtId="14" fontId="2" fillId="0" borderId="0" xfId="1" applyNumberFormat="1" applyFont="1" applyAlignment="1">
      <alignment horizontal="right"/>
    </xf>
    <xf numFmtId="43" fontId="2" fillId="0" borderId="0" xfId="5" applyFont="1" applyAlignment="1">
      <alignment horizontal="right"/>
    </xf>
    <xf numFmtId="44" fontId="2" fillId="0" borderId="0" xfId="6" applyFont="1" applyAlignment="1">
      <alignment horizontal="right"/>
    </xf>
    <xf numFmtId="174" fontId="2" fillId="0" borderId="0" xfId="1" applyNumberFormat="1" applyFont="1" applyAlignment="1">
      <alignment horizontal="right"/>
    </xf>
    <xf numFmtId="15" fontId="2" fillId="0" borderId="0" xfId="1" applyNumberFormat="1" applyFont="1" applyAlignment="1">
      <alignment horizontal="right"/>
    </xf>
    <xf numFmtId="8" fontId="2" fillId="0" borderId="0" xfId="6" applyNumberFormat="1" applyFont="1" applyAlignment="1">
      <alignment horizontal="right"/>
    </xf>
    <xf numFmtId="18" fontId="2" fillId="0" borderId="0" xfId="5" applyNumberFormat="1" applyFont="1" applyAlignment="1">
      <alignment horizontal="right"/>
    </xf>
    <xf numFmtId="4" fontId="2" fillId="0" borderId="0" xfId="5" applyNumberFormat="1" applyFont="1"/>
    <xf numFmtId="4" fontId="2" fillId="0" borderId="0" xfId="5" applyNumberFormat="1" applyFont="1" applyAlignment="1">
      <alignment horizontal="right"/>
    </xf>
  </cellXfs>
  <cellStyles count="7">
    <cellStyle name="Comma" xfId="5" builtinId="3"/>
    <cellStyle name="Comma 2" xfId="3" xr:uid="{48ADD6A3-6598-4657-A0ED-07A0858F5368}"/>
    <cellStyle name="Currency" xfId="6" builtinId="4"/>
    <cellStyle name="Currency 2" xfId="2" xr:uid="{710FCAAF-F24A-4B4D-860F-43D8ED452BE2}"/>
    <cellStyle name="Normal" xfId="0" builtinId="0"/>
    <cellStyle name="Normal 2" xfId="1" xr:uid="{A8D89877-80BB-4F17-8CFA-49AB67D4052F}"/>
    <cellStyle name="Percent 2" xfId="4" xr:uid="{7F98495D-5ABA-4C12-8F79-958523D1A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25500</xdr:rowOff>
    </xdr:from>
    <xdr:to>
      <xdr:col>16</xdr:col>
      <xdr:colOff>65315</xdr:colOff>
      <xdr:row>80</xdr:row>
      <xdr:rowOff>18236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4383B-739D-4D26-BEDE-8DE8E4C1B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62" t="30664" r="71843" b="43757"/>
        <a:stretch/>
      </xdr:blipFill>
      <xdr:spPr>
        <a:xfrm>
          <a:off x="10575471" y="5762271"/>
          <a:ext cx="4599215" cy="9245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54700</xdr:rowOff>
    </xdr:from>
    <xdr:to>
      <xdr:col>10</xdr:col>
      <xdr:colOff>883417</xdr:colOff>
      <xdr:row>23</xdr:row>
      <xdr:rowOff>154912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FD08A1-5A17-41E0-90C4-2F49248EB1B9}"/>
            </a:ext>
          </a:extLst>
        </xdr:cNvPr>
        <xdr:cNvSpPr txBox="1"/>
      </xdr:nvSpPr>
      <xdr:spPr>
        <a:xfrm>
          <a:off x="0" y="1896898"/>
          <a:ext cx="8042868" cy="2495069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en-US" sz="1100" b="1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Error-checking Functions</a:t>
          </a:r>
          <a:endParaRPr lang="en-US" sz="1100" b="1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ISERROR</a:t>
          </a: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checks for all error types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#N/A, #VALUE!, #REF!, #DIV/0!, #NUM!, #NAME?, or #NULL!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ISERR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checks for all error types 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xcept #N/A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IFERROR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>
              <a:effectLst/>
            </a:rPr>
            <a:t>eturns a value you specify if a formula evaluates to an error; otherwise, returns the result of the formula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(among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 capabilities), lets you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ignore error cells as you tabulate SUM, AVERAGE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etc. for ranges that contain these cells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Formula Errors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that a value is not available to a formula.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#VALUE!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formula variable is of the wrong type, i.e. text instead of value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#REF!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formula contains an invalid cell reference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#DIV/0!</a:t>
          </a:r>
          <a:r>
            <a:rPr lang="en-US"/>
            <a:t>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Attempted division by zero</a:t>
          </a:r>
          <a:r>
            <a:rPr lang="en-US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#NUM!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number, i.e. =SQRT(A1) when A1 is a negative number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#NAME?</a:t>
          </a:r>
          <a:r>
            <a:rPr lang="en-US"/>
            <a:t>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Unrecognized formula name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#NULL!</a:t>
          </a:r>
          <a:r>
            <a:rPr lang="en-US"/>
            <a:t>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reference to an intersection of two ranges that don't intersect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E13-61BE-4D2E-A79E-EBD793CD6C3C}">
  <sheetPr>
    <tabColor rgb="FF00FF00"/>
  </sheetPr>
  <dimension ref="A1:E21"/>
  <sheetViews>
    <sheetView tabSelected="1" zoomScale="130" zoomScaleNormal="130" workbookViewId="0"/>
  </sheetViews>
  <sheetFormatPr defaultColWidth="9.15234375" defaultRowHeight="14.6" x14ac:dyDescent="0.4"/>
  <cols>
    <col min="1" max="1" width="9.61328125" style="1" customWidth="1"/>
    <col min="2" max="2" width="18.84375" style="2" customWidth="1"/>
    <col min="3" max="3" width="64.53515625" style="2" bestFit="1" customWidth="1"/>
    <col min="4" max="4" width="20.53515625" style="2" bestFit="1" customWidth="1"/>
    <col min="5" max="5" width="11.53515625" style="2" customWidth="1"/>
    <col min="6" max="6" width="9.15234375" style="2"/>
    <col min="7" max="7" width="11.15234375" style="2" customWidth="1"/>
    <col min="8" max="8" width="9.15234375" style="2"/>
    <col min="9" max="9" width="12.69140625" style="2" customWidth="1"/>
    <col min="10" max="16384" width="9.15234375" style="2"/>
  </cols>
  <sheetData>
    <row r="1" spans="1:5" x14ac:dyDescent="0.4">
      <c r="A1" s="67">
        <v>567.79999999999995</v>
      </c>
      <c r="B1" s="2" t="s">
        <v>0</v>
      </c>
    </row>
    <row r="2" spans="1:5" x14ac:dyDescent="0.4">
      <c r="B2" s="2" t="s">
        <v>1</v>
      </c>
      <c r="E2" s="65">
        <v>0.20833333333333334</v>
      </c>
    </row>
    <row r="3" spans="1:5" x14ac:dyDescent="0.4">
      <c r="B3" s="2" t="s">
        <v>2</v>
      </c>
      <c r="E3" s="63">
        <v>43861</v>
      </c>
    </row>
    <row r="4" spans="1:5" x14ac:dyDescent="0.4">
      <c r="B4" s="2" t="s">
        <v>3</v>
      </c>
      <c r="E4" s="59">
        <v>43510</v>
      </c>
    </row>
    <row r="5" spans="1:5" x14ac:dyDescent="0.4">
      <c r="B5" s="2" t="s">
        <v>4</v>
      </c>
      <c r="E5" s="1">
        <v>23.4</v>
      </c>
    </row>
    <row r="6" spans="1:5" x14ac:dyDescent="0.4">
      <c r="A6" s="3"/>
      <c r="B6" s="2" t="s">
        <v>5</v>
      </c>
      <c r="E6" s="60">
        <v>3456.4</v>
      </c>
    </row>
    <row r="7" spans="1:5" x14ac:dyDescent="0.4">
      <c r="B7" s="2" t="s">
        <v>6</v>
      </c>
      <c r="E7" s="61">
        <v>23.4</v>
      </c>
    </row>
    <row r="8" spans="1:5" x14ac:dyDescent="0.4">
      <c r="B8" s="2" t="s">
        <v>7</v>
      </c>
      <c r="E8" s="62">
        <v>987.4</v>
      </c>
    </row>
    <row r="9" spans="1:5" x14ac:dyDescent="0.4">
      <c r="B9" s="2" t="s">
        <v>8</v>
      </c>
      <c r="E9" s="64">
        <v>23.4</v>
      </c>
    </row>
    <row r="10" spans="1:5" x14ac:dyDescent="0.4">
      <c r="B10" s="2" t="s">
        <v>9</v>
      </c>
      <c r="E10" s="66" t="s">
        <v>114</v>
      </c>
    </row>
    <row r="11" spans="1:5" x14ac:dyDescent="0.4">
      <c r="B11" s="2" t="s">
        <v>10</v>
      </c>
    </row>
    <row r="12" spans="1:5" x14ac:dyDescent="0.4">
      <c r="B12" s="2" t="s">
        <v>11</v>
      </c>
    </row>
    <row r="15" spans="1:5" x14ac:dyDescent="0.4">
      <c r="A15" s="1" t="s">
        <v>12</v>
      </c>
      <c r="B15" s="2" t="s">
        <v>13</v>
      </c>
    </row>
    <row r="16" spans="1:5" x14ac:dyDescent="0.4">
      <c r="A16" s="1" t="s">
        <v>12</v>
      </c>
      <c r="B16" s="2" t="s">
        <v>14</v>
      </c>
    </row>
    <row r="17" spans="1:2" x14ac:dyDescent="0.4">
      <c r="A17" s="1" t="s">
        <v>12</v>
      </c>
      <c r="B17" s="2" t="s">
        <v>15</v>
      </c>
    </row>
    <row r="18" spans="1:2" x14ac:dyDescent="0.4">
      <c r="A18" s="1" t="s">
        <v>12</v>
      </c>
      <c r="B18" s="2" t="s">
        <v>16</v>
      </c>
    </row>
    <row r="19" spans="1:2" x14ac:dyDescent="0.4">
      <c r="A19" s="1" t="s">
        <v>12</v>
      </c>
      <c r="B19" s="2" t="s">
        <v>17</v>
      </c>
    </row>
    <row r="20" spans="1:2" x14ac:dyDescent="0.4">
      <c r="A20" s="1" t="s">
        <v>12</v>
      </c>
      <c r="B20" s="2" t="s">
        <v>18</v>
      </c>
    </row>
    <row r="21" spans="1:2" x14ac:dyDescent="0.4">
      <c r="A21" s="1" t="s">
        <v>12</v>
      </c>
      <c r="B21" s="2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83B7-82B6-4192-A316-E2B4373D3F43}">
  <sheetPr>
    <tabColor rgb="FF00B0F0"/>
  </sheetPr>
  <dimension ref="A1:H13"/>
  <sheetViews>
    <sheetView zoomScale="175" zoomScaleNormal="175" workbookViewId="0"/>
  </sheetViews>
  <sheetFormatPr defaultColWidth="8.84375" defaultRowHeight="14.6" x14ac:dyDescent="0.4"/>
  <cols>
    <col min="1" max="1" width="14.23046875" style="1" customWidth="1"/>
    <col min="2" max="2" width="10.53515625" style="2" customWidth="1"/>
    <col min="3" max="3" width="12.84375" style="2" customWidth="1"/>
    <col min="4" max="4" width="14.23046875" style="2" customWidth="1"/>
    <col min="5" max="7" width="8.84375" style="2"/>
    <col min="8" max="8" width="12.84375" style="2" customWidth="1"/>
    <col min="9" max="16384" width="8.84375" style="2"/>
  </cols>
  <sheetData>
    <row r="1" spans="1:8" x14ac:dyDescent="0.4">
      <c r="B1" s="4" t="s">
        <v>20</v>
      </c>
      <c r="C1" s="4" t="s">
        <v>21</v>
      </c>
      <c r="D1" s="4" t="s">
        <v>22</v>
      </c>
      <c r="G1" s="1" t="s">
        <v>23</v>
      </c>
      <c r="H1" s="2" t="s">
        <v>24</v>
      </c>
    </row>
    <row r="2" spans="1:8" x14ac:dyDescent="0.4">
      <c r="A2" s="1">
        <v>3243</v>
      </c>
      <c r="G2" s="2">
        <v>217</v>
      </c>
    </row>
    <row r="3" spans="1:8" x14ac:dyDescent="0.4">
      <c r="A3" s="1">
        <v>2337</v>
      </c>
      <c r="G3" s="2">
        <v>632</v>
      </c>
    </row>
    <row r="4" spans="1:8" x14ac:dyDescent="0.4">
      <c r="A4" s="1" t="s">
        <v>25</v>
      </c>
    </row>
    <row r="5" spans="1:8" x14ac:dyDescent="0.4">
      <c r="A5" s="1" t="s">
        <v>26</v>
      </c>
      <c r="G5" s="2">
        <v>543</v>
      </c>
    </row>
    <row r="6" spans="1:8" x14ac:dyDescent="0.4">
      <c r="A6" s="1" t="s">
        <v>27</v>
      </c>
    </row>
    <row r="7" spans="1:8" x14ac:dyDescent="0.4">
      <c r="A7" s="1">
        <v>2762</v>
      </c>
      <c r="G7" s="2">
        <v>-263</v>
      </c>
    </row>
    <row r="8" spans="1:8" x14ac:dyDescent="0.4">
      <c r="A8" s="1">
        <v>2942</v>
      </c>
      <c r="G8" s="2">
        <v>-842</v>
      </c>
    </row>
    <row r="9" spans="1:8" x14ac:dyDescent="0.4">
      <c r="A9" s="1" t="s">
        <v>28</v>
      </c>
    </row>
    <row r="10" spans="1:8" x14ac:dyDescent="0.4">
      <c r="A10" s="1">
        <v>2482</v>
      </c>
      <c r="G10" s="2">
        <v>700</v>
      </c>
    </row>
    <row r="11" spans="1:8" x14ac:dyDescent="0.4">
      <c r="A11" s="1">
        <v>2789</v>
      </c>
    </row>
    <row r="12" spans="1:8" x14ac:dyDescent="0.4">
      <c r="G12" s="2">
        <v>882</v>
      </c>
    </row>
    <row r="13" spans="1:8" x14ac:dyDescent="0.4">
      <c r="G13" s="2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9046-CFF1-4554-8CDC-563D95F87243}">
  <sheetPr>
    <tabColor rgb="FFFFFF00"/>
  </sheetPr>
  <dimension ref="A1:K14"/>
  <sheetViews>
    <sheetView zoomScale="120" zoomScaleNormal="120" workbookViewId="0"/>
  </sheetViews>
  <sheetFormatPr defaultColWidth="9.15234375" defaultRowHeight="14.6" x14ac:dyDescent="0.4"/>
  <cols>
    <col min="1" max="1" width="18.53515625" style="2" bestFit="1" customWidth="1"/>
    <col min="2" max="5" width="9.53515625" style="2" bestFit="1" customWidth="1"/>
    <col min="6" max="6" width="8.61328125" style="2" bestFit="1" customWidth="1"/>
    <col min="7" max="7" width="9.53515625" style="2" bestFit="1" customWidth="1"/>
    <col min="8" max="8" width="11.15234375" style="2" bestFit="1" customWidth="1"/>
    <col min="9" max="9" width="9.53515625" style="2" bestFit="1" customWidth="1"/>
    <col min="10" max="10" width="5.69140625" style="2" customWidth="1"/>
    <col min="11" max="11" width="20.765625" style="2" customWidth="1"/>
    <col min="12" max="12" width="22.69140625" style="2" customWidth="1"/>
    <col min="13" max="16384" width="9.15234375" style="2"/>
  </cols>
  <sheetData>
    <row r="1" spans="1:11" x14ac:dyDescent="0.4"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11" x14ac:dyDescent="0.4">
      <c r="A2" s="5" t="s">
        <v>37</v>
      </c>
      <c r="B2" s="6">
        <v>120</v>
      </c>
      <c r="C2" s="6">
        <v>180</v>
      </c>
      <c r="D2" s="6">
        <v>250</v>
      </c>
      <c r="E2" s="6">
        <v>240</v>
      </c>
      <c r="F2" s="6">
        <v>300</v>
      </c>
      <c r="G2" s="6">
        <v>450</v>
      </c>
      <c r="H2" s="6">
        <f>SUM(B2:G2)</f>
        <v>1540</v>
      </c>
      <c r="I2" s="6">
        <f>AVERAGE(B2:G2)</f>
        <v>256.66666666666669</v>
      </c>
      <c r="K2" s="1" t="e">
        <f>VLOOKUP("Sale",A2:B14,2,0)</f>
        <v>#N/A</v>
      </c>
    </row>
    <row r="3" spans="1:11" x14ac:dyDescent="0.4">
      <c r="A3" s="5" t="s">
        <v>38</v>
      </c>
      <c r="B3" s="7">
        <v>100</v>
      </c>
      <c r="C3" s="7">
        <v>130</v>
      </c>
      <c r="D3" s="7">
        <v>120</v>
      </c>
      <c r="E3" s="7">
        <v>210</v>
      </c>
      <c r="F3" s="7">
        <v>260</v>
      </c>
      <c r="G3" s="7">
        <v>350</v>
      </c>
      <c r="H3" s="7">
        <f>SUM(B3:G3)</f>
        <v>1170</v>
      </c>
      <c r="I3" s="7">
        <f>AVERAGE(B3:G3)</f>
        <v>195</v>
      </c>
    </row>
    <row r="4" spans="1:11" x14ac:dyDescent="0.4">
      <c r="A4" s="5" t="s">
        <v>39</v>
      </c>
      <c r="B4" s="7">
        <f t="shared" ref="B4:G4" si="0">B2-B3</f>
        <v>20</v>
      </c>
      <c r="C4" s="7">
        <f t="shared" si="0"/>
        <v>50</v>
      </c>
      <c r="D4" s="7">
        <f t="shared" si="0"/>
        <v>130</v>
      </c>
      <c r="E4" s="7">
        <f t="shared" si="0"/>
        <v>30</v>
      </c>
      <c r="F4" s="7">
        <f t="shared" si="0"/>
        <v>40</v>
      </c>
      <c r="G4" s="7">
        <f t="shared" si="0"/>
        <v>100</v>
      </c>
      <c r="H4" s="7">
        <f>SUM(B4:G4)</f>
        <v>370</v>
      </c>
      <c r="I4" s="7">
        <f>AVERAGE(B4:G4)</f>
        <v>61.666666666666664</v>
      </c>
    </row>
    <row r="5" spans="1:11" x14ac:dyDescent="0.4">
      <c r="A5" s="5" t="s">
        <v>40</v>
      </c>
      <c r="B5" s="7">
        <f>B4</f>
        <v>20</v>
      </c>
      <c r="C5" s="7">
        <f>C4+B5</f>
        <v>70</v>
      </c>
      <c r="D5" s="7">
        <f>D4+C5</f>
        <v>200</v>
      </c>
      <c r="E5" s="7">
        <f>E4+D5</f>
        <v>230</v>
      </c>
      <c r="F5" s="7">
        <f>F4+E5</f>
        <v>270</v>
      </c>
      <c r="G5" s="7">
        <f>G4+F5</f>
        <v>370</v>
      </c>
      <c r="H5" s="7"/>
      <c r="I5" s="7"/>
    </row>
    <row r="6" spans="1:11" x14ac:dyDescent="0.4">
      <c r="A6" s="5"/>
      <c r="B6" s="8"/>
      <c r="C6" s="8"/>
      <c r="D6" s="8"/>
      <c r="E6" s="8"/>
      <c r="F6" s="8"/>
      <c r="G6" s="8"/>
    </row>
    <row r="7" spans="1:11" x14ac:dyDescent="0.4">
      <c r="A7" s="5" t="s">
        <v>41</v>
      </c>
      <c r="C7" s="9">
        <f>C2/B2-1</f>
        <v>0.5</v>
      </c>
      <c r="D7" s="9">
        <f t="shared" ref="D7:G7" si="1">D2/C2-1</f>
        <v>0.38888888888888884</v>
      </c>
      <c r="E7" s="9">
        <f t="shared" si="1"/>
        <v>-4.0000000000000036E-2</v>
      </c>
      <c r="F7" s="9">
        <f>F2/E2-1</f>
        <v>0.25</v>
      </c>
      <c r="G7" s="9">
        <f t="shared" si="1"/>
        <v>0.5</v>
      </c>
      <c r="H7" s="9"/>
      <c r="I7" s="10">
        <f>(G2/B2)^(1/5)-1</f>
        <v>0.30258554234867607</v>
      </c>
    </row>
    <row r="8" spans="1:11" x14ac:dyDescent="0.4">
      <c r="A8" s="5" t="s">
        <v>42</v>
      </c>
      <c r="C8" s="9">
        <f t="shared" ref="C8:G9" si="2">C3/B3-1</f>
        <v>0.30000000000000004</v>
      </c>
      <c r="D8" s="9">
        <f t="shared" si="2"/>
        <v>-7.6923076923076872E-2</v>
      </c>
      <c r="E8" s="9">
        <f t="shared" si="2"/>
        <v>0.75</v>
      </c>
      <c r="F8" s="9">
        <f t="shared" si="2"/>
        <v>0.23809523809523814</v>
      </c>
      <c r="G8" s="9">
        <f t="shared" si="2"/>
        <v>0.34615384615384626</v>
      </c>
      <c r="H8" s="9"/>
      <c r="I8" s="10">
        <f>(G3/B3)^(1/5)-1</f>
        <v>0.28473515712343933</v>
      </c>
    </row>
    <row r="9" spans="1:11" x14ac:dyDescent="0.4">
      <c r="A9" s="5" t="s">
        <v>43</v>
      </c>
      <c r="C9" s="9">
        <f t="shared" ref="C9:G9" si="3">C4/B4-1</f>
        <v>1.5</v>
      </c>
      <c r="D9" s="9">
        <f t="shared" si="3"/>
        <v>1.6</v>
      </c>
      <c r="E9" s="9">
        <f t="shared" si="3"/>
        <v>-0.76923076923076916</v>
      </c>
      <c r="F9" s="9">
        <f t="shared" si="2"/>
        <v>0.33333333333333326</v>
      </c>
      <c r="G9" s="9">
        <f t="shared" si="3"/>
        <v>1.5</v>
      </c>
      <c r="H9" s="9"/>
      <c r="I9" s="10">
        <f>(G4/B4)^(1/5)-1</f>
        <v>0.3797296614612149</v>
      </c>
    </row>
    <row r="10" spans="1:11" x14ac:dyDescent="0.4">
      <c r="A10" s="5"/>
      <c r="C10" s="9"/>
      <c r="D10" s="9"/>
      <c r="E10" s="9"/>
      <c r="F10" s="9"/>
      <c r="G10" s="9"/>
      <c r="H10" s="9"/>
      <c r="I10" s="10"/>
    </row>
    <row r="12" spans="1:11" x14ac:dyDescent="0.4">
      <c r="A12" s="5" t="s">
        <v>44</v>
      </c>
      <c r="B12" s="11">
        <f t="shared" ref="B12:H12" si="4">B2/B3</f>
        <v>1.2</v>
      </c>
      <c r="C12" s="11">
        <f t="shared" si="4"/>
        <v>1.3846153846153846</v>
      </c>
      <c r="D12" s="11">
        <f t="shared" si="4"/>
        <v>2.0833333333333335</v>
      </c>
      <c r="E12" s="11">
        <f t="shared" si="4"/>
        <v>1.1428571428571428</v>
      </c>
      <c r="F12" s="11">
        <f t="shared" si="4"/>
        <v>1.1538461538461537</v>
      </c>
      <c r="G12" s="11">
        <f t="shared" si="4"/>
        <v>1.2857142857142858</v>
      </c>
      <c r="H12" s="11">
        <f t="shared" si="4"/>
        <v>1.3162393162393162</v>
      </c>
    </row>
    <row r="13" spans="1:11" x14ac:dyDescent="0.4">
      <c r="A13" s="5" t="s">
        <v>45</v>
      </c>
      <c r="B13" s="11">
        <f t="shared" ref="B13:H13" si="5">B2/B4</f>
        <v>6</v>
      </c>
      <c r="C13" s="11">
        <f t="shared" si="5"/>
        <v>3.6</v>
      </c>
      <c r="D13" s="11">
        <f t="shared" si="5"/>
        <v>1.9230769230769231</v>
      </c>
      <c r="E13" s="11">
        <f t="shared" si="5"/>
        <v>8</v>
      </c>
      <c r="F13" s="11">
        <f t="shared" si="5"/>
        <v>7.5</v>
      </c>
      <c r="G13" s="11">
        <f t="shared" si="5"/>
        <v>4.5</v>
      </c>
      <c r="H13" s="11">
        <f t="shared" si="5"/>
        <v>4.1621621621621623</v>
      </c>
    </row>
    <row r="14" spans="1:11" x14ac:dyDescent="0.4">
      <c r="A14" s="5" t="s">
        <v>46</v>
      </c>
      <c r="B14" s="11">
        <f t="shared" ref="B14:H14" si="6">B3/B4</f>
        <v>5</v>
      </c>
      <c r="C14" s="11">
        <f t="shared" si="6"/>
        <v>2.6</v>
      </c>
      <c r="D14" s="11">
        <f t="shared" si="6"/>
        <v>0.92307692307692313</v>
      </c>
      <c r="E14" s="11">
        <f t="shared" si="6"/>
        <v>7</v>
      </c>
      <c r="F14" s="11">
        <f t="shared" si="6"/>
        <v>6.5</v>
      </c>
      <c r="G14" s="11">
        <f t="shared" si="6"/>
        <v>3.5</v>
      </c>
      <c r="H14" s="11">
        <f t="shared" si="6"/>
        <v>3.1621621621621623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E616-A39C-4EFB-8B27-1F166190B5DE}">
  <sheetPr>
    <tabColor rgb="FF00FF00"/>
  </sheetPr>
  <dimension ref="A1:N37"/>
  <sheetViews>
    <sheetView zoomScale="145" zoomScaleNormal="145" workbookViewId="0"/>
  </sheetViews>
  <sheetFormatPr defaultColWidth="9.15234375" defaultRowHeight="14.6" x14ac:dyDescent="0.4"/>
  <cols>
    <col min="1" max="1" width="22.07421875" style="2" bestFit="1" customWidth="1"/>
    <col min="2" max="2" width="11.53515625" style="2" bestFit="1" customWidth="1"/>
    <col min="3" max="3" width="3.84375" style="2" bestFit="1" customWidth="1"/>
    <col min="4" max="5" width="10.07421875" style="2" bestFit="1" customWidth="1"/>
    <col min="6" max="6" width="17.23046875" style="2" bestFit="1" customWidth="1"/>
    <col min="7" max="7" width="8.53515625" style="2" bestFit="1" customWidth="1"/>
    <col min="8" max="8" width="5.53515625" style="2" bestFit="1" customWidth="1"/>
    <col min="9" max="9" width="12.07421875" style="2" bestFit="1" customWidth="1"/>
    <col min="10" max="10" width="13.61328125" style="2" bestFit="1" customWidth="1"/>
    <col min="11" max="11" width="7.61328125" style="2" bestFit="1" customWidth="1"/>
    <col min="12" max="12" width="16" style="2" bestFit="1" customWidth="1"/>
    <col min="13" max="13" width="6.23046875" style="2" bestFit="1" customWidth="1"/>
    <col min="14" max="14" width="3.23046875" style="2" bestFit="1" customWidth="1"/>
    <col min="15" max="16384" width="9.15234375" style="2"/>
  </cols>
  <sheetData>
    <row r="1" spans="1:14" x14ac:dyDescent="0.4">
      <c r="A1" s="12"/>
      <c r="B1" s="12" t="s">
        <v>47</v>
      </c>
      <c r="C1" s="13">
        <v>140</v>
      </c>
      <c r="D1" s="12"/>
      <c r="E1" s="12"/>
      <c r="F1" s="12"/>
      <c r="G1" s="14"/>
      <c r="H1" s="13" t="s">
        <v>48</v>
      </c>
      <c r="I1" s="15" t="s">
        <v>49</v>
      </c>
      <c r="J1" s="13" t="s">
        <v>50</v>
      </c>
      <c r="K1" s="13"/>
      <c r="L1" s="12" t="s">
        <v>51</v>
      </c>
      <c r="M1" s="12"/>
      <c r="N1" s="12"/>
    </row>
    <row r="2" spans="1:14" ht="15" thickBot="1" x14ac:dyDescent="0.45">
      <c r="A2" s="16"/>
      <c r="B2" s="17"/>
      <c r="C2" s="16"/>
      <c r="D2" s="16"/>
      <c r="E2" s="16"/>
      <c r="F2" s="16"/>
      <c r="G2" s="18"/>
      <c r="H2" s="17">
        <v>1</v>
      </c>
      <c r="I2" s="19">
        <f>(E5*H2%)+$E$5</f>
        <v>0.26441800000000004</v>
      </c>
      <c r="J2" s="20" t="s">
        <v>113</v>
      </c>
      <c r="K2" s="17"/>
      <c r="L2" s="17" t="s">
        <v>52</v>
      </c>
      <c r="M2" s="17" t="s">
        <v>53</v>
      </c>
      <c r="N2" s="16"/>
    </row>
    <row r="3" spans="1:14" ht="15" thickBot="1" x14ac:dyDescent="0.45">
      <c r="A3" s="16" t="s">
        <v>54</v>
      </c>
      <c r="B3" s="21">
        <v>66</v>
      </c>
      <c r="C3" s="16"/>
      <c r="D3" s="16" t="s">
        <v>55</v>
      </c>
      <c r="E3" s="17" t="s">
        <v>56</v>
      </c>
      <c r="F3" s="17"/>
      <c r="G3" s="17" t="s">
        <v>57</v>
      </c>
      <c r="H3" s="17">
        <v>2</v>
      </c>
      <c r="I3" s="19">
        <f t="shared" ref="I3:I16" si="0">(E6*H3%)+$E$5</f>
        <v>0.25656400000000001</v>
      </c>
      <c r="J3" s="20">
        <f>I3+$E$6</f>
        <v>-5.2360000000000184E-3</v>
      </c>
      <c r="K3" s="17" t="s">
        <v>58</v>
      </c>
      <c r="L3" s="17">
        <v>200</v>
      </c>
      <c r="M3" s="22">
        <f>L3/2.54</f>
        <v>78.740157480314963</v>
      </c>
      <c r="N3" s="17" t="s">
        <v>59</v>
      </c>
    </row>
    <row r="4" spans="1:14" x14ac:dyDescent="0.4">
      <c r="A4" s="16" t="s">
        <v>60</v>
      </c>
      <c r="B4" s="23">
        <v>0.34</v>
      </c>
      <c r="C4" s="16"/>
      <c r="D4" s="16"/>
      <c r="E4" s="16"/>
      <c r="F4" s="16"/>
      <c r="G4" s="24"/>
      <c r="H4" s="17">
        <v>3</v>
      </c>
      <c r="I4" s="19">
        <f t="shared" si="0"/>
        <v>0.26180000000000003</v>
      </c>
      <c r="J4" s="20">
        <f t="shared" ref="J4:J16" si="1">I4+$E$6</f>
        <v>0</v>
      </c>
      <c r="K4" s="17"/>
      <c r="L4" s="17"/>
      <c r="M4" s="17"/>
      <c r="N4" s="17"/>
    </row>
    <row r="5" spans="1:14" x14ac:dyDescent="0.4">
      <c r="A5" s="16" t="s">
        <v>61</v>
      </c>
      <c r="B5" s="25"/>
      <c r="C5" s="16"/>
      <c r="D5" s="16"/>
      <c r="E5" s="20">
        <f>(C1*B4/12000)*B3</f>
        <v>0.26180000000000003</v>
      </c>
      <c r="F5" s="16" t="s">
        <v>62</v>
      </c>
      <c r="G5" s="26">
        <f>B7*E5+(B3^2)</f>
        <v>19095</v>
      </c>
      <c r="H5" s="17">
        <v>4</v>
      </c>
      <c r="I5" s="19"/>
      <c r="J5" s="20"/>
      <c r="K5" s="17"/>
      <c r="L5" s="17" t="s">
        <v>53</v>
      </c>
      <c r="M5" s="17" t="s">
        <v>52</v>
      </c>
      <c r="N5" s="17"/>
    </row>
    <row r="6" spans="1:14" x14ac:dyDescent="0.4">
      <c r="A6" s="16"/>
      <c r="B6" s="17"/>
      <c r="C6" s="16"/>
      <c r="D6" s="16" t="s">
        <v>63</v>
      </c>
      <c r="E6" s="27">
        <f>E7-E5</f>
        <v>-0.26180000000000003</v>
      </c>
      <c r="F6" s="28" t="s">
        <v>64</v>
      </c>
      <c r="G6" s="16"/>
      <c r="H6" s="17">
        <v>5</v>
      </c>
      <c r="I6" s="19"/>
      <c r="J6" s="20"/>
      <c r="K6" s="17" t="s">
        <v>65</v>
      </c>
      <c r="L6" s="17">
        <v>0.185</v>
      </c>
      <c r="M6" s="22">
        <f>L6*2.54</f>
        <v>0.46989999999999998</v>
      </c>
      <c r="N6" s="17" t="s">
        <v>58</v>
      </c>
    </row>
    <row r="7" spans="1:14" x14ac:dyDescent="0.4">
      <c r="A7" s="16" t="s">
        <v>66</v>
      </c>
      <c r="B7" s="29">
        <f>(43350/C1)*12000/B3</f>
        <v>56298.7012987013</v>
      </c>
      <c r="C7" s="16"/>
      <c r="D7" s="16" t="s">
        <v>67</v>
      </c>
      <c r="E7" s="19"/>
      <c r="F7" s="30" t="s">
        <v>68</v>
      </c>
      <c r="G7" s="26">
        <f>E7*B7</f>
        <v>0</v>
      </c>
      <c r="H7" s="17">
        <v>6</v>
      </c>
      <c r="I7" s="19"/>
      <c r="J7" s="20"/>
      <c r="K7" s="17"/>
      <c r="L7" s="16"/>
      <c r="M7" s="16"/>
      <c r="N7" s="16"/>
    </row>
    <row r="8" spans="1:14" x14ac:dyDescent="0.4">
      <c r="A8" s="16" t="s">
        <v>69</v>
      </c>
      <c r="B8" s="29">
        <v>17</v>
      </c>
      <c r="C8" s="16"/>
      <c r="D8" s="17" t="s">
        <v>70</v>
      </c>
      <c r="E8" s="16" t="s">
        <v>71</v>
      </c>
      <c r="F8" s="31">
        <v>74426</v>
      </c>
      <c r="G8" s="16"/>
      <c r="H8" s="17">
        <v>7</v>
      </c>
      <c r="I8" s="19">
        <f t="shared" si="0"/>
        <v>0.26180000000000003</v>
      </c>
      <c r="J8" s="20">
        <f t="shared" si="1"/>
        <v>0</v>
      </c>
      <c r="K8" s="17"/>
      <c r="L8" s="16" t="s">
        <v>72</v>
      </c>
      <c r="M8" s="16"/>
      <c r="N8" s="16"/>
    </row>
    <row r="9" spans="1:14" x14ac:dyDescent="0.4">
      <c r="A9" s="16"/>
      <c r="B9" s="17"/>
      <c r="C9" s="16"/>
      <c r="D9" s="17" t="s">
        <v>73</v>
      </c>
      <c r="E9" s="16" t="s">
        <v>74</v>
      </c>
      <c r="F9" s="32">
        <f>F8/B7</f>
        <v>1.3219843137254901</v>
      </c>
      <c r="G9" s="16"/>
      <c r="H9" s="17">
        <v>8</v>
      </c>
      <c r="I9" s="19"/>
      <c r="J9" s="20"/>
      <c r="K9" s="17" t="s">
        <v>75</v>
      </c>
      <c r="L9" s="27">
        <f>E5</f>
        <v>0.26180000000000003</v>
      </c>
      <c r="M9" s="16" t="s">
        <v>76</v>
      </c>
      <c r="N9" s="16"/>
    </row>
    <row r="10" spans="1:14" x14ac:dyDescent="0.4">
      <c r="A10" s="16" t="s">
        <v>77</v>
      </c>
      <c r="B10" s="33">
        <f>B7/B8</f>
        <v>3311.6883116883118</v>
      </c>
      <c r="C10" s="29"/>
      <c r="D10" s="29" t="s">
        <v>78</v>
      </c>
      <c r="E10" s="16" t="s">
        <v>74</v>
      </c>
      <c r="F10" s="34">
        <f>CEILING(F9,1)</f>
        <v>2</v>
      </c>
      <c r="G10" s="16"/>
      <c r="H10" s="17">
        <v>9</v>
      </c>
      <c r="I10" s="19">
        <f t="shared" si="0"/>
        <v>0.26180000000000003</v>
      </c>
      <c r="J10" s="20">
        <f t="shared" si="1"/>
        <v>0</v>
      </c>
      <c r="K10" s="17" t="s">
        <v>79</v>
      </c>
      <c r="L10" s="35">
        <f>F8</f>
        <v>74426</v>
      </c>
      <c r="M10" s="16" t="s">
        <v>80</v>
      </c>
      <c r="N10" s="16"/>
    </row>
    <row r="11" spans="1:14" x14ac:dyDescent="0.4">
      <c r="A11" s="16" t="s">
        <v>69</v>
      </c>
      <c r="B11" s="29">
        <v>18</v>
      </c>
      <c r="C11" s="24"/>
      <c r="D11" s="36" t="s">
        <v>81</v>
      </c>
      <c r="E11" s="16"/>
      <c r="F11" s="16"/>
      <c r="G11" s="35"/>
      <c r="H11" s="17">
        <v>10</v>
      </c>
      <c r="I11" s="19">
        <f t="shared" si="0"/>
        <v>0.26180000000000003</v>
      </c>
      <c r="J11" s="20">
        <f t="shared" si="1"/>
        <v>0</v>
      </c>
      <c r="K11" s="17" t="s">
        <v>82</v>
      </c>
      <c r="L11" s="37">
        <f>L9*L10</f>
        <v>19484.726800000004</v>
      </c>
      <c r="M11" s="16" t="s">
        <v>83</v>
      </c>
      <c r="N11" s="16"/>
    </row>
    <row r="12" spans="1:14" ht="15" thickBot="1" x14ac:dyDescent="0.45">
      <c r="A12" s="16"/>
      <c r="B12" s="17"/>
      <c r="C12" s="31"/>
      <c r="D12" s="36" t="s">
        <v>84</v>
      </c>
      <c r="E12" s="24" t="s">
        <v>85</v>
      </c>
      <c r="F12" s="16"/>
      <c r="G12" s="16"/>
      <c r="H12" s="17">
        <v>11</v>
      </c>
      <c r="I12" s="19">
        <f t="shared" si="0"/>
        <v>0.26180000000000003</v>
      </c>
      <c r="J12" s="20">
        <f t="shared" si="1"/>
        <v>0</v>
      </c>
      <c r="K12" s="17" t="s">
        <v>82</v>
      </c>
      <c r="L12" s="37">
        <f>E7*L10</f>
        <v>0</v>
      </c>
      <c r="M12" s="16" t="s">
        <v>86</v>
      </c>
      <c r="N12" s="16"/>
    </row>
    <row r="13" spans="1:14" ht="15" thickBot="1" x14ac:dyDescent="0.45">
      <c r="A13" s="16" t="s">
        <v>77</v>
      </c>
      <c r="B13" s="33">
        <f>B7/B11</f>
        <v>3127.7056277056276</v>
      </c>
      <c r="C13" s="16"/>
      <c r="D13" s="38"/>
      <c r="E13" s="39"/>
      <c r="F13" s="35">
        <f>F10*B7</f>
        <v>112597.4025974026</v>
      </c>
      <c r="G13" s="16"/>
      <c r="H13" s="17">
        <v>12</v>
      </c>
      <c r="I13" s="19">
        <f t="shared" si="0"/>
        <v>17.061800000000002</v>
      </c>
      <c r="J13" s="20">
        <f t="shared" si="1"/>
        <v>16.8</v>
      </c>
      <c r="K13" s="17"/>
      <c r="L13" s="16"/>
      <c r="M13" s="16"/>
      <c r="N13" s="16"/>
    </row>
    <row r="14" spans="1:14" x14ac:dyDescent="0.4">
      <c r="A14" s="16" t="s">
        <v>87</v>
      </c>
      <c r="B14" s="40"/>
      <c r="C14" s="16"/>
      <c r="D14" s="16"/>
      <c r="E14" s="16"/>
      <c r="F14" s="16"/>
      <c r="G14" s="16"/>
      <c r="H14" s="17">
        <v>13</v>
      </c>
      <c r="I14" s="19">
        <f t="shared" si="0"/>
        <v>8.8417999999999992</v>
      </c>
      <c r="J14" s="20">
        <f t="shared" si="1"/>
        <v>8.5799999999999983</v>
      </c>
      <c r="K14" s="17"/>
      <c r="L14" s="16"/>
      <c r="M14" s="16"/>
      <c r="N14" s="16"/>
    </row>
    <row r="15" spans="1:14" x14ac:dyDescent="0.4">
      <c r="A15" s="41" t="s">
        <v>88</v>
      </c>
      <c r="B15" s="16"/>
      <c r="C15" s="16"/>
      <c r="D15" s="41" t="s">
        <v>89</v>
      </c>
      <c r="E15" s="16"/>
      <c r="F15" s="16"/>
      <c r="G15" s="16"/>
      <c r="H15" s="17">
        <v>14</v>
      </c>
      <c r="I15" s="19">
        <f t="shared" si="0"/>
        <v>6028.1018000000004</v>
      </c>
      <c r="J15" s="20">
        <f t="shared" si="1"/>
        <v>6027.84</v>
      </c>
      <c r="K15" s="17"/>
      <c r="L15" s="16"/>
      <c r="M15" s="16"/>
      <c r="N15" s="16"/>
    </row>
    <row r="16" spans="1:14" x14ac:dyDescent="0.4">
      <c r="A16" s="16" t="s">
        <v>90</v>
      </c>
      <c r="B16" s="17">
        <v>140</v>
      </c>
      <c r="C16" s="16"/>
      <c r="D16" s="16" t="s">
        <v>90</v>
      </c>
      <c r="E16" s="17">
        <v>140</v>
      </c>
      <c r="F16" s="16"/>
      <c r="G16" s="16"/>
      <c r="H16" s="17">
        <v>15</v>
      </c>
      <c r="I16" s="19">
        <f t="shared" si="0"/>
        <v>4973.2297999999992</v>
      </c>
      <c r="J16" s="20">
        <f t="shared" si="1"/>
        <v>4972.9679999999989</v>
      </c>
      <c r="K16" s="17"/>
      <c r="L16" s="16"/>
      <c r="M16" s="16"/>
      <c r="N16" s="16"/>
    </row>
    <row r="17" spans="1:14" ht="15" thickBot="1" x14ac:dyDescent="0.45">
      <c r="A17" s="16" t="s">
        <v>91</v>
      </c>
      <c r="B17" s="17">
        <v>72</v>
      </c>
      <c r="C17" s="16"/>
      <c r="D17" s="16" t="s">
        <v>91</v>
      </c>
      <c r="E17" s="17">
        <v>66</v>
      </c>
      <c r="F17" s="16"/>
      <c r="G17" s="16"/>
      <c r="H17" s="16"/>
      <c r="I17" s="42"/>
      <c r="J17" s="16"/>
      <c r="K17" s="17"/>
      <c r="L17" s="16"/>
      <c r="M17" s="16"/>
      <c r="N17" s="16"/>
    </row>
    <row r="18" spans="1:14" x14ac:dyDescent="0.4">
      <c r="A18" s="16" t="s">
        <v>71</v>
      </c>
      <c r="B18" s="29">
        <v>12144</v>
      </c>
      <c r="C18" s="16"/>
      <c r="D18" s="16" t="s">
        <v>71</v>
      </c>
      <c r="E18" s="29">
        <v>43056</v>
      </c>
      <c r="F18" s="16"/>
      <c r="G18" s="16"/>
      <c r="H18" s="16"/>
      <c r="I18" s="42"/>
      <c r="J18" s="43"/>
      <c r="K18" s="44"/>
      <c r="L18" s="45" t="s">
        <v>92</v>
      </c>
      <c r="M18" s="46"/>
      <c r="N18" s="16"/>
    </row>
    <row r="19" spans="1:14" x14ac:dyDescent="0.4">
      <c r="A19" s="16" t="s">
        <v>93</v>
      </c>
      <c r="B19" s="33">
        <f>(B17*B18/12000)*B16</f>
        <v>10200.960000000001</v>
      </c>
      <c r="C19" s="16" t="s">
        <v>94</v>
      </c>
      <c r="D19" s="16" t="s">
        <v>93</v>
      </c>
      <c r="E19" s="33">
        <f>(E17*E18/12000)*E16</f>
        <v>33153.119999999995</v>
      </c>
      <c r="F19" s="16" t="s">
        <v>94</v>
      </c>
      <c r="G19" s="35">
        <f>B19+E19</f>
        <v>43354.079999999994</v>
      </c>
      <c r="H19" s="17" t="s">
        <v>95</v>
      </c>
      <c r="I19" s="42"/>
      <c r="J19" s="47" t="s">
        <v>96</v>
      </c>
      <c r="K19" s="17"/>
      <c r="L19" s="48">
        <f>D13/B7</f>
        <v>0</v>
      </c>
      <c r="M19" s="49" t="s">
        <v>94</v>
      </c>
      <c r="N19" s="16"/>
    </row>
    <row r="20" spans="1:14" x14ac:dyDescent="0.4">
      <c r="A20" s="16"/>
      <c r="B20" s="33"/>
      <c r="C20" s="16"/>
      <c r="D20" s="16"/>
      <c r="E20" s="16"/>
      <c r="F20" s="16"/>
      <c r="G20" s="16"/>
      <c r="H20" s="16"/>
      <c r="I20" s="42"/>
      <c r="J20" s="47" t="s">
        <v>97</v>
      </c>
      <c r="K20" s="17"/>
      <c r="L20" s="48">
        <f>L19*1000</f>
        <v>0</v>
      </c>
      <c r="M20" s="49" t="s">
        <v>94</v>
      </c>
      <c r="N20" s="16"/>
    </row>
    <row r="21" spans="1:14" x14ac:dyDescent="0.4">
      <c r="A21" s="41" t="s">
        <v>98</v>
      </c>
      <c r="B21" s="16"/>
      <c r="C21" s="16"/>
      <c r="D21" s="41" t="s">
        <v>99</v>
      </c>
      <c r="E21" s="16"/>
      <c r="F21" s="16"/>
      <c r="G21" s="16"/>
      <c r="H21" s="16"/>
      <c r="I21" s="42"/>
      <c r="J21" s="47"/>
      <c r="K21" s="17"/>
      <c r="L21" s="24"/>
      <c r="M21" s="49"/>
      <c r="N21" s="16"/>
    </row>
    <row r="22" spans="1:14" x14ac:dyDescent="0.4">
      <c r="A22" s="16" t="s">
        <v>90</v>
      </c>
      <c r="B22" s="17">
        <v>190</v>
      </c>
      <c r="C22" s="16"/>
      <c r="D22" s="16" t="s">
        <v>90</v>
      </c>
      <c r="E22" s="17">
        <v>190</v>
      </c>
      <c r="F22" s="16"/>
      <c r="G22" s="16"/>
      <c r="H22" s="16"/>
      <c r="I22" s="42"/>
      <c r="J22" s="47" t="s">
        <v>100</v>
      </c>
      <c r="K22" s="17"/>
      <c r="L22" s="31">
        <v>17</v>
      </c>
      <c r="M22" s="49" t="s">
        <v>101</v>
      </c>
      <c r="N22" s="16"/>
    </row>
    <row r="23" spans="1:14" x14ac:dyDescent="0.4">
      <c r="A23" s="16" t="s">
        <v>91</v>
      </c>
      <c r="B23" s="17">
        <v>26.25</v>
      </c>
      <c r="C23" s="16"/>
      <c r="D23" s="16" t="s">
        <v>91</v>
      </c>
      <c r="E23" s="17">
        <v>24.5</v>
      </c>
      <c r="F23" s="16"/>
      <c r="G23" s="16"/>
      <c r="H23" s="16"/>
      <c r="I23" s="42"/>
      <c r="J23" s="50" t="s">
        <v>102</v>
      </c>
      <c r="K23" s="17"/>
      <c r="L23" s="51">
        <f>B7/L22</f>
        <v>3311.6883116883118</v>
      </c>
      <c r="M23" s="49" t="s">
        <v>80</v>
      </c>
      <c r="N23" s="16"/>
    </row>
    <row r="24" spans="1:14" ht="15" thickBot="1" x14ac:dyDescent="0.45">
      <c r="A24" s="16" t="s">
        <v>71</v>
      </c>
      <c r="B24" s="29">
        <v>8000</v>
      </c>
      <c r="C24" s="16"/>
      <c r="D24" s="16" t="s">
        <v>71</v>
      </c>
      <c r="E24" s="29">
        <v>3000</v>
      </c>
      <c r="F24" s="16"/>
      <c r="G24" s="16"/>
      <c r="H24" s="16"/>
      <c r="I24" s="42"/>
      <c r="J24" s="52" t="s">
        <v>103</v>
      </c>
      <c r="K24" s="53"/>
      <c r="L24" s="54">
        <f>L23*L19</f>
        <v>0</v>
      </c>
      <c r="M24" s="55" t="s">
        <v>94</v>
      </c>
      <c r="N24" s="16"/>
    </row>
    <row r="25" spans="1:14" ht="15" thickBot="1" x14ac:dyDescent="0.45">
      <c r="A25" s="16" t="s">
        <v>93</v>
      </c>
      <c r="B25" s="33">
        <f>(B23*B24/12000)*B22</f>
        <v>3325</v>
      </c>
      <c r="C25" s="16" t="s">
        <v>94</v>
      </c>
      <c r="D25" s="16" t="s">
        <v>93</v>
      </c>
      <c r="E25" s="33">
        <f>(E23*E24/12000)*E22</f>
        <v>1163.75</v>
      </c>
      <c r="F25" s="16" t="s">
        <v>94</v>
      </c>
      <c r="G25" s="35">
        <f>B25+E25</f>
        <v>4488.75</v>
      </c>
      <c r="H25" s="17" t="s">
        <v>104</v>
      </c>
      <c r="I25" s="42"/>
      <c r="J25" s="17"/>
      <c r="K25" s="17"/>
      <c r="L25" s="16"/>
      <c r="M25" s="16"/>
      <c r="N25" s="16"/>
    </row>
    <row r="26" spans="1:14" ht="15" thickBot="1" x14ac:dyDescent="0.45">
      <c r="A26" s="16"/>
      <c r="B26" s="16"/>
      <c r="C26" s="16"/>
      <c r="D26" s="16"/>
      <c r="E26" s="16"/>
      <c r="F26" s="41" t="s">
        <v>105</v>
      </c>
      <c r="G26" s="56">
        <f>SUM(G19:G25)</f>
        <v>47842.829999999994</v>
      </c>
      <c r="H26" s="16"/>
      <c r="I26" s="42"/>
      <c r="J26" s="57" t="s">
        <v>106</v>
      </c>
      <c r="K26" s="56">
        <f>G26+G37+(0.001*F13)</f>
        <v>58048.760735930729</v>
      </c>
      <c r="L26" s="58">
        <f>MAX(L11,K26)</f>
        <v>58048.760735930729</v>
      </c>
      <c r="M26" s="16"/>
      <c r="N26" s="16"/>
    </row>
    <row r="27" spans="1:14" x14ac:dyDescent="0.4">
      <c r="A27" s="41" t="s">
        <v>107</v>
      </c>
      <c r="B27" s="16"/>
      <c r="C27" s="16"/>
      <c r="D27" s="41" t="s">
        <v>108</v>
      </c>
      <c r="E27" s="16"/>
      <c r="F27" s="16"/>
      <c r="G27" s="16"/>
      <c r="H27" s="16"/>
      <c r="I27" s="42"/>
      <c r="J27" s="16"/>
      <c r="K27" s="17"/>
      <c r="L27" s="16"/>
      <c r="M27" s="16"/>
      <c r="N27" s="16"/>
    </row>
    <row r="28" spans="1:14" x14ac:dyDescent="0.4">
      <c r="A28" s="16" t="s">
        <v>90</v>
      </c>
      <c r="B28" s="17">
        <v>160</v>
      </c>
      <c r="C28" s="16"/>
      <c r="D28" s="16" t="s">
        <v>90</v>
      </c>
      <c r="E28" s="17">
        <v>160</v>
      </c>
      <c r="F28" s="16"/>
      <c r="G28" s="16"/>
      <c r="H28" s="16"/>
      <c r="I28" s="42"/>
      <c r="J28" s="16"/>
      <c r="K28" s="17"/>
      <c r="L28" s="16"/>
      <c r="M28" s="16"/>
      <c r="N28" s="16"/>
    </row>
    <row r="29" spans="1:14" x14ac:dyDescent="0.4">
      <c r="A29" s="16" t="s">
        <v>91</v>
      </c>
      <c r="B29" s="17">
        <v>21.25</v>
      </c>
      <c r="C29" s="16"/>
      <c r="D29" s="16" t="s">
        <v>91</v>
      </c>
      <c r="E29" s="17">
        <v>27.75</v>
      </c>
      <c r="F29" s="16"/>
      <c r="G29" s="16"/>
      <c r="H29" s="16"/>
      <c r="I29" s="42"/>
      <c r="J29" s="16"/>
      <c r="K29" s="17"/>
      <c r="L29" s="16"/>
      <c r="M29" s="16"/>
      <c r="N29" s="16"/>
    </row>
    <row r="30" spans="1:14" x14ac:dyDescent="0.4">
      <c r="A30" s="16" t="s">
        <v>71</v>
      </c>
      <c r="B30" s="29">
        <v>4000</v>
      </c>
      <c r="C30" s="16"/>
      <c r="D30" s="16" t="s">
        <v>71</v>
      </c>
      <c r="E30" s="29">
        <v>14000</v>
      </c>
      <c r="F30" s="16"/>
      <c r="G30" s="16"/>
      <c r="H30" s="16"/>
      <c r="I30" s="42"/>
      <c r="J30" s="16"/>
      <c r="K30" s="17"/>
      <c r="L30" s="16"/>
      <c r="M30" s="16"/>
      <c r="N30" s="16"/>
    </row>
    <row r="31" spans="1:14" x14ac:dyDescent="0.4">
      <c r="A31" s="16" t="s">
        <v>93</v>
      </c>
      <c r="B31" s="33">
        <f>(B29*B30/12000)*B28</f>
        <v>1133.3333333333333</v>
      </c>
      <c r="C31" s="16" t="s">
        <v>94</v>
      </c>
      <c r="D31" s="16" t="s">
        <v>93</v>
      </c>
      <c r="E31" s="33">
        <f>(E29*E30/12000)*E28</f>
        <v>5180</v>
      </c>
      <c r="F31" s="16" t="s">
        <v>94</v>
      </c>
      <c r="G31" s="35">
        <f>B31+E31</f>
        <v>6313.333333333333</v>
      </c>
      <c r="H31" s="17" t="s">
        <v>109</v>
      </c>
      <c r="I31" s="42"/>
      <c r="J31" s="16"/>
      <c r="K31" s="16"/>
      <c r="L31" s="16"/>
      <c r="M31" s="16"/>
      <c r="N31" s="16"/>
    </row>
    <row r="32" spans="1:14" x14ac:dyDescent="0.4">
      <c r="A32" s="41" t="s">
        <v>110</v>
      </c>
      <c r="B32" s="16"/>
      <c r="C32" s="16"/>
      <c r="D32" s="41" t="s">
        <v>111</v>
      </c>
      <c r="E32" s="16"/>
      <c r="F32" s="16"/>
      <c r="G32" s="16"/>
      <c r="H32" s="16"/>
      <c r="I32" s="42"/>
      <c r="J32" s="16"/>
      <c r="K32" s="17"/>
      <c r="L32" s="16"/>
      <c r="M32" s="16"/>
      <c r="N32" s="16"/>
    </row>
    <row r="33" spans="1:14" x14ac:dyDescent="0.4">
      <c r="A33" s="16" t="s">
        <v>90</v>
      </c>
      <c r="B33" s="17">
        <v>160</v>
      </c>
      <c r="C33" s="16"/>
      <c r="D33" s="16" t="s">
        <v>90</v>
      </c>
      <c r="E33" s="17">
        <v>160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4" x14ac:dyDescent="0.4">
      <c r="A34" s="16" t="s">
        <v>91</v>
      </c>
      <c r="B34" s="17">
        <v>26.25</v>
      </c>
      <c r="C34" s="16"/>
      <c r="D34" s="16" t="s">
        <v>91</v>
      </c>
      <c r="E34" s="17">
        <v>24.5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4">
      <c r="A35" s="16" t="s">
        <v>71</v>
      </c>
      <c r="B35" s="29">
        <v>8000</v>
      </c>
      <c r="C35" s="16"/>
      <c r="D35" s="16" t="s">
        <v>71</v>
      </c>
      <c r="E35" s="29">
        <v>3000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4" x14ac:dyDescent="0.4">
      <c r="A36" s="16" t="s">
        <v>93</v>
      </c>
      <c r="B36" s="33">
        <f>(B34*B35/12000)*B33</f>
        <v>2800</v>
      </c>
      <c r="C36" s="16" t="s">
        <v>94</v>
      </c>
      <c r="D36" s="16" t="s">
        <v>93</v>
      </c>
      <c r="E36" s="33">
        <f>(E34*E35/12000)*E33</f>
        <v>980</v>
      </c>
      <c r="F36" s="16" t="s">
        <v>94</v>
      </c>
      <c r="G36" s="35">
        <f>B36+E36</f>
        <v>3780</v>
      </c>
      <c r="H36" s="17" t="s">
        <v>112</v>
      </c>
      <c r="I36" s="16"/>
      <c r="J36" s="16"/>
      <c r="K36" s="16"/>
      <c r="L36" s="16"/>
      <c r="M36" s="16"/>
      <c r="N36" s="16"/>
    </row>
    <row r="37" spans="1:14" x14ac:dyDescent="0.4">
      <c r="A37" s="16"/>
      <c r="B37" s="16"/>
      <c r="C37" s="16"/>
      <c r="D37" s="16"/>
      <c r="E37" s="16"/>
      <c r="F37" s="41" t="s">
        <v>105</v>
      </c>
      <c r="G37" s="56">
        <f>SUM(G31:G36)</f>
        <v>10093.333333333332</v>
      </c>
      <c r="H37" s="16"/>
      <c r="I37" s="16"/>
      <c r="J37" s="16"/>
      <c r="K37" s="16"/>
      <c r="L37" s="16"/>
      <c r="M37" s="16"/>
      <c r="N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D8E2-5862-443E-B6A8-ABAC577984FE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CELL-INFO</vt:lpstr>
      <vt:lpstr>IS Functions</vt:lpstr>
      <vt:lpstr>IFERROR</vt:lpstr>
      <vt:lpstr>ISFORMULA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2019-02-01T00:22:51Z</dcterms:created>
  <dcterms:modified xsi:type="dcterms:W3CDTF">2019-02-01T18:35:38Z</dcterms:modified>
</cp:coreProperties>
</file>