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afae\Meu Drive (mz.tears.of.time@gmail.com)\Dev\Cursos\Curso-003\001 - Excel\"/>
    </mc:Choice>
  </mc:AlternateContent>
  <xr:revisionPtr revIDLastSave="0" documentId="13_ncr:1_{2BC63186-1A15-41E8-A47B-9886677F4D1E}" xr6:coauthVersionLast="36" xr6:coauthVersionMax="47" xr10:uidLastSave="{00000000-0000-0000-0000-000000000000}"/>
  <bookViews>
    <workbookView xWindow="930" yWindow="0" windowWidth="17280" windowHeight="7800" firstSheet="2" activeTab="3" xr2:uid="{F6D97A53-F63B-4272-A181-44B26E0B790F}"/>
  </bookViews>
  <sheets>
    <sheet name="Meu Gráfico" sheetId="6" state="hidden" r:id="rId1"/>
    <sheet name="Planilha3" sheetId="5" state="hidden" r:id="rId2"/>
    <sheet name="Produtos" sheetId="17" r:id="rId3"/>
    <sheet name="Vendas" sheetId="16" r:id="rId4"/>
    <sheet name="Meus Números (Tabela)" sheetId="12" state="hidden" r:id="rId5"/>
    <sheet name="Filtro Avançado" sheetId="9" state="hidden" r:id="rId6"/>
  </sheets>
  <definedNames>
    <definedName name="_xlnm._FilterDatabase" localSheetId="3" hidden="1">Vendas!$B$2:$F$61</definedName>
    <definedName name="_xlnm.Extract" localSheetId="5">'Filtro Avançado'!$B$6:$H$6</definedName>
    <definedName name="_xlnm.Criteria" localSheetId="5">'Filtro Avançado'!$B$2:$C$3</definedName>
    <definedName name="Int_Nome_Produtos">#REF!</definedName>
    <definedName name="Int_Quantidade">#REF!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16" l="1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3" i="16"/>
  <c r="B4" i="12" l="1"/>
  <c r="H4" i="12"/>
  <c r="G4" i="12"/>
  <c r="F4" i="12"/>
  <c r="D4" i="12"/>
  <c r="C4" i="12"/>
</calcChain>
</file>

<file path=xl/sharedStrings.xml><?xml version="1.0" encoding="utf-8"?>
<sst xmlns="http://schemas.openxmlformats.org/spreadsheetml/2006/main" count="407" uniqueCount="89">
  <si>
    <t>Produtos</t>
  </si>
  <si>
    <t>Tamanho</t>
  </si>
  <si>
    <t>P</t>
  </si>
  <si>
    <t>M</t>
  </si>
  <si>
    <t>G</t>
  </si>
  <si>
    <t>Bermuda</t>
  </si>
  <si>
    <t>Boné</t>
  </si>
  <si>
    <t>Cinto</t>
  </si>
  <si>
    <t>Único</t>
  </si>
  <si>
    <t>Camiseta Lisa</t>
  </si>
  <si>
    <t>Categoria</t>
  </si>
  <si>
    <t>Preço Unitário</t>
  </si>
  <si>
    <t>Vestuário</t>
  </si>
  <si>
    <t>Acessórios</t>
  </si>
  <si>
    <t>Calçado</t>
  </si>
  <si>
    <t>Meteora</t>
  </si>
  <si>
    <t>Qtd</t>
  </si>
  <si>
    <t>Total</t>
  </si>
  <si>
    <t>Valor Total</t>
  </si>
  <si>
    <t>Soma de Qtd</t>
  </si>
  <si>
    <t>Preço c/ Desconto</t>
  </si>
  <si>
    <t xml:space="preserve">Camiseta Lisa </t>
  </si>
  <si>
    <t>Camiseta Estampada</t>
  </si>
  <si>
    <t>Óculos redondo</t>
  </si>
  <si>
    <t>Óculos quadrado</t>
  </si>
  <si>
    <t>Jaqueta jeans</t>
  </si>
  <si>
    <t>Jaqueta couro</t>
  </si>
  <si>
    <t>Calça jeans</t>
  </si>
  <si>
    <t>Vestido longo</t>
  </si>
  <si>
    <t>Vestido curto</t>
  </si>
  <si>
    <t>Calça legging</t>
  </si>
  <si>
    <t>Tênis Nika</t>
  </si>
  <si>
    <t>Tênis Atitas</t>
  </si>
  <si>
    <t>Bolsa de couro</t>
  </si>
  <si>
    <t>Bolsa coringa</t>
  </si>
  <si>
    <t>&lt;12</t>
  </si>
  <si>
    <t>Meus Números</t>
  </si>
  <si>
    <t>Contagem de Produtos</t>
  </si>
  <si>
    <t>Soma Qtd em Estoque</t>
  </si>
  <si>
    <t>Todos os Produtos</t>
  </si>
  <si>
    <t>Média de Qtd em Estoque</t>
  </si>
  <si>
    <t>Código</t>
  </si>
  <si>
    <t>Mês</t>
  </si>
  <si>
    <t>PR001</t>
  </si>
  <si>
    <t>PR002</t>
  </si>
  <si>
    <t>PR003</t>
  </si>
  <si>
    <t>PR004</t>
  </si>
  <si>
    <t>PR005</t>
  </si>
  <si>
    <t>PR006</t>
  </si>
  <si>
    <t>PR007</t>
  </si>
  <si>
    <t>PR008</t>
  </si>
  <si>
    <t>PR009</t>
  </si>
  <si>
    <t>PR010</t>
  </si>
  <si>
    <t>PR011</t>
  </si>
  <si>
    <t>PR012</t>
  </si>
  <si>
    <t>PR013</t>
  </si>
  <si>
    <t>PR014</t>
  </si>
  <si>
    <t>PR015</t>
  </si>
  <si>
    <t>PR016</t>
  </si>
  <si>
    <t>PR017</t>
  </si>
  <si>
    <t>PR018</t>
  </si>
  <si>
    <t>PR019</t>
  </si>
  <si>
    <t>PR020</t>
  </si>
  <si>
    <t>PR021</t>
  </si>
  <si>
    <t>PR022</t>
  </si>
  <si>
    <t>PR023</t>
  </si>
  <si>
    <t>PR024</t>
  </si>
  <si>
    <t>PR025</t>
  </si>
  <si>
    <t>PR026</t>
  </si>
  <si>
    <t>PR027</t>
  </si>
  <si>
    <t>PR028</t>
  </si>
  <si>
    <t>PR029</t>
  </si>
  <si>
    <t>PR030</t>
  </si>
  <si>
    <t>PR031</t>
  </si>
  <si>
    <t>PR032</t>
  </si>
  <si>
    <t>PR033</t>
  </si>
  <si>
    <t>PR034</t>
  </si>
  <si>
    <t>PR035</t>
  </si>
  <si>
    <t>PR036</t>
  </si>
  <si>
    <t>PR037</t>
  </si>
  <si>
    <t>PR038</t>
  </si>
  <si>
    <t>PR039</t>
  </si>
  <si>
    <t>Calçados</t>
  </si>
  <si>
    <t>Clara</t>
  </si>
  <si>
    <t>João</t>
  </si>
  <si>
    <t>Vendedor</t>
  </si>
  <si>
    <t>Sarah</t>
  </si>
  <si>
    <t>Data</t>
  </si>
  <si>
    <t>Estoque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</si>
</sst>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9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DAFF0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/>
      </patternFill>
    </fill>
    <fill>
      <patternFill patternType="solid">
        <fgColor theme="1"/>
        <bgColor theme="1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4" fillId="5" borderId="0" applyNumberFormat="0" applyBorder="0" applyAlignment="0" applyProtection="0"/>
    <xf numFmtId="0" fontId="7" fillId="3" borderId="0" applyNumberFormat="0" applyBorder="0" applyAlignment="0" applyProtection="0">
      <alignment horizontal="center"/>
    </xf>
    <xf numFmtId="0" fontId="2" fillId="4" borderId="10" applyNumberFormat="0" applyBorder="0" applyAlignment="0" applyProtection="0">
      <alignment horizontal="center"/>
    </xf>
  </cellStyleXfs>
  <cellXfs count="38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164" fontId="0" fillId="0" borderId="1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pivotButton="1"/>
    <xf numFmtId="0" fontId="2" fillId="4" borderId="1" xfId="0" applyFont="1" applyFill="1" applyBorder="1" applyAlignment="1">
      <alignment horizontal="center"/>
    </xf>
    <xf numFmtId="0" fontId="5" fillId="0" borderId="0" xfId="0" applyFont="1"/>
    <xf numFmtId="0" fontId="6" fillId="0" borderId="17" xfId="0" applyFont="1" applyBorder="1" applyAlignment="1">
      <alignment horizontal="center" vertical="center"/>
    </xf>
    <xf numFmtId="0" fontId="2" fillId="4" borderId="16" xfId="3" applyBorder="1" applyAlignment="1">
      <alignment horizontal="center" vertical="center" wrapText="1"/>
    </xf>
    <xf numFmtId="2" fontId="6" fillId="0" borderId="17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164" fontId="0" fillId="0" borderId="0" xfId="0" applyNumberFormat="1"/>
    <xf numFmtId="14" fontId="0" fillId="0" borderId="0" xfId="0" applyNumberFormat="1" applyAlignment="1">
      <alignment horizontal="center"/>
    </xf>
    <xf numFmtId="0" fontId="3" fillId="6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2" fillId="2" borderId="0" xfId="3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7" fillId="3" borderId="13" xfId="2" applyBorder="1" applyAlignment="1">
      <alignment horizontal="center" vertical="center"/>
    </xf>
    <xf numFmtId="0" fontId="7" fillId="3" borderId="14" xfId="2" applyBorder="1" applyAlignment="1">
      <alignment horizontal="center" vertical="center"/>
    </xf>
    <xf numFmtId="0" fontId="7" fillId="3" borderId="15" xfId="2" applyBorder="1" applyAlignment="1">
      <alignment horizontal="center" vertical="center"/>
    </xf>
  </cellXfs>
  <cellStyles count="4">
    <cellStyle name="Cabeçalho Meteora" xfId="3" xr:uid="{43DBFFA1-791E-423B-B2A6-377CC2810274}"/>
    <cellStyle name="Ênfase4" xfId="1" builtinId="41" customBuiltin="1"/>
    <cellStyle name="Normal" xfId="0" builtinId="0"/>
    <cellStyle name="Título Meteora" xfId="2" xr:uid="{52F1EA3C-B23E-4AE6-AE73-27AD9F7C9021}"/>
  </cellStyles>
  <dxfs count="15">
    <dxf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bgColor theme="1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numFmt numFmtId="164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DAFF01"/>
      <color rgb="FFCCCCCC"/>
      <color rgb="FFF87F46"/>
      <color rgb="FFEE6471"/>
      <color rgb="FF9353FF"/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[03-Meteora_Ecommerce-AULA_INICIAL.xlsx]Planilha3!Tabela dinâmica85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pt-BR"/>
              <a:t>Soma de Produtos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Planilha3!$A$4:$A$21</c:f>
              <c:strCache>
                <c:ptCount val="18"/>
                <c:pt idx="0">
                  <c:v>Bermuda</c:v>
                </c:pt>
                <c:pt idx="1">
                  <c:v>Boné</c:v>
                </c:pt>
                <c:pt idx="2">
                  <c:v>Camiseta Lisa</c:v>
                </c:pt>
                <c:pt idx="3">
                  <c:v>Cinto</c:v>
                </c:pt>
                <c:pt idx="4">
                  <c:v>Camiseta Lisa </c:v>
                </c:pt>
                <c:pt idx="5">
                  <c:v>Camiseta Estampada</c:v>
                </c:pt>
                <c:pt idx="6">
                  <c:v>Óculos redondo</c:v>
                </c:pt>
                <c:pt idx="7">
                  <c:v>Óculos quadrado</c:v>
                </c:pt>
                <c:pt idx="8">
                  <c:v>Jaqueta jeans</c:v>
                </c:pt>
                <c:pt idx="9">
                  <c:v>Jaqueta couro</c:v>
                </c:pt>
                <c:pt idx="10">
                  <c:v>Calça jeans</c:v>
                </c:pt>
                <c:pt idx="11">
                  <c:v>Vestido longo</c:v>
                </c:pt>
                <c:pt idx="12">
                  <c:v>Vestido curto</c:v>
                </c:pt>
                <c:pt idx="13">
                  <c:v>Calça legging</c:v>
                </c:pt>
                <c:pt idx="14">
                  <c:v>Tênis Nika</c:v>
                </c:pt>
                <c:pt idx="15">
                  <c:v>Tênis Atitas</c:v>
                </c:pt>
                <c:pt idx="16">
                  <c:v>Bolsa de couro</c:v>
                </c:pt>
                <c:pt idx="17">
                  <c:v>Bolsa coringa</c:v>
                </c:pt>
              </c:strCache>
            </c:strRef>
          </c:cat>
          <c:val>
            <c:numRef>
              <c:f>Planilha3!$B$4:$B$21</c:f>
              <c:numCache>
                <c:formatCode>General</c:formatCode>
                <c:ptCount val="18"/>
                <c:pt idx="0">
                  <c:v>40</c:v>
                </c:pt>
                <c:pt idx="1">
                  <c:v>11</c:v>
                </c:pt>
                <c:pt idx="2">
                  <c:v>6</c:v>
                </c:pt>
                <c:pt idx="3">
                  <c:v>21</c:v>
                </c:pt>
                <c:pt idx="4">
                  <c:v>22</c:v>
                </c:pt>
                <c:pt idx="5">
                  <c:v>28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19</c:v>
                </c:pt>
                <c:pt idx="11">
                  <c:v>6</c:v>
                </c:pt>
                <c:pt idx="12">
                  <c:v>7</c:v>
                </c:pt>
                <c:pt idx="13">
                  <c:v>10</c:v>
                </c:pt>
                <c:pt idx="14">
                  <c:v>1</c:v>
                </c:pt>
                <c:pt idx="15">
                  <c:v>9</c:v>
                </c:pt>
                <c:pt idx="16">
                  <c:v>1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A-4A3F-A003-D1CB4D3CDAC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866855919"/>
        <c:axId val="866853039"/>
      </c:barChart>
      <c:catAx>
        <c:axId val="86685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6853039"/>
        <c:crosses val="autoZero"/>
        <c:auto val="1"/>
        <c:lblAlgn val="ctr"/>
        <c:lblOffset val="100"/>
        <c:noMultiLvlLbl val="0"/>
      </c:catAx>
      <c:valAx>
        <c:axId val="8668530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668559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D58BA28-6F2B-4BE7-9135-3BC55F666805}">
  <sheetPr/>
  <sheetViews>
    <sheetView zoomScale="77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0455" cy="601325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D0B43A-62BC-4003-50A9-C02627AE82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ffice Resolve Testes" refreshedDate="45091.695904398148" createdVersion="8" refreshedVersion="8" minRefreshableVersion="3" recordCount="39" xr:uid="{D9D057AD-0FAE-4908-B186-309A9CA94BEA}">
  <cacheSource type="worksheet">
    <worksheetSource ref="A3:G42" sheet="Produtos"/>
  </cacheSource>
  <cacheFields count="7">
    <cacheField name="Produtos" numFmtId="0">
      <sharedItems count="24">
        <s v="Bermuda"/>
        <s v="Bolsa coringa"/>
        <s v="Bolsa de couro"/>
        <s v="Boné"/>
        <s v="Calça jeans"/>
        <s v="Calça legging"/>
        <s v="Camiseta Estampada"/>
        <s v="Camiseta Lisa"/>
        <s v="Camiseta Lisa "/>
        <s v="Cinto"/>
        <s v="Jaqueta couro"/>
        <s v="Jaqueta jeans"/>
        <s v="Óculos quadrado"/>
        <s v="Óculos redondo"/>
        <s v="Tênis Atitas"/>
        <s v="Tênis Nika"/>
        <s v="Vestido curto"/>
        <s v="Vestido longo"/>
        <s v="Bolsa" u="1"/>
        <s v="Calça " u="1"/>
        <s v="Óculos " u="1"/>
        <s v="Vestido " u="1"/>
        <s v="Jaqueta " u="1"/>
        <s v="Tênis" u="1"/>
      </sharedItems>
    </cacheField>
    <cacheField name="Tamanho" numFmtId="0">
      <sharedItems containsMixedTypes="1" containsNumber="1" containsInteger="1" minValue="36" maxValue="38"/>
    </cacheField>
    <cacheField name="Categoria" numFmtId="0">
      <sharedItems/>
    </cacheField>
    <cacheField name="Preço Unitário" numFmtId="164">
      <sharedItems containsSemiMixedTypes="0" containsString="0" containsNumber="1" minValue="25.9" maxValue="399.9"/>
    </cacheField>
    <cacheField name="Preço c/ Desconto" numFmtId="164">
      <sharedItems containsSemiMixedTypes="0" containsString="0" containsNumber="1" minValue="23.31" maxValue="359.90999999999997"/>
    </cacheField>
    <cacheField name="Qtd" numFmtId="0">
      <sharedItems containsSemiMixedTypes="0" containsString="0" containsNumber="1" containsInteger="1" minValue="0" maxValue="21"/>
    </cacheField>
    <cacheField name="Valor Total" numFmtId="164">
      <sharedItems containsSemiMixedTypes="0" containsString="0" containsNumber="1" minValue="0" maxValue="1124.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s v="P"/>
    <s v="Vestuário"/>
    <n v="65.900000000000006"/>
    <n v="59.31"/>
    <n v="12"/>
    <n v="711.72"/>
  </r>
  <r>
    <x v="0"/>
    <s v="M"/>
    <s v="Vestuário"/>
    <n v="69.900000000000006"/>
    <n v="62.910000000000004"/>
    <n v="15"/>
    <n v="943.65000000000009"/>
  </r>
  <r>
    <x v="0"/>
    <s v="G"/>
    <s v="Vestuário"/>
    <n v="70.900000000000006"/>
    <n v="63.81"/>
    <n v="13"/>
    <n v="829.53"/>
  </r>
  <r>
    <x v="1"/>
    <s v="Único"/>
    <s v="Acessórios"/>
    <n v="145"/>
    <n v="130.5"/>
    <n v="2"/>
    <n v="261"/>
  </r>
  <r>
    <x v="2"/>
    <s v="Único"/>
    <s v="Acessórios"/>
    <n v="259.89999999999998"/>
    <n v="233.90999999999997"/>
    <n v="1"/>
    <n v="233.90999999999997"/>
  </r>
  <r>
    <x v="3"/>
    <s v="Único"/>
    <s v="Acessórios"/>
    <n v="39.9"/>
    <n v="35.909999999999997"/>
    <n v="11"/>
    <n v="395.01"/>
  </r>
  <r>
    <x v="4"/>
    <s v="P"/>
    <s v="Vestuário"/>
    <n v="85.9"/>
    <n v="77.31"/>
    <n v="8"/>
    <n v="618.48"/>
  </r>
  <r>
    <x v="4"/>
    <s v="M"/>
    <s v="Vestuário"/>
    <n v="89.9"/>
    <n v="80.910000000000011"/>
    <n v="5"/>
    <n v="404.55000000000007"/>
  </r>
  <r>
    <x v="4"/>
    <s v="G"/>
    <s v="Vestuário"/>
    <n v="92.9"/>
    <n v="83.61"/>
    <n v="6"/>
    <n v="501.65999999999997"/>
  </r>
  <r>
    <x v="5"/>
    <s v="P"/>
    <s v="Vestuário"/>
    <n v="44.9"/>
    <n v="40.409999999999997"/>
    <n v="5"/>
    <n v="202.04999999999998"/>
  </r>
  <r>
    <x v="5"/>
    <s v="M"/>
    <s v="Vestuário"/>
    <n v="46.9"/>
    <n v="42.21"/>
    <n v="3"/>
    <n v="126.63"/>
  </r>
  <r>
    <x v="5"/>
    <s v="G"/>
    <s v="Vestuário"/>
    <n v="48.9"/>
    <n v="44.01"/>
    <n v="2"/>
    <n v="88.02"/>
  </r>
  <r>
    <x v="6"/>
    <s v="P"/>
    <s v="Vestuário"/>
    <n v="39.9"/>
    <n v="35.909999999999997"/>
    <n v="12"/>
    <n v="430.91999999999996"/>
  </r>
  <r>
    <x v="6"/>
    <s v="M"/>
    <s v="Vestuário"/>
    <n v="39.9"/>
    <n v="35.909999999999997"/>
    <n v="10"/>
    <n v="359.09999999999997"/>
  </r>
  <r>
    <x v="6"/>
    <s v="G"/>
    <s v="Vestuário"/>
    <n v="42.5"/>
    <n v="38.25"/>
    <n v="6"/>
    <n v="229.5"/>
  </r>
  <r>
    <x v="7"/>
    <s v="G"/>
    <s v="Vestuário"/>
    <n v="32.9"/>
    <n v="29.61"/>
    <n v="6"/>
    <n v="177.66"/>
  </r>
  <r>
    <x v="8"/>
    <s v="P"/>
    <s v="Vestuário"/>
    <n v="25.9"/>
    <n v="23.31"/>
    <n v="12"/>
    <n v="279.71999999999997"/>
  </r>
  <r>
    <x v="8"/>
    <s v="M"/>
    <s v="Vestuário"/>
    <n v="29.9"/>
    <n v="26.909999999999997"/>
    <n v="10"/>
    <n v="269.09999999999997"/>
  </r>
  <r>
    <x v="9"/>
    <s v="Único"/>
    <s v="Acessórios"/>
    <n v="49.9"/>
    <n v="44.91"/>
    <n v="21"/>
    <n v="943.1099999999999"/>
  </r>
  <r>
    <x v="10"/>
    <s v="P"/>
    <s v="Vestuário"/>
    <n v="300"/>
    <n v="270"/>
    <n v="1"/>
    <n v="270"/>
  </r>
  <r>
    <x v="10"/>
    <s v="M"/>
    <s v="Vestuário"/>
    <n v="302.89999999999998"/>
    <n v="272.60999999999996"/>
    <n v="2"/>
    <n v="545.21999999999991"/>
  </r>
  <r>
    <x v="10"/>
    <s v="G"/>
    <s v="Vestuário"/>
    <n v="299.89999999999998"/>
    <n v="269.90999999999997"/>
    <n v="1"/>
    <n v="269.90999999999997"/>
  </r>
  <r>
    <x v="11"/>
    <s v="P"/>
    <s v="Vestuário"/>
    <n v="249.9"/>
    <n v="224.91"/>
    <n v="1"/>
    <n v="224.91"/>
  </r>
  <r>
    <x v="11"/>
    <s v="M"/>
    <s v="Vestuário"/>
    <n v="259.89999999999998"/>
    <n v="233.90999999999997"/>
    <n v="2"/>
    <n v="467.81999999999994"/>
  </r>
  <r>
    <x v="11"/>
    <s v="G"/>
    <s v="Vestuário"/>
    <n v="299.89999999999998"/>
    <n v="269.90999999999997"/>
    <n v="1"/>
    <n v="269.90999999999997"/>
  </r>
  <r>
    <x v="12"/>
    <s v="Único"/>
    <s v="Acessórios"/>
    <n v="349.9"/>
    <n v="314.90999999999997"/>
    <n v="2"/>
    <n v="629.81999999999994"/>
  </r>
  <r>
    <x v="13"/>
    <s v="Único"/>
    <s v="Acessórios"/>
    <n v="399.9"/>
    <n v="359.90999999999997"/>
    <n v="3"/>
    <n v="1079.73"/>
  </r>
  <r>
    <x v="14"/>
    <n v="36"/>
    <s v="Calçado"/>
    <n v="249.9"/>
    <n v="224.91"/>
    <n v="5"/>
    <n v="1124.55"/>
  </r>
  <r>
    <x v="14"/>
    <n v="37"/>
    <s v="Calçado"/>
    <n v="255"/>
    <n v="229.5"/>
    <n v="3"/>
    <n v="688.5"/>
  </r>
  <r>
    <x v="14"/>
    <n v="38"/>
    <s v="Calçado"/>
    <n v="259.89999999999998"/>
    <n v="233.90999999999997"/>
    <n v="1"/>
    <n v="233.90999999999997"/>
  </r>
  <r>
    <x v="15"/>
    <n v="36"/>
    <s v="Calçado"/>
    <n v="199.9"/>
    <n v="179.91"/>
    <n v="0"/>
    <n v="0"/>
  </r>
  <r>
    <x v="15"/>
    <n v="37"/>
    <s v="Calçado"/>
    <n v="249.9"/>
    <n v="224.91"/>
    <n v="1"/>
    <n v="224.91"/>
  </r>
  <r>
    <x v="15"/>
    <n v="38"/>
    <s v="Calçado"/>
    <n v="259.89999999999998"/>
    <n v="233.90999999999997"/>
    <n v="0"/>
    <n v="0"/>
  </r>
  <r>
    <x v="16"/>
    <s v="P"/>
    <s v="Vestuário"/>
    <n v="89.9"/>
    <n v="80.910000000000011"/>
    <n v="3"/>
    <n v="242.73000000000002"/>
  </r>
  <r>
    <x v="16"/>
    <s v="M"/>
    <s v="Vestuário"/>
    <n v="91.4"/>
    <n v="82.26"/>
    <n v="2"/>
    <n v="164.52"/>
  </r>
  <r>
    <x v="16"/>
    <s v="G"/>
    <s v="Vestuário"/>
    <n v="93.5"/>
    <n v="84.15"/>
    <n v="2"/>
    <n v="168.3"/>
  </r>
  <r>
    <x v="17"/>
    <s v="P"/>
    <s v="Vestuário"/>
    <n v="140"/>
    <n v="126"/>
    <n v="2"/>
    <n v="252"/>
  </r>
  <r>
    <x v="17"/>
    <s v="M"/>
    <s v="Vestuário"/>
    <n v="142.9"/>
    <n v="128.61000000000001"/>
    <n v="2"/>
    <n v="257.22000000000003"/>
  </r>
  <r>
    <x v="17"/>
    <s v="G"/>
    <s v="Vestuário"/>
    <n v="146"/>
    <n v="131.4"/>
    <n v="2"/>
    <n v="262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A4C077-C9C3-4E33-8B3E-9194B9F750DF}" name="Tabela dinâmica85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2">
  <location ref="A3:B21" firstHeaderRow="1" firstDataRow="1" firstDataCol="1"/>
  <pivotFields count="7">
    <pivotField axis="axisRow" compact="0" outline="0" showAll="0" defaultSubtotal="0">
      <items count="24">
        <item x="0"/>
        <item m="1" x="18"/>
        <item x="3"/>
        <item m="1" x="19"/>
        <item x="7"/>
        <item x="9"/>
        <item m="1" x="22"/>
        <item m="1" x="20"/>
        <item m="1" x="23"/>
        <item m="1" x="21"/>
        <item x="8"/>
        <item x="6"/>
        <item x="13"/>
        <item x="12"/>
        <item x="11"/>
        <item x="10"/>
        <item x="4"/>
        <item x="17"/>
        <item x="16"/>
        <item x="5"/>
        <item x="15"/>
        <item x="14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8">
    <i>
      <x/>
    </i>
    <i>
      <x v="2"/>
    </i>
    <i>
      <x v="4"/>
    </i>
    <i>
      <x v="5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Items count="1">
    <i/>
  </colItems>
  <dataFields count="1">
    <dataField name="Soma de Qtd" fld="5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AC111B-A369-4C0B-9503-7C5B9442DAEA}" name="TB_Produtos" displayName="TB_Produtos" ref="A3:F42" totalsRowShown="0" headerRowDxfId="14">
  <autoFilter ref="A3:F42" xr:uid="{40AC111B-A369-4C0B-9503-7C5B9442DAEA}"/>
  <tableColumns count="6">
    <tableColumn id="1" xr3:uid="{2F8ED5FF-48A1-488E-9DF1-FE060F71A415}" name="Código"/>
    <tableColumn id="2" xr3:uid="{E100D4E2-C3A0-43FF-A1D9-90A4BC2A9918}" name="Produtos"/>
    <tableColumn id="3" xr3:uid="{2EF7FEE0-6B6F-4534-86A0-46B6555B7BEF}" name="Tamanho" dataDxfId="13"/>
    <tableColumn id="4" xr3:uid="{4435A4B8-E7F0-4D66-A4F8-6A9FEAA36D5A}" name="Categoria"/>
    <tableColumn id="6" xr3:uid="{15F9CACC-A558-4A20-80CF-C2ADA2603221}" name="Estoque" dataDxfId="12"/>
    <tableColumn id="5" xr3:uid="{CA8AD0DE-58EC-4839-85FB-1DD75DA28087}" name="Preço Unitário" dataDxfId="11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739091-30BD-4C30-BDDA-7504C0C4B6E2}" name="TB_Vendas" displayName="TB_Vendas" ref="A2:H61" totalsRowShown="0" headerRowDxfId="9" dataDxfId="8" headerRowCellStyle="Cabeçalho Meteora">
  <autoFilter ref="A2:H61" xr:uid="{AD739091-30BD-4C30-BDDA-7504C0C4B6E2}"/>
  <tableColumns count="8">
    <tableColumn id="7" xr3:uid="{5E8DE7C3-CDB6-4314-A5CC-C44D3C21973F}" name="Mês" dataDxfId="7">
      <calculatedColumnFormula>MONTH(TB_Vendas[[#This Row],[Data]])</calculatedColumnFormula>
    </tableColumn>
    <tableColumn id="1" xr3:uid="{43632F1F-6978-4CE7-BB13-7CCE587D6821}" name="Data" dataDxfId="6"/>
    <tableColumn id="2" xr3:uid="{49DF5362-33BE-4541-BD47-0B512249381E}" name="Código" dataDxfId="5"/>
    <tableColumn id="3" xr3:uid="{B3C718A1-FEFF-4C65-9CA1-DF94EF755918}" name="Tamanho" dataDxfId="4">
      <calculatedColumnFormula>_xlfn.XLOOKUP(C3,TB_Produtos[Código],TB_Produtos[Tamanho])</calculatedColumnFormula>
    </tableColumn>
    <tableColumn id="4" xr3:uid="{1F3EAF93-84E7-4086-BE54-3AB7D71B21A8}" name="Categoria" dataDxfId="3"/>
    <tableColumn id="5" xr3:uid="{7DC2ADED-AF8A-4BC8-A38E-FEF676FE49C9}" name="Qtd" dataDxfId="2"/>
    <tableColumn id="6" xr3:uid="{9459B662-6A4F-4486-82B1-12F67B8F842E}" name="Total" dataDxfId="1"/>
    <tableColumn id="8" xr3:uid="{192FEBCA-1287-48A6-9BE6-69528F71C305}" name="Vendedor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Loja Meteor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0000"/>
      </a:accent1>
      <a:accent2>
        <a:srgbClr val="DAFF01"/>
      </a:accent2>
      <a:accent3>
        <a:srgbClr val="CCCCCC"/>
      </a:accent3>
      <a:accent4>
        <a:srgbClr val="F87F46"/>
      </a:accent4>
      <a:accent5>
        <a:srgbClr val="EE6471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28C90-CA7C-4774-9045-2C89F88392C6}">
  <dimension ref="A3:B21"/>
  <sheetViews>
    <sheetView workbookViewId="0">
      <selection activeCell="A8" sqref="A8"/>
    </sheetView>
  </sheetViews>
  <sheetFormatPr defaultRowHeight="15" x14ac:dyDescent="0.25"/>
  <cols>
    <col min="1" max="1" width="19.42578125" bestFit="1" customWidth="1"/>
    <col min="2" max="2" width="12.28515625" bestFit="1" customWidth="1"/>
  </cols>
  <sheetData>
    <row r="3" spans="1:2" x14ac:dyDescent="0.25">
      <c r="A3" s="21" t="s">
        <v>0</v>
      </c>
      <c r="B3" t="s">
        <v>19</v>
      </c>
    </row>
    <row r="4" spans="1:2" x14ac:dyDescent="0.25">
      <c r="A4" t="s">
        <v>5</v>
      </c>
      <c r="B4">
        <v>40</v>
      </c>
    </row>
    <row r="5" spans="1:2" x14ac:dyDescent="0.25">
      <c r="A5" t="s">
        <v>6</v>
      </c>
      <c r="B5">
        <v>11</v>
      </c>
    </row>
    <row r="6" spans="1:2" x14ac:dyDescent="0.25">
      <c r="A6" t="s">
        <v>9</v>
      </c>
      <c r="B6">
        <v>6</v>
      </c>
    </row>
    <row r="7" spans="1:2" x14ac:dyDescent="0.25">
      <c r="A7" t="s">
        <v>7</v>
      </c>
      <c r="B7">
        <v>21</v>
      </c>
    </row>
    <row r="8" spans="1:2" x14ac:dyDescent="0.25">
      <c r="A8" t="s">
        <v>21</v>
      </c>
      <c r="B8">
        <v>22</v>
      </c>
    </row>
    <row r="9" spans="1:2" x14ac:dyDescent="0.25">
      <c r="A9" t="s">
        <v>22</v>
      </c>
      <c r="B9">
        <v>28</v>
      </c>
    </row>
    <row r="10" spans="1:2" x14ac:dyDescent="0.25">
      <c r="A10" t="s">
        <v>23</v>
      </c>
      <c r="B10">
        <v>3</v>
      </c>
    </row>
    <row r="11" spans="1:2" x14ac:dyDescent="0.25">
      <c r="A11" t="s">
        <v>24</v>
      </c>
      <c r="B11">
        <v>2</v>
      </c>
    </row>
    <row r="12" spans="1:2" x14ac:dyDescent="0.25">
      <c r="A12" t="s">
        <v>25</v>
      </c>
      <c r="B12">
        <v>4</v>
      </c>
    </row>
    <row r="13" spans="1:2" x14ac:dyDescent="0.25">
      <c r="A13" t="s">
        <v>26</v>
      </c>
      <c r="B13">
        <v>4</v>
      </c>
    </row>
    <row r="14" spans="1:2" x14ac:dyDescent="0.25">
      <c r="A14" t="s">
        <v>27</v>
      </c>
      <c r="B14">
        <v>19</v>
      </c>
    </row>
    <row r="15" spans="1:2" x14ac:dyDescent="0.25">
      <c r="A15" t="s">
        <v>28</v>
      </c>
      <c r="B15">
        <v>6</v>
      </c>
    </row>
    <row r="16" spans="1:2" x14ac:dyDescent="0.25">
      <c r="A16" t="s">
        <v>29</v>
      </c>
      <c r="B16">
        <v>7</v>
      </c>
    </row>
    <row r="17" spans="1:2" x14ac:dyDescent="0.25">
      <c r="A17" t="s">
        <v>30</v>
      </c>
      <c r="B17">
        <v>10</v>
      </c>
    </row>
    <row r="18" spans="1:2" x14ac:dyDescent="0.25">
      <c r="A18" t="s">
        <v>31</v>
      </c>
      <c r="B18">
        <v>1</v>
      </c>
    </row>
    <row r="19" spans="1:2" x14ac:dyDescent="0.25">
      <c r="A19" t="s">
        <v>32</v>
      </c>
      <c r="B19">
        <v>9</v>
      </c>
    </row>
    <row r="20" spans="1:2" x14ac:dyDescent="0.25">
      <c r="A20" t="s">
        <v>33</v>
      </c>
      <c r="B20">
        <v>1</v>
      </c>
    </row>
    <row r="21" spans="1:2" x14ac:dyDescent="0.25">
      <c r="A21" t="s">
        <v>34</v>
      </c>
      <c r="B21">
        <v>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DA2D8-DE9E-4ACF-B5A7-8907124C5CF1}">
  <dimension ref="A1:F42"/>
  <sheetViews>
    <sheetView topLeftCell="A5" zoomScale="150" zoomScaleNormal="150" workbookViewId="0">
      <selection activeCell="B25" sqref="B25"/>
    </sheetView>
  </sheetViews>
  <sheetFormatPr defaultRowHeight="15" x14ac:dyDescent="0.25"/>
  <cols>
    <col min="1" max="1" width="11" bestFit="1" customWidth="1"/>
    <col min="2" max="2" width="15.5703125" customWidth="1"/>
    <col min="3" max="3" width="11.85546875" style="1" customWidth="1"/>
    <col min="4" max="4" width="14" bestFit="1" customWidth="1"/>
    <col min="5" max="5" width="12.28515625" customWidth="1"/>
    <col min="6" max="6" width="21.7109375" customWidth="1"/>
  </cols>
  <sheetData>
    <row r="1" spans="1:6" ht="21" x14ac:dyDescent="0.35">
      <c r="A1" s="33" t="s">
        <v>15</v>
      </c>
      <c r="B1" s="33"/>
      <c r="C1" s="33"/>
      <c r="D1" s="33"/>
      <c r="E1" s="33"/>
      <c r="F1" s="33"/>
    </row>
    <row r="2" spans="1:6" ht="4.5" customHeight="1" x14ac:dyDescent="0.35">
      <c r="A2" s="2"/>
      <c r="B2" s="2"/>
      <c r="C2" s="2"/>
      <c r="D2" s="2"/>
      <c r="E2" s="2"/>
      <c r="F2" s="2"/>
    </row>
    <row r="3" spans="1:6" s="1" customFormat="1" ht="18.75" x14ac:dyDescent="0.3">
      <c r="A3" s="27" t="s">
        <v>41</v>
      </c>
      <c r="B3" s="27" t="s">
        <v>0</v>
      </c>
      <c r="C3" s="27" t="s">
        <v>1</v>
      </c>
      <c r="D3" s="27" t="s">
        <v>10</v>
      </c>
      <c r="E3" s="27" t="s">
        <v>88</v>
      </c>
      <c r="F3" s="27" t="s">
        <v>11</v>
      </c>
    </row>
    <row r="4" spans="1:6" x14ac:dyDescent="0.25">
      <c r="A4" t="s">
        <v>43</v>
      </c>
      <c r="B4" t="s">
        <v>5</v>
      </c>
      <c r="C4" s="1" t="s">
        <v>2</v>
      </c>
      <c r="D4" t="s">
        <v>12</v>
      </c>
      <c r="E4" s="1">
        <v>12</v>
      </c>
      <c r="F4" s="28">
        <v>65.900000000000006</v>
      </c>
    </row>
    <row r="5" spans="1:6" x14ac:dyDescent="0.25">
      <c r="A5" t="s">
        <v>44</v>
      </c>
      <c r="B5" t="s">
        <v>5</v>
      </c>
      <c r="C5" s="1" t="s">
        <v>3</v>
      </c>
      <c r="D5" t="s">
        <v>12</v>
      </c>
      <c r="E5" s="1">
        <v>15</v>
      </c>
      <c r="F5" s="28">
        <v>69.900000000000006</v>
      </c>
    </row>
    <row r="6" spans="1:6" x14ac:dyDescent="0.25">
      <c r="A6" t="s">
        <v>45</v>
      </c>
      <c r="B6" t="s">
        <v>5</v>
      </c>
      <c r="C6" s="1" t="s">
        <v>4</v>
      </c>
      <c r="D6" t="s">
        <v>12</v>
      </c>
      <c r="E6" s="1">
        <v>5</v>
      </c>
      <c r="F6" s="28">
        <v>70.900000000000006</v>
      </c>
    </row>
    <row r="7" spans="1:6" x14ac:dyDescent="0.25">
      <c r="A7" t="s">
        <v>46</v>
      </c>
      <c r="B7" t="s">
        <v>34</v>
      </c>
      <c r="C7" s="1" t="s">
        <v>8</v>
      </c>
      <c r="D7" t="s">
        <v>13</v>
      </c>
      <c r="E7" s="1">
        <v>2</v>
      </c>
      <c r="F7" s="28">
        <v>145</v>
      </c>
    </row>
    <row r="8" spans="1:6" x14ac:dyDescent="0.25">
      <c r="A8" t="s">
        <v>47</v>
      </c>
      <c r="B8" t="s">
        <v>33</v>
      </c>
      <c r="C8" s="1" t="s">
        <v>8</v>
      </c>
      <c r="D8" t="s">
        <v>13</v>
      </c>
      <c r="E8" s="1">
        <v>1</v>
      </c>
      <c r="F8" s="28">
        <v>259.89999999999998</v>
      </c>
    </row>
    <row r="9" spans="1:6" x14ac:dyDescent="0.25">
      <c r="A9" t="s">
        <v>48</v>
      </c>
      <c r="B9" t="s">
        <v>6</v>
      </c>
      <c r="C9" s="1" t="s">
        <v>8</v>
      </c>
      <c r="D9" t="s">
        <v>13</v>
      </c>
      <c r="E9" s="1">
        <v>11</v>
      </c>
      <c r="F9" s="28">
        <v>39.9</v>
      </c>
    </row>
    <row r="10" spans="1:6" x14ac:dyDescent="0.25">
      <c r="A10" t="s">
        <v>49</v>
      </c>
      <c r="B10" t="s">
        <v>27</v>
      </c>
      <c r="C10" s="1" t="s">
        <v>2</v>
      </c>
      <c r="D10" t="s">
        <v>12</v>
      </c>
      <c r="E10" s="1">
        <v>6</v>
      </c>
      <c r="F10" s="28">
        <v>85.9</v>
      </c>
    </row>
    <row r="11" spans="1:6" x14ac:dyDescent="0.25">
      <c r="A11" t="s">
        <v>50</v>
      </c>
      <c r="B11" t="s">
        <v>27</v>
      </c>
      <c r="C11" s="1" t="s">
        <v>3</v>
      </c>
      <c r="D11" t="s">
        <v>12</v>
      </c>
      <c r="E11" s="1">
        <v>5</v>
      </c>
      <c r="F11" s="28">
        <v>89.9</v>
      </c>
    </row>
    <row r="12" spans="1:6" x14ac:dyDescent="0.25">
      <c r="A12" t="s">
        <v>51</v>
      </c>
      <c r="B12" t="s">
        <v>27</v>
      </c>
      <c r="C12" s="1" t="s">
        <v>4</v>
      </c>
      <c r="D12" t="s">
        <v>12</v>
      </c>
      <c r="E12" s="1">
        <v>8</v>
      </c>
      <c r="F12" s="28">
        <v>92.9</v>
      </c>
    </row>
    <row r="13" spans="1:6" x14ac:dyDescent="0.25">
      <c r="A13" t="s">
        <v>52</v>
      </c>
      <c r="B13" t="s">
        <v>30</v>
      </c>
      <c r="C13" s="1" t="s">
        <v>2</v>
      </c>
      <c r="D13" t="s">
        <v>12</v>
      </c>
      <c r="E13" s="1">
        <v>2</v>
      </c>
      <c r="F13" s="28">
        <v>44.9</v>
      </c>
    </row>
    <row r="14" spans="1:6" x14ac:dyDescent="0.25">
      <c r="A14" t="s">
        <v>53</v>
      </c>
      <c r="B14" t="s">
        <v>30</v>
      </c>
      <c r="C14" s="1" t="s">
        <v>3</v>
      </c>
      <c r="D14" t="s">
        <v>12</v>
      </c>
      <c r="E14" s="1">
        <v>3</v>
      </c>
      <c r="F14" s="28">
        <v>46.9</v>
      </c>
    </row>
    <row r="15" spans="1:6" x14ac:dyDescent="0.25">
      <c r="A15" t="s">
        <v>54</v>
      </c>
      <c r="B15" t="s">
        <v>30</v>
      </c>
      <c r="C15" s="1" t="s">
        <v>4</v>
      </c>
      <c r="D15" t="s">
        <v>12</v>
      </c>
      <c r="E15" s="1">
        <v>5</v>
      </c>
      <c r="F15" s="28">
        <v>48.9</v>
      </c>
    </row>
    <row r="16" spans="1:6" x14ac:dyDescent="0.25">
      <c r="A16" t="s">
        <v>55</v>
      </c>
      <c r="B16" t="s">
        <v>22</v>
      </c>
      <c r="C16" s="1" t="s">
        <v>2</v>
      </c>
      <c r="D16" t="s">
        <v>12</v>
      </c>
      <c r="E16" s="1">
        <v>6</v>
      </c>
      <c r="F16" s="28">
        <v>39.9</v>
      </c>
    </row>
    <row r="17" spans="1:6" x14ac:dyDescent="0.25">
      <c r="A17" t="s">
        <v>56</v>
      </c>
      <c r="B17" t="s">
        <v>22</v>
      </c>
      <c r="C17" s="1" t="s">
        <v>3</v>
      </c>
      <c r="D17" t="s">
        <v>12</v>
      </c>
      <c r="E17" s="1">
        <v>10</v>
      </c>
      <c r="F17" s="28">
        <v>39.9</v>
      </c>
    </row>
    <row r="18" spans="1:6" x14ac:dyDescent="0.25">
      <c r="A18" t="s">
        <v>57</v>
      </c>
      <c r="B18" t="s">
        <v>22</v>
      </c>
      <c r="C18" s="1" t="s">
        <v>4</v>
      </c>
      <c r="D18" t="s">
        <v>12</v>
      </c>
      <c r="E18" s="1">
        <v>12</v>
      </c>
      <c r="F18" s="28">
        <v>42.5</v>
      </c>
    </row>
    <row r="19" spans="1:6" x14ac:dyDescent="0.25">
      <c r="A19" t="s">
        <v>58</v>
      </c>
      <c r="B19" t="s">
        <v>9</v>
      </c>
      <c r="C19" s="1" t="s">
        <v>2</v>
      </c>
      <c r="D19" t="s">
        <v>12</v>
      </c>
      <c r="E19" s="1">
        <v>6</v>
      </c>
      <c r="F19" s="28">
        <v>25.9</v>
      </c>
    </row>
    <row r="20" spans="1:6" x14ac:dyDescent="0.25">
      <c r="A20" t="s">
        <v>59</v>
      </c>
      <c r="B20" t="s">
        <v>9</v>
      </c>
      <c r="C20" s="1" t="s">
        <v>3</v>
      </c>
      <c r="D20" t="s">
        <v>12</v>
      </c>
      <c r="E20" s="1">
        <v>10</v>
      </c>
      <c r="F20" s="28">
        <v>29.9</v>
      </c>
    </row>
    <row r="21" spans="1:6" x14ac:dyDescent="0.25">
      <c r="A21" t="s">
        <v>60</v>
      </c>
      <c r="B21" t="s">
        <v>9</v>
      </c>
      <c r="C21" s="1" t="s">
        <v>4</v>
      </c>
      <c r="D21" t="s">
        <v>12</v>
      </c>
      <c r="E21" s="1">
        <v>12</v>
      </c>
      <c r="F21" s="28">
        <v>32.9</v>
      </c>
    </row>
    <row r="22" spans="1:6" x14ac:dyDescent="0.25">
      <c r="A22" t="s">
        <v>61</v>
      </c>
      <c r="B22" t="s">
        <v>7</v>
      </c>
      <c r="C22" s="1" t="s">
        <v>8</v>
      </c>
      <c r="D22" t="s">
        <v>13</v>
      </c>
      <c r="E22" s="1">
        <v>21</v>
      </c>
      <c r="F22" s="28">
        <v>49.9</v>
      </c>
    </row>
    <row r="23" spans="1:6" x14ac:dyDescent="0.25">
      <c r="A23" t="s">
        <v>62</v>
      </c>
      <c r="B23" t="s">
        <v>26</v>
      </c>
      <c r="C23" s="1" t="s">
        <v>2</v>
      </c>
      <c r="D23" t="s">
        <v>12</v>
      </c>
      <c r="E23" s="1">
        <v>5</v>
      </c>
      <c r="F23" s="28">
        <v>299.89999999999998</v>
      </c>
    </row>
    <row r="24" spans="1:6" x14ac:dyDescent="0.25">
      <c r="A24" t="s">
        <v>63</v>
      </c>
      <c r="B24" t="s">
        <v>26</v>
      </c>
      <c r="C24" s="1" t="s">
        <v>3</v>
      </c>
      <c r="D24" t="s">
        <v>12</v>
      </c>
      <c r="E24" s="1">
        <v>5</v>
      </c>
      <c r="F24" s="28">
        <v>302.89999999999998</v>
      </c>
    </row>
    <row r="25" spans="1:6" x14ac:dyDescent="0.25">
      <c r="A25" t="s">
        <v>64</v>
      </c>
      <c r="B25" t="s">
        <v>26</v>
      </c>
      <c r="C25" s="1" t="s">
        <v>4</v>
      </c>
      <c r="D25" t="s">
        <v>12</v>
      </c>
      <c r="E25" s="1">
        <v>5</v>
      </c>
      <c r="F25" s="28">
        <v>300</v>
      </c>
    </row>
    <row r="26" spans="1:6" x14ac:dyDescent="0.25">
      <c r="A26" t="s">
        <v>65</v>
      </c>
      <c r="B26" t="s">
        <v>25</v>
      </c>
      <c r="C26" s="1" t="s">
        <v>2</v>
      </c>
      <c r="D26" t="s">
        <v>12</v>
      </c>
      <c r="E26" s="1">
        <v>5</v>
      </c>
      <c r="F26" s="28">
        <v>249.9</v>
      </c>
    </row>
    <row r="27" spans="1:6" x14ac:dyDescent="0.25">
      <c r="A27" t="s">
        <v>66</v>
      </c>
      <c r="B27" t="s">
        <v>25</v>
      </c>
      <c r="C27" s="1" t="s">
        <v>3</v>
      </c>
      <c r="D27" t="s">
        <v>12</v>
      </c>
      <c r="E27" s="1">
        <v>5</v>
      </c>
      <c r="F27" s="28">
        <v>259.89999999999998</v>
      </c>
    </row>
    <row r="28" spans="1:6" x14ac:dyDescent="0.25">
      <c r="A28" t="s">
        <v>67</v>
      </c>
      <c r="B28" t="s">
        <v>25</v>
      </c>
      <c r="C28" s="1" t="s">
        <v>4</v>
      </c>
      <c r="D28" t="s">
        <v>12</v>
      </c>
      <c r="E28" s="1">
        <v>5</v>
      </c>
      <c r="F28" s="28">
        <v>299.89999999999998</v>
      </c>
    </row>
    <row r="29" spans="1:6" x14ac:dyDescent="0.25">
      <c r="A29" t="s">
        <v>68</v>
      </c>
      <c r="B29" t="s">
        <v>24</v>
      </c>
      <c r="C29" s="1" t="s">
        <v>8</v>
      </c>
      <c r="D29" t="s">
        <v>13</v>
      </c>
      <c r="E29" s="1">
        <v>3</v>
      </c>
      <c r="F29" s="28">
        <v>349.9</v>
      </c>
    </row>
    <row r="30" spans="1:6" x14ac:dyDescent="0.25">
      <c r="A30" t="s">
        <v>69</v>
      </c>
      <c r="B30" t="s">
        <v>23</v>
      </c>
      <c r="C30" s="1" t="s">
        <v>8</v>
      </c>
      <c r="D30" t="s">
        <v>13</v>
      </c>
      <c r="E30" s="1">
        <v>3</v>
      </c>
      <c r="F30" s="28">
        <v>399.9</v>
      </c>
    </row>
    <row r="31" spans="1:6" x14ac:dyDescent="0.25">
      <c r="A31" t="s">
        <v>70</v>
      </c>
      <c r="B31" t="s">
        <v>32</v>
      </c>
      <c r="C31" s="1">
        <v>36</v>
      </c>
      <c r="D31" t="s">
        <v>14</v>
      </c>
      <c r="E31" s="1">
        <v>5</v>
      </c>
      <c r="F31" s="28">
        <v>249.9</v>
      </c>
    </row>
    <row r="32" spans="1:6" x14ac:dyDescent="0.25">
      <c r="A32" t="s">
        <v>71</v>
      </c>
      <c r="B32" t="s">
        <v>32</v>
      </c>
      <c r="C32" s="1">
        <v>37</v>
      </c>
      <c r="D32" t="s">
        <v>14</v>
      </c>
      <c r="E32" s="1">
        <v>3</v>
      </c>
      <c r="F32" s="28">
        <v>255</v>
      </c>
    </row>
    <row r="33" spans="1:6" x14ac:dyDescent="0.25">
      <c r="A33" t="s">
        <v>72</v>
      </c>
      <c r="B33" t="s">
        <v>32</v>
      </c>
      <c r="C33" s="1">
        <v>38</v>
      </c>
      <c r="D33" t="s">
        <v>14</v>
      </c>
      <c r="E33" s="1">
        <v>5</v>
      </c>
      <c r="F33" s="28">
        <v>259.89999999999998</v>
      </c>
    </row>
    <row r="34" spans="1:6" x14ac:dyDescent="0.25">
      <c r="A34" t="s">
        <v>73</v>
      </c>
      <c r="B34" t="s">
        <v>31</v>
      </c>
      <c r="C34" s="1">
        <v>36</v>
      </c>
      <c r="D34" t="s">
        <v>14</v>
      </c>
      <c r="E34" s="1">
        <v>5</v>
      </c>
      <c r="F34" s="28">
        <v>199.9</v>
      </c>
    </row>
    <row r="35" spans="1:6" x14ac:dyDescent="0.25">
      <c r="A35" t="s">
        <v>74</v>
      </c>
      <c r="B35" t="s">
        <v>31</v>
      </c>
      <c r="C35" s="1">
        <v>37</v>
      </c>
      <c r="D35" t="s">
        <v>14</v>
      </c>
      <c r="E35" s="1">
        <v>5</v>
      </c>
      <c r="F35" s="28">
        <v>249.9</v>
      </c>
    </row>
    <row r="36" spans="1:6" x14ac:dyDescent="0.25">
      <c r="A36" t="s">
        <v>75</v>
      </c>
      <c r="B36" t="s">
        <v>31</v>
      </c>
      <c r="C36" s="1">
        <v>38</v>
      </c>
      <c r="D36" t="s">
        <v>14</v>
      </c>
      <c r="E36" s="1">
        <v>5</v>
      </c>
      <c r="F36" s="28">
        <v>259.89999999999998</v>
      </c>
    </row>
    <row r="37" spans="1:6" x14ac:dyDescent="0.25">
      <c r="A37" t="s">
        <v>76</v>
      </c>
      <c r="B37" t="s">
        <v>29</v>
      </c>
      <c r="C37" s="1" t="s">
        <v>2</v>
      </c>
      <c r="D37" t="s">
        <v>12</v>
      </c>
      <c r="E37" s="1">
        <v>3</v>
      </c>
      <c r="F37" s="28">
        <v>89.9</v>
      </c>
    </row>
    <row r="38" spans="1:6" x14ac:dyDescent="0.25">
      <c r="A38" t="s">
        <v>77</v>
      </c>
      <c r="B38" t="s">
        <v>29</v>
      </c>
      <c r="C38" s="1" t="s">
        <v>3</v>
      </c>
      <c r="D38" t="s">
        <v>12</v>
      </c>
      <c r="E38" s="1">
        <v>3</v>
      </c>
      <c r="F38" s="28">
        <v>91.4</v>
      </c>
    </row>
    <row r="39" spans="1:6" x14ac:dyDescent="0.25">
      <c r="A39" t="s">
        <v>78</v>
      </c>
      <c r="B39" t="s">
        <v>29</v>
      </c>
      <c r="C39" s="1" t="s">
        <v>4</v>
      </c>
      <c r="D39" t="s">
        <v>12</v>
      </c>
      <c r="E39" s="1">
        <v>3</v>
      </c>
      <c r="F39" s="28">
        <v>93.5</v>
      </c>
    </row>
    <row r="40" spans="1:6" x14ac:dyDescent="0.25">
      <c r="A40" t="s">
        <v>79</v>
      </c>
      <c r="B40" t="s">
        <v>28</v>
      </c>
      <c r="C40" s="1" t="s">
        <v>2</v>
      </c>
      <c r="D40" t="s">
        <v>12</v>
      </c>
      <c r="E40" s="1">
        <v>2</v>
      </c>
      <c r="F40" s="28">
        <v>140</v>
      </c>
    </row>
    <row r="41" spans="1:6" x14ac:dyDescent="0.25">
      <c r="A41" t="s">
        <v>80</v>
      </c>
      <c r="B41" t="s">
        <v>28</v>
      </c>
      <c r="C41" s="1" t="s">
        <v>3</v>
      </c>
      <c r="D41" t="s">
        <v>12</v>
      </c>
      <c r="E41" s="1">
        <v>2</v>
      </c>
      <c r="F41" s="28">
        <v>142.9</v>
      </c>
    </row>
    <row r="42" spans="1:6" x14ac:dyDescent="0.25">
      <c r="A42" t="s">
        <v>81</v>
      </c>
      <c r="B42" t="s">
        <v>28</v>
      </c>
      <c r="C42" s="1" t="s">
        <v>4</v>
      </c>
      <c r="D42" t="s">
        <v>12</v>
      </c>
      <c r="E42" s="1">
        <v>2</v>
      </c>
      <c r="F42" s="28">
        <v>146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34D44-0E29-4A7F-B47B-66AF094D5F9D}">
  <dimension ref="A1:H61"/>
  <sheetViews>
    <sheetView tabSelected="1" zoomScale="140" zoomScaleNormal="140" workbookViewId="0">
      <selection activeCell="H3" sqref="H3"/>
    </sheetView>
  </sheetViews>
  <sheetFormatPr defaultRowHeight="15" x14ac:dyDescent="0.25"/>
  <cols>
    <col min="1" max="1" width="8.85546875" style="1" customWidth="1"/>
    <col min="2" max="2" width="11.5703125" style="1" bestFit="1" customWidth="1"/>
    <col min="3" max="3" width="13.5703125" style="1" bestFit="1" customWidth="1"/>
    <col min="4" max="4" width="14.7109375" style="1" customWidth="1"/>
    <col min="5" max="5" width="15.85546875" style="1" customWidth="1"/>
    <col min="6" max="6" width="8.5703125" customWidth="1"/>
    <col min="7" max="7" width="14.85546875" customWidth="1"/>
    <col min="8" max="8" width="17" bestFit="1" customWidth="1"/>
  </cols>
  <sheetData>
    <row r="1" spans="1:8" ht="21" x14ac:dyDescent="0.35">
      <c r="A1" s="33" t="s">
        <v>15</v>
      </c>
      <c r="B1" s="33"/>
      <c r="C1" s="33"/>
      <c r="D1" s="33"/>
      <c r="E1" s="33"/>
      <c r="F1" s="33"/>
      <c r="G1" s="33"/>
      <c r="H1" s="33"/>
    </row>
    <row r="2" spans="1:8" ht="18.75" x14ac:dyDescent="0.3">
      <c r="A2" s="32" t="s">
        <v>42</v>
      </c>
      <c r="B2" s="32" t="s">
        <v>87</v>
      </c>
      <c r="C2" s="32" t="s">
        <v>41</v>
      </c>
      <c r="D2" s="32" t="s">
        <v>1</v>
      </c>
      <c r="E2" s="32" t="s">
        <v>10</v>
      </c>
      <c r="F2" s="32" t="s">
        <v>16</v>
      </c>
      <c r="G2" s="30" t="s">
        <v>17</v>
      </c>
      <c r="H2" s="32" t="s">
        <v>85</v>
      </c>
    </row>
    <row r="3" spans="1:8" x14ac:dyDescent="0.25">
      <c r="A3" s="31">
        <f>MONTH(TB_Vendas[[#This Row],[Data]])</f>
        <v>1</v>
      </c>
      <c r="B3" s="29">
        <v>44931</v>
      </c>
      <c r="C3" s="1" t="s">
        <v>69</v>
      </c>
      <c r="D3" s="1" t="e">
        <f ca="1">_xlfn.XLOOKUP(C3,TB_Produtos[Código],TB_Produtos[Tamanho])</f>
        <v>#NAME?</v>
      </c>
      <c r="E3" s="1" t="s">
        <v>13</v>
      </c>
      <c r="F3" s="1">
        <v>1</v>
      </c>
      <c r="G3" s="28">
        <v>359.90999999999997</v>
      </c>
      <c r="H3" s="1" t="s">
        <v>84</v>
      </c>
    </row>
    <row r="4" spans="1:8" x14ac:dyDescent="0.25">
      <c r="A4" s="31">
        <f>MONTH(TB_Vendas[[#This Row],[Data]])</f>
        <v>1</v>
      </c>
      <c r="B4" s="29">
        <v>44932</v>
      </c>
      <c r="C4" s="1" t="s">
        <v>73</v>
      </c>
      <c r="D4" s="1" t="e">
        <f ca="1">_xlfn.XLOOKUP(C4,TB_Produtos[Código],TB_Produtos[Tamanho])</f>
        <v>#NAME?</v>
      </c>
      <c r="E4" s="1" t="s">
        <v>82</v>
      </c>
      <c r="F4" s="1">
        <v>1</v>
      </c>
      <c r="G4" s="28">
        <v>179.91</v>
      </c>
      <c r="H4" s="1" t="s">
        <v>83</v>
      </c>
    </row>
    <row r="5" spans="1:8" x14ac:dyDescent="0.25">
      <c r="A5" s="31">
        <f>MONTH(TB_Vendas[[#This Row],[Data]])</f>
        <v>1</v>
      </c>
      <c r="B5" s="29">
        <v>44933</v>
      </c>
      <c r="C5" s="1" t="s">
        <v>74</v>
      </c>
      <c r="D5" s="1" t="e">
        <f ca="1">_xlfn.XLOOKUP(C5,TB_Produtos[Código],TB_Produtos[Tamanho])</f>
        <v>#NAME?</v>
      </c>
      <c r="E5" s="1" t="s">
        <v>82</v>
      </c>
      <c r="F5" s="1">
        <v>2</v>
      </c>
      <c r="G5" s="28">
        <v>449.82</v>
      </c>
      <c r="H5" s="1" t="s">
        <v>86</v>
      </c>
    </row>
    <row r="6" spans="1:8" x14ac:dyDescent="0.25">
      <c r="A6" s="31">
        <f>MONTH(TB_Vendas[[#This Row],[Data]])</f>
        <v>1</v>
      </c>
      <c r="B6" s="29">
        <v>44938</v>
      </c>
      <c r="C6" s="1" t="s">
        <v>53</v>
      </c>
      <c r="D6" s="1" t="e">
        <f ca="1">_xlfn.XLOOKUP(C6,TB_Produtos[Código],TB_Produtos[Tamanho])</f>
        <v>#NAME?</v>
      </c>
      <c r="E6" s="1" t="s">
        <v>12</v>
      </c>
      <c r="F6" s="1">
        <v>1</v>
      </c>
      <c r="G6" s="28">
        <v>42.21</v>
      </c>
      <c r="H6" s="1" t="s">
        <v>86</v>
      </c>
    </row>
    <row r="7" spans="1:8" x14ac:dyDescent="0.25">
      <c r="A7" s="31">
        <f>MONTH(TB_Vendas[[#This Row],[Data]])</f>
        <v>1</v>
      </c>
      <c r="B7" s="29">
        <v>44939</v>
      </c>
      <c r="C7" s="1" t="s">
        <v>80</v>
      </c>
      <c r="D7" s="1" t="e">
        <f ca="1">_xlfn.XLOOKUP(C7,TB_Produtos[Código],TB_Produtos[Tamanho])</f>
        <v>#NAME?</v>
      </c>
      <c r="E7" s="1" t="s">
        <v>12</v>
      </c>
      <c r="F7" s="1">
        <v>1</v>
      </c>
      <c r="G7" s="28">
        <v>128.61000000000001</v>
      </c>
      <c r="H7" s="1" t="s">
        <v>83</v>
      </c>
    </row>
    <row r="8" spans="1:8" x14ac:dyDescent="0.25">
      <c r="A8" s="31">
        <f>MONTH(TB_Vendas[[#This Row],[Data]])</f>
        <v>1</v>
      </c>
      <c r="B8" s="29">
        <v>44943</v>
      </c>
      <c r="C8" s="1" t="s">
        <v>73</v>
      </c>
      <c r="D8" s="1" t="e">
        <f ca="1">_xlfn.XLOOKUP(C8,TB_Produtos[Código],TB_Produtos[Tamanho])</f>
        <v>#NAME?</v>
      </c>
      <c r="E8" s="1" t="s">
        <v>82</v>
      </c>
      <c r="F8" s="1">
        <v>1</v>
      </c>
      <c r="G8" s="28">
        <v>179.91</v>
      </c>
      <c r="H8" s="1" t="s">
        <v>83</v>
      </c>
    </row>
    <row r="9" spans="1:8" x14ac:dyDescent="0.25">
      <c r="A9" s="31">
        <f>MONTH(TB_Vendas[[#This Row],[Data]])</f>
        <v>1</v>
      </c>
      <c r="B9" s="29">
        <v>44949</v>
      </c>
      <c r="C9" s="1" t="s">
        <v>68</v>
      </c>
      <c r="D9" s="1" t="e">
        <f ca="1">_xlfn.XLOOKUP(C9,TB_Produtos[Código],TB_Produtos[Tamanho])</f>
        <v>#NAME?</v>
      </c>
      <c r="E9" s="1" t="s">
        <v>13</v>
      </c>
      <c r="F9" s="1">
        <v>1</v>
      </c>
      <c r="G9" s="28">
        <v>314.90999999999997</v>
      </c>
      <c r="H9" s="1" t="s">
        <v>84</v>
      </c>
    </row>
    <row r="10" spans="1:8" x14ac:dyDescent="0.25">
      <c r="A10" s="31">
        <f>MONTH(TB_Vendas[[#This Row],[Data]])</f>
        <v>1</v>
      </c>
      <c r="B10" s="29">
        <v>44952</v>
      </c>
      <c r="C10" s="1" t="s">
        <v>56</v>
      </c>
      <c r="D10" s="1" t="e">
        <f ca="1">_xlfn.XLOOKUP(C10,TB_Produtos[Código],TB_Produtos[Tamanho])</f>
        <v>#NAME?</v>
      </c>
      <c r="E10" s="1" t="s">
        <v>12</v>
      </c>
      <c r="F10" s="1">
        <v>2</v>
      </c>
      <c r="G10" s="28">
        <v>71.819999999999993</v>
      </c>
      <c r="H10" s="1" t="s">
        <v>83</v>
      </c>
    </row>
    <row r="11" spans="1:8" x14ac:dyDescent="0.25">
      <c r="A11" s="31">
        <f>MONTH(TB_Vendas[[#This Row],[Data]])</f>
        <v>1</v>
      </c>
      <c r="B11" s="29">
        <v>44954</v>
      </c>
      <c r="C11" s="1" t="s">
        <v>57</v>
      </c>
      <c r="D11" s="1" t="e">
        <f ca="1">_xlfn.XLOOKUP(C11,TB_Produtos[Código],TB_Produtos[Tamanho])</f>
        <v>#NAME?</v>
      </c>
      <c r="E11" s="1" t="s">
        <v>12</v>
      </c>
      <c r="F11" s="1">
        <v>2</v>
      </c>
      <c r="G11" s="28">
        <v>76.5</v>
      </c>
      <c r="H11" s="1" t="s">
        <v>83</v>
      </c>
    </row>
    <row r="12" spans="1:8" x14ac:dyDescent="0.25">
      <c r="A12" s="31">
        <f>MONTH(TB_Vendas[[#This Row],[Data]])</f>
        <v>1</v>
      </c>
      <c r="B12" s="29">
        <v>44955</v>
      </c>
      <c r="C12" s="1" t="s">
        <v>77</v>
      </c>
      <c r="D12" s="1" t="e">
        <f ca="1">_xlfn.XLOOKUP(C12,TB_Produtos[Código],TB_Produtos[Tamanho])</f>
        <v>#NAME?</v>
      </c>
      <c r="E12" s="1" t="s">
        <v>12</v>
      </c>
      <c r="F12" s="1">
        <v>1</v>
      </c>
      <c r="G12" s="28">
        <v>82.26</v>
      </c>
      <c r="H12" s="1" t="s">
        <v>86</v>
      </c>
    </row>
    <row r="13" spans="1:8" x14ac:dyDescent="0.25">
      <c r="A13" s="31">
        <f>MONTH(TB_Vendas[[#This Row],[Data]])</f>
        <v>1</v>
      </c>
      <c r="B13" s="29">
        <v>44956</v>
      </c>
      <c r="C13" s="1" t="s">
        <v>81</v>
      </c>
      <c r="D13" s="1" t="e">
        <f ca="1">_xlfn.XLOOKUP(C13,TB_Produtos[Código],TB_Produtos[Tamanho])</f>
        <v>#NAME?</v>
      </c>
      <c r="E13" s="1" t="s">
        <v>12</v>
      </c>
      <c r="F13" s="1">
        <v>1</v>
      </c>
      <c r="G13" s="28">
        <v>131.4</v>
      </c>
      <c r="H13" s="1" t="s">
        <v>84</v>
      </c>
    </row>
    <row r="14" spans="1:8" x14ac:dyDescent="0.25">
      <c r="A14" s="31">
        <f>MONTH(TB_Vendas[[#This Row],[Data]])</f>
        <v>2</v>
      </c>
      <c r="B14" s="29">
        <v>44960</v>
      </c>
      <c r="C14" s="1" t="s">
        <v>47</v>
      </c>
      <c r="D14" s="1" t="e">
        <f ca="1">_xlfn.XLOOKUP(C14,TB_Produtos[Código],TB_Produtos[Tamanho])</f>
        <v>#NAME?</v>
      </c>
      <c r="E14" s="1" t="s">
        <v>13</v>
      </c>
      <c r="F14" s="1">
        <v>1</v>
      </c>
      <c r="G14" s="28">
        <v>233.90999999999997</v>
      </c>
      <c r="H14" s="1" t="s">
        <v>86</v>
      </c>
    </row>
    <row r="15" spans="1:8" x14ac:dyDescent="0.25">
      <c r="A15" s="31">
        <f>MONTH(TB_Vendas[[#This Row],[Data]])</f>
        <v>2</v>
      </c>
      <c r="B15" s="29">
        <v>44962</v>
      </c>
      <c r="C15" s="1" t="s">
        <v>62</v>
      </c>
      <c r="D15" s="1" t="e">
        <f ca="1">_xlfn.XLOOKUP(C15,TB_Produtos[Código],TB_Produtos[Tamanho])</f>
        <v>#NAME?</v>
      </c>
      <c r="E15" s="1" t="s">
        <v>12</v>
      </c>
      <c r="F15" s="1">
        <v>2</v>
      </c>
      <c r="G15" s="28">
        <v>539.81999999999994</v>
      </c>
      <c r="H15" s="1" t="s">
        <v>84</v>
      </c>
    </row>
    <row r="16" spans="1:8" x14ac:dyDescent="0.25">
      <c r="A16" s="31">
        <f>MONTH(TB_Vendas[[#This Row],[Data]])</f>
        <v>2</v>
      </c>
      <c r="B16" s="29">
        <v>44975</v>
      </c>
      <c r="C16" s="1" t="s">
        <v>74</v>
      </c>
      <c r="D16" s="1" t="e">
        <f ca="1">_xlfn.XLOOKUP(C16,TB_Produtos[Código],TB_Produtos[Tamanho])</f>
        <v>#NAME?</v>
      </c>
      <c r="E16" s="1" t="s">
        <v>82</v>
      </c>
      <c r="F16" s="1">
        <v>1</v>
      </c>
      <c r="G16" s="28">
        <v>224.91</v>
      </c>
      <c r="H16" s="1" t="s">
        <v>83</v>
      </c>
    </row>
    <row r="17" spans="1:8" x14ac:dyDescent="0.25">
      <c r="A17" s="31">
        <f>MONTH(TB_Vendas[[#This Row],[Data]])</f>
        <v>2</v>
      </c>
      <c r="B17" s="29">
        <v>44978</v>
      </c>
      <c r="C17" s="1" t="s">
        <v>78</v>
      </c>
      <c r="D17" s="1" t="e">
        <f ca="1">_xlfn.XLOOKUP(C17,TB_Produtos[Código],TB_Produtos[Tamanho])</f>
        <v>#NAME?</v>
      </c>
      <c r="E17" s="1" t="s">
        <v>12</v>
      </c>
      <c r="F17" s="1">
        <v>2</v>
      </c>
      <c r="G17" s="28">
        <v>168.3</v>
      </c>
      <c r="H17" s="1" t="s">
        <v>86</v>
      </c>
    </row>
    <row r="18" spans="1:8" x14ac:dyDescent="0.25">
      <c r="A18" s="31">
        <f>MONTH(TB_Vendas[[#This Row],[Data]])</f>
        <v>2</v>
      </c>
      <c r="B18" s="29">
        <v>44981</v>
      </c>
      <c r="C18" s="1" t="s">
        <v>72</v>
      </c>
      <c r="D18" s="1" t="e">
        <f ca="1">_xlfn.XLOOKUP(C18,TB_Produtos[Código],TB_Produtos[Tamanho])</f>
        <v>#NAME?</v>
      </c>
      <c r="E18" s="1" t="s">
        <v>82</v>
      </c>
      <c r="F18" s="1">
        <v>4</v>
      </c>
      <c r="G18" s="28">
        <v>935.63999999999987</v>
      </c>
      <c r="H18" s="1" t="s">
        <v>84</v>
      </c>
    </row>
    <row r="19" spans="1:8" x14ac:dyDescent="0.25">
      <c r="A19" s="31">
        <f>MONTH(TB_Vendas[[#This Row],[Data]])</f>
        <v>2</v>
      </c>
      <c r="B19" s="29">
        <v>44982</v>
      </c>
      <c r="C19" s="1" t="s">
        <v>55</v>
      </c>
      <c r="D19" s="1" t="e">
        <f ca="1">_xlfn.XLOOKUP(C19,TB_Produtos[Código],TB_Produtos[Tamanho])</f>
        <v>#NAME?</v>
      </c>
      <c r="E19" s="1" t="s">
        <v>12</v>
      </c>
      <c r="F19" s="1">
        <v>3</v>
      </c>
      <c r="G19" s="28">
        <v>107.72999999999999</v>
      </c>
      <c r="H19" s="1" t="s">
        <v>84</v>
      </c>
    </row>
    <row r="20" spans="1:8" x14ac:dyDescent="0.25">
      <c r="A20" s="31">
        <f>MONTH(TB_Vendas[[#This Row],[Data]])</f>
        <v>2</v>
      </c>
      <c r="B20" s="29">
        <v>44983</v>
      </c>
      <c r="C20" s="1" t="s">
        <v>44</v>
      </c>
      <c r="D20" s="1" t="e">
        <f ca="1">_xlfn.XLOOKUP(C20,TB_Produtos[Código],TB_Produtos[Tamanho])</f>
        <v>#NAME?</v>
      </c>
      <c r="E20" s="1" t="s">
        <v>12</v>
      </c>
      <c r="F20" s="1">
        <v>2</v>
      </c>
      <c r="G20" s="28">
        <v>125.82000000000001</v>
      </c>
      <c r="H20" s="1" t="s">
        <v>83</v>
      </c>
    </row>
    <row r="21" spans="1:8" x14ac:dyDescent="0.25">
      <c r="A21" s="31">
        <f>MONTH(TB_Vendas[[#This Row],[Data]])</f>
        <v>3</v>
      </c>
      <c r="B21" s="29">
        <v>44986</v>
      </c>
      <c r="C21" s="1" t="s">
        <v>59</v>
      </c>
      <c r="D21" s="1" t="e">
        <f ca="1">_xlfn.XLOOKUP(C21,TB_Produtos[Código],TB_Produtos[Tamanho])</f>
        <v>#NAME?</v>
      </c>
      <c r="E21" s="1" t="s">
        <v>12</v>
      </c>
      <c r="F21" s="1">
        <v>3</v>
      </c>
      <c r="G21" s="28">
        <v>80.72999999999999</v>
      </c>
      <c r="H21" s="1" t="s">
        <v>86</v>
      </c>
    </row>
    <row r="22" spans="1:8" x14ac:dyDescent="0.25">
      <c r="A22" s="31">
        <f>MONTH(TB_Vendas[[#This Row],[Data]])</f>
        <v>3</v>
      </c>
      <c r="B22" s="29">
        <v>44986</v>
      </c>
      <c r="C22" s="1" t="s">
        <v>74</v>
      </c>
      <c r="D22" s="1" t="e">
        <f ca="1">_xlfn.XLOOKUP(C22,TB_Produtos[Código],TB_Produtos[Tamanho])</f>
        <v>#NAME?</v>
      </c>
      <c r="E22" s="1" t="s">
        <v>82</v>
      </c>
      <c r="F22" s="1">
        <v>1</v>
      </c>
      <c r="G22" s="28">
        <v>224.91</v>
      </c>
      <c r="H22" s="1" t="s">
        <v>83</v>
      </c>
    </row>
    <row r="23" spans="1:8" x14ac:dyDescent="0.25">
      <c r="A23" s="31">
        <f>MONTH(TB_Vendas[[#This Row],[Data]])</f>
        <v>3</v>
      </c>
      <c r="B23" s="29">
        <v>44987</v>
      </c>
      <c r="C23" s="1" t="s">
        <v>47</v>
      </c>
      <c r="D23" s="1" t="e">
        <f ca="1">_xlfn.XLOOKUP(C23,TB_Produtos[Código],TB_Produtos[Tamanho])</f>
        <v>#NAME?</v>
      </c>
      <c r="E23" s="1" t="s">
        <v>13</v>
      </c>
      <c r="F23" s="1">
        <v>4</v>
      </c>
      <c r="G23" s="28">
        <v>935.63999999999987</v>
      </c>
      <c r="H23" s="1" t="s">
        <v>83</v>
      </c>
    </row>
    <row r="24" spans="1:8" x14ac:dyDescent="0.25">
      <c r="A24" s="31">
        <f>MONTH(TB_Vendas[[#This Row],[Data]])</f>
        <v>3</v>
      </c>
      <c r="B24" s="29">
        <v>44988</v>
      </c>
      <c r="C24" s="1" t="s">
        <v>54</v>
      </c>
      <c r="D24" s="1" t="e">
        <f ca="1">_xlfn.XLOOKUP(C24,TB_Produtos[Código],TB_Produtos[Tamanho])</f>
        <v>#NAME?</v>
      </c>
      <c r="E24" s="1" t="s">
        <v>12</v>
      </c>
      <c r="F24" s="1">
        <v>2</v>
      </c>
      <c r="G24" s="28">
        <v>88.02</v>
      </c>
      <c r="H24" s="1" t="s">
        <v>86</v>
      </c>
    </row>
    <row r="25" spans="1:8" x14ac:dyDescent="0.25">
      <c r="A25" s="31">
        <f>MONTH(TB_Vendas[[#This Row],[Data]])</f>
        <v>3</v>
      </c>
      <c r="B25" s="29">
        <v>44989</v>
      </c>
      <c r="C25" s="1" t="s">
        <v>56</v>
      </c>
      <c r="D25" s="1" t="e">
        <f ca="1">_xlfn.XLOOKUP(C25,TB_Produtos[Código],TB_Produtos[Tamanho])</f>
        <v>#NAME?</v>
      </c>
      <c r="E25" s="1" t="s">
        <v>12</v>
      </c>
      <c r="F25" s="1">
        <v>3</v>
      </c>
      <c r="G25" s="28">
        <v>107.72999999999999</v>
      </c>
      <c r="H25" s="1" t="s">
        <v>83</v>
      </c>
    </row>
    <row r="26" spans="1:8" x14ac:dyDescent="0.25">
      <c r="A26" s="31">
        <f>MONTH(TB_Vendas[[#This Row],[Data]])</f>
        <v>3</v>
      </c>
      <c r="B26" s="29">
        <v>44994</v>
      </c>
      <c r="C26" s="1" t="s">
        <v>66</v>
      </c>
      <c r="D26" s="1" t="e">
        <f ca="1">_xlfn.XLOOKUP(C26,TB_Produtos[Código],TB_Produtos[Tamanho])</f>
        <v>#NAME?</v>
      </c>
      <c r="E26" s="1" t="s">
        <v>12</v>
      </c>
      <c r="F26" s="1">
        <v>2</v>
      </c>
      <c r="G26" s="28">
        <v>467.81999999999994</v>
      </c>
      <c r="H26" s="1" t="s">
        <v>86</v>
      </c>
    </row>
    <row r="27" spans="1:8" x14ac:dyDescent="0.25">
      <c r="A27" s="31">
        <f>MONTH(TB_Vendas[[#This Row],[Data]])</f>
        <v>3</v>
      </c>
      <c r="B27" s="29">
        <v>44999</v>
      </c>
      <c r="C27" s="1" t="s">
        <v>74</v>
      </c>
      <c r="D27" s="1" t="e">
        <f ca="1">_xlfn.XLOOKUP(C27,TB_Produtos[Código],TB_Produtos[Tamanho])</f>
        <v>#NAME?</v>
      </c>
      <c r="E27" s="1" t="s">
        <v>82</v>
      </c>
      <c r="F27" s="1">
        <v>1</v>
      </c>
      <c r="G27" s="28">
        <v>224.91</v>
      </c>
      <c r="H27" s="1" t="s">
        <v>86</v>
      </c>
    </row>
    <row r="28" spans="1:8" x14ac:dyDescent="0.25">
      <c r="A28" s="31">
        <f>MONTH(TB_Vendas[[#This Row],[Data]])</f>
        <v>3</v>
      </c>
      <c r="B28" s="29">
        <v>45004</v>
      </c>
      <c r="C28" s="1" t="s">
        <v>45</v>
      </c>
      <c r="D28" s="1" t="e">
        <f ca="1">_xlfn.XLOOKUP(C28,TB_Produtos[Código],TB_Produtos[Tamanho])</f>
        <v>#NAME?</v>
      </c>
      <c r="E28" s="1" t="s">
        <v>12</v>
      </c>
      <c r="F28" s="1">
        <v>5</v>
      </c>
      <c r="G28" s="28">
        <v>319.05</v>
      </c>
      <c r="H28" s="1" t="s">
        <v>86</v>
      </c>
    </row>
    <row r="29" spans="1:8" x14ac:dyDescent="0.25">
      <c r="A29" s="31">
        <f>MONTH(TB_Vendas[[#This Row],[Data]])</f>
        <v>3</v>
      </c>
      <c r="B29" s="29">
        <v>45006</v>
      </c>
      <c r="C29" s="1" t="s">
        <v>71</v>
      </c>
      <c r="D29" s="1" t="e">
        <f ca="1">_xlfn.XLOOKUP(C29,TB_Produtos[Código],TB_Produtos[Tamanho])</f>
        <v>#NAME?</v>
      </c>
      <c r="E29" s="1" t="s">
        <v>82</v>
      </c>
      <c r="F29" s="1">
        <v>2</v>
      </c>
      <c r="G29" s="28">
        <v>459</v>
      </c>
      <c r="H29" s="1" t="s">
        <v>84</v>
      </c>
    </row>
    <row r="30" spans="1:8" x14ac:dyDescent="0.25">
      <c r="A30" s="31">
        <f>MONTH(TB_Vendas[[#This Row],[Data]])</f>
        <v>3</v>
      </c>
      <c r="B30" s="29">
        <v>45010</v>
      </c>
      <c r="C30" s="1" t="s">
        <v>45</v>
      </c>
      <c r="D30" s="1" t="e">
        <f ca="1">_xlfn.XLOOKUP(C30,TB_Produtos[Código],TB_Produtos[Tamanho])</f>
        <v>#NAME?</v>
      </c>
      <c r="E30" s="1" t="s">
        <v>12</v>
      </c>
      <c r="F30" s="1">
        <v>3</v>
      </c>
      <c r="G30" s="28">
        <v>191.43</v>
      </c>
      <c r="H30" s="1" t="s">
        <v>83</v>
      </c>
    </row>
    <row r="31" spans="1:8" x14ac:dyDescent="0.25">
      <c r="A31" s="31">
        <f>MONTH(TB_Vendas[[#This Row],[Data]])</f>
        <v>4</v>
      </c>
      <c r="B31" s="29">
        <v>45018</v>
      </c>
      <c r="C31" s="1" t="s">
        <v>64</v>
      </c>
      <c r="D31" s="1" t="e">
        <f ca="1">_xlfn.XLOOKUP(C31,TB_Produtos[Código],TB_Produtos[Tamanho])</f>
        <v>#NAME?</v>
      </c>
      <c r="E31" s="1" t="s">
        <v>12</v>
      </c>
      <c r="F31" s="1">
        <v>1</v>
      </c>
      <c r="G31" s="28">
        <v>270</v>
      </c>
      <c r="H31" s="1" t="s">
        <v>86</v>
      </c>
    </row>
    <row r="32" spans="1:8" x14ac:dyDescent="0.25">
      <c r="A32" s="31">
        <f>MONTH(TB_Vendas[[#This Row],[Data]])</f>
        <v>4</v>
      </c>
      <c r="B32" s="29">
        <v>45020</v>
      </c>
      <c r="C32" s="1" t="s">
        <v>70</v>
      </c>
      <c r="D32" s="1" t="e">
        <f ca="1">_xlfn.XLOOKUP(C32,TB_Produtos[Código],TB_Produtos[Tamanho])</f>
        <v>#NAME?</v>
      </c>
      <c r="E32" s="1" t="s">
        <v>82</v>
      </c>
      <c r="F32" s="1">
        <v>4</v>
      </c>
      <c r="G32" s="28">
        <v>899.64</v>
      </c>
      <c r="H32" s="1" t="s">
        <v>86</v>
      </c>
    </row>
    <row r="33" spans="1:8" x14ac:dyDescent="0.25">
      <c r="A33" s="31">
        <f>MONTH(TB_Vendas[[#This Row],[Data]])</f>
        <v>4</v>
      </c>
      <c r="B33" s="29">
        <v>45024</v>
      </c>
      <c r="C33" s="1" t="s">
        <v>80</v>
      </c>
      <c r="D33" s="1" t="e">
        <f ca="1">_xlfn.XLOOKUP(C33,TB_Produtos[Código],TB_Produtos[Tamanho])</f>
        <v>#NAME?</v>
      </c>
      <c r="E33" s="1" t="s">
        <v>12</v>
      </c>
      <c r="F33" s="1">
        <v>3</v>
      </c>
      <c r="G33" s="28">
        <v>385.83000000000004</v>
      </c>
      <c r="H33" s="1" t="s">
        <v>83</v>
      </c>
    </row>
    <row r="34" spans="1:8" x14ac:dyDescent="0.25">
      <c r="A34" s="31">
        <f>MONTH(TB_Vendas[[#This Row],[Data]])</f>
        <v>4</v>
      </c>
      <c r="B34" s="29">
        <v>45027</v>
      </c>
      <c r="C34" s="1" t="s">
        <v>43</v>
      </c>
      <c r="D34" s="1" t="e">
        <f ca="1">_xlfn.XLOOKUP(C34,TB_Produtos[Código],TB_Produtos[Tamanho])</f>
        <v>#NAME?</v>
      </c>
      <c r="E34" s="1" t="s">
        <v>12</v>
      </c>
      <c r="F34" s="1">
        <v>2</v>
      </c>
      <c r="G34" s="28">
        <v>118.62</v>
      </c>
      <c r="H34" s="1" t="s">
        <v>84</v>
      </c>
    </row>
    <row r="35" spans="1:8" x14ac:dyDescent="0.25">
      <c r="A35" s="31">
        <f>MONTH(TB_Vendas[[#This Row],[Data]])</f>
        <v>4</v>
      </c>
      <c r="B35" s="29">
        <v>45028</v>
      </c>
      <c r="C35" s="1" t="s">
        <v>51</v>
      </c>
      <c r="D35" s="1" t="e">
        <f ca="1">_xlfn.XLOOKUP(C35,TB_Produtos[Código],TB_Produtos[Tamanho])</f>
        <v>#NAME?</v>
      </c>
      <c r="E35" s="1" t="s">
        <v>12</v>
      </c>
      <c r="F35" s="1">
        <v>1</v>
      </c>
      <c r="G35" s="28">
        <v>83.61</v>
      </c>
      <c r="H35" s="1" t="s">
        <v>86</v>
      </c>
    </row>
    <row r="36" spans="1:8" x14ac:dyDescent="0.25">
      <c r="A36" s="31">
        <f>MONTH(TB_Vendas[[#This Row],[Data]])</f>
        <v>4</v>
      </c>
      <c r="B36" s="29">
        <v>45029</v>
      </c>
      <c r="C36" s="1" t="s">
        <v>55</v>
      </c>
      <c r="D36" s="1" t="e">
        <f ca="1">_xlfn.XLOOKUP(C36,TB_Produtos[Código],TB_Produtos[Tamanho])</f>
        <v>#NAME?</v>
      </c>
      <c r="E36" s="1" t="s">
        <v>12</v>
      </c>
      <c r="F36" s="1">
        <v>3</v>
      </c>
      <c r="G36" s="28">
        <v>107.72999999999999</v>
      </c>
      <c r="H36" s="1" t="s">
        <v>86</v>
      </c>
    </row>
    <row r="37" spans="1:8" x14ac:dyDescent="0.25">
      <c r="A37" s="31">
        <f>MONTH(TB_Vendas[[#This Row],[Data]])</f>
        <v>4</v>
      </c>
      <c r="B37" s="29">
        <v>45031</v>
      </c>
      <c r="C37" s="1" t="s">
        <v>63</v>
      </c>
      <c r="D37" s="1" t="e">
        <f ca="1">_xlfn.XLOOKUP(C37,TB_Produtos[Código],TB_Produtos[Tamanho])</f>
        <v>#NAME?</v>
      </c>
      <c r="E37" s="1" t="s">
        <v>12</v>
      </c>
      <c r="F37" s="1">
        <v>4</v>
      </c>
      <c r="G37" s="28">
        <v>1090.4399999999998</v>
      </c>
      <c r="H37" s="1" t="s">
        <v>83</v>
      </c>
    </row>
    <row r="38" spans="1:8" x14ac:dyDescent="0.25">
      <c r="A38" s="31">
        <f>MONTH(TB_Vendas[[#This Row],[Data]])</f>
        <v>4</v>
      </c>
      <c r="B38" s="29">
        <v>45038</v>
      </c>
      <c r="C38" s="1" t="s">
        <v>44</v>
      </c>
      <c r="D38" s="1" t="e">
        <f ca="1">_xlfn.XLOOKUP(C38,TB_Produtos[Código],TB_Produtos[Tamanho])</f>
        <v>#NAME?</v>
      </c>
      <c r="E38" s="1" t="s">
        <v>12</v>
      </c>
      <c r="F38" s="1">
        <v>2</v>
      </c>
      <c r="G38" s="28">
        <v>125.82000000000001</v>
      </c>
      <c r="H38" s="1" t="s">
        <v>83</v>
      </c>
    </row>
    <row r="39" spans="1:8" x14ac:dyDescent="0.25">
      <c r="A39" s="31">
        <f>MONTH(TB_Vendas[[#This Row],[Data]])</f>
        <v>4</v>
      </c>
      <c r="B39" s="29">
        <v>45039</v>
      </c>
      <c r="C39" s="1" t="s">
        <v>81</v>
      </c>
      <c r="D39" s="1" t="e">
        <f ca="1">_xlfn.XLOOKUP(C39,TB_Produtos[Código],TB_Produtos[Tamanho])</f>
        <v>#NAME?</v>
      </c>
      <c r="E39" s="1" t="s">
        <v>12</v>
      </c>
      <c r="F39" s="1">
        <v>3</v>
      </c>
      <c r="G39" s="28">
        <v>394.20000000000005</v>
      </c>
      <c r="H39" s="1" t="s">
        <v>86</v>
      </c>
    </row>
    <row r="40" spans="1:8" x14ac:dyDescent="0.25">
      <c r="A40" s="31">
        <f>MONTH(TB_Vendas[[#This Row],[Data]])</f>
        <v>4</v>
      </c>
      <c r="B40" s="29">
        <v>45042</v>
      </c>
      <c r="C40" s="1" t="s">
        <v>60</v>
      </c>
      <c r="D40" s="1" t="e">
        <f ca="1">_xlfn.XLOOKUP(C40,TB_Produtos[Código],TB_Produtos[Tamanho])</f>
        <v>#NAME?</v>
      </c>
      <c r="E40" s="1" t="s">
        <v>12</v>
      </c>
      <c r="F40" s="1">
        <v>1</v>
      </c>
      <c r="G40" s="28">
        <v>29.61</v>
      </c>
      <c r="H40" s="1" t="s">
        <v>84</v>
      </c>
    </row>
    <row r="41" spans="1:8" x14ac:dyDescent="0.25">
      <c r="A41" s="31">
        <f>MONTH(TB_Vendas[[#This Row],[Data]])</f>
        <v>4</v>
      </c>
      <c r="B41" s="29">
        <v>45043</v>
      </c>
      <c r="C41" s="1" t="s">
        <v>56</v>
      </c>
      <c r="D41" s="1" t="e">
        <f ca="1">_xlfn.XLOOKUP(C41,TB_Produtos[Código],TB_Produtos[Tamanho])</f>
        <v>#NAME?</v>
      </c>
      <c r="E41" s="1" t="s">
        <v>12</v>
      </c>
      <c r="F41" s="1">
        <v>4</v>
      </c>
      <c r="G41" s="28">
        <v>143.63999999999999</v>
      </c>
      <c r="H41" s="1" t="s">
        <v>84</v>
      </c>
    </row>
    <row r="42" spans="1:8" x14ac:dyDescent="0.25">
      <c r="A42" s="31">
        <f>MONTH(TB_Vendas[[#This Row],[Data]])</f>
        <v>5</v>
      </c>
      <c r="B42" s="29">
        <v>45054</v>
      </c>
      <c r="C42" s="1" t="s">
        <v>67</v>
      </c>
      <c r="D42" s="1" t="e">
        <f ca="1">_xlfn.XLOOKUP(C42,TB_Produtos[Código],TB_Produtos[Tamanho])</f>
        <v>#NAME?</v>
      </c>
      <c r="E42" s="1" t="s">
        <v>12</v>
      </c>
      <c r="F42" s="1">
        <v>2</v>
      </c>
      <c r="G42" s="28">
        <v>539.81999999999994</v>
      </c>
      <c r="H42" s="1" t="s">
        <v>83</v>
      </c>
    </row>
    <row r="43" spans="1:8" x14ac:dyDescent="0.25">
      <c r="A43" s="31">
        <f>MONTH(TB_Vendas[[#This Row],[Data]])</f>
        <v>5</v>
      </c>
      <c r="B43" s="29">
        <v>45055</v>
      </c>
      <c r="C43" s="1" t="s">
        <v>57</v>
      </c>
      <c r="D43" s="1" t="e">
        <f ca="1">_xlfn.XLOOKUP(C43,TB_Produtos[Código],TB_Produtos[Tamanho])</f>
        <v>#NAME?</v>
      </c>
      <c r="E43" s="1" t="s">
        <v>12</v>
      </c>
      <c r="F43" s="1">
        <v>3</v>
      </c>
      <c r="G43" s="28">
        <v>114.75</v>
      </c>
      <c r="H43" s="1" t="s">
        <v>83</v>
      </c>
    </row>
    <row r="44" spans="1:8" x14ac:dyDescent="0.25">
      <c r="A44" s="31">
        <f>MONTH(TB_Vendas[[#This Row],[Data]])</f>
        <v>5</v>
      </c>
      <c r="B44" s="29">
        <v>45056</v>
      </c>
      <c r="C44" s="1" t="s">
        <v>74</v>
      </c>
      <c r="D44" s="1" t="e">
        <f ca="1">_xlfn.XLOOKUP(C44,TB_Produtos[Código],TB_Produtos[Tamanho])</f>
        <v>#NAME?</v>
      </c>
      <c r="E44" s="1" t="s">
        <v>82</v>
      </c>
      <c r="F44" s="1">
        <v>1</v>
      </c>
      <c r="G44" s="28">
        <v>224.91</v>
      </c>
      <c r="H44" s="1" t="s">
        <v>86</v>
      </c>
    </row>
    <row r="45" spans="1:8" x14ac:dyDescent="0.25">
      <c r="A45" s="31">
        <f>MONTH(TB_Vendas[[#This Row],[Data]])</f>
        <v>5</v>
      </c>
      <c r="B45" s="29">
        <v>45057</v>
      </c>
      <c r="C45" s="1" t="s">
        <v>74</v>
      </c>
      <c r="D45" s="1" t="e">
        <f ca="1">_xlfn.XLOOKUP(C45,TB_Produtos[Código],TB_Produtos[Tamanho])</f>
        <v>#NAME?</v>
      </c>
      <c r="E45" s="1" t="s">
        <v>82</v>
      </c>
      <c r="F45" s="1">
        <v>2</v>
      </c>
      <c r="G45" s="28">
        <v>449.82</v>
      </c>
      <c r="H45" s="1" t="s">
        <v>84</v>
      </c>
    </row>
    <row r="46" spans="1:8" x14ac:dyDescent="0.25">
      <c r="A46" s="31">
        <f>MONTH(TB_Vendas[[#This Row],[Data]])</f>
        <v>5</v>
      </c>
      <c r="B46" s="29">
        <v>45058</v>
      </c>
      <c r="C46" s="1" t="s">
        <v>54</v>
      </c>
      <c r="D46" s="1" t="e">
        <f ca="1">_xlfn.XLOOKUP(C46,TB_Produtos[Código],TB_Produtos[Tamanho])</f>
        <v>#NAME?</v>
      </c>
      <c r="E46" s="1" t="s">
        <v>12</v>
      </c>
      <c r="F46" s="1">
        <v>3</v>
      </c>
      <c r="G46" s="28">
        <v>132.03</v>
      </c>
      <c r="H46" s="1" t="s">
        <v>83</v>
      </c>
    </row>
    <row r="47" spans="1:8" x14ac:dyDescent="0.25">
      <c r="A47" s="31">
        <f>MONTH(TB_Vendas[[#This Row],[Data]])</f>
        <v>5</v>
      </c>
      <c r="B47" s="29">
        <v>45061</v>
      </c>
      <c r="C47" s="1" t="s">
        <v>61</v>
      </c>
      <c r="D47" s="1" t="e">
        <f ca="1">_xlfn.XLOOKUP(C47,TB_Produtos[Código],TB_Produtos[Tamanho])</f>
        <v>#NAME?</v>
      </c>
      <c r="E47" s="1" t="s">
        <v>13</v>
      </c>
      <c r="F47" s="1">
        <v>2</v>
      </c>
      <c r="G47" s="28">
        <v>89.82</v>
      </c>
      <c r="H47" s="1" t="s">
        <v>84</v>
      </c>
    </row>
    <row r="48" spans="1:8" x14ac:dyDescent="0.25">
      <c r="A48" s="31">
        <f>MONTH(TB_Vendas[[#This Row],[Data]])</f>
        <v>5</v>
      </c>
      <c r="B48" s="29">
        <v>45064</v>
      </c>
      <c r="C48" s="1" t="s">
        <v>54</v>
      </c>
      <c r="D48" s="1" t="e">
        <f ca="1">_xlfn.XLOOKUP(C48,TB_Produtos[Código],TB_Produtos[Tamanho])</f>
        <v>#NAME?</v>
      </c>
      <c r="E48" s="1" t="s">
        <v>12</v>
      </c>
      <c r="F48" s="1">
        <v>4</v>
      </c>
      <c r="G48" s="28">
        <v>176.04</v>
      </c>
      <c r="H48" s="1" t="s">
        <v>86</v>
      </c>
    </row>
    <row r="49" spans="1:8" x14ac:dyDescent="0.25">
      <c r="A49" s="31">
        <f>MONTH(TB_Vendas[[#This Row],[Data]])</f>
        <v>6</v>
      </c>
      <c r="B49" s="29">
        <v>45084</v>
      </c>
      <c r="C49" s="1" t="s">
        <v>70</v>
      </c>
      <c r="D49" s="1" t="e">
        <f ca="1">_xlfn.XLOOKUP(C49,TB_Produtos[Código],TB_Produtos[Tamanho])</f>
        <v>#NAME?</v>
      </c>
      <c r="E49" s="1" t="s">
        <v>82</v>
      </c>
      <c r="F49" s="1">
        <v>3</v>
      </c>
      <c r="G49" s="28">
        <v>674.73</v>
      </c>
      <c r="H49" s="1" t="s">
        <v>83</v>
      </c>
    </row>
    <row r="50" spans="1:8" x14ac:dyDescent="0.25">
      <c r="A50" s="31">
        <f>MONTH(TB_Vendas[[#This Row],[Data]])</f>
        <v>6</v>
      </c>
      <c r="B50" s="29">
        <v>45084</v>
      </c>
      <c r="C50" s="1" t="s">
        <v>64</v>
      </c>
      <c r="D50" s="1" t="e">
        <f ca="1">_xlfn.XLOOKUP(C50,TB_Produtos[Código],TB_Produtos[Tamanho])</f>
        <v>#NAME?</v>
      </c>
      <c r="E50" s="1" t="s">
        <v>12</v>
      </c>
      <c r="F50" s="1">
        <v>2</v>
      </c>
      <c r="G50" s="28">
        <v>540</v>
      </c>
      <c r="H50" s="1" t="s">
        <v>86</v>
      </c>
    </row>
    <row r="51" spans="1:8" x14ac:dyDescent="0.25">
      <c r="A51" s="31">
        <f>MONTH(TB_Vendas[[#This Row],[Data]])</f>
        <v>6</v>
      </c>
      <c r="B51" s="29">
        <v>45086</v>
      </c>
      <c r="C51" s="1" t="s">
        <v>61</v>
      </c>
      <c r="D51" s="1" t="e">
        <f ca="1">_xlfn.XLOOKUP(C51,TB_Produtos[Código],TB_Produtos[Tamanho])</f>
        <v>#NAME?</v>
      </c>
      <c r="E51" s="1" t="s">
        <v>13</v>
      </c>
      <c r="F51" s="1">
        <v>2</v>
      </c>
      <c r="G51" s="28">
        <v>89.82</v>
      </c>
      <c r="H51" s="1" t="s">
        <v>86</v>
      </c>
    </row>
    <row r="52" spans="1:8" x14ac:dyDescent="0.25">
      <c r="A52" s="31">
        <f>MONTH(TB_Vendas[[#This Row],[Data]])</f>
        <v>6</v>
      </c>
      <c r="B52" s="29">
        <v>45086</v>
      </c>
      <c r="C52" s="1" t="s">
        <v>78</v>
      </c>
      <c r="D52" s="1" t="e">
        <f ca="1">_xlfn.XLOOKUP(C52,TB_Produtos[Código],TB_Produtos[Tamanho])</f>
        <v>#NAME?</v>
      </c>
      <c r="E52" s="1" t="s">
        <v>12</v>
      </c>
      <c r="F52" s="1">
        <v>2</v>
      </c>
      <c r="G52" s="28">
        <v>168.3</v>
      </c>
      <c r="H52" s="1" t="s">
        <v>84</v>
      </c>
    </row>
    <row r="53" spans="1:8" x14ac:dyDescent="0.25">
      <c r="A53" s="31">
        <f>MONTH(TB_Vendas[[#This Row],[Data]])</f>
        <v>6</v>
      </c>
      <c r="B53" s="29">
        <v>45088</v>
      </c>
      <c r="C53" s="1" t="s">
        <v>46</v>
      </c>
      <c r="D53" s="1" t="e">
        <f ca="1">_xlfn.XLOOKUP(C53,TB_Produtos[Código],TB_Produtos[Tamanho])</f>
        <v>#NAME?</v>
      </c>
      <c r="E53" s="1" t="s">
        <v>13</v>
      </c>
      <c r="F53" s="1">
        <v>1</v>
      </c>
      <c r="G53" s="28">
        <v>130.5</v>
      </c>
      <c r="H53" s="1" t="s">
        <v>83</v>
      </c>
    </row>
    <row r="54" spans="1:8" x14ac:dyDescent="0.25">
      <c r="A54" s="31">
        <f>MONTH(TB_Vendas[[#This Row],[Data]])</f>
        <v>6</v>
      </c>
      <c r="B54" s="29">
        <v>45090</v>
      </c>
      <c r="C54" s="1" t="s">
        <v>63</v>
      </c>
      <c r="D54" s="1" t="e">
        <f ca="1">_xlfn.XLOOKUP(C54,TB_Produtos[Código],TB_Produtos[Tamanho])</f>
        <v>#NAME?</v>
      </c>
      <c r="E54" s="1" t="s">
        <v>12</v>
      </c>
      <c r="F54" s="1">
        <v>1</v>
      </c>
      <c r="G54" s="28">
        <v>272.60999999999996</v>
      </c>
      <c r="H54" s="1" t="s">
        <v>83</v>
      </c>
    </row>
    <row r="55" spans="1:8" x14ac:dyDescent="0.25">
      <c r="A55" s="31">
        <f>MONTH(TB_Vendas[[#This Row],[Data]])</f>
        <v>6</v>
      </c>
      <c r="B55" s="29">
        <v>45093</v>
      </c>
      <c r="C55" s="1" t="s">
        <v>44</v>
      </c>
      <c r="D55" s="1" t="e">
        <f ca="1">_xlfn.XLOOKUP(C55,TB_Produtos[Código],TB_Produtos[Tamanho])</f>
        <v>#NAME?</v>
      </c>
      <c r="E55" s="1" t="s">
        <v>12</v>
      </c>
      <c r="F55" s="1">
        <v>3</v>
      </c>
      <c r="G55" s="28">
        <v>188.73000000000002</v>
      </c>
      <c r="H55" s="1" t="s">
        <v>83</v>
      </c>
    </row>
    <row r="56" spans="1:8" x14ac:dyDescent="0.25">
      <c r="A56" s="31">
        <f>MONTH(TB_Vendas[[#This Row],[Data]])</f>
        <v>6</v>
      </c>
      <c r="B56" s="29">
        <v>45093</v>
      </c>
      <c r="C56" s="1" t="s">
        <v>57</v>
      </c>
      <c r="D56" s="1" t="e">
        <f ca="1">_xlfn.XLOOKUP(C56,TB_Produtos[Código],TB_Produtos[Tamanho])</f>
        <v>#NAME?</v>
      </c>
      <c r="E56" s="1" t="s">
        <v>12</v>
      </c>
      <c r="F56" s="1">
        <v>4</v>
      </c>
      <c r="G56" s="28">
        <v>153</v>
      </c>
      <c r="H56" s="1" t="s">
        <v>86</v>
      </c>
    </row>
    <row r="57" spans="1:8" x14ac:dyDescent="0.25">
      <c r="A57" s="31">
        <f>MONTH(TB_Vendas[[#This Row],[Data]])</f>
        <v>6</v>
      </c>
      <c r="B57" s="29">
        <v>45094</v>
      </c>
      <c r="C57" s="1" t="s">
        <v>61</v>
      </c>
      <c r="D57" s="1" t="e">
        <f ca="1">_xlfn.XLOOKUP(C57,TB_Produtos[Código],TB_Produtos[Tamanho])</f>
        <v>#NAME?</v>
      </c>
      <c r="E57" s="1" t="s">
        <v>13</v>
      </c>
      <c r="F57" s="1">
        <v>2</v>
      </c>
      <c r="G57" s="28">
        <v>89.82</v>
      </c>
      <c r="H57" s="1" t="s">
        <v>86</v>
      </c>
    </row>
    <row r="58" spans="1:8" x14ac:dyDescent="0.25">
      <c r="A58" s="31">
        <f>MONTH(TB_Vendas[[#This Row],[Data]])</f>
        <v>6</v>
      </c>
      <c r="B58" s="29">
        <v>45097</v>
      </c>
      <c r="C58" s="1" t="s">
        <v>44</v>
      </c>
      <c r="D58" s="1" t="e">
        <f ca="1">_xlfn.XLOOKUP(C58,TB_Produtos[Código],TB_Produtos[Tamanho])</f>
        <v>#NAME?</v>
      </c>
      <c r="E58" s="1" t="s">
        <v>12</v>
      </c>
      <c r="F58" s="1">
        <v>1</v>
      </c>
      <c r="G58" s="28">
        <v>62.910000000000004</v>
      </c>
      <c r="H58" s="1" t="s">
        <v>84</v>
      </c>
    </row>
    <row r="59" spans="1:8" x14ac:dyDescent="0.25">
      <c r="A59" s="31">
        <f>MONTH(TB_Vendas[[#This Row],[Data]])</f>
        <v>6</v>
      </c>
      <c r="B59" s="29">
        <v>45105</v>
      </c>
      <c r="C59" s="1" t="s">
        <v>50</v>
      </c>
      <c r="D59" s="1" t="e">
        <f ca="1">_xlfn.XLOOKUP(C59,TB_Produtos[Código],TB_Produtos[Tamanho])</f>
        <v>#NAME?</v>
      </c>
      <c r="E59" s="1" t="s">
        <v>12</v>
      </c>
      <c r="F59" s="1">
        <v>5</v>
      </c>
      <c r="G59" s="28">
        <v>404.55000000000007</v>
      </c>
      <c r="H59" s="1" t="s">
        <v>84</v>
      </c>
    </row>
    <row r="60" spans="1:8" x14ac:dyDescent="0.25">
      <c r="A60" s="31">
        <f>MONTH(TB_Vendas[[#This Row],[Data]])</f>
        <v>6</v>
      </c>
      <c r="B60" s="29">
        <v>45105</v>
      </c>
      <c r="C60" s="1" t="s">
        <v>79</v>
      </c>
      <c r="D60" s="1" t="e">
        <f ca="1">_xlfn.XLOOKUP(C60,TB_Produtos[Código],TB_Produtos[Tamanho])</f>
        <v>#NAME?</v>
      </c>
      <c r="E60" s="1" t="s">
        <v>12</v>
      </c>
      <c r="F60" s="1">
        <v>2</v>
      </c>
      <c r="G60" s="28">
        <v>252</v>
      </c>
      <c r="H60" s="1" t="s">
        <v>84</v>
      </c>
    </row>
    <row r="61" spans="1:8" x14ac:dyDescent="0.25">
      <c r="A61" s="31">
        <f>MONTH(TB_Vendas[[#This Row],[Data]])</f>
        <v>6</v>
      </c>
      <c r="B61" s="29">
        <v>45106</v>
      </c>
      <c r="C61" s="1" t="s">
        <v>48</v>
      </c>
      <c r="D61" s="1" t="e">
        <f ca="1">_xlfn.XLOOKUP(C61,TB_Produtos[Código],TB_Produtos[Tamanho])</f>
        <v>#NAME?</v>
      </c>
      <c r="E61" s="1" t="s">
        <v>13</v>
      </c>
      <c r="F61" s="1">
        <v>3</v>
      </c>
      <c r="G61" s="28">
        <v>107.72999999999999</v>
      </c>
      <c r="H61" s="1" t="s">
        <v>86</v>
      </c>
    </row>
  </sheetData>
  <mergeCells count="1">
    <mergeCell ref="A1:H1"/>
  </mergeCells>
  <conditionalFormatting sqref="F2">
    <cfRule type="cellIs" dxfId="10" priority="2" operator="equal">
      <formula>0</formula>
    </cfRule>
  </conditionalFormatting>
  <conditionalFormatting sqref="H3:H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20B21-B994-41DD-BEC6-B8D0834CB666}">
  <dimension ref="A1:H4"/>
  <sheetViews>
    <sheetView zoomScaleNormal="100" workbookViewId="0">
      <selection activeCell="B3" sqref="B3"/>
    </sheetView>
  </sheetViews>
  <sheetFormatPr defaultRowHeight="15" x14ac:dyDescent="0.25"/>
  <cols>
    <col min="2" max="4" width="21.28515625" customWidth="1"/>
    <col min="5" max="5" width="6" customWidth="1"/>
    <col min="6" max="8" width="21.28515625" customWidth="1"/>
  </cols>
  <sheetData>
    <row r="1" spans="1:8" s="23" customFormat="1" ht="48" customHeight="1" thickBot="1" x14ac:dyDescent="0.5">
      <c r="A1" s="34" t="s">
        <v>36</v>
      </c>
      <c r="B1" s="34"/>
      <c r="C1" s="34"/>
      <c r="D1" s="34"/>
      <c r="E1" s="34"/>
      <c r="F1" s="34"/>
      <c r="G1" s="34"/>
      <c r="H1" s="34"/>
    </row>
    <row r="2" spans="1:8" ht="33.75" customHeight="1" thickBot="1" x14ac:dyDescent="0.3">
      <c r="B2" s="35" t="s">
        <v>39</v>
      </c>
      <c r="C2" s="36"/>
      <c r="D2" s="37"/>
      <c r="F2" s="35" t="s">
        <v>22</v>
      </c>
      <c r="G2" s="36"/>
      <c r="H2" s="37"/>
    </row>
    <row r="3" spans="1:8" ht="63.75" customHeight="1" x14ac:dyDescent="0.25">
      <c r="B3" s="25" t="s">
        <v>37</v>
      </c>
      <c r="C3" s="25" t="s">
        <v>38</v>
      </c>
      <c r="D3" s="25" t="s">
        <v>40</v>
      </c>
      <c r="F3" s="25" t="s">
        <v>37</v>
      </c>
      <c r="G3" s="25" t="s">
        <v>38</v>
      </c>
      <c r="H3" s="25" t="s">
        <v>40</v>
      </c>
    </row>
    <row r="4" spans="1:8" ht="63.75" customHeight="1" thickBot="1" x14ac:dyDescent="0.3">
      <c r="B4" s="24" t="e">
        <f>COUNTIF(#REF!,"&gt;0")</f>
        <v>#REF!</v>
      </c>
      <c r="C4" s="24" t="e">
        <f>SUM(#REF!)</f>
        <v>#REF!</v>
      </c>
      <c r="D4" s="26" t="e">
        <f>AVERAGE(#REF!)</f>
        <v>#REF!</v>
      </c>
      <c r="F4" s="24" t="e">
        <f>COUNTIF(#REF!,F2)</f>
        <v>#REF!</v>
      </c>
      <c r="G4" s="24" t="e">
        <f>SUMIF(#REF!,F2,#REF!)</f>
        <v>#REF!</v>
      </c>
      <c r="H4" s="26" t="e">
        <f>AVERAGEIF(#REF!,F2,#REF!)</f>
        <v>#REF!</v>
      </c>
    </row>
  </sheetData>
  <mergeCells count="3">
    <mergeCell ref="A1:H1"/>
    <mergeCell ref="B2:D2"/>
    <mergeCell ref="F2:H2"/>
  </mergeCells>
  <dataValidations count="1">
    <dataValidation type="list" showErrorMessage="1" errorTitle="Erro de Digitação" error="Este produto não está listado na tabela original." promptTitle="Mensagem de Entrada" prompt="Teste de mensagem de entrada._x000a_" sqref="F2" xr:uid="{D791AE7F-0548-408E-B71E-49EE28A02E4F}">
      <formula1>Int_Nome_Produtos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E6E77-EBCD-448B-AB61-14EA4DC9C25B}">
  <dimension ref="B2:H14"/>
  <sheetViews>
    <sheetView zoomScale="140" zoomScaleNormal="140" workbookViewId="0">
      <selection activeCell="A8" sqref="A8"/>
    </sheetView>
  </sheetViews>
  <sheetFormatPr defaultRowHeight="15" x14ac:dyDescent="0.25"/>
  <cols>
    <col min="2" max="2" width="19.42578125" bestFit="1" customWidth="1"/>
    <col min="3" max="3" width="11.5703125" bestFit="1" customWidth="1"/>
    <col min="4" max="4" width="12.140625" bestFit="1" customWidth="1"/>
    <col min="5" max="5" width="17.85546875" bestFit="1" customWidth="1"/>
    <col min="6" max="6" width="22.28515625" bestFit="1" customWidth="1"/>
    <col min="7" max="7" width="5.5703125" bestFit="1" customWidth="1"/>
    <col min="8" max="8" width="13.7109375" bestFit="1" customWidth="1"/>
  </cols>
  <sheetData>
    <row r="2" spans="2:8" ht="18.75" x14ac:dyDescent="0.3">
      <c r="B2" s="22" t="s">
        <v>1</v>
      </c>
      <c r="C2" s="22" t="s">
        <v>16</v>
      </c>
    </row>
    <row r="3" spans="2:8" x14ac:dyDescent="0.25">
      <c r="B3" s="4" t="s">
        <v>4</v>
      </c>
      <c r="C3" s="4" t="s">
        <v>35</v>
      </c>
    </row>
    <row r="5" spans="2:8" ht="15.75" thickBot="1" x14ac:dyDescent="0.3"/>
    <row r="6" spans="2:8" ht="19.5" thickBot="1" x14ac:dyDescent="0.35">
      <c r="B6" s="12" t="s">
        <v>0</v>
      </c>
      <c r="C6" s="13" t="s">
        <v>1</v>
      </c>
      <c r="D6" s="13" t="s">
        <v>10</v>
      </c>
      <c r="E6" s="13" t="s">
        <v>11</v>
      </c>
      <c r="F6" s="13" t="s">
        <v>20</v>
      </c>
      <c r="G6" s="14" t="s">
        <v>16</v>
      </c>
      <c r="H6" s="13" t="s">
        <v>18</v>
      </c>
    </row>
    <row r="7" spans="2:8" x14ac:dyDescent="0.25">
      <c r="B7" s="9" t="s">
        <v>27</v>
      </c>
      <c r="C7" s="10" t="s">
        <v>4</v>
      </c>
      <c r="D7" s="11" t="s">
        <v>12</v>
      </c>
      <c r="E7" s="17">
        <v>92.9</v>
      </c>
      <c r="F7" s="17">
        <v>83.61</v>
      </c>
      <c r="G7" s="18">
        <v>6</v>
      </c>
      <c r="H7" s="17">
        <v>501.65999999999997</v>
      </c>
    </row>
    <row r="8" spans="2:8" x14ac:dyDescent="0.25">
      <c r="B8" s="9" t="s">
        <v>30</v>
      </c>
      <c r="C8" s="10" t="s">
        <v>4</v>
      </c>
      <c r="D8" s="11" t="s">
        <v>12</v>
      </c>
      <c r="E8" s="17">
        <v>48.9</v>
      </c>
      <c r="F8" s="17">
        <v>44.01</v>
      </c>
      <c r="G8" s="18">
        <v>2</v>
      </c>
      <c r="H8" s="17">
        <v>88.02</v>
      </c>
    </row>
    <row r="9" spans="2:8" x14ac:dyDescent="0.25">
      <c r="B9" s="9" t="s">
        <v>22</v>
      </c>
      <c r="C9" s="10" t="s">
        <v>4</v>
      </c>
      <c r="D9" s="11" t="s">
        <v>12</v>
      </c>
      <c r="E9" s="17">
        <v>42.5</v>
      </c>
      <c r="F9" s="17">
        <v>38.25</v>
      </c>
      <c r="G9" s="18">
        <v>6</v>
      </c>
      <c r="H9" s="17">
        <v>229.5</v>
      </c>
    </row>
    <row r="10" spans="2:8" x14ac:dyDescent="0.25">
      <c r="B10" s="9" t="s">
        <v>9</v>
      </c>
      <c r="C10" s="10" t="s">
        <v>4</v>
      </c>
      <c r="D10" s="11" t="s">
        <v>12</v>
      </c>
      <c r="E10" s="17">
        <v>32.9</v>
      </c>
      <c r="F10" s="17">
        <v>29.61</v>
      </c>
      <c r="G10" s="18">
        <v>6</v>
      </c>
      <c r="H10" s="17">
        <v>177.66</v>
      </c>
    </row>
    <row r="11" spans="2:8" x14ac:dyDescent="0.25">
      <c r="B11" s="5" t="s">
        <v>26</v>
      </c>
      <c r="C11" s="4" t="s">
        <v>4</v>
      </c>
      <c r="D11" s="3" t="s">
        <v>12</v>
      </c>
      <c r="E11" s="15">
        <v>299.89999999999998</v>
      </c>
      <c r="F11" s="15">
        <v>269.90999999999997</v>
      </c>
      <c r="G11" s="19">
        <v>1</v>
      </c>
      <c r="H11" s="15">
        <v>269.90999999999997</v>
      </c>
    </row>
    <row r="12" spans="2:8" x14ac:dyDescent="0.25">
      <c r="B12" s="5" t="s">
        <v>25</v>
      </c>
      <c r="C12" s="4" t="s">
        <v>4</v>
      </c>
      <c r="D12" s="3" t="s">
        <v>12</v>
      </c>
      <c r="E12" s="15">
        <v>299.89999999999998</v>
      </c>
      <c r="F12" s="15">
        <v>269.90999999999997</v>
      </c>
      <c r="G12" s="19">
        <v>1</v>
      </c>
      <c r="H12" s="15">
        <v>269.90999999999997</v>
      </c>
    </row>
    <row r="13" spans="2:8" x14ac:dyDescent="0.25">
      <c r="B13" s="5" t="s">
        <v>29</v>
      </c>
      <c r="C13" s="4" t="s">
        <v>4</v>
      </c>
      <c r="D13" s="3" t="s">
        <v>12</v>
      </c>
      <c r="E13" s="15">
        <v>93.5</v>
      </c>
      <c r="F13" s="15">
        <v>84.15</v>
      </c>
      <c r="G13" s="19">
        <v>2</v>
      </c>
      <c r="H13" s="15">
        <v>168.3</v>
      </c>
    </row>
    <row r="14" spans="2:8" ht="15.75" thickBot="1" x14ac:dyDescent="0.3">
      <c r="B14" s="6" t="s">
        <v>28</v>
      </c>
      <c r="C14" s="7" t="s">
        <v>4</v>
      </c>
      <c r="D14" s="8" t="s">
        <v>12</v>
      </c>
      <c r="E14" s="16">
        <v>146</v>
      </c>
      <c r="F14" s="16">
        <v>131.4</v>
      </c>
      <c r="G14" s="20">
        <v>2</v>
      </c>
      <c r="H14" s="16">
        <v>262.8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Planilhas</vt:lpstr>
      </vt:variant>
      <vt:variant>
        <vt:i4>5</vt:i4>
      </vt:variant>
      <vt:variant>
        <vt:lpstr>Gráficos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8" baseType="lpstr">
      <vt:lpstr>Planilha3</vt:lpstr>
      <vt:lpstr>Produtos</vt:lpstr>
      <vt:lpstr>Vendas</vt:lpstr>
      <vt:lpstr>Meus Números (Tabela)</vt:lpstr>
      <vt:lpstr>Filtro Avançado</vt:lpstr>
      <vt:lpstr>Meu Gráfico</vt:lpstr>
      <vt:lpstr>'Filtro Avançado'!Area_de_extracao</vt:lpstr>
      <vt:lpstr>'Filtro Avançado'!Criterios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Resolve Testes</dc:creator>
  <cp:lastModifiedBy>Rafa RPG</cp:lastModifiedBy>
  <cp:lastPrinted>2023-06-07T14:57:58Z</cp:lastPrinted>
  <dcterms:created xsi:type="dcterms:W3CDTF">2023-06-02T17:54:12Z</dcterms:created>
  <dcterms:modified xsi:type="dcterms:W3CDTF">2024-07-26T13:24:23Z</dcterms:modified>
</cp:coreProperties>
</file>