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F45C52A8-F0F2-4147-B31F-02A24EC4FAFC}" xr6:coauthVersionLast="36" xr6:coauthVersionMax="47" xr10:uidLastSave="{00000000-0000-0000-0000-000000000000}"/>
  <bookViews>
    <workbookView xWindow="6510" yWindow="0" windowWidth="23070" windowHeight="11505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shboard" sheetId="18" r:id="rId5"/>
    <sheet name="Dashboard (2)" sheetId="22" r:id="rId6"/>
    <sheet name="Base de Dados - Gráficos" sheetId="21" r:id="rId7"/>
    <sheet name="Anotações" sheetId="20" r:id="rId8"/>
    <sheet name="Meus Números (Tabela)" sheetId="12" state="hidden" r:id="rId9"/>
    <sheet name="Filtro Avançado" sheetId="9" state="hidden" r:id="rId10"/>
  </sheets>
  <definedNames>
    <definedName name="_xlnm._FilterDatabase" localSheetId="3" hidden="1">Vendas!$B$2:$F$61</definedName>
    <definedName name="_xlnm.Extract" localSheetId="9">'Filtro Avançado'!$B$6:$H$6</definedName>
    <definedName name="_xlnm.Criteria" localSheetId="9">'Filtro Avançado'!$B$2:$C$3</definedName>
    <definedName name="Int_Nome_Produtos" localSheetId="5">#REF!</definedName>
    <definedName name="Int_Nome_Produtos">#REF!</definedName>
    <definedName name="Int_Quantidade" localSheetId="5">#REF!</definedName>
    <definedName name="Int_Quantidade">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1" l="1"/>
  <c r="N5" i="21"/>
  <c r="N3" i="21"/>
  <c r="M4" i="21"/>
  <c r="M5" i="21"/>
  <c r="M3" i="21"/>
  <c r="O5" i="21"/>
  <c r="O4" i="21"/>
  <c r="O3" i="21"/>
  <c r="BK4" i="22"/>
  <c r="AQ4" i="22"/>
  <c r="W4" i="22"/>
  <c r="J4" i="21"/>
  <c r="J5" i="21"/>
  <c r="J3" i="21"/>
  <c r="G4" i="21" l="1"/>
  <c r="G5" i="21"/>
  <c r="G6" i="21"/>
  <c r="G7" i="21"/>
  <c r="G8" i="21"/>
  <c r="G3" i="21"/>
  <c r="F4" i="21"/>
  <c r="F5" i="21"/>
  <c r="F6" i="21"/>
  <c r="F7" i="21"/>
  <c r="F8" i="21"/>
  <c r="F3" i="21"/>
  <c r="B4" i="21" l="1"/>
  <c r="B5" i="21"/>
  <c r="B3" i="21"/>
  <c r="BK4" i="18"/>
  <c r="AQ4" i="18"/>
  <c r="W4" i="18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<sst xmlns="http://schemas.openxmlformats.org/spreadsheetml/2006/main" count="455" uniqueCount="117">
  <si>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</si>
  <si>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</si>
  <si>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</si>
  <si>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</si>
  <si>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</si>
  <si>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</si>
  <si>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</si>
  <si>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</si>
  <si>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</si>
  <si>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</si>
  <si>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</si>
  <si>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</si>
  <si>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</si>
  <si>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</si>
  <si>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</si>
  <si>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</si>
  <si>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</si>
  <si>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</si>
  <si>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</si>
  <si>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</si>
  <si>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</si>
  <si>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</si>
  <si>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</si>
  <si>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</si>
  <si>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</si>
  <si>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</si>
  <si>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</si>
  <si>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</si>
  <si>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</si>
  <si>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</si>
  <si>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</si>
  <si>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</si>
  <si>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</si>
  <si>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</si>
  <si>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</si>
  <si>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</si>
  <si>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</si>
  <si>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</si>
  <si>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</si>
  <si>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</si>
  <si>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</si>
  <si>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</si>
  <si>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</si>
  <si>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</si>
  <si>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</si>
  <si>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</si>
  <si>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</si>
  <si>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</si>
  <si>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</si>
  <si>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</si>
  <si>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</si>
  <si>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</si>
  <si>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</si>
  <si>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</si>
  <si>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</si>
  <si>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</si>
  <si>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</si>
  <si>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</si>
  <si>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</si>
  <si>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</si>
  <si>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</si>
  <si>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</si>
  <si>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</si>
  <si>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</si>
  <si>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</si>
  <si>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</si>
  <si>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</si>
  <si>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</si>
  <si>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</si>
  <si>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</si>
  <si>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</si>
  <si>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</si>
  <si>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</si>
  <si>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</si>
  <si>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</si>
  <si>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</si>
  <si>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</si>
  <si>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</si>
  <si>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</si>
  <si>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</si>
  <si>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</si>
  <si>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</si>
  <si>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</si>
  <si>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</si>
  <si>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</si>
  <si>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</si>
  <si>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</si>
  <si>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</si>
  <si>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</si>
  <si>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</si>
  <si>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</si>
  <si>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</si>
  <si>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</si>
  <si>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por Categorias</t>
  </si>
  <si>
    <t>Ranking de Vendedores</t>
  </si>
  <si>
    <t>=SOMASE(intervalo, critério, [intervalo_soma])</t>
  </si>
  <si>
    <r>
      <t xml:space="preserve">É usada para somar os valores de um intervalo que atendem a um critério específico.
</t>
    </r>
    <r>
      <rPr>
        <b/>
        <sz val="11"/>
        <color theme="1"/>
        <rFont val="Calibri"/>
        <family val="2"/>
        <scheme val="minor"/>
      </rPr>
      <t xml:space="preserve">
Argumentos</t>
    </r>
    <r>
      <rPr>
        <sz val="11"/>
        <color theme="1"/>
        <rFont val="Calibri"/>
        <family val="2"/>
        <scheme val="minor"/>
      </rPr>
      <t xml:space="preserve">
    </t>
    </r>
    <r>
      <rPr>
        <b/>
        <sz val="11"/>
        <color theme="1"/>
        <rFont val="Calibri"/>
        <family val="2"/>
        <scheme val="minor"/>
      </rPr>
      <t>intervalo</t>
    </r>
    <r>
      <rPr>
        <sz val="11"/>
        <color theme="1"/>
        <rFont val="Calibri"/>
        <family val="2"/>
        <scheme val="minor"/>
      </rPr>
      <t xml:space="preserve">: O intervalo de células que você deseja avaliar com o critério.
    </t>
    </r>
    <r>
      <rPr>
        <b/>
        <sz val="11"/>
        <color theme="1"/>
        <rFont val="Calibri"/>
        <family val="2"/>
        <scheme val="minor"/>
      </rPr>
      <t>critério</t>
    </r>
    <r>
      <rPr>
        <sz val="11"/>
        <color theme="1"/>
        <rFont val="Calibri"/>
        <family val="2"/>
        <scheme val="minor"/>
      </rPr>
      <t xml:space="preserve">: A condição que você deseja aplicar ao intervalo. Pode ser um número, uma expressão, uma referência de célula ou um texto que define quais células serão somadas.
   </t>
    </r>
    <r>
      <rPr>
        <b/>
        <sz val="11"/>
        <color theme="1"/>
        <rFont val="Calibri"/>
        <family val="2"/>
        <scheme val="minor"/>
      </rPr>
      <t xml:space="preserve"> intervalo_soma (opcional)</t>
    </r>
    <r>
      <rPr>
        <sz val="11"/>
        <color theme="1"/>
        <rFont val="Calibri"/>
        <family val="2"/>
        <scheme val="minor"/>
      </rPr>
      <t xml:space="preserve">: O intervalo de células que contém os valores a serem somados. Se omitido, o Excel somará os valores do intervalo.
 Somar valores maiores que 50: </t>
    </r>
    <r>
      <rPr>
        <b/>
        <sz val="11"/>
        <color theme="1"/>
        <rFont val="Calibri"/>
        <family val="2"/>
        <scheme val="minor"/>
      </rPr>
      <t>=SOMASE(A1:A10, "&gt;50")</t>
    </r>
    <r>
      <rPr>
        <sz val="11"/>
        <color theme="1"/>
        <rFont val="Calibri"/>
        <family val="2"/>
        <scheme val="minor"/>
      </rPr>
      <t xml:space="preserve">
 Somar valores de uma coluna com base em um critério de outra coluna: </t>
    </r>
    <r>
      <rPr>
        <b/>
        <sz val="11"/>
        <color theme="1"/>
        <rFont val="Calibri"/>
        <family val="2"/>
        <scheme val="minor"/>
      </rPr>
      <t>=SOMASE(B1:B10, "Maçã", C1:C10)</t>
    </r>
    <r>
      <rPr>
        <sz val="11"/>
        <color theme="1"/>
        <rFont val="Calibri"/>
        <family val="2"/>
        <scheme val="minor"/>
      </rPr>
      <t xml:space="preserve">
 Somar valores de acordo com um critério dinâmico: </t>
    </r>
    <r>
      <rPr>
        <b/>
        <sz val="11"/>
        <color theme="1"/>
        <rFont val="Calibri"/>
        <family val="2"/>
        <scheme val="minor"/>
      </rPr>
      <t>=SOMASE(A1:A10, E1)</t>
    </r>
    <r>
      <rPr>
        <sz val="11"/>
        <color theme="1"/>
        <rFont val="Calibri"/>
        <family val="2"/>
        <scheme val="minor"/>
      </rPr>
      <t xml:space="preserve">
 </t>
    </r>
  </si>
  <si>
    <t>Vendedores</t>
  </si>
  <si>
    <t>Totais</t>
  </si>
  <si>
    <t>N.Mês</t>
  </si>
  <si>
    <t>Meses</t>
  </si>
  <si>
    <t>Jan</t>
  </si>
  <si>
    <t>Fev</t>
  </si>
  <si>
    <t>Mar</t>
  </si>
  <si>
    <t>Abr</t>
  </si>
  <si>
    <t>Mai</t>
  </si>
  <si>
    <t>Jun</t>
  </si>
  <si>
    <t>Qtde</t>
  </si>
  <si>
    <t>Rank de vendedores</t>
  </si>
  <si>
    <t>Vendas Mensais</t>
  </si>
  <si>
    <t>Combinar Total-Qtde</t>
  </si>
  <si>
    <t>Categorias</t>
  </si>
  <si>
    <t>% Categoria</t>
  </si>
  <si>
    <t>% Restante</t>
  </si>
  <si>
    <t>Pizza</t>
  </si>
  <si>
    <t>Relógio</t>
  </si>
  <si>
    <r>
      <t>05</t>
    </r>
    <r>
      <rPr>
        <b/>
        <sz val="12.1"/>
        <color rgb="FFE8E6E3"/>
        <rFont val="Arial"/>
        <family val="2"/>
      </rPr>
      <t>Recursos de formatação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</si>
</sst>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SimSun"/>
      <family val="3"/>
    </font>
    <font>
      <b/>
      <sz val="16"/>
      <color rgb="FFDAFF01"/>
      <name val="NSimSun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 tint="-0.14999847407452621"/>
      <name val="NSimSun"/>
      <family val="3"/>
    </font>
    <font>
      <b/>
      <sz val="12.1"/>
      <color rgb="FFE8E6E3"/>
      <name val="Arial"/>
      <family val="2"/>
    </font>
    <font>
      <sz val="11"/>
      <color rgb="FFE8E6E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2" fillId="0" borderId="0" xfId="0" applyFont="1"/>
    <xf numFmtId="0" fontId="1" fillId="3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9" fillId="2" borderId="0" xfId="0" applyFont="1" applyFill="1"/>
    <xf numFmtId="0" fontId="9" fillId="2" borderId="2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165" fontId="14" fillId="2" borderId="18" xfId="0" applyNumberFormat="1" applyFont="1" applyFill="1" applyBorder="1" applyAlignment="1">
      <alignment horizontal="center" vertical="center"/>
    </xf>
    <xf numFmtId="165" fontId="14" fillId="2" borderId="19" xfId="0" applyNumberFormat="1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165" fontId="14" fillId="2" borderId="21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165" fontId="14" fillId="2" borderId="22" xfId="0" applyNumberFormat="1" applyFont="1" applyFill="1" applyBorder="1" applyAlignment="1">
      <alignment horizontal="center" vertical="center"/>
    </xf>
    <xf numFmtId="165" fontId="14" fillId="2" borderId="23" xfId="0" applyNumberFormat="1" applyFont="1" applyFill="1" applyBorder="1" applyAlignment="1">
      <alignment horizontal="center" vertical="center"/>
    </xf>
    <xf numFmtId="165" fontId="14" fillId="2" borderId="24" xfId="0" applyNumberFormat="1" applyFont="1" applyFill="1" applyBorder="1" applyAlignment="1">
      <alignment horizontal="center" vertical="center"/>
    </xf>
    <xf numFmtId="165" fontId="14" fillId="2" borderId="25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0" borderId="18" xfId="0" applyFont="1" applyBorder="1"/>
    <xf numFmtId="0" fontId="11" fillId="0" borderId="20" xfId="0" applyFont="1" applyBorder="1"/>
    <xf numFmtId="0" fontId="0" fillId="0" borderId="21" xfId="0" applyBorder="1"/>
    <xf numFmtId="164" fontId="0" fillId="0" borderId="22" xfId="0" applyNumberFormat="1" applyBorder="1"/>
    <xf numFmtId="0" fontId="0" fillId="0" borderId="23" xfId="0" applyBorder="1"/>
    <xf numFmtId="164" fontId="0" fillId="0" borderId="25" xfId="0" applyNumberFormat="1" applyBorder="1"/>
    <xf numFmtId="0" fontId="11" fillId="0" borderId="19" xfId="0" applyFont="1" applyBorder="1"/>
    <xf numFmtId="44" fontId="0" fillId="0" borderId="0" xfId="4" applyFont="1" applyBorder="1"/>
    <xf numFmtId="0" fontId="0" fillId="0" borderId="22" xfId="0" applyBorder="1"/>
    <xf numFmtId="0" fontId="0" fillId="0" borderId="24" xfId="0" applyBorder="1"/>
    <xf numFmtId="44" fontId="0" fillId="0" borderId="24" xfId="4" applyFont="1" applyBorder="1"/>
    <xf numFmtId="0" fontId="0" fillId="0" borderId="25" xfId="0" applyBorder="1"/>
    <xf numFmtId="44" fontId="0" fillId="0" borderId="22" xfId="4" applyFont="1" applyBorder="1"/>
    <xf numFmtId="44" fontId="0" fillId="0" borderId="25" xfId="4" applyFont="1" applyBorder="1"/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5" xfId="4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10" fontId="0" fillId="0" borderId="0" xfId="5" applyNumberFormat="1" applyFont="1" applyBorder="1" applyAlignment="1">
      <alignment horizontal="center"/>
    </xf>
    <xf numFmtId="10" fontId="0" fillId="0" borderId="24" xfId="5" applyNumberFormat="1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-0.24994659260841701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B9DA"/>
      <color rgb="FF4472C4"/>
      <color rgb="FFDAFF01"/>
      <color rgb="FF000000"/>
      <color rgb="FFCCCCCC"/>
      <color rgb="FFF87F46"/>
      <color rgb="FFEE6471"/>
      <color rgb="FF93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Gráficos'!$A$3:$A$5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Gráficos'!$B$3:$B$5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B46-9C6D-196C412D9D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2B9DA">
                    <a:shade val="30000"/>
                    <a:satMod val="115000"/>
                  </a:srgbClr>
                </a:gs>
                <a:gs pos="50000">
                  <a:srgbClr val="A2B9DA">
                    <a:shade val="67500"/>
                    <a:satMod val="115000"/>
                  </a:srgbClr>
                </a:gs>
                <a:gs pos="100000">
                  <a:srgbClr val="A2B9DA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 w="19050">
              <a:solidFill>
                <a:schemeClr val="tx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Gráficos'!$F$3:$F$8</c:f>
              <c:numCache>
                <c:formatCode>_("R$"* #,##0.00_);_("R$"* \(#,##0.00\);_("R$"* "-"??_);_(@_)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91439"/>
        <c:axId val="33591721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Gráficos'!$G$3:$G$8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7039"/>
        <c:axId val="335916799"/>
      </c:lineChart>
      <c:catAx>
        <c:axId val="4226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17215"/>
        <c:crosses val="autoZero"/>
        <c:auto val="1"/>
        <c:lblAlgn val="ctr"/>
        <c:lblOffset val="100"/>
        <c:noMultiLvlLbl val="0"/>
      </c:catAx>
      <c:valAx>
        <c:axId val="33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1439"/>
        <c:crosses val="autoZero"/>
        <c:crossBetween val="between"/>
      </c:valAx>
      <c:valAx>
        <c:axId val="335916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7039"/>
        <c:crosses val="max"/>
        <c:crossBetween val="between"/>
      </c:valAx>
      <c:catAx>
        <c:axId val="42269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1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tx1">
                      <a:lumMod val="75000"/>
                      <a:lumOff val="25000"/>
                      <a:shade val="30000"/>
                      <a:satMod val="115000"/>
                    </a:schemeClr>
                  </a:gs>
                  <a:gs pos="50000">
                    <a:schemeClr val="tx1">
                      <a:lumMod val="75000"/>
                      <a:lumOff val="2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75000"/>
                      <a:lumOff val="25000"/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B0-49A9-B7BB-D570ACF793C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DAFF01">
                      <a:shade val="30000"/>
                      <a:satMod val="115000"/>
                    </a:srgbClr>
                  </a:gs>
                  <a:gs pos="50000">
                    <a:srgbClr val="DAFF01">
                      <a:shade val="67500"/>
                      <a:satMod val="115000"/>
                    </a:srgbClr>
                  </a:gs>
                  <a:gs pos="100000">
                    <a:srgbClr val="DAFF01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B0-49A9-B7BB-D570ACF793C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A2B9DA">
                      <a:shade val="30000"/>
                      <a:satMod val="115000"/>
                    </a:srgbClr>
                  </a:gs>
                  <a:gs pos="50000">
                    <a:srgbClr val="A2B9DA">
                      <a:shade val="67500"/>
                      <a:satMod val="115000"/>
                    </a:srgbClr>
                  </a:gs>
                  <a:gs pos="100000">
                    <a:srgbClr val="A2B9DA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B0-49A9-B7BB-D570ACF793C3}"/>
              </c:ext>
            </c:extLst>
          </c:dPt>
          <c:dLbls>
            <c:dLbl>
              <c:idx val="0"/>
              <c:layout>
                <c:manualLayout>
                  <c:x val="7.2295836841389197E-2"/>
                  <c:y val="-8.7607806752354453E-2"/>
                </c:manualLayout>
              </c:layout>
              <c:tx>
                <c:rich>
                  <a:bodyPr/>
                  <a:lstStyle/>
                  <a:p>
                    <a:fld id="{0A662F4E-05D5-4C22-90FD-81A453FFF351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B0-49A9-B7BB-D570ACF793C3}"/>
                </c:ext>
              </c:extLst>
            </c:dLbl>
            <c:dLbl>
              <c:idx val="1"/>
              <c:layout>
                <c:manualLayout>
                  <c:x val="0.11567333894622271"/>
                  <c:y val="0"/>
                </c:manualLayout>
              </c:layout>
              <c:tx>
                <c:rich>
                  <a:bodyPr/>
                  <a:lstStyle/>
                  <a:p>
                    <a:fld id="{EDCDE14B-A27B-4666-909D-8276643175B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B0-49A9-B7BB-D570ACF793C3}"/>
                </c:ext>
              </c:extLst>
            </c:dLbl>
            <c:dLbl>
              <c:idx val="2"/>
              <c:layout>
                <c:manualLayout>
                  <c:x val="-0.11085361649013011"/>
                  <c:y val="5.0191392803283748E-17"/>
                </c:manualLayout>
              </c:layout>
              <c:tx>
                <c:rich>
                  <a:bodyPr/>
                  <a:lstStyle/>
                  <a:p>
                    <a:fld id="{7D9282B7-9B11-4E1F-A81B-50CC24D56BDD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B0-49A9-B7BB-D570ACF793C3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'Base de Dados - Gráficos'!$I$3:$I$5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'Base de Dados - Gráficos'!$J$3:$J$5</c:f>
              <c:numCache>
                <c:formatCode>_("R$"* #,##0.00_);_("R$"* \(#,##0.00\);_("R$"* "-"??_);_(@_)</c:formatCode>
                <c:ptCount val="3"/>
                <c:pt idx="0">
                  <c:v>2352.06</c:v>
                </c:pt>
                <c:pt idx="1">
                  <c:v>5128.1099999999988</c:v>
                </c:pt>
                <c:pt idx="2">
                  <c:v>8483.489999999998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0-49A9-B7BB-D570ACF7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Gráficos'!$A$3:$A$5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Gráficos'!$B$3:$B$5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5-4CF7-B908-27401309D3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2B9DA">
                    <a:shade val="30000"/>
                    <a:satMod val="115000"/>
                  </a:srgbClr>
                </a:gs>
                <a:gs pos="50000">
                  <a:srgbClr val="A2B9DA">
                    <a:shade val="67500"/>
                    <a:satMod val="115000"/>
                  </a:srgbClr>
                </a:gs>
                <a:gs pos="100000">
                  <a:srgbClr val="A2B9DA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 w="19050">
              <a:solidFill>
                <a:schemeClr val="tx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Gráficos'!$F$3:$F$8</c:f>
              <c:numCache>
                <c:formatCode>_("R$"* #,##0.00_);_("R$"* \(#,##0.00\);_("R$"* "-"??_);_(@_)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F-477E-ABDB-063E5642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91439"/>
        <c:axId val="33591721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Gráficos'!$G$3:$G$8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F-477E-ABDB-063E5642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7039"/>
        <c:axId val="335916799"/>
      </c:lineChart>
      <c:catAx>
        <c:axId val="4226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17215"/>
        <c:crosses val="autoZero"/>
        <c:auto val="1"/>
        <c:lblAlgn val="ctr"/>
        <c:lblOffset val="100"/>
        <c:noMultiLvlLbl val="0"/>
      </c:catAx>
      <c:valAx>
        <c:axId val="33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1439"/>
        <c:crosses val="autoZero"/>
        <c:crossBetween val="between"/>
      </c:valAx>
      <c:valAx>
        <c:axId val="335916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7039"/>
        <c:crosses val="max"/>
        <c:crossBetween val="between"/>
      </c:valAx>
      <c:catAx>
        <c:axId val="42269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1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Acessórios</a:t>
            </a:r>
            <a:endParaRPr lang="en-US" b="1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Gráficos'!$L$3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4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44-4625-9E2E-3040C5E1D04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  <a:shade val="30000"/>
                      <a:satMod val="115000"/>
                    </a:schemeClr>
                  </a:gs>
                  <a:gs pos="50000">
                    <a:schemeClr val="accent4">
                      <a:lumMod val="40000"/>
                      <a:lumOff val="60000"/>
                      <a:shade val="67500"/>
                      <a:satMod val="115000"/>
                    </a:schemeClr>
                  </a:gs>
                  <a:gs pos="100000">
                    <a:schemeClr val="accent4">
                      <a:lumMod val="40000"/>
                      <a:lumOff val="60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44-4625-9E2E-3040C5E1D04C}"/>
              </c:ext>
            </c:extLst>
          </c:dPt>
          <c:val>
            <c:numRef>
              <c:f>'Base de Dados - Gráficos'!$M$3:$N$3</c:f>
              <c:numCache>
                <c:formatCode>0%</c:formatCode>
                <c:ptCount val="2"/>
                <c:pt idx="0" formatCode="0.00%">
                  <c:v>0.14733839232356494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4-4625-9E2E-3040C5E1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5">
                    <a:lumMod val="40000"/>
                    <a:lumOff val="60000"/>
                  </a:schemeClr>
                </a:solidFill>
              </a:rPr>
              <a:t>Calçados</a:t>
            </a:r>
            <a:endParaRPr lang="en-US">
              <a:solidFill>
                <a:schemeClr val="accent5">
                  <a:lumMod val="40000"/>
                  <a:lumOff val="6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Gráficos'!$L$4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5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C-46A3-A0C5-161A5AFDB571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5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5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C-46A3-A0C5-161A5AFDB571}"/>
              </c:ext>
            </c:extLst>
          </c:dPt>
          <c:val>
            <c:numRef>
              <c:f>'Base de Dados - Gráficos'!$M$4:$N$4</c:f>
              <c:numCache>
                <c:formatCode>0%</c:formatCode>
                <c:ptCount val="2"/>
                <c:pt idx="0" formatCode="0.00%">
                  <c:v>0.32123648336283783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C-46A3-A0C5-161A5AFD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A2B9DA"/>
                </a:solidFill>
              </a:rPr>
              <a:t>Vestuário</a:t>
            </a:r>
            <a:endParaRPr lang="en-US">
              <a:solidFill>
                <a:srgbClr val="A2B9D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Gráficos'!$L$5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4472C4">
                      <a:shade val="30000"/>
                      <a:satMod val="115000"/>
                    </a:srgbClr>
                  </a:gs>
                  <a:gs pos="50000">
                    <a:srgbClr val="4472C4">
                      <a:shade val="67500"/>
                      <a:satMod val="115000"/>
                    </a:srgbClr>
                  </a:gs>
                  <a:gs pos="100000">
                    <a:srgbClr val="4472C4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43-4E22-8F49-936520BC1E3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A2B9DA">
                      <a:shade val="30000"/>
                      <a:satMod val="115000"/>
                    </a:srgbClr>
                  </a:gs>
                  <a:gs pos="50000">
                    <a:srgbClr val="A2B9DA">
                      <a:shade val="67500"/>
                      <a:satMod val="115000"/>
                    </a:srgbClr>
                  </a:gs>
                  <a:gs pos="100000">
                    <a:srgbClr val="A2B9DA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43-4E22-8F49-936520BC1E3F}"/>
              </c:ext>
            </c:extLst>
          </c:dPt>
          <c:val>
            <c:numRef>
              <c:f>'Base de Dados - Gráficos'!$M$5:$N$5</c:f>
              <c:numCache>
                <c:formatCode>0%</c:formatCode>
                <c:ptCount val="2"/>
                <c:pt idx="0" formatCode="0.00%">
                  <c:v>0.53142512431359723</c:v>
                </c:pt>
                <c:pt idx="1">
                  <c:v>0.46857487568640277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3-4E22-8F49-936520BC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7263EE6E-8E8D-4993-ADBD-B27E15270A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84B605A-358A-412C-BB57-346EE32F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13142</xdr:colOff>
      <xdr:row>10</xdr:row>
      <xdr:rowOff>6218</xdr:rowOff>
    </xdr:from>
    <xdr:to>
      <xdr:col>79</xdr:col>
      <xdr:colOff>131646</xdr:colOff>
      <xdr:row>23</xdr:row>
      <xdr:rowOff>108415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22A6C5C-4014-4499-98B5-6BA5F5BF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19073</xdr:colOff>
      <xdr:row>27</xdr:row>
      <xdr:rowOff>26974</xdr:rowOff>
    </xdr:from>
    <xdr:to>
      <xdr:col>39</xdr:col>
      <xdr:colOff>131646</xdr:colOff>
      <xdr:row>45</xdr:row>
      <xdr:rowOff>116158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E377A8A-9848-445C-B936-9050585A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1F52D893-0C5A-4E2F-95D1-E89883D3E6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0DBFF22-CD3F-4F35-A826-50918684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13142</xdr:colOff>
      <xdr:row>10</xdr:row>
      <xdr:rowOff>6218</xdr:rowOff>
    </xdr:from>
    <xdr:to>
      <xdr:col>79</xdr:col>
      <xdr:colOff>131646</xdr:colOff>
      <xdr:row>23</xdr:row>
      <xdr:rowOff>108415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7E529717-947B-4BEA-9C46-45945243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4887</xdr:colOff>
      <xdr:row>26</xdr:row>
      <xdr:rowOff>112645</xdr:rowOff>
    </xdr:from>
    <xdr:to>
      <xdr:col>14</xdr:col>
      <xdr:colOff>96204</xdr:colOff>
      <xdr:row>46</xdr:row>
      <xdr:rowOff>0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887C4FAD-7DFD-4986-95AB-78618C2A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95529</xdr:colOff>
      <xdr:row>26</xdr:row>
      <xdr:rowOff>119912</xdr:rowOff>
    </xdr:from>
    <xdr:to>
      <xdr:col>27</xdr:col>
      <xdr:colOff>47455</xdr:colOff>
      <xdr:row>46</xdr:row>
      <xdr:rowOff>7267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3677DEB9-F27F-4F0B-8B4A-43AAF505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46780</xdr:colOff>
      <xdr:row>26</xdr:row>
      <xdr:rowOff>116278</xdr:rowOff>
    </xdr:from>
    <xdr:to>
      <xdr:col>39</xdr:col>
      <xdr:colOff>138097</xdr:colOff>
      <xdr:row>46</xdr:row>
      <xdr:rowOff>3633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99E2F44C-B70B-424F-BB17-F4D37BDD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0.23868</cdr:x>
      <cdr:y>0.45655</cdr:y>
    </cdr:from>
    <cdr:to>
      <cdr:x>0.78303</cdr:x>
      <cdr:y>0.71518</cdr:y>
    </cdr:to>
    <cdr:sp macro="" textlink="'Base de Dados - Gráficos'!$M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43B0458-1155-4B01-8466-C6CA80CEDA52}"/>
            </a:ext>
          </a:extLst>
        </cdr:cNvPr>
        <cdr:cNvSpPr txBox="1"/>
      </cdr:nvSpPr>
      <cdr:spPr>
        <a:xfrm xmlns:a="http://schemas.openxmlformats.org/drawingml/2006/main">
          <a:off x="421028" y="1079916"/>
          <a:ext cx="960244" cy="611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C287577-92C8-41AE-9677-93852038DCCB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14,73%</a:t>
          </a:fld>
          <a:endParaRPr lang="pt-BR" sz="2000" b="1">
            <a:solidFill>
              <a:schemeClr val="accent4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0.23119</cdr:x>
      <cdr:y>0.42074</cdr:y>
    </cdr:from>
    <cdr:to>
      <cdr:x>0.79311</cdr:x>
      <cdr:y>0.7252</cdr:y>
    </cdr:to>
    <cdr:sp macro="" textlink="'Base de Dados - Gráficos'!$M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9BF0780-8BC5-46B1-87F1-2EC63AF77BFB}"/>
            </a:ext>
          </a:extLst>
        </cdr:cNvPr>
        <cdr:cNvSpPr txBox="1"/>
      </cdr:nvSpPr>
      <cdr:spPr>
        <a:xfrm xmlns:a="http://schemas.openxmlformats.org/drawingml/2006/main">
          <a:off x="407825" y="995210"/>
          <a:ext cx="991220" cy="720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BA2F7B-F7BD-4B99-92CF-0A90BDE867E8}" type="TxLink">
            <a:rPr lang="en-US" sz="20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32,12%</a:t>
          </a:fld>
          <a:endParaRPr lang="pt-BR" sz="2000" b="1">
            <a:solidFill>
              <a:schemeClr val="accent5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0.1842</cdr:x>
      <cdr:y>0.43537</cdr:y>
    </cdr:from>
    <cdr:to>
      <cdr:x>0.80757</cdr:x>
      <cdr:y>0.72346</cdr:y>
    </cdr:to>
    <cdr:sp macro="" textlink="'Base de Dados - Gráficos'!$M$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A11B29-714E-4889-BDA9-4411A8577CF7}"/>
            </a:ext>
          </a:extLst>
        </cdr:cNvPr>
        <cdr:cNvSpPr txBox="1"/>
      </cdr:nvSpPr>
      <cdr:spPr>
        <a:xfrm xmlns:a="http://schemas.openxmlformats.org/drawingml/2006/main">
          <a:off x="324927" y="1029820"/>
          <a:ext cx="1099634" cy="68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E55BE12-3AD1-449A-9A4A-1FB7BAF90B3D}" type="TxLink">
            <a:rPr lang="en-US" sz="2000" b="1" i="0" u="none" strike="noStrike">
              <a:solidFill>
                <a:srgbClr val="A2B9DA"/>
              </a:solidFill>
              <a:latin typeface="Calibri"/>
              <a:cs typeface="Calibri"/>
            </a:rPr>
            <a:pPr algn="ctr"/>
            <a:t>53,14%</a:t>
          </a:fld>
          <a:endParaRPr lang="pt-BR" sz="2000" b="1">
            <a:solidFill>
              <a:srgbClr val="A2B9DA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20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19" totalsRowDxfId="18"/>
    <tableColumn id="4" xr3:uid="{4435A4B8-E7F0-4D66-A4F8-6A9FEAA36D5A}" name="Categoria"/>
    <tableColumn id="6" xr3:uid="{15F9CACC-A558-4A20-80CF-C2ADA2603221}" name="Estoque" dataDxfId="17" totalsRowDxfId="16"/>
    <tableColumn id="7" xr3:uid="{3D723964-A53C-4456-A86F-04BE235E4F0C}" name="Situação" dataDxfId="15" totalsRowDxfId="14"/>
    <tableColumn id="5" xr3:uid="{CA8AD0DE-58EC-4839-85FB-1DD75DA28087}" name="Preço Unitário" totalsRowFunction="sum" dataDxfId="13" totalsRow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0" zoomScale="150" zoomScaleNormal="150" workbookViewId="0">
      <selection activeCell="G12" sqref="G12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4" t="s">
        <v>15</v>
      </c>
      <c r="B1" s="34"/>
      <c r="C1" s="34"/>
      <c r="D1" s="34"/>
      <c r="E1" s="34"/>
      <c r="F1" s="34"/>
      <c r="G1" s="34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2">
      <iconSet iconSet="3Symbols2" showValue="0">
        <cfvo type="percent" val="0"/>
        <cfvo type="num" val="3"/>
        <cfvo type="num" val="10" gte="0"/>
      </iconSet>
    </cfRule>
    <cfRule type="cellIs" dxfId="1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G3" sqref="G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4" t="s">
        <v>15</v>
      </c>
      <c r="B1" s="34"/>
      <c r="C1" s="34"/>
      <c r="D1" s="34"/>
      <c r="E1" s="34"/>
      <c r="F1" s="34"/>
      <c r="G1" s="34"/>
      <c r="H1" s="34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C1:CB46"/>
  <sheetViews>
    <sheetView showGridLines="0" showRowColHeaders="0" zoomScale="123" zoomScaleNormal="123" workbookViewId="0">
      <selection activeCell="AD48" sqref="AD48"/>
    </sheetView>
  </sheetViews>
  <sheetFormatPr defaultColWidth="2.140625" defaultRowHeight="9.75" customHeight="1" x14ac:dyDescent="0.15"/>
  <cols>
    <col min="1" max="16384" width="2.140625" style="60"/>
  </cols>
  <sheetData>
    <row r="1" spans="3:80" ht="9.75" customHeight="1" thickBot="1" x14ac:dyDescent="0.2"/>
    <row r="2" spans="3:80" ht="9.75" customHeight="1" x14ac:dyDescent="0.15">
      <c r="W2" s="35" t="s">
        <v>90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9"/>
      <c r="AQ2" s="35" t="s">
        <v>91</v>
      </c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9"/>
      <c r="BK2" s="35" t="s">
        <v>92</v>
      </c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9"/>
    </row>
    <row r="3" spans="3:80" ht="9.75" customHeight="1" thickBot="1" x14ac:dyDescent="0.2">
      <c r="W3" s="37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40"/>
      <c r="AQ3" s="37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40"/>
      <c r="BK3" s="37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40"/>
    </row>
    <row r="4" spans="3:80" ht="9.75" customHeight="1" x14ac:dyDescent="0.15">
      <c r="W4" s="64">
        <f>COUNTA(TB_Produtos[Código])</f>
        <v>39</v>
      </c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6"/>
      <c r="AQ4" s="64">
        <f>SUM(TB_Vendas[Qtd])</f>
        <v>131</v>
      </c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K4" s="73">
        <f>SUM(TB_Vendas[Total])</f>
        <v>15963.659999999998</v>
      </c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5"/>
    </row>
    <row r="5" spans="3:80" ht="9.75" customHeight="1" x14ac:dyDescent="0.15">
      <c r="W5" s="67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9"/>
      <c r="AQ5" s="67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9"/>
      <c r="BK5" s="76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8"/>
    </row>
    <row r="6" spans="3:80" ht="9.75" customHeight="1" x14ac:dyDescent="0.15">
      <c r="W6" s="67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9"/>
      <c r="AQ6" s="67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9"/>
      <c r="BK6" s="76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8"/>
    </row>
    <row r="7" spans="3:80" ht="9.75" customHeight="1" thickBot="1" x14ac:dyDescent="0.2">
      <c r="W7" s="70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2"/>
      <c r="AQ7" s="70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  <c r="BK7" s="79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1"/>
    </row>
    <row r="8" spans="3:80" ht="9.75" customHeight="1" thickBot="1" x14ac:dyDescent="0.2"/>
    <row r="9" spans="3:80" ht="9.75" customHeight="1" x14ac:dyDescent="0.15">
      <c r="C9" s="35" t="s">
        <v>109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</row>
    <row r="10" spans="3:80" ht="9.75" customHeight="1" thickBot="1" x14ac:dyDescent="0.2"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3:80" ht="9.75" customHeight="1" x14ac:dyDescent="0.15"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3"/>
    </row>
    <row r="12" spans="3:80" ht="9.75" customHeight="1" x14ac:dyDescent="0.15">
      <c r="C12" s="6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3"/>
    </row>
    <row r="13" spans="3:80" ht="9.75" customHeight="1" x14ac:dyDescent="0.15">
      <c r="C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3"/>
    </row>
    <row r="14" spans="3:80" ht="9.75" customHeight="1" x14ac:dyDescent="0.15"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3"/>
    </row>
    <row r="15" spans="3:80" ht="9.75" customHeight="1" x14ac:dyDescent="0.15"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3"/>
    </row>
    <row r="16" spans="3:80" ht="9.75" customHeight="1" x14ac:dyDescent="0.15"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3"/>
    </row>
    <row r="17" spans="3:80" ht="9.75" customHeight="1" x14ac:dyDescent="0.15"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3"/>
    </row>
    <row r="18" spans="3:80" ht="9.75" customHeight="1" x14ac:dyDescent="0.15"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3"/>
    </row>
    <row r="19" spans="3:80" ht="9.75" customHeight="1" x14ac:dyDescent="0.15"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3"/>
    </row>
    <row r="20" spans="3:80" ht="9.75" customHeight="1" x14ac:dyDescent="0.15"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3"/>
    </row>
    <row r="21" spans="3:80" ht="9.75" customHeight="1" x14ac:dyDescent="0.15"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3"/>
    </row>
    <row r="22" spans="3:80" ht="9.75" customHeight="1" x14ac:dyDescent="0.15"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3"/>
    </row>
    <row r="23" spans="3:80" ht="9.75" customHeight="1" x14ac:dyDescent="0.15"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3"/>
    </row>
    <row r="24" spans="3:80" ht="9.75" customHeight="1" thickBot="1" x14ac:dyDescent="0.2"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6"/>
    </row>
    <row r="25" spans="3:80" ht="9.75" customHeight="1" thickBot="1" x14ac:dyDescent="0.2"/>
    <row r="26" spans="3:80" ht="9.75" customHeight="1" x14ac:dyDescent="0.15">
      <c r="C26" s="35" t="s">
        <v>93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Q26" s="35" t="s">
        <v>94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3:80" ht="9.75" customHeight="1" thickBot="1" x14ac:dyDescent="0.2"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Q27" s="37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</row>
    <row r="28" spans="3:80" ht="9.75" customHeight="1" x14ac:dyDescent="0.15"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3"/>
      <c r="AQ28" s="41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3"/>
    </row>
    <row r="29" spans="3:80" ht="9.75" customHeight="1" x14ac:dyDescent="0.15">
      <c r="C29" s="61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3"/>
      <c r="AQ29" s="61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3"/>
    </row>
    <row r="30" spans="3:80" ht="9.75" customHeight="1" x14ac:dyDescent="0.15"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3"/>
      <c r="AQ30" s="61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3"/>
    </row>
    <row r="31" spans="3:80" ht="9.75" customHeight="1" x14ac:dyDescent="0.15"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3"/>
      <c r="AQ31" s="61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3"/>
    </row>
    <row r="32" spans="3:80" ht="9.75" customHeight="1" x14ac:dyDescent="0.15"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3"/>
      <c r="AQ32" s="61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3"/>
    </row>
    <row r="33" spans="3:80" ht="9.75" customHeight="1" x14ac:dyDescent="0.15"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3"/>
      <c r="AQ33" s="61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3"/>
    </row>
    <row r="34" spans="3:80" ht="9.75" customHeight="1" x14ac:dyDescent="0.15"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3"/>
      <c r="AQ34" s="61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3"/>
    </row>
    <row r="35" spans="3:80" ht="9.75" customHeight="1" x14ac:dyDescent="0.15">
      <c r="C35" s="6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3"/>
      <c r="AQ35" s="61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3"/>
    </row>
    <row r="36" spans="3:80" ht="9.75" customHeight="1" x14ac:dyDescent="0.15"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3"/>
      <c r="AQ36" s="61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3"/>
    </row>
    <row r="37" spans="3:80" ht="9.75" customHeight="1" x14ac:dyDescent="0.15"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3"/>
      <c r="AQ37" s="61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3"/>
    </row>
    <row r="38" spans="3:80" ht="9.75" customHeight="1" x14ac:dyDescent="0.15">
      <c r="C38" s="6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3"/>
      <c r="AQ38" s="61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3"/>
    </row>
    <row r="39" spans="3:80" ht="9.75" customHeight="1" x14ac:dyDescent="0.15">
      <c r="C39" s="61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3"/>
      <c r="AQ39" s="61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3"/>
    </row>
    <row r="40" spans="3:80" ht="9.75" customHeight="1" x14ac:dyDescent="0.15">
      <c r="C40" s="61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3"/>
      <c r="AQ40" s="61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3"/>
    </row>
    <row r="41" spans="3:80" ht="9.75" customHeight="1" x14ac:dyDescent="0.15">
      <c r="C41" s="6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3"/>
      <c r="AQ41" s="61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3"/>
    </row>
    <row r="42" spans="3:80" ht="9.75" customHeight="1" x14ac:dyDescent="0.15">
      <c r="C42" s="6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3"/>
      <c r="AQ42" s="61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3"/>
    </row>
    <row r="43" spans="3:80" ht="9.75" customHeight="1" x14ac:dyDescent="0.15">
      <c r="C43" s="6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3"/>
      <c r="AQ43" s="61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3"/>
    </row>
    <row r="44" spans="3:80" ht="9.75" customHeight="1" x14ac:dyDescent="0.15"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3"/>
      <c r="AQ44" s="61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3"/>
    </row>
    <row r="45" spans="3:80" ht="9.75" customHeight="1" x14ac:dyDescent="0.15">
      <c r="C45" s="6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3"/>
      <c r="AQ45" s="61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3"/>
    </row>
    <row r="46" spans="3:80" ht="9.75" customHeight="1" thickBot="1" x14ac:dyDescent="0.2"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6"/>
      <c r="AQ46" s="44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6"/>
    </row>
  </sheetData>
  <mergeCells count="12">
    <mergeCell ref="C26:AN27"/>
    <mergeCell ref="AQ26:CB27"/>
    <mergeCell ref="C28:AN46"/>
    <mergeCell ref="AQ28:CB46"/>
    <mergeCell ref="BK2:CB3"/>
    <mergeCell ref="BK4:CB7"/>
    <mergeCell ref="C9:CB10"/>
    <mergeCell ref="C11:CB24"/>
    <mergeCell ref="W2:AN3"/>
    <mergeCell ref="W4:AN7"/>
    <mergeCell ref="AQ2:BH3"/>
    <mergeCell ref="AQ4:BH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7D4E-D1BD-44AE-B38A-E2220FEE34AE}">
  <dimension ref="C1:CB46"/>
  <sheetViews>
    <sheetView showGridLines="0" showRowColHeaders="0" tabSelected="1" zoomScale="123" zoomScaleNormal="123" workbookViewId="0">
      <selection activeCell="AE48" sqref="AE48"/>
    </sheetView>
  </sheetViews>
  <sheetFormatPr defaultColWidth="2.140625" defaultRowHeight="9.75" customHeight="1" x14ac:dyDescent="0.15"/>
  <cols>
    <col min="1" max="16384" width="2.140625" style="60"/>
  </cols>
  <sheetData>
    <row r="1" spans="3:80" ht="9.75" customHeight="1" thickBot="1" x14ac:dyDescent="0.2"/>
    <row r="2" spans="3:80" ht="9.75" customHeight="1" x14ac:dyDescent="0.15">
      <c r="W2" s="35" t="s">
        <v>90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9"/>
      <c r="AQ2" s="35" t="s">
        <v>91</v>
      </c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9"/>
      <c r="BK2" s="35" t="s">
        <v>92</v>
      </c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9"/>
    </row>
    <row r="3" spans="3:80" ht="9.75" customHeight="1" thickBot="1" x14ac:dyDescent="0.2">
      <c r="W3" s="37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40"/>
      <c r="AQ3" s="37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40"/>
      <c r="BK3" s="37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40"/>
    </row>
    <row r="4" spans="3:80" ht="9.75" customHeight="1" x14ac:dyDescent="0.15">
      <c r="W4" s="64">
        <f>COUNTA(TB_Produtos[Código])</f>
        <v>39</v>
      </c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6"/>
      <c r="AQ4" s="64">
        <f>SUM(TB_Vendas[Qtd])</f>
        <v>131</v>
      </c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K4" s="73">
        <f>SUM(TB_Vendas[Total])</f>
        <v>15963.659999999998</v>
      </c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5"/>
    </row>
    <row r="5" spans="3:80" ht="9.75" customHeight="1" x14ac:dyDescent="0.15">
      <c r="W5" s="67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9"/>
      <c r="AQ5" s="67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9"/>
      <c r="BK5" s="76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8"/>
    </row>
    <row r="6" spans="3:80" ht="9.75" customHeight="1" x14ac:dyDescent="0.15">
      <c r="W6" s="67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9"/>
      <c r="AQ6" s="67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9"/>
      <c r="BK6" s="76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8"/>
    </row>
    <row r="7" spans="3:80" ht="9.75" customHeight="1" thickBot="1" x14ac:dyDescent="0.2">
      <c r="W7" s="70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2"/>
      <c r="AQ7" s="70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  <c r="BK7" s="79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1"/>
    </row>
    <row r="8" spans="3:80" ht="9.75" customHeight="1" thickBot="1" x14ac:dyDescent="0.2">
      <c r="H8" s="108" t="s">
        <v>116</v>
      </c>
    </row>
    <row r="9" spans="3:80" ht="9.75" customHeight="1" x14ac:dyDescent="0.15">
      <c r="C9" s="35" t="s">
        <v>109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</row>
    <row r="10" spans="3:80" ht="9.75" customHeight="1" thickBot="1" x14ac:dyDescent="0.2"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3:80" ht="9.75" customHeight="1" x14ac:dyDescent="0.15"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3"/>
    </row>
    <row r="12" spans="3:80" ht="9.75" customHeight="1" x14ac:dyDescent="0.15">
      <c r="C12" s="6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3"/>
    </row>
    <row r="13" spans="3:80" ht="9.75" customHeight="1" x14ac:dyDescent="0.15">
      <c r="C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3"/>
    </row>
    <row r="14" spans="3:80" ht="9.75" customHeight="1" x14ac:dyDescent="0.15"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3"/>
    </row>
    <row r="15" spans="3:80" ht="9.75" customHeight="1" x14ac:dyDescent="0.15"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3"/>
    </row>
    <row r="16" spans="3:80" ht="9.75" customHeight="1" x14ac:dyDescent="0.15"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3"/>
    </row>
    <row r="17" spans="3:80" ht="9.75" customHeight="1" x14ac:dyDescent="0.15"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3"/>
    </row>
    <row r="18" spans="3:80" ht="9.75" customHeight="1" x14ac:dyDescent="0.15"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3"/>
    </row>
    <row r="19" spans="3:80" ht="9.75" customHeight="1" x14ac:dyDescent="0.15"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3"/>
    </row>
    <row r="20" spans="3:80" ht="9.75" customHeight="1" x14ac:dyDescent="0.15"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3"/>
    </row>
    <row r="21" spans="3:80" ht="9.75" customHeight="1" x14ac:dyDescent="0.15"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3"/>
    </row>
    <row r="22" spans="3:80" ht="9.75" customHeight="1" x14ac:dyDescent="0.15"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3"/>
    </row>
    <row r="23" spans="3:80" ht="9.75" customHeight="1" x14ac:dyDescent="0.15"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3"/>
    </row>
    <row r="24" spans="3:80" ht="9.75" customHeight="1" thickBot="1" x14ac:dyDescent="0.2"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6"/>
    </row>
    <row r="25" spans="3:80" ht="9.75" customHeight="1" thickBot="1" x14ac:dyDescent="0.2"/>
    <row r="26" spans="3:80" ht="9.75" customHeight="1" x14ac:dyDescent="0.15">
      <c r="C26" s="35" t="s">
        <v>93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Q26" s="35" t="s">
        <v>94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3:80" ht="9.75" customHeight="1" thickBot="1" x14ac:dyDescent="0.2"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Q27" s="37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</row>
    <row r="28" spans="3:80" ht="9.75" customHeight="1" x14ac:dyDescent="0.15"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3"/>
      <c r="AQ28" s="41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3"/>
    </row>
    <row r="29" spans="3:80" ht="9.75" customHeight="1" x14ac:dyDescent="0.15">
      <c r="C29" s="61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3"/>
      <c r="AQ29" s="61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3"/>
    </row>
    <row r="30" spans="3:80" ht="9.75" customHeight="1" x14ac:dyDescent="0.15"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3"/>
      <c r="AQ30" s="61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3"/>
    </row>
    <row r="31" spans="3:80" ht="9.75" customHeight="1" x14ac:dyDescent="0.15"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3"/>
      <c r="AQ31" s="61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3"/>
    </row>
    <row r="32" spans="3:80" ht="9.75" customHeight="1" x14ac:dyDescent="0.15"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3"/>
      <c r="AQ32" s="61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3"/>
    </row>
    <row r="33" spans="3:80" ht="9.75" customHeight="1" x14ac:dyDescent="0.15"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3"/>
      <c r="AQ33" s="61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3"/>
    </row>
    <row r="34" spans="3:80" ht="9.75" customHeight="1" x14ac:dyDescent="0.15"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3"/>
      <c r="AQ34" s="61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3"/>
    </row>
    <row r="35" spans="3:80" ht="9.75" customHeight="1" x14ac:dyDescent="0.15">
      <c r="C35" s="6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3"/>
      <c r="AQ35" s="61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3"/>
    </row>
    <row r="36" spans="3:80" ht="9.75" customHeight="1" x14ac:dyDescent="0.15"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3"/>
      <c r="AQ36" s="61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3"/>
    </row>
    <row r="37" spans="3:80" ht="9.75" customHeight="1" x14ac:dyDescent="0.15"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3"/>
      <c r="AQ37" s="61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3"/>
    </row>
    <row r="38" spans="3:80" ht="9.75" customHeight="1" x14ac:dyDescent="0.15">
      <c r="C38" s="6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3"/>
      <c r="AQ38" s="61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3"/>
    </row>
    <row r="39" spans="3:80" ht="9.75" customHeight="1" x14ac:dyDescent="0.15">
      <c r="C39" s="61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3"/>
      <c r="AQ39" s="61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3"/>
    </row>
    <row r="40" spans="3:80" ht="9.75" customHeight="1" x14ac:dyDescent="0.15">
      <c r="C40" s="61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3"/>
      <c r="AQ40" s="61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3"/>
    </row>
    <row r="41" spans="3:80" ht="9.75" customHeight="1" x14ac:dyDescent="0.15">
      <c r="C41" s="6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3"/>
      <c r="AQ41" s="61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3"/>
    </row>
    <row r="42" spans="3:80" ht="9.75" customHeight="1" x14ac:dyDescent="0.15">
      <c r="C42" s="6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3"/>
      <c r="AQ42" s="61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3"/>
    </row>
    <row r="43" spans="3:80" ht="9.75" customHeight="1" x14ac:dyDescent="0.15">
      <c r="C43" s="6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3"/>
      <c r="AQ43" s="61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3"/>
    </row>
    <row r="44" spans="3:80" ht="9.75" customHeight="1" x14ac:dyDescent="0.15"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3"/>
      <c r="AQ44" s="61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3"/>
    </row>
    <row r="45" spans="3:80" ht="9.75" customHeight="1" x14ac:dyDescent="0.15">
      <c r="C45" s="6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3"/>
      <c r="AQ45" s="61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3"/>
    </row>
    <row r="46" spans="3:80" ht="9.75" customHeight="1" thickBot="1" x14ac:dyDescent="0.2"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6"/>
      <c r="AQ46" s="44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6"/>
    </row>
  </sheetData>
  <mergeCells count="12">
    <mergeCell ref="C9:CB10"/>
    <mergeCell ref="C11:CB24"/>
    <mergeCell ref="C26:AN27"/>
    <mergeCell ref="AQ26:CB27"/>
    <mergeCell ref="C28:AN46"/>
    <mergeCell ref="AQ28:CB46"/>
    <mergeCell ref="W2:AN3"/>
    <mergeCell ref="AQ2:BH3"/>
    <mergeCell ref="BK2:CB3"/>
    <mergeCell ref="W4:AN7"/>
    <mergeCell ref="AQ4:BH7"/>
    <mergeCell ref="BK4:CB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1A88-938B-4AD6-9405-2203B020D104}">
  <dimension ref="A1:O8"/>
  <sheetViews>
    <sheetView zoomScale="130" zoomScaleNormal="130" workbookViewId="0">
      <selection activeCell="M6" sqref="M6"/>
    </sheetView>
  </sheetViews>
  <sheetFormatPr defaultRowHeight="15" x14ac:dyDescent="0.25"/>
  <cols>
    <col min="1" max="1" width="11.85546875" bestFit="1" customWidth="1"/>
    <col min="2" max="2" width="13.85546875" customWidth="1"/>
    <col min="3" max="3" width="2.42578125" customWidth="1"/>
    <col min="4" max="4" width="6.140625" customWidth="1"/>
    <col min="5" max="5" width="6.42578125" customWidth="1"/>
    <col min="6" max="6" width="12.42578125" bestFit="1" customWidth="1"/>
    <col min="7" max="7" width="6" customWidth="1"/>
    <col min="8" max="8" width="3.28515625" customWidth="1"/>
    <col min="9" max="9" width="10.28515625" bestFit="1" customWidth="1"/>
    <col min="10" max="10" width="12.42578125" bestFit="1" customWidth="1"/>
    <col min="11" max="11" width="3.7109375" customWidth="1"/>
    <col min="12" max="12" width="10.42578125" bestFit="1" customWidth="1"/>
    <col min="13" max="13" width="11.42578125" bestFit="1" customWidth="1"/>
    <col min="14" max="14" width="10.85546875" bestFit="1" customWidth="1"/>
    <col min="15" max="15" width="12.7109375" bestFit="1" customWidth="1"/>
  </cols>
  <sheetData>
    <row r="1" spans="1:15" ht="15.75" thickBot="1" x14ac:dyDescent="0.3">
      <c r="A1" t="s">
        <v>108</v>
      </c>
      <c r="D1" t="s">
        <v>110</v>
      </c>
      <c r="F1" t="s">
        <v>109</v>
      </c>
      <c r="I1" t="s">
        <v>114</v>
      </c>
      <c r="L1" t="s">
        <v>115</v>
      </c>
    </row>
    <row r="2" spans="1:15" x14ac:dyDescent="0.25">
      <c r="A2" s="83" t="s">
        <v>97</v>
      </c>
      <c r="B2" s="84" t="s">
        <v>98</v>
      </c>
      <c r="D2" s="83" t="s">
        <v>99</v>
      </c>
      <c r="E2" s="89" t="s">
        <v>100</v>
      </c>
      <c r="F2" s="89" t="s">
        <v>17</v>
      </c>
      <c r="G2" s="84" t="s">
        <v>107</v>
      </c>
      <c r="I2" s="83" t="s">
        <v>111</v>
      </c>
      <c r="J2" s="84" t="s">
        <v>17</v>
      </c>
      <c r="L2" s="97" t="s">
        <v>111</v>
      </c>
      <c r="M2" s="98" t="s">
        <v>112</v>
      </c>
      <c r="N2" s="98" t="s">
        <v>113</v>
      </c>
      <c r="O2" s="99" t="s">
        <v>17</v>
      </c>
    </row>
    <row r="3" spans="1:15" x14ac:dyDescent="0.25">
      <c r="A3" s="85" t="s">
        <v>83</v>
      </c>
      <c r="B3" s="86">
        <f>SUMIF(TB_Vendas[Vendedor],A3,TB_Vendas[Total])</f>
        <v>6102.4499999999989</v>
      </c>
      <c r="D3" s="85">
        <v>1</v>
      </c>
      <c r="E3" s="82" t="s">
        <v>101</v>
      </c>
      <c r="F3" s="90">
        <f>SUMIF(TB_Vendas[Mês],D3,TB_Vendas[Total])</f>
        <v>2017.2600000000002</v>
      </c>
      <c r="G3" s="91">
        <f>SUMIF(TB_Vendas[Mês],D3,TB_Vendas[Qtd])</f>
        <v>14</v>
      </c>
      <c r="I3" s="85" t="s">
        <v>13</v>
      </c>
      <c r="J3" s="95">
        <f>SUMIF(TB_Vendas[Categoria],I3,TB_Vendas[Total])</f>
        <v>2352.06</v>
      </c>
      <c r="L3" s="100" t="s">
        <v>13</v>
      </c>
      <c r="M3" s="106">
        <f>O3/SUM($O$3:$O$5)</f>
        <v>0.14733839232356494</v>
      </c>
      <c r="N3" s="101">
        <f>1-M3</f>
        <v>0.85266160767643506</v>
      </c>
      <c r="O3" s="102">
        <f>SUMIF(TB_Vendas[Categoria],L3,TB_Vendas[Total])</f>
        <v>2352.06</v>
      </c>
    </row>
    <row r="4" spans="1:15" x14ac:dyDescent="0.25">
      <c r="A4" s="85" t="s">
        <v>84</v>
      </c>
      <c r="B4" s="86">
        <f>SUMIF(TB_Vendas[Vendedor],A4,TB_Vendas[Total])</f>
        <v>4567.68</v>
      </c>
      <c r="D4" s="85">
        <v>2</v>
      </c>
      <c r="E4" s="82" t="s">
        <v>102</v>
      </c>
      <c r="F4" s="90">
        <f>SUMIF(TB_Vendas[Mês],D4,TB_Vendas[Total])</f>
        <v>2336.13</v>
      </c>
      <c r="G4" s="91">
        <f>SUMIF(TB_Vendas[Mês],D4,TB_Vendas[Qtd])</f>
        <v>15</v>
      </c>
      <c r="I4" s="85" t="s">
        <v>82</v>
      </c>
      <c r="J4" s="95">
        <f>SUMIF(TB_Vendas[Categoria],I4,TB_Vendas[Total])</f>
        <v>5128.1099999999988</v>
      </c>
      <c r="L4" s="100" t="s">
        <v>82</v>
      </c>
      <c r="M4" s="106">
        <f t="shared" ref="M4:M5" si="0">O4/SUM($O$3:$O$5)</f>
        <v>0.32123648336283783</v>
      </c>
      <c r="N4" s="101">
        <f t="shared" ref="N4:N5" si="1">1-M4</f>
        <v>0.67876351663716217</v>
      </c>
      <c r="O4" s="102">
        <f>SUMIF(TB_Vendas[Categoria],L4,TB_Vendas[Total])</f>
        <v>5128.1099999999988</v>
      </c>
    </row>
    <row r="5" spans="1:15" ht="15.75" thickBot="1" x14ac:dyDescent="0.3">
      <c r="A5" s="87" t="s">
        <v>86</v>
      </c>
      <c r="B5" s="88">
        <f>SUMIF(TB_Vendas[Vendedor],A5,TB_Vendas[Total])</f>
        <v>5293.5299999999988</v>
      </c>
      <c r="D5" s="85">
        <v>3</v>
      </c>
      <c r="E5" s="82" t="s">
        <v>103</v>
      </c>
      <c r="F5" s="90">
        <f>SUMIF(TB_Vendas[Mês],D5,TB_Vendas[Total])</f>
        <v>3099.24</v>
      </c>
      <c r="G5" s="91">
        <f>SUMIF(TB_Vendas[Mês],D5,TB_Vendas[Qtd])</f>
        <v>26</v>
      </c>
      <c r="I5" s="87" t="s">
        <v>12</v>
      </c>
      <c r="J5" s="96">
        <f>SUMIF(TB_Vendas[Categoria],I5,TB_Vendas[Total])</f>
        <v>8483.489999999998</v>
      </c>
      <c r="L5" s="103" t="s">
        <v>12</v>
      </c>
      <c r="M5" s="107">
        <f t="shared" si="0"/>
        <v>0.53142512431359723</v>
      </c>
      <c r="N5" s="105">
        <f t="shared" si="1"/>
        <v>0.46857487568640277</v>
      </c>
      <c r="O5" s="104">
        <f>SUMIF(TB_Vendas[Categoria],L5,TB_Vendas[Total])</f>
        <v>8483.489999999998</v>
      </c>
    </row>
    <row r="6" spans="1:15" x14ac:dyDescent="0.25">
      <c r="D6" s="85">
        <v>4</v>
      </c>
      <c r="E6" s="82" t="s">
        <v>104</v>
      </c>
      <c r="F6" s="90">
        <f>SUMIF(TB_Vendas[Mês],D6,TB_Vendas[Total])</f>
        <v>3649.1399999999994</v>
      </c>
      <c r="G6" s="91">
        <f>SUMIF(TB_Vendas[Mês],D6,TB_Vendas[Qtd])</f>
        <v>28</v>
      </c>
    </row>
    <row r="7" spans="1:15" x14ac:dyDescent="0.25">
      <c r="D7" s="85">
        <v>5</v>
      </c>
      <c r="E7" s="82" t="s">
        <v>105</v>
      </c>
      <c r="F7" s="90">
        <f>SUMIF(TB_Vendas[Mês],D7,TB_Vendas[Total])</f>
        <v>1727.1899999999998</v>
      </c>
      <c r="G7" s="91">
        <f>SUMIF(TB_Vendas[Mês],D7,TB_Vendas[Qtd])</f>
        <v>17</v>
      </c>
    </row>
    <row r="8" spans="1:15" ht="15.75" thickBot="1" x14ac:dyDescent="0.3">
      <c r="D8" s="87">
        <v>6</v>
      </c>
      <c r="E8" s="92" t="s">
        <v>106</v>
      </c>
      <c r="F8" s="93">
        <f>SUMIF(TB_Vendas[Mês],D8,TB_Vendas[Total])</f>
        <v>3134.7</v>
      </c>
      <c r="G8" s="94">
        <f>SUMIF(TB_Vendas[Mês],D8,TB_Vendas[Qtd])</f>
        <v>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0810-0AF5-486C-BF0B-FA2CB7F55421}">
  <dimension ref="B3:Q26"/>
  <sheetViews>
    <sheetView zoomScale="130" zoomScaleNormal="130" workbookViewId="0">
      <selection activeCell="B15" sqref="B15"/>
    </sheetView>
  </sheetViews>
  <sheetFormatPr defaultRowHeight="15" x14ac:dyDescent="0.25"/>
  <sheetData>
    <row r="3" spans="2:17" ht="18.75" x14ac:dyDescent="0.3">
      <c r="B3" s="33" t="s">
        <v>95</v>
      </c>
      <c r="C3" s="33"/>
      <c r="D3" s="33"/>
      <c r="E3" s="33"/>
      <c r="F3" s="33"/>
    </row>
    <row r="4" spans="2:17" ht="15.75" thickBot="1" x14ac:dyDescent="0.3"/>
    <row r="5" spans="2:17" ht="15" customHeight="1" x14ac:dyDescent="0.25">
      <c r="C5" s="47" t="s">
        <v>96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x14ac:dyDescent="0.25"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</row>
    <row r="8" spans="2:17" x14ac:dyDescent="0.25"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2:17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</row>
    <row r="10" spans="2:17" x14ac:dyDescent="0.25"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</row>
    <row r="11" spans="2:17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2"/>
    </row>
    <row r="12" spans="2:17" x14ac:dyDescent="0.25"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2:17" x14ac:dyDescent="0.25"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2:17" x14ac:dyDescent="0.25"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2:17" x14ac:dyDescent="0.25"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2:17" x14ac:dyDescent="0.25"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3:17" x14ac:dyDescent="0.25"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3:17" x14ac:dyDescent="0.25"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3:17" x14ac:dyDescent="0.25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3:17" x14ac:dyDescent="0.25"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3:17" x14ac:dyDescent="0.25"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2"/>
    </row>
    <row r="22" spans="3:17" x14ac:dyDescent="0.25"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  <row r="23" spans="3:17" x14ac:dyDescent="0.25"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</row>
    <row r="24" spans="3:17" x14ac:dyDescent="0.25"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3:17" x14ac:dyDescent="0.25"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3:17" ht="15.75" thickBot="1" x14ac:dyDescent="0.3"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</sheetData>
  <mergeCells count="1">
    <mergeCell ref="C5:Q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56" t="s">
        <v>36</v>
      </c>
      <c r="B1" s="56"/>
      <c r="C1" s="56"/>
      <c r="D1" s="56"/>
      <c r="E1" s="56"/>
      <c r="F1" s="56"/>
      <c r="G1" s="56"/>
      <c r="H1" s="56"/>
    </row>
    <row r="2" spans="1:8" ht="33.75" customHeight="1" thickBot="1" x14ac:dyDescent="0.3">
      <c r="B2" s="57" t="s">
        <v>39</v>
      </c>
      <c r="C2" s="58"/>
      <c r="D2" s="59"/>
      <c r="F2" s="57" t="s">
        <v>22</v>
      </c>
      <c r="G2" s="58"/>
      <c r="H2" s="59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Planilha3</vt:lpstr>
      <vt:lpstr>Produtos</vt:lpstr>
      <vt:lpstr>Vendas</vt:lpstr>
      <vt:lpstr>Dashboard</vt:lpstr>
      <vt:lpstr>Dashboard (2)</vt:lpstr>
      <vt:lpstr>Base de Dados - Gráficos</vt:lpstr>
      <vt:lpstr>Anotações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2024-07-26T21:32:02Z</dcterms:modified>
</cp:coreProperties>
</file>