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1학년 2학기\기창공\기말고사\IDDOV 자료\"/>
    </mc:Choice>
  </mc:AlternateContent>
  <bookViews>
    <workbookView xWindow="0" yWindow="0" windowWidth="23040" windowHeight="9108" activeTab="1"/>
  </bookViews>
  <sheets>
    <sheet name="Sheet4" sheetId="4" r:id="rId1"/>
    <sheet name="Sheet1" sheetId="1" r:id="rId2"/>
    <sheet name="Sheet2" sheetId="2" r:id="rId3"/>
    <sheet name="Sheet3" sheetId="3" r:id="rId4"/>
  </sheets>
  <calcPr calcId="162913"/>
</workbook>
</file>

<file path=xl/calcChain.xml><?xml version="1.0" encoding="utf-8"?>
<calcChain xmlns="http://schemas.openxmlformats.org/spreadsheetml/2006/main">
  <c r="E9" i="1" l="1"/>
  <c r="F9" i="1" l="1"/>
  <c r="E8" i="1" l="1"/>
  <c r="E7" i="1"/>
  <c r="E6" i="1"/>
  <c r="E5" i="1"/>
  <c r="F23" i="1" l="1"/>
  <c r="F22" i="1"/>
  <c r="F21" i="1"/>
  <c r="F20" i="1"/>
  <c r="F19" i="1"/>
  <c r="F18" i="1"/>
  <c r="F17" i="1"/>
  <c r="F11" i="1"/>
  <c r="F10" i="1"/>
  <c r="F8" i="1"/>
  <c r="F7" i="1"/>
  <c r="F6" i="1"/>
  <c r="F5" i="1"/>
  <c r="E24" i="1" l="1"/>
  <c r="G17" i="1" l="1"/>
  <c r="E12" i="1"/>
  <c r="G18" i="1" l="1"/>
  <c r="G19" i="1" s="1"/>
  <c r="G20" i="1" s="1"/>
  <c r="G21" i="1" s="1"/>
  <c r="G22" i="1" s="1"/>
  <c r="G23" i="1" s="1"/>
  <c r="F24" i="1" s="1"/>
  <c r="G5" i="1"/>
  <c r="G6" i="1" l="1"/>
  <c r="G7" i="1" s="1"/>
  <c r="G8" i="1" l="1"/>
  <c r="G9" i="1" s="1"/>
  <c r="G10" i="1" s="1"/>
  <c r="G11" i="1" s="1"/>
  <c r="F12" i="1" s="1"/>
</calcChain>
</file>

<file path=xl/sharedStrings.xml><?xml version="1.0" encoding="utf-8"?>
<sst xmlns="http://schemas.openxmlformats.org/spreadsheetml/2006/main" count="27" uniqueCount="19">
  <si>
    <t>날짜</t>
  </si>
  <si>
    <t>조원</t>
  </si>
  <si>
    <t>시간</t>
  </si>
  <si>
    <t>비용</t>
  </si>
  <si>
    <t>누적비용</t>
  </si>
  <si>
    <t>비고</t>
  </si>
  <si>
    <t>I회의</t>
  </si>
  <si>
    <t>D회의</t>
  </si>
  <si>
    <t>예상 시간/ 비용</t>
  </si>
  <si>
    <t>D회의</t>
    <phoneticPr fontId="3" type="noConversion"/>
  </si>
  <si>
    <t>O회의</t>
  </si>
  <si>
    <t>V회의</t>
    <phoneticPr fontId="3" type="noConversion"/>
  </si>
  <si>
    <r>
      <t>A</t>
    </r>
    <r>
      <rPr>
        <sz val="11"/>
        <color rgb="FF000000"/>
        <rFont val="맑은 고딕"/>
        <family val="3"/>
        <charset val="129"/>
      </rPr>
      <t>h-Choo</t>
    </r>
    <r>
      <rPr>
        <sz val="11"/>
        <color rgb="FF000000"/>
        <rFont val="맑은 고딕"/>
        <family val="3"/>
        <charset val="129"/>
      </rPr>
      <t>조 누적비용</t>
    </r>
    <phoneticPr fontId="3" type="noConversion"/>
  </si>
  <si>
    <r>
      <t>A</t>
    </r>
    <r>
      <rPr>
        <sz val="11"/>
        <color rgb="FF000000"/>
        <rFont val="맑은 고딕"/>
        <family val="3"/>
        <charset val="129"/>
      </rPr>
      <t>h-Choo</t>
    </r>
    <r>
      <rPr>
        <sz val="11"/>
        <color rgb="FF000000"/>
        <rFont val="맑은 고딕"/>
        <family val="3"/>
        <charset val="129"/>
      </rPr>
      <t>조 누적예상비용</t>
    </r>
    <phoneticPr fontId="3" type="noConversion"/>
  </si>
  <si>
    <t>누적예상비용</t>
    <phoneticPr fontId="3" type="noConversion"/>
  </si>
  <si>
    <t>O회의</t>
    <phoneticPr fontId="3" type="noConversion"/>
  </si>
  <si>
    <t>간식 4000</t>
    <phoneticPr fontId="3" type="noConversion"/>
  </si>
  <si>
    <t>V회의</t>
    <phoneticPr fontId="3" type="noConversion"/>
  </si>
  <si>
    <t>최종 시간/ 비용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</si>
</sst>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4">
    <font>
      <sz val="11"/>
      <color rgb="FF000000"/>
      <name val="맑은 고딕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3" fontId="0" fillId="0" borderId="8" xfId="0" applyNumberFormat="1" applyFont="1" applyBorder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3" fontId="0" fillId="0" borderId="9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Sheet1!$G$4</c:f>
              <c:strCache>
                <c:ptCount val="1"/>
                <c:pt idx="0">
                  <c:v>누적비용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Sheet1!$C$5:$C$11</c:f>
              <c:numCache>
                <c:formatCode>mm"월"\ dd"일"</c:formatCode>
                <c:ptCount val="7"/>
                <c:pt idx="0">
                  <c:v>43032</c:v>
                </c:pt>
                <c:pt idx="1">
                  <c:v>43039</c:v>
                </c:pt>
                <c:pt idx="2">
                  <c:v>43046</c:v>
                </c:pt>
                <c:pt idx="3">
                  <c:v>43053</c:v>
                </c:pt>
                <c:pt idx="4">
                  <c:v>43060</c:v>
                </c:pt>
                <c:pt idx="5">
                  <c:v>43067</c:v>
                </c:pt>
                <c:pt idx="6">
                  <c:v>43074</c:v>
                </c:pt>
              </c:numCache>
            </c:numRef>
          </c:cat>
          <c:val>
            <c:numRef>
              <c:f>Sheet1!$G$5:$G$11</c:f>
              <c:numCache>
                <c:formatCode>#,##0</c:formatCode>
                <c:ptCount val="7"/>
                <c:pt idx="0">
                  <c:v>49290</c:v>
                </c:pt>
                <c:pt idx="1">
                  <c:v>256330</c:v>
                </c:pt>
                <c:pt idx="2">
                  <c:v>566890</c:v>
                </c:pt>
                <c:pt idx="3">
                  <c:v>1343290</c:v>
                </c:pt>
                <c:pt idx="4">
                  <c:v>2206129.2000000002</c:v>
                </c:pt>
                <c:pt idx="5">
                  <c:v>2206129.2000000002</c:v>
                </c:pt>
                <c:pt idx="6">
                  <c:v>2206129.2000000002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4-4A95-B785-1DD3A5C6D968}"/>
            </c:ext>
          </c:extLst>
        </c:ser>
        <c:ser>
          <c:idx val="1"/>
          <c:order val="1"/>
          <c:tx>
            <c:strRef>
              <c:f>Sheet1!$G$16</c:f>
              <c:strCache>
                <c:ptCount val="1"/>
                <c:pt idx="0">
                  <c:v>누적예상비용</c:v>
                </c:pt>
              </c:strCache>
            </c:strRef>
          </c:tx>
          <c:spPr>
            <a:ln w="1905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Sheet1!$C$5:$C$11</c:f>
              <c:numCache>
                <c:formatCode>mm"월"\ dd"일"</c:formatCode>
                <c:ptCount val="7"/>
                <c:pt idx="0">
                  <c:v>43032</c:v>
                </c:pt>
                <c:pt idx="1">
                  <c:v>43039</c:v>
                </c:pt>
                <c:pt idx="2">
                  <c:v>43046</c:v>
                </c:pt>
                <c:pt idx="3">
                  <c:v>43053</c:v>
                </c:pt>
                <c:pt idx="4">
                  <c:v>43060</c:v>
                </c:pt>
                <c:pt idx="5">
                  <c:v>43067</c:v>
                </c:pt>
                <c:pt idx="6">
                  <c:v>43074</c:v>
                </c:pt>
              </c:numCache>
            </c:numRef>
          </c:cat>
          <c:val>
            <c:numRef>
              <c:f>Sheet1!$G$17:$G$23</c:f>
              <c:numCache>
                <c:formatCode>#,##0</c:formatCode>
                <c:ptCount val="7"/>
                <c:pt idx="0">
                  <c:v>58230</c:v>
                </c:pt>
                <c:pt idx="1">
                  <c:v>174690</c:v>
                </c:pt>
                <c:pt idx="2">
                  <c:v>427020</c:v>
                </c:pt>
                <c:pt idx="3">
                  <c:v>1106370</c:v>
                </c:pt>
                <c:pt idx="4">
                  <c:v>2193330</c:v>
                </c:pt>
                <c:pt idx="5">
                  <c:v>3008550</c:v>
                </c:pt>
                <c:pt idx="6">
                  <c:v>3687900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4-4A95-B785-1DD3A5C6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096759"/>
        <c:axId val="1921526439"/>
      </c:lineChart>
      <c:dateAx>
        <c:axId val="2065096759"/>
        <c:scaling>
          <c:orientation val="minMax"/>
          <c:max val="43074"/>
          <c:min val="43032"/>
        </c:scaling>
        <c:delete val="0"/>
        <c:axPos val="b"/>
        <c:numFmt formatCode="mm&quot;월&quot;\ dd&quot;일&quot;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ko-KR"/>
          </a:p>
        </c:txPr>
        <c:crossAx val="1921526439"/>
        <c:crosses val="autoZero"/>
        <c:auto val="0"/>
        <c:lblOffset val="100"/>
        <c:baseTimeUnit val="days"/>
        <c:majorUnit val="7"/>
        <c:majorTimeUnit val="days"/>
      </c:dateAx>
      <c:valAx>
        <c:axId val="1921526439"/>
        <c:scaling>
          <c:orientation val="minMax"/>
          <c:max val="4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ko-KR"/>
          </a:p>
        </c:txPr>
        <c:crossAx val="2065096759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119471</xdr:colOff>
      <xdr:row>0</xdr:row>
      <xdr:rowOff>174172</xdr:rowOff>
    </xdr:from>
    <xdr:to>
      <xdr:col>19</xdr:col>
      <xdr:colOff>209006</xdr:colOff>
      <xdr:row>29</xdr:row>
      <xdr:rowOff>35923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3"/>
  <sheetViews>
    <sheetView tabSelected="1" zoomScale="85" zoomScaleNormal="85" workbookViewId="0">
      <selection activeCell="I6" sqref="I6"/>
    </sheetView>
  </sheetViews>
  <sheetFormatPr defaultColWidth="12.59765625" defaultRowHeight="15" customHeight="1"/>
  <cols>
    <col min="1" max="2" width="7.59765625" customWidth="1"/>
    <col min="3" max="3" width="9.59765625" bestFit="1" customWidth="1"/>
    <col min="4" max="4" width="7.59765625" customWidth="1"/>
    <col min="5" max="5" width="7.8984375" customWidth="1"/>
    <col min="6" max="6" width="10.8984375" customWidth="1"/>
    <col min="7" max="7" width="12.3984375" bestFit="1" customWidth="1"/>
    <col min="8" max="8" width="10.3984375" customWidth="1"/>
    <col min="9" max="26" width="7.59765625" customWidth="1"/>
  </cols>
  <sheetData>
    <row r="1" spans="2:16" ht="16.5" customHeight="1"/>
    <row r="2" spans="2:16" ht="16.5" customHeight="1">
      <c r="B2" s="21" t="s">
        <v>12</v>
      </c>
      <c r="C2" s="22"/>
      <c r="D2" s="22"/>
      <c r="E2" s="22"/>
      <c r="F2" s="22"/>
      <c r="G2" s="22"/>
      <c r="H2" s="23"/>
      <c r="I2" s="1"/>
      <c r="J2" s="1"/>
      <c r="K2" s="1"/>
      <c r="L2" s="1"/>
      <c r="M2" s="1"/>
      <c r="N2" s="1"/>
      <c r="O2" s="1"/>
      <c r="P2" s="1"/>
    </row>
    <row r="3" spans="2:16" ht="16.5" customHeight="1">
      <c r="B3" s="24"/>
      <c r="C3" s="25"/>
      <c r="D3" s="25"/>
      <c r="E3" s="25"/>
      <c r="F3" s="25"/>
      <c r="G3" s="25"/>
      <c r="H3" s="26"/>
      <c r="I3" s="1"/>
      <c r="J3" s="1"/>
      <c r="K3" s="1"/>
      <c r="L3" s="1"/>
      <c r="M3" s="1"/>
      <c r="N3" s="1"/>
      <c r="O3" s="1"/>
      <c r="P3" s="1"/>
    </row>
    <row r="4" spans="2:16" ht="16.5" customHeight="1">
      <c r="B4" s="2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1"/>
      <c r="J4" s="1"/>
      <c r="K4" s="3"/>
      <c r="L4" s="3"/>
      <c r="M4" s="3"/>
      <c r="N4" s="3"/>
      <c r="O4" s="3"/>
      <c r="P4" s="3"/>
    </row>
    <row r="5" spans="2:16" ht="16.5" customHeight="1">
      <c r="B5" s="4" t="s">
        <v>6</v>
      </c>
      <c r="C5" s="5">
        <v>43032</v>
      </c>
      <c r="D5" s="4">
        <v>4</v>
      </c>
      <c r="E5" s="4">
        <f>4+0+2+1</f>
        <v>7</v>
      </c>
      <c r="F5" s="6">
        <f>6470*1*E5+4000</f>
        <v>49290</v>
      </c>
      <c r="G5" s="6">
        <f>F5</f>
        <v>49290</v>
      </c>
      <c r="H5" s="10" t="s">
        <v>16</v>
      </c>
      <c r="K5" s="3"/>
      <c r="L5" s="3"/>
      <c r="M5" s="3"/>
      <c r="N5" s="3"/>
      <c r="O5" s="7"/>
      <c r="P5" s="7"/>
    </row>
    <row r="6" spans="2:16" ht="16.5" customHeight="1">
      <c r="B6" s="4" t="s">
        <v>7</v>
      </c>
      <c r="C6" s="5">
        <v>43039</v>
      </c>
      <c r="D6" s="4">
        <v>4</v>
      </c>
      <c r="E6" s="4">
        <f>8+4+1+3</f>
        <v>16</v>
      </c>
      <c r="F6" s="6">
        <f>6470*2*E6</f>
        <v>207040</v>
      </c>
      <c r="G6" s="6">
        <f>G5+F6</f>
        <v>256330</v>
      </c>
      <c r="H6" s="4"/>
      <c r="K6" s="3"/>
      <c r="L6" s="8"/>
      <c r="M6" s="3"/>
      <c r="N6" s="3"/>
      <c r="O6" s="7"/>
      <c r="P6" s="7"/>
    </row>
    <row r="7" spans="2:16" ht="16.5" customHeight="1">
      <c r="B7" s="33" t="s">
        <v>9</v>
      </c>
      <c r="C7" s="5">
        <v>43046</v>
      </c>
      <c r="D7" s="4">
        <v>4</v>
      </c>
      <c r="E7" s="4">
        <f>0+12+1+3</f>
        <v>16</v>
      </c>
      <c r="F7" s="6">
        <f>6470*3*E7</f>
        <v>310560</v>
      </c>
      <c r="G7" s="6">
        <f>G6+F7</f>
        <v>566890</v>
      </c>
      <c r="H7" s="4"/>
      <c r="K7" s="3"/>
      <c r="L7" s="8"/>
      <c r="M7" s="3"/>
      <c r="N7" s="3"/>
      <c r="O7" s="7"/>
      <c r="P7" s="7"/>
    </row>
    <row r="8" spans="2:16" ht="16.5" customHeight="1">
      <c r="B8" s="34"/>
      <c r="C8" s="12">
        <v>43053</v>
      </c>
      <c r="D8" s="4">
        <v>4</v>
      </c>
      <c r="E8" s="4">
        <f>8+6+6+4</f>
        <v>24</v>
      </c>
      <c r="F8" s="6">
        <f>6470*5*E8</f>
        <v>776400</v>
      </c>
      <c r="G8" s="6">
        <f>G7+F8</f>
        <v>1343290</v>
      </c>
      <c r="H8" s="4"/>
      <c r="K8" s="1"/>
      <c r="L8" s="1"/>
      <c r="M8" s="1"/>
      <c r="N8" s="1"/>
      <c r="O8" s="1"/>
      <c r="P8" s="1"/>
    </row>
    <row r="9" spans="2:16" ht="18.600000000000001" customHeight="1">
      <c r="B9" s="11" t="s">
        <v>15</v>
      </c>
      <c r="C9" s="12">
        <v>43060</v>
      </c>
      <c r="D9" s="4">
        <v>4</v>
      </c>
      <c r="E9" s="4">
        <f>12+2.67+1+1</f>
        <v>16.670000000000002</v>
      </c>
      <c r="F9" s="6">
        <f>6470*8*E9</f>
        <v>862839.20000000007</v>
      </c>
      <c r="G9" s="6">
        <f t="shared" ref="G9:G10" si="0">G8+F9</f>
        <v>2206129.2000000002</v>
      </c>
      <c r="H9" s="4"/>
      <c r="K9" s="3"/>
      <c r="L9" s="3"/>
      <c r="M9" s="3"/>
      <c r="N9" s="3"/>
      <c r="O9" s="7"/>
      <c r="P9" s="7"/>
    </row>
    <row r="10" spans="2:16" s="1" customFormat="1" ht="18.600000000000001" customHeight="1">
      <c r="B10" s="35" t="s">
        <v>11</v>
      </c>
      <c r="C10" s="12">
        <v>43067</v>
      </c>
      <c r="D10" s="4">
        <v>4</v>
      </c>
      <c r="E10" s="4">
        <v>0</v>
      </c>
      <c r="F10" s="6">
        <f>6470*6*E10</f>
        <v>0</v>
      </c>
      <c r="G10" s="6">
        <f t="shared" si="0"/>
        <v>2206129.2000000002</v>
      </c>
      <c r="H10" s="4"/>
      <c r="K10" s="3"/>
      <c r="L10" s="3"/>
      <c r="M10" s="3"/>
      <c r="N10" s="3"/>
      <c r="O10" s="7"/>
      <c r="P10" s="7"/>
    </row>
    <row r="11" spans="2:16" ht="16.8" customHeight="1">
      <c r="B11" s="36"/>
      <c r="C11" s="13">
        <v>43074</v>
      </c>
      <c r="D11" s="14">
        <v>4</v>
      </c>
      <c r="E11" s="14">
        <v>0</v>
      </c>
      <c r="F11" s="6">
        <f>6470*5*E11</f>
        <v>0</v>
      </c>
      <c r="G11" s="6">
        <f>G10+F11</f>
        <v>2206129.2000000002</v>
      </c>
      <c r="H11" s="14"/>
      <c r="K11" s="3"/>
      <c r="L11" s="8"/>
      <c r="M11" s="3"/>
      <c r="N11" s="3"/>
      <c r="O11" s="7"/>
      <c r="P11" s="7"/>
    </row>
    <row r="12" spans="2:16" ht="16.5" customHeight="1">
      <c r="B12" s="16" t="s">
        <v>18</v>
      </c>
      <c r="C12" s="17"/>
      <c r="D12" s="18"/>
      <c r="E12" s="4">
        <f>SUM(E5:E11)</f>
        <v>79.67</v>
      </c>
      <c r="F12" s="19">
        <f>G11</f>
        <v>2206129.2000000002</v>
      </c>
      <c r="G12" s="20"/>
      <c r="H12" s="4"/>
      <c r="K12" s="3"/>
      <c r="L12" s="8"/>
      <c r="M12" s="3"/>
      <c r="N12" s="3"/>
      <c r="O12" s="7"/>
      <c r="P12" s="7"/>
    </row>
    <row r="13" spans="2:16" ht="16.5" customHeight="1">
      <c r="B13" s="1"/>
      <c r="C13" s="1"/>
      <c r="D13" s="1"/>
      <c r="E13" s="1"/>
      <c r="F13" s="1"/>
      <c r="G13" s="1"/>
      <c r="K13" s="1"/>
      <c r="L13" s="1"/>
      <c r="M13" s="1"/>
      <c r="N13" s="1"/>
      <c r="O13" s="1"/>
      <c r="P13" s="1"/>
    </row>
    <row r="14" spans="2:16" ht="16.5" customHeight="1">
      <c r="B14" s="21" t="s">
        <v>13</v>
      </c>
      <c r="C14" s="27"/>
      <c r="D14" s="27"/>
      <c r="E14" s="27"/>
      <c r="F14" s="27"/>
      <c r="G14" s="27"/>
      <c r="H14" s="28"/>
      <c r="K14" s="1"/>
      <c r="L14" s="1"/>
      <c r="M14" s="1"/>
      <c r="N14" s="1"/>
      <c r="O14" s="1"/>
      <c r="P14" s="1"/>
    </row>
    <row r="15" spans="2:16" ht="16.5" customHeight="1" thickBot="1">
      <c r="B15" s="29"/>
      <c r="C15" s="30"/>
      <c r="D15" s="30"/>
      <c r="E15" s="30"/>
      <c r="F15" s="30"/>
      <c r="G15" s="30"/>
      <c r="H15" s="31"/>
      <c r="K15" s="1"/>
      <c r="L15" s="1"/>
      <c r="M15" s="1"/>
      <c r="N15" s="1"/>
      <c r="O15" s="1"/>
      <c r="P15" s="1"/>
    </row>
    <row r="16" spans="2:16" ht="16.5" customHeight="1" thickTop="1">
      <c r="B16" s="2"/>
      <c r="C16" s="2" t="s">
        <v>0</v>
      </c>
      <c r="D16" s="2" t="s">
        <v>1</v>
      </c>
      <c r="E16" s="2" t="s">
        <v>2</v>
      </c>
      <c r="F16" s="2" t="s">
        <v>3</v>
      </c>
      <c r="G16" s="11" t="s">
        <v>14</v>
      </c>
      <c r="H16" s="2" t="s">
        <v>5</v>
      </c>
      <c r="K16" s="1"/>
      <c r="L16" s="1"/>
      <c r="M16" s="1"/>
      <c r="N16" s="1"/>
      <c r="O16" s="1"/>
      <c r="P16" s="1"/>
    </row>
    <row r="17" spans="2:16" ht="16.5" customHeight="1">
      <c r="B17" s="4" t="s">
        <v>6</v>
      </c>
      <c r="C17" s="5">
        <v>43032</v>
      </c>
      <c r="D17" s="4">
        <v>4</v>
      </c>
      <c r="E17" s="4">
        <v>9</v>
      </c>
      <c r="F17" s="6">
        <f>6470*1*E17</f>
        <v>58230</v>
      </c>
      <c r="G17" s="6">
        <f>F17</f>
        <v>58230</v>
      </c>
      <c r="H17" s="4"/>
      <c r="K17" s="1"/>
      <c r="L17" s="1"/>
      <c r="M17" s="1"/>
      <c r="N17" s="1"/>
      <c r="O17" s="1"/>
      <c r="P17" s="1"/>
    </row>
    <row r="18" spans="2:16" ht="16.5" customHeight="1">
      <c r="B18" s="4" t="s">
        <v>7</v>
      </c>
      <c r="C18" s="5">
        <v>43039</v>
      </c>
      <c r="D18" s="4">
        <v>4</v>
      </c>
      <c r="E18" s="4">
        <v>9</v>
      </c>
      <c r="F18" s="6">
        <f>6470*2*E18</f>
        <v>116460</v>
      </c>
      <c r="G18" s="6">
        <f>G17+F18</f>
        <v>174690</v>
      </c>
      <c r="H18" s="4"/>
      <c r="K18" s="1"/>
      <c r="L18" s="1"/>
      <c r="M18" s="1"/>
      <c r="N18" s="1"/>
      <c r="O18" s="1"/>
      <c r="P18" s="1"/>
    </row>
    <row r="19" spans="2:16" ht="16.5" customHeight="1">
      <c r="B19" s="37" t="s">
        <v>7</v>
      </c>
      <c r="C19" s="5">
        <v>43046</v>
      </c>
      <c r="D19" s="4">
        <v>4</v>
      </c>
      <c r="E19" s="4">
        <v>13</v>
      </c>
      <c r="F19" s="6">
        <f>6470*3*E19</f>
        <v>252330</v>
      </c>
      <c r="G19" s="6">
        <f t="shared" ref="G19:G23" si="1">G18+F19</f>
        <v>427020</v>
      </c>
      <c r="H19" s="4"/>
      <c r="K19" s="1"/>
      <c r="L19" s="1"/>
      <c r="M19" s="1"/>
      <c r="N19" s="1"/>
      <c r="O19" s="1"/>
      <c r="P19" s="1"/>
    </row>
    <row r="20" spans="2:16" ht="16.5" customHeight="1">
      <c r="B20" s="38"/>
      <c r="C20" s="5">
        <v>43053</v>
      </c>
      <c r="D20" s="4">
        <v>4</v>
      </c>
      <c r="E20" s="4">
        <v>21</v>
      </c>
      <c r="F20" s="6">
        <f>6470*5*E20</f>
        <v>679350</v>
      </c>
      <c r="G20" s="6">
        <f t="shared" si="1"/>
        <v>1106370</v>
      </c>
      <c r="H20" s="4"/>
      <c r="K20" s="1"/>
      <c r="L20" s="1"/>
      <c r="M20" s="1"/>
      <c r="N20" s="1"/>
      <c r="O20" s="1"/>
      <c r="P20" s="1"/>
    </row>
    <row r="21" spans="2:16" s="1" customFormat="1" ht="16.5" customHeight="1">
      <c r="B21" s="2" t="s">
        <v>10</v>
      </c>
      <c r="C21" s="5">
        <v>43060</v>
      </c>
      <c r="D21" s="4">
        <v>4</v>
      </c>
      <c r="E21" s="4">
        <v>21</v>
      </c>
      <c r="F21" s="6">
        <f>6470*8*E21</f>
        <v>1086960</v>
      </c>
      <c r="G21" s="6">
        <f t="shared" si="1"/>
        <v>2193330</v>
      </c>
      <c r="H21" s="4"/>
    </row>
    <row r="22" spans="2:16" s="1" customFormat="1" ht="16.5" customHeight="1">
      <c r="B22" s="33" t="s">
        <v>17</v>
      </c>
      <c r="C22" s="5">
        <v>43067</v>
      </c>
      <c r="D22" s="4">
        <v>4</v>
      </c>
      <c r="E22" s="4">
        <v>21</v>
      </c>
      <c r="F22" s="6">
        <f>6470*6*E22</f>
        <v>815220</v>
      </c>
      <c r="G22" s="6">
        <f t="shared" si="1"/>
        <v>3008550</v>
      </c>
      <c r="H22" s="4"/>
    </row>
    <row r="23" spans="2:16" ht="16.5" customHeight="1">
      <c r="B23" s="38"/>
      <c r="C23" s="5">
        <v>43074</v>
      </c>
      <c r="D23" s="4">
        <v>4</v>
      </c>
      <c r="E23" s="4">
        <v>21</v>
      </c>
      <c r="F23" s="6">
        <f>6470*5*E23</f>
        <v>679350</v>
      </c>
      <c r="G23" s="6">
        <f t="shared" si="1"/>
        <v>3687900</v>
      </c>
      <c r="H23" s="4"/>
      <c r="K23" s="1"/>
      <c r="L23" s="1"/>
      <c r="M23" s="1"/>
      <c r="N23" s="3"/>
      <c r="O23" s="9"/>
      <c r="P23" s="1"/>
    </row>
    <row r="24" spans="2:16" ht="16.5" customHeight="1">
      <c r="B24" s="32" t="s">
        <v>8</v>
      </c>
      <c r="C24" s="17"/>
      <c r="D24" s="18"/>
      <c r="E24" s="4">
        <f>SUM(E17:E23)</f>
        <v>115</v>
      </c>
      <c r="F24" s="19">
        <f>G23</f>
        <v>3687900</v>
      </c>
      <c r="G24" s="20"/>
      <c r="H24" s="4"/>
    </row>
    <row r="25" spans="2:16" ht="16.5" customHeight="1"/>
    <row r="26" spans="2:16" ht="16.5" customHeight="1"/>
    <row r="27" spans="2:16" ht="16.5" customHeight="1">
      <c r="H27" s="15"/>
    </row>
    <row r="28" spans="2:16" ht="16.5" customHeight="1"/>
    <row r="29" spans="2:16" ht="16.5" customHeight="1"/>
    <row r="30" spans="2:16" ht="16.5" customHeight="1"/>
    <row r="31" spans="2:16" ht="16.5" customHeight="1"/>
    <row r="32" spans="2:1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</sheetData>
  <mergeCells count="10">
    <mergeCell ref="B12:D12"/>
    <mergeCell ref="F12:G12"/>
    <mergeCell ref="B2:H3"/>
    <mergeCell ref="B14:H15"/>
    <mergeCell ref="B24:D24"/>
    <mergeCell ref="F24:G24"/>
    <mergeCell ref="B7:B8"/>
    <mergeCell ref="B10:B11"/>
    <mergeCell ref="B19:B20"/>
    <mergeCell ref="B22:B2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59765625" defaultRowHeight="15" customHeight="1"/>
  <cols>
    <col min="1" max="26" width="7.5976562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59765625" defaultRowHeight="15" customHeight="1"/>
  <cols>
    <col min="1" max="26" width="7.5976562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2017-11-07T10:59:16Z</dcterms:created>
  <dcterms:modified xsi:type="dcterms:W3CDTF">2017-11-25T05:17:53Z</dcterms:modified>
</cp:coreProperties>
</file>