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189" documentId="13_ncr:1_{BF35E196-3FC6-4F17-B7D2-C31CFEFA6FA9}" xr6:coauthVersionLast="47" xr6:coauthVersionMax="47" xr10:uidLastSave="{692A99D6-9CE0-4BB1-9980-808B45141A37}"/>
  <bookViews>
    <workbookView xWindow="-110" yWindow="-110" windowWidth="19420" windowHeight="10420" xr2:uid="{00000000-000D-0000-FFFF-FFFF00000000}"/>
  </bookViews>
  <sheets>
    <sheet name="Process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2" l="1"/>
  <c r="D171" i="2"/>
  <c r="D118" i="2"/>
  <c r="D145" i="2"/>
  <c r="D143" i="2"/>
  <c r="D129" i="2"/>
  <c r="D128" i="2"/>
  <c r="D112" i="2"/>
  <c r="B167" i="2"/>
  <c r="G171" i="2" s="1"/>
  <c r="B163" i="2"/>
  <c r="A171" i="2" s="1"/>
  <c r="E53" i="2"/>
  <c r="E52" i="2"/>
  <c r="E40" i="2"/>
  <c r="E39" i="2"/>
  <c r="G143" i="2"/>
  <c r="A143" i="2"/>
  <c r="G128" i="2"/>
  <c r="A128" i="2"/>
  <c r="E97" i="2"/>
  <c r="E82" i="2"/>
  <c r="E81" i="2"/>
  <c r="E66" i="2"/>
  <c r="E65" i="2"/>
  <c r="E64" i="2"/>
  <c r="E51" i="2"/>
  <c r="E38" i="2"/>
  <c r="E27" i="2"/>
  <c r="E26" i="2"/>
  <c r="E25" i="2"/>
  <c r="E14" i="2"/>
  <c r="E13" i="2"/>
  <c r="E12" i="2"/>
  <c r="A51" i="2" l="1"/>
  <c r="H82" i="2"/>
  <c r="J82" i="2"/>
  <c r="A82" i="2"/>
  <c r="H14" i="2"/>
  <c r="H13" i="2"/>
  <c r="H27" i="2"/>
  <c r="H26" i="2"/>
  <c r="B20" i="2"/>
  <c r="H25" i="2" s="1"/>
  <c r="A26" i="2"/>
  <c r="A13" i="2"/>
  <c r="B52" i="2"/>
  <c r="B53" i="2"/>
  <c r="A25" i="2"/>
  <c r="B40" i="2"/>
  <c r="B39" i="2"/>
  <c r="H38" i="2"/>
  <c r="C38" i="2"/>
  <c r="A38" i="2"/>
  <c r="A65" i="2"/>
  <c r="H64" i="2"/>
  <c r="H65" i="2" s="1"/>
  <c r="D64" i="2"/>
  <c r="A64" i="2"/>
  <c r="B77" i="2"/>
  <c r="H12" i="2"/>
  <c r="A12" i="2"/>
  <c r="A66" i="2"/>
  <c r="H51" i="2"/>
  <c r="B98" i="2"/>
  <c r="F93" i="2"/>
  <c r="B97" i="2"/>
  <c r="A97" i="2"/>
  <c r="H97" i="2" l="1"/>
  <c r="H81" i="2"/>
  <c r="A81" i="2"/>
</calcChain>
</file>

<file path=xl/sharedStrings.xml><?xml version="1.0" encoding="utf-8"?>
<sst xmlns="http://schemas.openxmlformats.org/spreadsheetml/2006/main" count="753" uniqueCount="131">
  <si>
    <t>Activity</t>
  </si>
  <si>
    <t>location</t>
  </si>
  <si>
    <t>production amount</t>
  </si>
  <si>
    <t>comment</t>
  </si>
  <si>
    <t>source</t>
  </si>
  <si>
    <t>reference product</t>
  </si>
  <si>
    <t>type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</si>
  <si>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</si>
  <si>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</si>
  <si>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</si>
  <si>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</si>
  <si>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</si>
  <si>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</si>
  <si>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</si>
  <si>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</si>
  <si>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economic outflow</t>
  </si>
  <si>
    <t>database</t>
  </si>
  <si>
    <t>economic inflow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</si>
  <si>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</si>
  <si>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</si>
  <si>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</si>
  <si>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</si>
  <si>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</si>
  <si>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</si>
  <si>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</si>
  <si>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</si>
  <si>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</si>
  <si>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kWh</t>
  </si>
  <si>
    <t>electricity storage capacity</t>
  </si>
  <si>
    <t>energy_storage</t>
  </si>
  <si>
    <t>market for storage capacity, EV battery, with 2nd life</t>
  </si>
  <si>
    <t>ton kilometer</t>
  </si>
  <si>
    <t>transport, freight train</t>
  </si>
  <si>
    <t>market group for transport, freight train</t>
  </si>
  <si>
    <t>GLO</t>
  </si>
  <si>
    <t>transport, freight, sea, container ship</t>
  </si>
  <si>
    <t>market for transport, freight, sea, container ship</t>
  </si>
  <si>
    <t>used Li-ion battery</t>
  </si>
  <si>
    <t>transport, freight, inland waterways, barge</t>
  </si>
  <si>
    <t>market group for transport, freight, inland waterways, barge</t>
  </si>
  <si>
    <t>transport, freight, lorry, unspecified</t>
  </si>
  <si>
    <t>market group for transport, freight, lorry, unspecified</t>
  </si>
  <si>
    <t>remanufactured battery</t>
  </si>
  <si>
    <t>market for electricity, low voltage</t>
  </si>
  <si>
    <t>remanufacturing_electricity</t>
  </si>
  <si>
    <t>electricity, low voltage</t>
  </si>
  <si>
    <t>market for storage capacity, EV battery, without 2nd life</t>
  </si>
  <si>
    <t>Scenario 1: Baseline (without 2nd life)</t>
  </si>
  <si>
    <t>energy_to_stationary</t>
  </si>
  <si>
    <t>market for battery, Li-ion, NMC622</t>
  </si>
  <si>
    <t>market for used Li-ion battery</t>
  </si>
  <si>
    <t>battery, Li-ion, NMC622</t>
  </si>
  <si>
    <t>market for storage capacity, stationary, from 2nd life</t>
  </si>
  <si>
    <t>market for storage capacity, stationary, primary</t>
  </si>
  <si>
    <t>Scenario 2: Design (with 2nd life)</t>
  </si>
  <si>
    <t>30% of the delivered energy by the original battery</t>
  </si>
  <si>
    <t>Energy per kWh of capacity</t>
  </si>
  <si>
    <t>1kWh delivered</t>
  </si>
  <si>
    <t>energy_storage_analysis</t>
  </si>
  <si>
    <t>DE</t>
  </si>
  <si>
    <t>remanufacturing of EV battery</t>
  </si>
  <si>
    <t>kilowatt hour</t>
  </si>
  <si>
    <t>market for battery cell, Li-ion, NMC622</t>
  </si>
  <si>
    <t/>
  </si>
  <si>
    <t>battery cell, Li-ion, NMC622</t>
  </si>
  <si>
    <t>market group for transport, freight, light commercial vehicle</t>
  </si>
  <si>
    <t>transport, freight, light commercial vehicle</t>
  </si>
  <si>
    <t>market for transport, freight, aircraft, unspecified</t>
  </si>
  <si>
    <t>transport, freight, aircraft, unspecified</t>
  </si>
  <si>
    <t>battery cell production, Li-ion, NMC622</t>
  </si>
  <si>
    <t>Modeled from the NMC622 inventory provided by Crenna et al., 2021., itself based on Dai et al., 2019.</t>
  </si>
  <si>
    <t>battery production, Li-ion, NMC622</t>
  </si>
  <si>
    <t>market for aluminium, wrought alloy</t>
  </si>
  <si>
    <t>aluminium, wrought alloy</t>
  </si>
  <si>
    <t>battery management system production, for Li-ion battery</t>
  </si>
  <si>
    <t>battery management system, for Li-ion battery</t>
  </si>
  <si>
    <t>market for battery module packaging, Li-ion</t>
  </si>
  <si>
    <t>battery module packaging, Li-ion</t>
  </si>
  <si>
    <t>market for copper, anode</t>
  </si>
  <si>
    <t>copper, anode</t>
  </si>
  <si>
    <t>market group for electricity, medium voltage</t>
  </si>
  <si>
    <t>CN</t>
  </si>
  <si>
    <t>electricity, medium voltage</t>
  </si>
  <si>
    <t>market for electronic component, passive, unspecified</t>
  </si>
  <si>
    <t>electronic component, passive, unspecified</t>
  </si>
  <si>
    <t>market for ethylene glycol</t>
  </si>
  <si>
    <t>ethylene glycol</t>
  </si>
  <si>
    <t>market for glass fibre reinforced plastic, polyamide, injection moulded</t>
  </si>
  <si>
    <t>glass fibre reinforced plastic, polyamide, injection moulded</t>
  </si>
  <si>
    <t>market for impact extrusion of aluminium, 1 stroke</t>
  </si>
  <si>
    <t>impact extrusion of aluminium, 1 stroke</t>
  </si>
  <si>
    <t>market for injection moulding</t>
  </si>
  <si>
    <t>injection moulding</t>
  </si>
  <si>
    <t>market for metal working factory</t>
  </si>
  <si>
    <t>metal working factory</t>
  </si>
  <si>
    <t>market for polyethylene, high density, granulate</t>
  </si>
  <si>
    <t>polyethylene, high density, granulate</t>
  </si>
  <si>
    <t>market for reinforcing steel</t>
  </si>
  <si>
    <t>reinforcing steel</t>
  </si>
  <si>
    <t>market for sheet rolling, aluminium</t>
  </si>
  <si>
    <t>sheet rolling, aluminium</t>
  </si>
  <si>
    <t>market for sheet rolling, copper</t>
  </si>
  <si>
    <t>sheet rolling, copper</t>
  </si>
  <si>
    <t>market for sheet rolling, steel</t>
  </si>
  <si>
    <t>sheet rolling, steel</t>
  </si>
  <si>
    <t>market for tap water</t>
  </si>
  <si>
    <t>RoW</t>
  </si>
  <si>
    <t>tap water</t>
  </si>
  <si>
    <t>ecoinvent-3.10-cutoff</t>
  </si>
  <si>
    <t>treatment of used Li-ion battery, hydrometallurgical treatment</t>
  </si>
  <si>
    <t>treatment of used Li-ion battery, pyrometallurgical treatment</t>
  </si>
  <si>
    <t>Originally from Dai, Q., Kelly, J. C., Gaines, L., &amp; Wang, M. (2019). Life cycle analysis of lithium-ion batteries for automotive applications. Batteries, 5(2), 48.
The inventory is modelled according to the publication of Dai et al. (2019), in which a battery pack with gross pack energy of 23.5 kWh made of 140 3.6 V- 46Ah prismatic cells is presented. Cells are made of nickel-manganese-cobalt (NMC622) cathode and a graphite-based anode, liquid electrolyte and a porous plastic separator. Infrastructure is included as well in this dataset as "electronic component factory".
Updated by: Eleonora Crenna, EMPA, Switzerland, see https://doi.org/10.1016/j.resconrec.2021.105619</t>
  </si>
  <si>
    <t>market for heat, district or industrial, natural gas</t>
  </si>
  <si>
    <t>megajoule</t>
  </si>
  <si>
    <t>heat, district or industrial, natural gas</t>
  </si>
  <si>
    <t>cathode, NMC622, for Li-ion battery</t>
  </si>
  <si>
    <t>market for anode, graphite, for Li-ion battery</t>
  </si>
  <si>
    <t>anode, graphite, for Li-ion battery</t>
  </si>
  <si>
    <t>electrolyte, for Li-ion battery</t>
  </si>
  <si>
    <t>copper collector foil, for Li-ion battery</t>
  </si>
  <si>
    <t>aluminium collector foil, for Li-ion battery</t>
  </si>
  <si>
    <t>battery separator</t>
  </si>
  <si>
    <t>market for extrusion, plastic film</t>
  </si>
  <si>
    <t>extrusion, plastic film</t>
  </si>
  <si>
    <t>market for polyethylene terephthalate, granulate, amorphous</t>
  </si>
  <si>
    <t>polyethylene terephthalate, granulate, amorphous</t>
  </si>
  <si>
    <t>market for polypropylene, granulate</t>
  </si>
  <si>
    <t>polypropylene, granulate</t>
  </si>
  <si>
    <t>market for chemical factory, organics</t>
  </si>
  <si>
    <t>chemical factory, organics</t>
  </si>
  <si>
    <t>cathode, NMC811, for Li-ion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</si>
</sst>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3" fillId="5" borderId="0" xfId="0" applyFont="1" applyFill="1"/>
    <xf numFmtId="0" fontId="4" fillId="5" borderId="0" xfId="0" applyFont="1" applyFill="1"/>
    <xf numFmtId="0" fontId="2" fillId="2" borderId="0" xfId="1" applyFont="1" applyFill="1"/>
    <xf numFmtId="0" fontId="2" fillId="0" borderId="0" xfId="1" applyFont="1"/>
    <xf numFmtId="0" fontId="3" fillId="0" borderId="0" xfId="1" applyFont="1"/>
    <xf numFmtId="0" fontId="3" fillId="4" borderId="0" xfId="1" applyFont="1" applyFill="1"/>
    <xf numFmtId="0" fontId="2" fillId="4" borderId="0" xfId="1" applyFont="1" applyFill="1"/>
    <xf numFmtId="0" fontId="2" fillId="4" borderId="0" xfId="1" applyFont="1" applyFill="1" applyAlignment="1">
      <alignment wrapText="1"/>
    </xf>
    <xf numFmtId="0" fontId="3" fillId="3" borderId="0" xfId="1" applyFont="1" applyFill="1"/>
    <xf numFmtId="0" fontId="2" fillId="3" borderId="0" xfId="1" applyFont="1" applyFill="1"/>
    <xf numFmtId="0" fontId="2" fillId="3" borderId="0" xfId="1" applyFont="1" applyFill="1" applyAlignment="1">
      <alignment wrapText="1"/>
    </xf>
    <xf numFmtId="11" fontId="2" fillId="0" borderId="0" xfId="1" applyNumberFormat="1" applyFont="1"/>
    <xf numFmtId="0" fontId="3" fillId="3" borderId="0" xfId="1" applyFont="1" applyFill="1" applyAlignment="1">
      <alignment wrapText="1"/>
    </xf>
    <xf numFmtId="0" fontId="2" fillId="4" borderId="0" xfId="1" quotePrefix="1" applyFont="1" applyFill="1" applyAlignment="1">
      <alignment wrapText="1"/>
    </xf>
    <xf numFmtId="0" fontId="2" fillId="4" borderId="0" xfId="1" applyFont="1" applyFill="1" applyAlignment="1">
      <alignment horizontal="right"/>
    </xf>
    <xf numFmtId="0" fontId="2" fillId="4" borderId="0" xfId="1" quotePrefix="1" applyFont="1" applyFill="1"/>
    <xf numFmtId="0" fontId="2" fillId="5" borderId="0" xfId="0" applyFont="1" applyFill="1"/>
    <xf numFmtId="11" fontId="2" fillId="5" borderId="0" xfId="0" applyNumberFormat="1" applyFont="1" applyFill="1"/>
    <xf numFmtId="0" fontId="2" fillId="5" borderId="0" xfId="1" applyFont="1" applyFill="1"/>
    <xf numFmtId="0" fontId="3" fillId="5" borderId="0" xfId="1" applyFont="1" applyFill="1"/>
    <xf numFmtId="164" fontId="2" fillId="5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"/>
  <sheetViews>
    <sheetView showGridLines="0" tabSelected="1" zoomScale="70" zoomScaleNormal="70" workbookViewId="0">
      <selection activeCell="B23" sqref="B23"/>
    </sheetView>
  </sheetViews>
  <sheetFormatPr baseColWidth="10" defaultColWidth="12.54296875" defaultRowHeight="14.5" x14ac:dyDescent="0.35"/>
  <cols>
    <col min="1" max="1" width="59.6328125" style="4" bestFit="1" customWidth="1"/>
    <col min="2" max="2" width="24.90625" style="4" customWidth="1"/>
    <col min="3" max="3" width="12" style="4" bestFit="1" customWidth="1"/>
    <col min="4" max="4" width="26.6328125" style="4" bestFit="1" customWidth="1"/>
    <col min="5" max="5" width="21.36328125" style="4" bestFit="1" customWidth="1"/>
    <col min="6" max="6" width="12.26953125" style="4" bestFit="1" customWidth="1"/>
    <col min="7" max="7" width="50.1796875" style="4" bestFit="1" customWidth="1"/>
    <col min="8" max="8" width="36.6328125" style="4" bestFit="1" customWidth="1"/>
    <col min="9" max="9" width="15.7265625" style="4" bestFit="1" customWidth="1"/>
    <col min="10" max="10" width="26.453125" style="5" bestFit="1" customWidth="1"/>
    <col min="11" max="11" width="16.453125" style="5" bestFit="1" customWidth="1"/>
    <col min="12" max="12" width="3.7265625" style="5" bestFit="1" customWidth="1"/>
    <col min="13" max="13" width="5.6328125" style="5" bestFit="1" customWidth="1"/>
    <col min="14" max="14" width="6.54296875" style="5" bestFit="1" customWidth="1"/>
    <col min="15" max="15" width="10" style="5" bestFit="1" customWidth="1"/>
    <col min="16" max="16" width="10.36328125" style="5" bestFit="1" customWidth="1"/>
    <col min="17" max="17" width="12.54296875" style="5"/>
    <col min="18" max="16384" width="12.54296875" style="4"/>
  </cols>
  <sheetData>
    <row r="1" spans="1:16" x14ac:dyDescent="0.35">
      <c r="A1" s="3" t="s">
        <v>16</v>
      </c>
      <c r="B1" s="3" t="s">
        <v>58</v>
      </c>
    </row>
    <row r="3" spans="1:16" x14ac:dyDescent="0.35">
      <c r="A3" s="6" t="s">
        <v>0</v>
      </c>
      <c r="B3" s="6" t="s">
        <v>47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5">
      <c r="A4" s="7" t="s">
        <v>1</v>
      </c>
      <c r="B4" s="7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35">
      <c r="A5" s="7" t="s">
        <v>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35">
      <c r="A6" s="7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35">
      <c r="A7" s="7" t="s">
        <v>5</v>
      </c>
      <c r="B7" s="6" t="s">
        <v>57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35">
      <c r="A8" s="7" t="s">
        <v>7</v>
      </c>
      <c r="B8" s="7" t="s">
        <v>61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35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35">
      <c r="A10" s="6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35">
      <c r="A11" s="6" t="s">
        <v>10</v>
      </c>
      <c r="B11" s="6" t="s">
        <v>11</v>
      </c>
      <c r="C11" s="6" t="s">
        <v>1</v>
      </c>
      <c r="D11" s="6" t="s">
        <v>7</v>
      </c>
      <c r="E11" s="6" t="s">
        <v>16</v>
      </c>
      <c r="F11" s="6" t="s">
        <v>12</v>
      </c>
      <c r="G11" s="6" t="s">
        <v>6</v>
      </c>
      <c r="H11" s="6" t="s">
        <v>5</v>
      </c>
      <c r="I11" s="6" t="s">
        <v>3</v>
      </c>
      <c r="J11" s="6" t="s">
        <v>18</v>
      </c>
      <c r="K11" s="6" t="s">
        <v>19</v>
      </c>
      <c r="L11" s="6" t="s">
        <v>20</v>
      </c>
      <c r="M11" s="6" t="s">
        <v>21</v>
      </c>
      <c r="N11" s="6" t="s">
        <v>22</v>
      </c>
      <c r="O11" s="6" t="s">
        <v>23</v>
      </c>
      <c r="P11" s="6" t="s">
        <v>24</v>
      </c>
    </row>
    <row r="12" spans="1:16" x14ac:dyDescent="0.35">
      <c r="A12" s="7" t="str">
        <f>B3</f>
        <v>Scenario 1: Baseline (without 2nd life)</v>
      </c>
      <c r="B12" s="7">
        <v>1</v>
      </c>
      <c r="C12" s="7" t="s">
        <v>34</v>
      </c>
      <c r="D12" s="7" t="s">
        <v>61</v>
      </c>
      <c r="E12" s="3" t="str">
        <f>$B$1</f>
        <v>energy_storage_analysis</v>
      </c>
      <c r="F12" s="7"/>
      <c r="G12" s="7" t="s">
        <v>13</v>
      </c>
      <c r="H12" s="7" t="str">
        <f>B7</f>
        <v>1kWh delivered</v>
      </c>
      <c r="I12" s="7" t="s">
        <v>15</v>
      </c>
      <c r="J12" s="7"/>
      <c r="K12" s="7"/>
      <c r="L12" s="7"/>
      <c r="M12" s="7"/>
      <c r="N12" s="7"/>
      <c r="O12" s="7"/>
      <c r="P12" s="7"/>
    </row>
    <row r="13" spans="1:16" x14ac:dyDescent="0.35">
      <c r="A13" s="7" t="str">
        <f>B29</f>
        <v>market for storage capacity, stationary, primary</v>
      </c>
      <c r="B13" s="7">
        <v>0.2</v>
      </c>
      <c r="C13" s="7" t="s">
        <v>34</v>
      </c>
      <c r="D13" s="7" t="s">
        <v>61</v>
      </c>
      <c r="E13" s="3" t="str">
        <f>$B$1</f>
        <v>energy_storage_analysis</v>
      </c>
      <c r="F13" s="7"/>
      <c r="G13" s="7" t="s">
        <v>14</v>
      </c>
      <c r="H13" s="7" t="str">
        <f>$B$33</f>
        <v>electricity storage capacity</v>
      </c>
      <c r="I13" s="7" t="s">
        <v>17</v>
      </c>
      <c r="J13" s="7"/>
      <c r="K13" s="7"/>
      <c r="L13" s="7"/>
      <c r="M13" s="7"/>
      <c r="N13" s="7"/>
      <c r="O13" s="7"/>
      <c r="P13" s="7"/>
    </row>
    <row r="14" spans="1:16" x14ac:dyDescent="0.35">
      <c r="A14" s="7" t="s">
        <v>46</v>
      </c>
      <c r="B14" s="7">
        <v>0.8</v>
      </c>
      <c r="C14" s="7" t="s">
        <v>34</v>
      </c>
      <c r="D14" s="7" t="s">
        <v>61</v>
      </c>
      <c r="E14" s="3" t="str">
        <f>$B$1</f>
        <v>energy_storage_analysis</v>
      </c>
      <c r="F14" s="7"/>
      <c r="G14" s="7" t="s">
        <v>14</v>
      </c>
      <c r="H14" s="7" t="str">
        <f>$B$33</f>
        <v>electricity storage capacity</v>
      </c>
      <c r="I14" s="7" t="s">
        <v>17</v>
      </c>
      <c r="J14" s="7"/>
      <c r="K14" s="7"/>
      <c r="L14" s="7"/>
      <c r="M14" s="7"/>
      <c r="N14" s="7"/>
      <c r="O14" s="7"/>
      <c r="P14" s="7"/>
    </row>
    <row r="16" spans="1:16" x14ac:dyDescent="0.35">
      <c r="A16" s="6" t="s">
        <v>0</v>
      </c>
      <c r="B16" s="6" t="s">
        <v>54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5">
      <c r="A17" s="7" t="s">
        <v>1</v>
      </c>
      <c r="B17" s="7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35">
      <c r="A18" s="7" t="s">
        <v>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35">
      <c r="A19" s="7" t="s">
        <v>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5">
      <c r="A20" s="7" t="s">
        <v>5</v>
      </c>
      <c r="B20" s="6" t="str">
        <f>B7</f>
        <v>1kWh delivered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35">
      <c r="A21" s="7" t="s">
        <v>7</v>
      </c>
      <c r="B21" s="7" t="s">
        <v>61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35">
      <c r="A22" s="7"/>
      <c r="B22" s="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35">
      <c r="A23" s="6" t="s">
        <v>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35">
      <c r="A24" s="6" t="s">
        <v>10</v>
      </c>
      <c r="B24" s="6" t="s">
        <v>11</v>
      </c>
      <c r="C24" s="6" t="s">
        <v>1</v>
      </c>
      <c r="D24" s="6" t="s">
        <v>7</v>
      </c>
      <c r="E24" s="6" t="s">
        <v>16</v>
      </c>
      <c r="F24" s="6" t="s">
        <v>12</v>
      </c>
      <c r="G24" s="6" t="s">
        <v>6</v>
      </c>
      <c r="H24" s="6" t="s">
        <v>5</v>
      </c>
      <c r="I24" s="6" t="s">
        <v>3</v>
      </c>
      <c r="J24" s="6" t="s">
        <v>18</v>
      </c>
      <c r="K24" s="6" t="s">
        <v>19</v>
      </c>
      <c r="L24" s="6" t="s">
        <v>20</v>
      </c>
      <c r="M24" s="6" t="s">
        <v>21</v>
      </c>
      <c r="N24" s="6" t="s">
        <v>22</v>
      </c>
      <c r="O24" s="6" t="s">
        <v>23</v>
      </c>
      <c r="P24" s="6" t="s">
        <v>24</v>
      </c>
    </row>
    <row r="25" spans="1:16" x14ac:dyDescent="0.35">
      <c r="A25" s="7" t="str">
        <f>B16</f>
        <v>Scenario 2: Design (with 2nd life)</v>
      </c>
      <c r="B25" s="7">
        <v>1</v>
      </c>
      <c r="C25" s="7" t="s">
        <v>34</v>
      </c>
      <c r="D25" s="7" t="s">
        <v>61</v>
      </c>
      <c r="E25" s="3" t="str">
        <f>$B$1</f>
        <v>energy_storage_analysis</v>
      </c>
      <c r="F25" s="7"/>
      <c r="G25" s="7" t="s">
        <v>13</v>
      </c>
      <c r="H25" s="7" t="str">
        <f>B20</f>
        <v>1kWh delivered</v>
      </c>
      <c r="I25" s="7" t="s">
        <v>15</v>
      </c>
      <c r="J25" s="7"/>
      <c r="K25" s="7"/>
      <c r="L25" s="7"/>
      <c r="M25" s="7"/>
      <c r="N25" s="7"/>
      <c r="O25" s="7"/>
      <c r="P25" s="7"/>
    </row>
    <row r="26" spans="1:16" x14ac:dyDescent="0.35">
      <c r="A26" s="7" t="str">
        <f>B55</f>
        <v>market for storage capacity, stationary, from 2nd life</v>
      </c>
      <c r="B26" s="7">
        <v>0.2</v>
      </c>
      <c r="C26" s="7" t="s">
        <v>34</v>
      </c>
      <c r="D26" s="7" t="s">
        <v>61</v>
      </c>
      <c r="E26" s="3" t="str">
        <f>$B$1</f>
        <v>energy_storage_analysis</v>
      </c>
      <c r="F26" s="7"/>
      <c r="G26" s="7" t="s">
        <v>14</v>
      </c>
      <c r="H26" s="7" t="str">
        <f>$B$33</f>
        <v>electricity storage capacity</v>
      </c>
      <c r="I26" s="7" t="s">
        <v>17</v>
      </c>
      <c r="J26" s="7"/>
      <c r="K26" s="7"/>
      <c r="L26" s="7"/>
      <c r="M26" s="7"/>
      <c r="N26" s="7"/>
      <c r="O26" s="7"/>
      <c r="P26" s="7"/>
    </row>
    <row r="27" spans="1:16" x14ac:dyDescent="0.35">
      <c r="A27" s="7" t="s">
        <v>30</v>
      </c>
      <c r="B27" s="7">
        <v>0.8</v>
      </c>
      <c r="C27" s="7" t="s">
        <v>34</v>
      </c>
      <c r="D27" s="7" t="s">
        <v>61</v>
      </c>
      <c r="E27" s="3" t="str">
        <f>$B$1</f>
        <v>energy_storage_analysis</v>
      </c>
      <c r="F27" s="7"/>
      <c r="G27" s="7" t="s">
        <v>14</v>
      </c>
      <c r="H27" s="7" t="str">
        <f>$B$33</f>
        <v>electricity storage capacity</v>
      </c>
      <c r="I27" s="7" t="s">
        <v>17</v>
      </c>
      <c r="J27" s="7"/>
      <c r="K27" s="7"/>
      <c r="L27" s="7"/>
      <c r="M27" s="7"/>
      <c r="N27" s="7"/>
      <c r="O27" s="7"/>
      <c r="P27" s="7"/>
    </row>
    <row r="29" spans="1:16" x14ac:dyDescent="0.35">
      <c r="A29" s="9" t="s">
        <v>0</v>
      </c>
      <c r="B29" s="9" t="s">
        <v>53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35">
      <c r="A30" s="10" t="s">
        <v>1</v>
      </c>
      <c r="B30" s="10" t="s">
        <v>34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35">
      <c r="A31" s="10" t="s">
        <v>2</v>
      </c>
      <c r="B31" s="10">
        <v>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35">
      <c r="A32" s="10" t="s">
        <v>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35">
      <c r="A33" s="10" t="s">
        <v>5</v>
      </c>
      <c r="B33" s="9" t="s">
        <v>28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5">
      <c r="A34" s="10" t="s">
        <v>7</v>
      </c>
      <c r="B34" s="10" t="s">
        <v>61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1:16" x14ac:dyDescent="0.35">
      <c r="A35" s="10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6" spans="1:16" x14ac:dyDescent="0.3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35">
      <c r="A37" s="9" t="s">
        <v>10</v>
      </c>
      <c r="B37" s="9" t="s">
        <v>11</v>
      </c>
      <c r="C37" s="9" t="s">
        <v>1</v>
      </c>
      <c r="D37" s="9" t="s">
        <v>7</v>
      </c>
      <c r="E37" s="9" t="s">
        <v>16</v>
      </c>
      <c r="F37" s="9" t="s">
        <v>12</v>
      </c>
      <c r="G37" s="9" t="s">
        <v>6</v>
      </c>
      <c r="H37" s="9" t="s">
        <v>5</v>
      </c>
      <c r="I37" s="9" t="s">
        <v>3</v>
      </c>
      <c r="J37" s="9" t="s">
        <v>18</v>
      </c>
      <c r="K37" s="9" t="s">
        <v>19</v>
      </c>
      <c r="L37" s="9" t="s">
        <v>20</v>
      </c>
      <c r="M37" s="9" t="s">
        <v>21</v>
      </c>
      <c r="N37" s="9" t="s">
        <v>22</v>
      </c>
      <c r="O37" s="9" t="s">
        <v>23</v>
      </c>
      <c r="P37" s="9" t="s">
        <v>24</v>
      </c>
    </row>
    <row r="38" spans="1:16" x14ac:dyDescent="0.35">
      <c r="A38" s="10" t="str">
        <f>B29</f>
        <v>market for storage capacity, stationary, primary</v>
      </c>
      <c r="B38" s="10">
        <v>1</v>
      </c>
      <c r="C38" s="10" t="str">
        <f>B30</f>
        <v>GLO</v>
      </c>
      <c r="D38" s="10" t="s">
        <v>61</v>
      </c>
      <c r="E38" s="3" t="str">
        <f>$B$1</f>
        <v>energy_storage_analysis</v>
      </c>
      <c r="F38" s="10"/>
      <c r="G38" s="10" t="s">
        <v>13</v>
      </c>
      <c r="H38" s="10" t="str">
        <f>B33</f>
        <v>electricity storage capacity</v>
      </c>
      <c r="I38" s="10" t="s">
        <v>15</v>
      </c>
      <c r="J38" s="10"/>
      <c r="K38" s="10"/>
      <c r="L38" s="10"/>
      <c r="M38" s="10"/>
      <c r="N38" s="10"/>
      <c r="O38" s="10"/>
      <c r="P38" s="10"/>
    </row>
    <row r="39" spans="1:16" x14ac:dyDescent="0.35">
      <c r="A39" s="10" t="s">
        <v>49</v>
      </c>
      <c r="B39" s="10">
        <f>5.70776255707762</f>
        <v>5.7077625570776203</v>
      </c>
      <c r="C39" s="10" t="s">
        <v>34</v>
      </c>
      <c r="D39" s="10" t="s">
        <v>8</v>
      </c>
      <c r="E39" s="3" t="str">
        <f>$B$1</f>
        <v>energy_storage_analysis</v>
      </c>
      <c r="F39" s="10"/>
      <c r="G39" s="10" t="s">
        <v>14</v>
      </c>
      <c r="H39" s="10" t="s">
        <v>51</v>
      </c>
      <c r="I39" s="10" t="s">
        <v>17</v>
      </c>
      <c r="J39" s="10"/>
      <c r="K39" s="10"/>
      <c r="L39" s="10"/>
      <c r="M39" s="10"/>
      <c r="N39" s="10"/>
      <c r="O39" s="10"/>
      <c r="P39" s="10"/>
    </row>
    <row r="40" spans="1:16" x14ac:dyDescent="0.35">
      <c r="A40" s="10" t="s">
        <v>50</v>
      </c>
      <c r="B40" s="10">
        <f>-5.70776255707762</f>
        <v>-5.7077625570776203</v>
      </c>
      <c r="C40" s="10" t="s">
        <v>34</v>
      </c>
      <c r="D40" s="10" t="s">
        <v>8</v>
      </c>
      <c r="E40" s="3" t="str">
        <f>$B$1</f>
        <v>energy_storage_analysis</v>
      </c>
      <c r="F40" s="10"/>
      <c r="G40" s="10" t="s">
        <v>14</v>
      </c>
      <c r="H40" s="10" t="s">
        <v>37</v>
      </c>
      <c r="I40" s="10" t="s">
        <v>17</v>
      </c>
      <c r="J40" s="10"/>
      <c r="K40" s="10"/>
      <c r="L40" s="10"/>
      <c r="M40" s="10"/>
      <c r="N40" s="10"/>
      <c r="O40" s="10"/>
      <c r="P40" s="10"/>
    </row>
    <row r="41" spans="1:16" x14ac:dyDescent="0.35">
      <c r="B41" s="12"/>
    </row>
    <row r="42" spans="1:16" x14ac:dyDescent="0.35">
      <c r="A42" s="9" t="s">
        <v>0</v>
      </c>
      <c r="B42" s="9" t="s">
        <v>46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6" x14ac:dyDescent="0.35">
      <c r="A43" s="10" t="s">
        <v>1</v>
      </c>
      <c r="B43" s="10" t="s">
        <v>34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35">
      <c r="A44" s="10" t="s">
        <v>2</v>
      </c>
      <c r="B44" s="10">
        <v>1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6" x14ac:dyDescent="0.35">
      <c r="A45" s="10" t="s">
        <v>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6" x14ac:dyDescent="0.35">
      <c r="A46" s="10" t="s">
        <v>5</v>
      </c>
      <c r="B46" s="9" t="s">
        <v>28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5">
      <c r="A47" s="10" t="s">
        <v>7</v>
      </c>
      <c r="B47" s="10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6" x14ac:dyDescent="0.35">
      <c r="A48" s="10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x14ac:dyDescent="0.35">
      <c r="A49" s="9" t="s">
        <v>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x14ac:dyDescent="0.35">
      <c r="A50" s="9" t="s">
        <v>10</v>
      </c>
      <c r="B50" s="9" t="s">
        <v>11</v>
      </c>
      <c r="C50" s="9" t="s">
        <v>1</v>
      </c>
      <c r="D50" s="9" t="s">
        <v>7</v>
      </c>
      <c r="E50" s="9" t="s">
        <v>16</v>
      </c>
      <c r="F50" s="9" t="s">
        <v>12</v>
      </c>
      <c r="G50" s="9" t="s">
        <v>6</v>
      </c>
      <c r="H50" s="9" t="s">
        <v>5</v>
      </c>
      <c r="I50" s="9" t="s">
        <v>3</v>
      </c>
      <c r="J50" s="9" t="s">
        <v>18</v>
      </c>
      <c r="K50" s="9" t="s">
        <v>19</v>
      </c>
      <c r="L50" s="9" t="s">
        <v>20</v>
      </c>
      <c r="M50" s="9" t="s">
        <v>21</v>
      </c>
      <c r="N50" s="9" t="s">
        <v>22</v>
      </c>
      <c r="O50" s="9" t="s">
        <v>23</v>
      </c>
      <c r="P50" s="9" t="s">
        <v>24</v>
      </c>
    </row>
    <row r="51" spans="1:16" x14ac:dyDescent="0.35">
      <c r="A51" s="10" t="str">
        <f>B42</f>
        <v>market for storage capacity, EV battery, without 2nd life</v>
      </c>
      <c r="B51" s="10">
        <v>1</v>
      </c>
      <c r="C51" s="10" t="s">
        <v>34</v>
      </c>
      <c r="D51" s="10" t="s">
        <v>61</v>
      </c>
      <c r="E51" s="3" t="str">
        <f>$B$1</f>
        <v>energy_storage_analysis</v>
      </c>
      <c r="F51" s="10"/>
      <c r="G51" s="10" t="s">
        <v>13</v>
      </c>
      <c r="H51" s="10" t="str">
        <f>B46</f>
        <v>electricity storage capacity</v>
      </c>
      <c r="I51" s="10" t="s">
        <v>15</v>
      </c>
      <c r="J51" s="10"/>
      <c r="K51" s="10"/>
      <c r="L51" s="10"/>
      <c r="M51" s="10"/>
      <c r="N51" s="10"/>
      <c r="O51" s="10"/>
      <c r="P51" s="10"/>
    </row>
    <row r="52" spans="1:16" x14ac:dyDescent="0.35">
      <c r="A52" s="10" t="s">
        <v>49</v>
      </c>
      <c r="B52" s="10">
        <f>5.70776255707762</f>
        <v>5.7077625570776203</v>
      </c>
      <c r="C52" s="10" t="s">
        <v>34</v>
      </c>
      <c r="D52" s="10" t="s">
        <v>8</v>
      </c>
      <c r="E52" s="3" t="str">
        <f t="shared" ref="E52:E53" si="0">$B$1</f>
        <v>energy_storage_analysis</v>
      </c>
      <c r="F52" s="10"/>
      <c r="G52" s="10" t="s">
        <v>14</v>
      </c>
      <c r="H52" s="10" t="s">
        <v>51</v>
      </c>
      <c r="I52" s="10" t="s">
        <v>17</v>
      </c>
      <c r="J52" s="10"/>
      <c r="K52" s="10"/>
      <c r="L52" s="10"/>
      <c r="M52" s="10"/>
      <c r="N52" s="10"/>
      <c r="O52" s="10"/>
      <c r="P52" s="10"/>
    </row>
    <row r="53" spans="1:16" x14ac:dyDescent="0.35">
      <c r="A53" s="10" t="s">
        <v>50</v>
      </c>
      <c r="B53" s="10">
        <f>-5.70776255707762</f>
        <v>-5.7077625570776203</v>
      </c>
      <c r="C53" s="10" t="s">
        <v>34</v>
      </c>
      <c r="D53" s="10" t="s">
        <v>8</v>
      </c>
      <c r="E53" s="3" t="str">
        <f t="shared" si="0"/>
        <v>energy_storage_analysis</v>
      </c>
      <c r="F53" s="10"/>
      <c r="G53" s="10" t="s">
        <v>14</v>
      </c>
      <c r="H53" s="10" t="s">
        <v>37</v>
      </c>
      <c r="I53" s="10" t="s">
        <v>17</v>
      </c>
      <c r="J53" s="10"/>
      <c r="K53" s="10"/>
      <c r="L53" s="10"/>
      <c r="M53" s="10"/>
      <c r="N53" s="10"/>
      <c r="O53" s="10"/>
      <c r="P53" s="10"/>
    </row>
    <row r="55" spans="1:16" x14ac:dyDescent="0.35">
      <c r="A55" s="9" t="s">
        <v>0</v>
      </c>
      <c r="B55" s="9" t="s">
        <v>52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1:16" x14ac:dyDescent="0.35">
      <c r="A56" s="10" t="s">
        <v>1</v>
      </c>
      <c r="B56" s="10" t="s">
        <v>34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6" x14ac:dyDescent="0.35">
      <c r="A57" s="10" t="s">
        <v>2</v>
      </c>
      <c r="B57" s="10">
        <v>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1:16" x14ac:dyDescent="0.35">
      <c r="A58" s="10" t="s">
        <v>4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1:16" x14ac:dyDescent="0.35">
      <c r="A59" s="10" t="s">
        <v>5</v>
      </c>
      <c r="B59" s="9" t="s">
        <v>28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35">
      <c r="A60" s="10" t="s">
        <v>7</v>
      </c>
      <c r="B60" s="10" t="s">
        <v>61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35">
      <c r="A61" s="10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1:16" x14ac:dyDescent="0.35">
      <c r="A62" s="9" t="s">
        <v>9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1:16" x14ac:dyDescent="0.35">
      <c r="A63" s="9" t="s">
        <v>10</v>
      </c>
      <c r="B63" s="9" t="s">
        <v>11</v>
      </c>
      <c r="C63" s="9" t="s">
        <v>1</v>
      </c>
      <c r="D63" s="9" t="s">
        <v>7</v>
      </c>
      <c r="E63" s="9" t="s">
        <v>16</v>
      </c>
      <c r="F63" s="9" t="s">
        <v>12</v>
      </c>
      <c r="G63" s="9" t="s">
        <v>6</v>
      </c>
      <c r="H63" s="9" t="s">
        <v>5</v>
      </c>
      <c r="I63" s="9" t="s">
        <v>3</v>
      </c>
      <c r="J63" s="9" t="s">
        <v>18</v>
      </c>
      <c r="K63" s="9" t="s">
        <v>19</v>
      </c>
      <c r="L63" s="9" t="s">
        <v>20</v>
      </c>
      <c r="M63" s="9" t="s">
        <v>21</v>
      </c>
      <c r="N63" s="9" t="s">
        <v>22</v>
      </c>
      <c r="O63" s="9" t="s">
        <v>23</v>
      </c>
      <c r="P63" s="9" t="s">
        <v>24</v>
      </c>
    </row>
    <row r="64" spans="1:16" x14ac:dyDescent="0.35">
      <c r="A64" s="10" t="str">
        <f>B55</f>
        <v>market for storage capacity, stationary, from 2nd life</v>
      </c>
      <c r="B64" s="10">
        <v>1</v>
      </c>
      <c r="C64" s="10" t="s">
        <v>34</v>
      </c>
      <c r="D64" s="10" t="str">
        <f>B60</f>
        <v>kilowatt hour</v>
      </c>
      <c r="E64" s="3" t="str">
        <f>$B$1</f>
        <v>energy_storage_analysis</v>
      </c>
      <c r="F64" s="10"/>
      <c r="G64" s="10" t="s">
        <v>13</v>
      </c>
      <c r="H64" s="10" t="str">
        <f>B59</f>
        <v>electricity storage capacity</v>
      </c>
      <c r="I64" s="10" t="s">
        <v>15</v>
      </c>
      <c r="J64" s="10"/>
      <c r="K64" s="10"/>
      <c r="L64" s="10"/>
      <c r="M64" s="10"/>
      <c r="N64" s="10"/>
      <c r="O64" s="10"/>
      <c r="P64" s="10"/>
    </row>
    <row r="65" spans="1:16" x14ac:dyDescent="0.35">
      <c r="A65" s="10" t="str">
        <f>B68</f>
        <v>market for storage capacity, EV battery, with 2nd life</v>
      </c>
      <c r="B65" s="10">
        <v>1</v>
      </c>
      <c r="C65" s="10" t="s">
        <v>34</v>
      </c>
      <c r="D65" s="10" t="s">
        <v>61</v>
      </c>
      <c r="E65" s="3" t="str">
        <f>$B$1</f>
        <v>energy_storage_analysis</v>
      </c>
      <c r="F65" s="10"/>
      <c r="G65" s="10" t="s">
        <v>14</v>
      </c>
      <c r="H65" s="10" t="str">
        <f>H64</f>
        <v>electricity storage capacity</v>
      </c>
      <c r="I65" s="10" t="s">
        <v>17</v>
      </c>
      <c r="J65" s="10"/>
      <c r="K65" s="10"/>
      <c r="L65" s="10"/>
      <c r="M65" s="10"/>
      <c r="N65" s="10"/>
      <c r="O65" s="10"/>
      <c r="P65" s="10"/>
    </row>
    <row r="66" spans="1:16" x14ac:dyDescent="0.35">
      <c r="A66" s="10" t="str">
        <f>B84</f>
        <v>remanufacturing of EV battery</v>
      </c>
      <c r="B66" s="10">
        <v>1</v>
      </c>
      <c r="C66" s="10" t="s">
        <v>34</v>
      </c>
      <c r="D66" s="10" t="s">
        <v>61</v>
      </c>
      <c r="E66" s="3" t="str">
        <f>$B$1</f>
        <v>energy_storage_analysis</v>
      </c>
      <c r="F66" s="10"/>
      <c r="G66" s="10" t="s">
        <v>14</v>
      </c>
      <c r="H66" s="10" t="s">
        <v>42</v>
      </c>
      <c r="I66" s="10" t="s">
        <v>17</v>
      </c>
      <c r="J66" s="10"/>
      <c r="K66" s="10"/>
      <c r="L66" s="10"/>
      <c r="M66" s="10"/>
      <c r="N66" s="10"/>
      <c r="O66" s="10"/>
      <c r="P66" s="10"/>
    </row>
    <row r="67" spans="1:16" x14ac:dyDescent="0.35">
      <c r="B67" s="12"/>
    </row>
    <row r="68" spans="1:16" x14ac:dyDescent="0.35">
      <c r="A68" s="9" t="s">
        <v>0</v>
      </c>
      <c r="B68" s="9" t="s">
        <v>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1:16" x14ac:dyDescent="0.35">
      <c r="A69" s="10" t="s">
        <v>1</v>
      </c>
      <c r="B69" s="10" t="s">
        <v>34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1:16" x14ac:dyDescent="0.35">
      <c r="A70" s="10" t="s">
        <v>2</v>
      </c>
      <c r="B70" s="10">
        <v>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1:16" x14ac:dyDescent="0.35">
      <c r="A71" s="10" t="s">
        <v>4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1:16" x14ac:dyDescent="0.35">
      <c r="A72" s="10" t="s">
        <v>5</v>
      </c>
      <c r="B72" s="9" t="s">
        <v>28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1:16" x14ac:dyDescent="0.35">
      <c r="A73" s="10" t="s">
        <v>7</v>
      </c>
      <c r="B73" s="10" t="s">
        <v>61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1:16" x14ac:dyDescent="0.35">
      <c r="A74" s="10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6" x14ac:dyDescent="0.35">
      <c r="A75" s="9" t="s">
        <v>26</v>
      </c>
      <c r="B75" s="13" t="s">
        <v>29</v>
      </c>
      <c r="C75" s="10"/>
      <c r="D75" s="10"/>
      <c r="E75" s="10"/>
      <c r="F75" s="10"/>
      <c r="G75" s="10"/>
      <c r="H75" s="10"/>
      <c r="I75" s="10"/>
      <c r="J75" s="9"/>
      <c r="K75" s="9"/>
      <c r="L75" s="9"/>
      <c r="M75" s="9"/>
      <c r="N75" s="9"/>
      <c r="O75" s="9"/>
      <c r="P75" s="9"/>
    </row>
    <row r="76" spans="1:16" x14ac:dyDescent="0.35">
      <c r="A76" s="6" t="s">
        <v>10</v>
      </c>
      <c r="B76" s="6" t="s">
        <v>11</v>
      </c>
      <c r="C76" s="6" t="s">
        <v>7</v>
      </c>
      <c r="D76" s="6" t="s">
        <v>25</v>
      </c>
      <c r="E76" s="6" t="s">
        <v>19</v>
      </c>
      <c r="F76" s="6" t="s">
        <v>20</v>
      </c>
      <c r="G76" s="6" t="s">
        <v>21</v>
      </c>
      <c r="H76" s="6" t="s">
        <v>22</v>
      </c>
      <c r="I76" s="6" t="s">
        <v>23</v>
      </c>
      <c r="J76" s="6" t="s">
        <v>24</v>
      </c>
      <c r="K76" s="10"/>
      <c r="L76" s="10"/>
      <c r="M76" s="10"/>
      <c r="N76" s="10"/>
      <c r="O76" s="10"/>
      <c r="P76" s="10"/>
    </row>
    <row r="77" spans="1:16" ht="29" x14ac:dyDescent="0.35">
      <c r="A77" s="7" t="s">
        <v>48</v>
      </c>
      <c r="B77" s="7">
        <f>30%</f>
        <v>0.3</v>
      </c>
      <c r="C77" s="7" t="s">
        <v>7</v>
      </c>
      <c r="D77" s="14" t="s">
        <v>55</v>
      </c>
      <c r="E77" s="7">
        <v>3</v>
      </c>
      <c r="F77" s="7">
        <v>0.3</v>
      </c>
      <c r="G77" s="7">
        <v>0.1</v>
      </c>
      <c r="H77" s="7"/>
      <c r="I77" s="7">
        <v>0.1</v>
      </c>
      <c r="J77" s="7">
        <v>0.5</v>
      </c>
      <c r="K77" s="10"/>
      <c r="L77" s="10"/>
      <c r="M77" s="10"/>
      <c r="N77" s="10"/>
      <c r="O77" s="10"/>
      <c r="P77" s="10"/>
    </row>
    <row r="78" spans="1:16" x14ac:dyDescent="0.35">
      <c r="A78" s="10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1:16" x14ac:dyDescent="0.35">
      <c r="A79" s="9" t="s">
        <v>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1:16" x14ac:dyDescent="0.35">
      <c r="A80" s="9" t="s">
        <v>10</v>
      </c>
      <c r="B80" s="9" t="s">
        <v>11</v>
      </c>
      <c r="C80" s="9" t="s">
        <v>1</v>
      </c>
      <c r="D80" s="9" t="s">
        <v>7</v>
      </c>
      <c r="E80" s="9" t="s">
        <v>16</v>
      </c>
      <c r="F80" s="9" t="s">
        <v>12</v>
      </c>
      <c r="G80" s="9" t="s">
        <v>6</v>
      </c>
      <c r="H80" s="9" t="s">
        <v>5</v>
      </c>
      <c r="I80" s="9" t="s">
        <v>3</v>
      </c>
      <c r="J80" s="9" t="s">
        <v>18</v>
      </c>
      <c r="K80" s="9" t="s">
        <v>19</v>
      </c>
      <c r="L80" s="9" t="s">
        <v>20</v>
      </c>
      <c r="M80" s="9" t="s">
        <v>21</v>
      </c>
      <c r="N80" s="9" t="s">
        <v>22</v>
      </c>
      <c r="O80" s="9" t="s">
        <v>23</v>
      </c>
      <c r="P80" s="9" t="s">
        <v>24</v>
      </c>
    </row>
    <row r="81" spans="1:16" x14ac:dyDescent="0.35">
      <c r="A81" s="10" t="str">
        <f>B68</f>
        <v>market for storage capacity, EV battery, with 2nd life</v>
      </c>
      <c r="B81" s="10">
        <v>1</v>
      </c>
      <c r="C81" s="10" t="s">
        <v>34</v>
      </c>
      <c r="D81" s="10" t="s">
        <v>61</v>
      </c>
      <c r="E81" s="3" t="str">
        <f>$B$1</f>
        <v>energy_storage_analysis</v>
      </c>
      <c r="F81" s="10"/>
      <c r="G81" s="10" t="s">
        <v>13</v>
      </c>
      <c r="H81" s="10" t="str">
        <f>B72</f>
        <v>electricity storage capacity</v>
      </c>
      <c r="I81" s="10" t="s">
        <v>15</v>
      </c>
      <c r="J81" s="10"/>
      <c r="K81" s="10"/>
      <c r="L81" s="10"/>
      <c r="M81" s="10"/>
      <c r="N81" s="10"/>
      <c r="O81" s="10"/>
      <c r="P81" s="10"/>
    </row>
    <row r="82" spans="1:16" x14ac:dyDescent="0.35">
      <c r="A82" s="10" t="str">
        <f>B42</f>
        <v>market for storage capacity, EV battery, without 2nd life</v>
      </c>
      <c r="B82" s="10">
        <v>0.7</v>
      </c>
      <c r="C82" s="10" t="s">
        <v>34</v>
      </c>
      <c r="D82" s="10" t="s">
        <v>61</v>
      </c>
      <c r="E82" s="3" t="str">
        <f>$B$1</f>
        <v>energy_storage_analysis</v>
      </c>
      <c r="F82" s="10"/>
      <c r="G82" s="10" t="s">
        <v>14</v>
      </c>
      <c r="H82" s="10" t="str">
        <f>B46</f>
        <v>electricity storage capacity</v>
      </c>
      <c r="I82" s="10" t="s">
        <v>17</v>
      </c>
      <c r="J82" s="15" t="str">
        <f>"1-"&amp;A77</f>
        <v>1-energy_to_stationary</v>
      </c>
      <c r="K82" s="10"/>
      <c r="L82" s="10"/>
      <c r="M82" s="10"/>
      <c r="N82" s="10"/>
      <c r="O82" s="10"/>
      <c r="P82" s="10"/>
    </row>
    <row r="83" spans="1:16" x14ac:dyDescent="0.35">
      <c r="B83" s="12"/>
    </row>
    <row r="84" spans="1:16" x14ac:dyDescent="0.35">
      <c r="A84" s="9" t="s">
        <v>0</v>
      </c>
      <c r="B84" s="9" t="s">
        <v>60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1:16" x14ac:dyDescent="0.35">
      <c r="A85" s="10" t="s">
        <v>1</v>
      </c>
      <c r="B85" s="10" t="s">
        <v>34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1:16" x14ac:dyDescent="0.35">
      <c r="A86" s="10" t="s">
        <v>2</v>
      </c>
      <c r="B86" s="10">
        <v>1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1:16" x14ac:dyDescent="0.35">
      <c r="A87" s="10" t="s">
        <v>4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1:16" x14ac:dyDescent="0.35">
      <c r="A88" s="10" t="s">
        <v>5</v>
      </c>
      <c r="B88" s="10" t="s">
        <v>42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1:16" x14ac:dyDescent="0.35">
      <c r="A89" s="10" t="s">
        <v>7</v>
      </c>
      <c r="B89" s="10" t="s">
        <v>61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1:16" x14ac:dyDescent="0.35">
      <c r="A90" s="10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1:16" x14ac:dyDescent="0.35">
      <c r="A91" s="9" t="s">
        <v>26</v>
      </c>
      <c r="B91" s="13" t="s">
        <v>29</v>
      </c>
      <c r="C91" s="10"/>
      <c r="D91" s="10"/>
      <c r="E91" s="10"/>
      <c r="F91" s="10"/>
      <c r="G91" s="10"/>
      <c r="H91" s="10"/>
      <c r="I91" s="10"/>
      <c r="J91" s="9"/>
      <c r="K91" s="9"/>
      <c r="L91" s="9"/>
      <c r="M91" s="9"/>
      <c r="N91" s="9"/>
      <c r="O91" s="9"/>
      <c r="P91" s="9"/>
    </row>
    <row r="92" spans="1:16" x14ac:dyDescent="0.35">
      <c r="A92" s="6" t="s">
        <v>10</v>
      </c>
      <c r="B92" s="6" t="s">
        <v>11</v>
      </c>
      <c r="C92" s="6" t="s">
        <v>7</v>
      </c>
      <c r="D92" s="6" t="s">
        <v>25</v>
      </c>
      <c r="E92" s="6" t="s">
        <v>19</v>
      </c>
      <c r="F92" s="6" t="s">
        <v>20</v>
      </c>
      <c r="G92" s="6" t="s">
        <v>21</v>
      </c>
      <c r="H92" s="6" t="s">
        <v>22</v>
      </c>
      <c r="I92" s="6" t="s">
        <v>23</v>
      </c>
      <c r="J92" s="6" t="s">
        <v>24</v>
      </c>
      <c r="K92" s="10"/>
      <c r="L92" s="10"/>
      <c r="M92" s="10"/>
      <c r="N92" s="10"/>
      <c r="O92" s="10"/>
      <c r="P92" s="10"/>
    </row>
    <row r="93" spans="1:16" x14ac:dyDescent="0.35">
      <c r="A93" s="7" t="s">
        <v>44</v>
      </c>
      <c r="B93" s="7">
        <v>0.5</v>
      </c>
      <c r="C93" s="7" t="s">
        <v>27</v>
      </c>
      <c r="D93" s="16" t="s">
        <v>56</v>
      </c>
      <c r="E93" s="7">
        <v>3</v>
      </c>
      <c r="F93" s="7">
        <f>B93</f>
        <v>0.5</v>
      </c>
      <c r="G93" s="7">
        <v>0.25</v>
      </c>
      <c r="H93" s="7"/>
      <c r="I93" s="7">
        <v>0.05</v>
      </c>
      <c r="J93" s="7">
        <v>1</v>
      </c>
      <c r="K93" s="10"/>
      <c r="L93" s="10"/>
      <c r="M93" s="10"/>
      <c r="N93" s="10"/>
      <c r="O93" s="10"/>
      <c r="P93" s="10"/>
    </row>
    <row r="94" spans="1:16" x14ac:dyDescent="0.35">
      <c r="A94" s="10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1:16" x14ac:dyDescent="0.35">
      <c r="A95" s="9" t="s">
        <v>9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1:16" x14ac:dyDescent="0.35">
      <c r="A96" s="9" t="s">
        <v>10</v>
      </c>
      <c r="B96" s="9" t="s">
        <v>11</v>
      </c>
      <c r="C96" s="9" t="s">
        <v>1</v>
      </c>
      <c r="D96" s="9" t="s">
        <v>7</v>
      </c>
      <c r="E96" s="9" t="s">
        <v>16</v>
      </c>
      <c r="F96" s="9" t="s">
        <v>12</v>
      </c>
      <c r="G96" s="9" t="s">
        <v>6</v>
      </c>
      <c r="H96" s="9" t="s">
        <v>5</v>
      </c>
      <c r="I96" s="9" t="s">
        <v>3</v>
      </c>
      <c r="J96" s="9" t="s">
        <v>18</v>
      </c>
      <c r="K96" s="9" t="s">
        <v>19</v>
      </c>
      <c r="L96" s="9" t="s">
        <v>20</v>
      </c>
      <c r="M96" s="9" t="s">
        <v>21</v>
      </c>
      <c r="N96" s="9" t="s">
        <v>22</v>
      </c>
      <c r="O96" s="9" t="s">
        <v>23</v>
      </c>
      <c r="P96" s="9" t="s">
        <v>24</v>
      </c>
    </row>
    <row r="97" spans="1:16" x14ac:dyDescent="0.35">
      <c r="A97" s="10" t="str">
        <f>B84</f>
        <v>remanufacturing of EV battery</v>
      </c>
      <c r="B97" s="10">
        <f>160000/160000</f>
        <v>1</v>
      </c>
      <c r="C97" s="10" t="s">
        <v>34</v>
      </c>
      <c r="D97" s="10" t="s">
        <v>61</v>
      </c>
      <c r="E97" s="3" t="str">
        <f>$B$1</f>
        <v>energy_storage_analysis</v>
      </c>
      <c r="F97" s="10"/>
      <c r="G97" s="10" t="s">
        <v>13</v>
      </c>
      <c r="H97" s="10" t="str">
        <f>B88</f>
        <v>remanufactured battery</v>
      </c>
      <c r="I97" s="10" t="s">
        <v>15</v>
      </c>
      <c r="J97" s="10"/>
      <c r="K97" s="10"/>
      <c r="L97" s="10"/>
      <c r="M97" s="10"/>
      <c r="N97" s="10"/>
      <c r="O97" s="10"/>
      <c r="P97" s="10"/>
    </row>
    <row r="98" spans="1:16" x14ac:dyDescent="0.35">
      <c r="A98" s="10" t="s">
        <v>43</v>
      </c>
      <c r="B98" s="7">
        <f>B93</f>
        <v>0.5</v>
      </c>
      <c r="C98" s="10" t="s">
        <v>59</v>
      </c>
      <c r="D98" s="10" t="s">
        <v>61</v>
      </c>
      <c r="E98" s="10" t="s">
        <v>108</v>
      </c>
      <c r="F98" s="10"/>
      <c r="G98" s="10" t="s">
        <v>14</v>
      </c>
      <c r="H98" s="10" t="s">
        <v>45</v>
      </c>
      <c r="I98" s="10" t="s">
        <v>17</v>
      </c>
      <c r="J98" s="7" t="s">
        <v>44</v>
      </c>
      <c r="K98" s="10"/>
      <c r="L98" s="10"/>
      <c r="M98" s="10"/>
      <c r="N98" s="10"/>
      <c r="O98" s="10"/>
      <c r="P98" s="10"/>
    </row>
    <row r="99" spans="1:16" x14ac:dyDescent="0.35">
      <c r="A99" s="10" t="s">
        <v>33</v>
      </c>
      <c r="B99" s="10">
        <v>0.112</v>
      </c>
      <c r="C99" s="10" t="s">
        <v>34</v>
      </c>
      <c r="D99" s="10" t="s">
        <v>31</v>
      </c>
      <c r="E99" s="10" t="s">
        <v>108</v>
      </c>
      <c r="F99" s="10"/>
      <c r="G99" s="10" t="s">
        <v>14</v>
      </c>
      <c r="H99" s="10" t="s">
        <v>32</v>
      </c>
      <c r="I99" s="10" t="s">
        <v>17</v>
      </c>
      <c r="J99" s="10"/>
      <c r="K99" s="10"/>
      <c r="L99" s="10"/>
      <c r="M99" s="10"/>
      <c r="N99" s="10"/>
      <c r="O99" s="10"/>
      <c r="P99" s="10"/>
    </row>
    <row r="100" spans="1:16" x14ac:dyDescent="0.35">
      <c r="A100" s="10" t="s">
        <v>36</v>
      </c>
      <c r="B100" s="10">
        <v>0.21149999999999999</v>
      </c>
      <c r="C100" s="10" t="s">
        <v>34</v>
      </c>
      <c r="D100" s="10" t="s">
        <v>31</v>
      </c>
      <c r="E100" s="10" t="s">
        <v>108</v>
      </c>
      <c r="F100" s="10"/>
      <c r="G100" s="10" t="s">
        <v>14</v>
      </c>
      <c r="H100" s="10" t="s">
        <v>35</v>
      </c>
      <c r="I100" s="10" t="s">
        <v>17</v>
      </c>
      <c r="J100" s="10"/>
      <c r="K100" s="10"/>
      <c r="L100" s="10"/>
      <c r="M100" s="10"/>
      <c r="N100" s="10"/>
      <c r="O100" s="10"/>
      <c r="P100" s="10"/>
    </row>
    <row r="101" spans="1:16" x14ac:dyDescent="0.35">
      <c r="A101" s="10" t="s">
        <v>39</v>
      </c>
      <c r="B101" s="10">
        <v>1.9900000000000001E-2</v>
      </c>
      <c r="C101" s="10" t="s">
        <v>34</v>
      </c>
      <c r="D101" s="10" t="s">
        <v>31</v>
      </c>
      <c r="E101" s="10" t="s">
        <v>108</v>
      </c>
      <c r="F101" s="10"/>
      <c r="G101" s="10" t="s">
        <v>14</v>
      </c>
      <c r="H101" s="10" t="s">
        <v>38</v>
      </c>
      <c r="I101" s="10" t="s">
        <v>17</v>
      </c>
      <c r="J101" s="10"/>
      <c r="K101" s="10"/>
      <c r="L101" s="10"/>
      <c r="M101" s="10"/>
      <c r="N101" s="10"/>
      <c r="O101" s="10"/>
      <c r="P101" s="10"/>
    </row>
    <row r="102" spans="1:16" x14ac:dyDescent="0.35">
      <c r="A102" s="10" t="s">
        <v>41</v>
      </c>
      <c r="B102" s="10">
        <v>0.19320000000000001</v>
      </c>
      <c r="C102" s="10" t="s">
        <v>34</v>
      </c>
      <c r="D102" s="10" t="s">
        <v>31</v>
      </c>
      <c r="E102" s="10" t="s">
        <v>108</v>
      </c>
      <c r="F102" s="10"/>
      <c r="G102" s="10" t="s">
        <v>14</v>
      </c>
      <c r="H102" s="10" t="s">
        <v>40</v>
      </c>
      <c r="I102" s="10" t="s">
        <v>17</v>
      </c>
      <c r="J102" s="10"/>
      <c r="K102" s="10"/>
      <c r="L102" s="10"/>
      <c r="M102" s="10"/>
      <c r="N102" s="10"/>
      <c r="O102" s="10"/>
      <c r="P102" s="10"/>
    </row>
    <row r="103" spans="1:16" x14ac:dyDescent="0.35">
      <c r="B103" s="12"/>
    </row>
    <row r="104" spans="1:16" s="17" customFormat="1" x14ac:dyDescent="0.35">
      <c r="A104" s="1" t="s">
        <v>0</v>
      </c>
      <c r="B104" s="1" t="s">
        <v>62</v>
      </c>
    </row>
    <row r="105" spans="1:16" s="17" customFormat="1" x14ac:dyDescent="0.35">
      <c r="A105" s="17" t="s">
        <v>3</v>
      </c>
      <c r="B105" s="17" t="s">
        <v>63</v>
      </c>
    </row>
    <row r="106" spans="1:16" s="17" customFormat="1" x14ac:dyDescent="0.35">
      <c r="A106" s="17" t="s">
        <v>1</v>
      </c>
      <c r="B106" s="17" t="s">
        <v>34</v>
      </c>
    </row>
    <row r="107" spans="1:16" s="17" customFormat="1" x14ac:dyDescent="0.35">
      <c r="A107" s="17" t="s">
        <v>2</v>
      </c>
      <c r="B107" s="17">
        <v>1</v>
      </c>
    </row>
    <row r="108" spans="1:16" s="17" customFormat="1" x14ac:dyDescent="0.35">
      <c r="A108" s="17" t="s">
        <v>5</v>
      </c>
      <c r="B108" s="17" t="s">
        <v>64</v>
      </c>
    </row>
    <row r="109" spans="1:16" s="17" customFormat="1" x14ac:dyDescent="0.35">
      <c r="A109" s="17" t="s">
        <v>7</v>
      </c>
      <c r="B109" s="17" t="s">
        <v>8</v>
      </c>
    </row>
    <row r="110" spans="1:16" s="17" customFormat="1" x14ac:dyDescent="0.35">
      <c r="A110" s="1" t="s">
        <v>9</v>
      </c>
    </row>
    <row r="111" spans="1:16" s="17" customFormat="1" x14ac:dyDescent="0.35">
      <c r="A111" s="1" t="s">
        <v>10</v>
      </c>
      <c r="B111" s="1" t="s">
        <v>11</v>
      </c>
      <c r="C111" s="1" t="s">
        <v>7</v>
      </c>
      <c r="D111" s="1" t="s">
        <v>16</v>
      </c>
      <c r="E111" s="1" t="s">
        <v>1</v>
      </c>
      <c r="F111" s="1" t="s">
        <v>6</v>
      </c>
      <c r="G111" s="1" t="s">
        <v>5</v>
      </c>
    </row>
    <row r="112" spans="1:16" s="17" customFormat="1" x14ac:dyDescent="0.35">
      <c r="A112" s="17" t="s">
        <v>62</v>
      </c>
      <c r="B112" s="17">
        <v>1</v>
      </c>
      <c r="C112" s="17" t="s">
        <v>8</v>
      </c>
      <c r="D112" s="3" t="str">
        <f>$B$1</f>
        <v>energy_storage_analysis</v>
      </c>
      <c r="E112" s="17" t="s">
        <v>34</v>
      </c>
      <c r="F112" s="17" t="s">
        <v>13</v>
      </c>
      <c r="G112" s="17" t="s">
        <v>64</v>
      </c>
    </row>
    <row r="113" spans="1:7" s="17" customFormat="1" x14ac:dyDescent="0.35">
      <c r="A113" s="17" t="s">
        <v>65</v>
      </c>
      <c r="B113" s="17">
        <v>9.5999999999999992E-3</v>
      </c>
      <c r="C113" s="17" t="s">
        <v>31</v>
      </c>
      <c r="D113" s="17" t="s">
        <v>108</v>
      </c>
      <c r="E113" s="17" t="s">
        <v>34</v>
      </c>
      <c r="F113" s="17" t="s">
        <v>14</v>
      </c>
      <c r="G113" s="17" t="s">
        <v>66</v>
      </c>
    </row>
    <row r="114" spans="1:7" s="17" customFormat="1" x14ac:dyDescent="0.35">
      <c r="A114" s="17" t="s">
        <v>67</v>
      </c>
      <c r="B114" s="17">
        <v>6.2300000000000001E-2</v>
      </c>
      <c r="C114" s="17" t="s">
        <v>31</v>
      </c>
      <c r="D114" s="17" t="s">
        <v>108</v>
      </c>
      <c r="E114" s="17" t="s">
        <v>34</v>
      </c>
      <c r="F114" s="17" t="s">
        <v>14</v>
      </c>
      <c r="G114" s="17" t="s">
        <v>68</v>
      </c>
    </row>
    <row r="115" spans="1:7" s="17" customFormat="1" x14ac:dyDescent="0.35">
      <c r="A115" s="17" t="s">
        <v>33</v>
      </c>
      <c r="B115" s="17">
        <v>1.5299999999999999E-2</v>
      </c>
      <c r="C115" s="17" t="s">
        <v>31</v>
      </c>
      <c r="D115" s="17" t="s">
        <v>108</v>
      </c>
      <c r="E115" s="17" t="s">
        <v>34</v>
      </c>
      <c r="F115" s="17" t="s">
        <v>14</v>
      </c>
      <c r="G115" s="17" t="s">
        <v>32</v>
      </c>
    </row>
    <row r="116" spans="1:7" s="17" customFormat="1" x14ac:dyDescent="0.35">
      <c r="A116" s="17" t="s">
        <v>41</v>
      </c>
      <c r="B116" s="17">
        <v>0.31</v>
      </c>
      <c r="C116" s="17" t="s">
        <v>31</v>
      </c>
      <c r="D116" s="17" t="s">
        <v>108</v>
      </c>
      <c r="E116" s="17" t="s">
        <v>34</v>
      </c>
      <c r="F116" s="17" t="s">
        <v>14</v>
      </c>
      <c r="G116" s="17" t="s">
        <v>40</v>
      </c>
    </row>
    <row r="117" spans="1:7" s="17" customFormat="1" x14ac:dyDescent="0.35">
      <c r="A117" s="17" t="s">
        <v>36</v>
      </c>
      <c r="B117" s="17">
        <v>0.73680000000000001</v>
      </c>
      <c r="C117" s="17" t="s">
        <v>31</v>
      </c>
      <c r="D117" s="17" t="s">
        <v>108</v>
      </c>
      <c r="E117" s="17" t="s">
        <v>34</v>
      </c>
      <c r="F117" s="17" t="s">
        <v>14</v>
      </c>
      <c r="G117" s="17" t="s">
        <v>35</v>
      </c>
    </row>
    <row r="118" spans="1:7" s="17" customFormat="1" x14ac:dyDescent="0.35">
      <c r="A118" s="17" t="s">
        <v>69</v>
      </c>
      <c r="B118" s="17">
        <v>1</v>
      </c>
      <c r="C118" s="17" t="s">
        <v>8</v>
      </c>
      <c r="D118" s="3" t="str">
        <f>$B$1</f>
        <v>energy_storage_analysis</v>
      </c>
      <c r="E118" s="17" t="s">
        <v>34</v>
      </c>
      <c r="F118" s="17" t="s">
        <v>14</v>
      </c>
      <c r="G118" s="17" t="s">
        <v>64</v>
      </c>
    </row>
    <row r="119" spans="1:7" s="17" customFormat="1" x14ac:dyDescent="0.35"/>
    <row r="120" spans="1:7" s="17" customFormat="1" x14ac:dyDescent="0.35">
      <c r="A120" s="1" t="s">
        <v>0</v>
      </c>
      <c r="B120" s="1" t="s">
        <v>49</v>
      </c>
    </row>
    <row r="121" spans="1:7" s="17" customFormat="1" x14ac:dyDescent="0.35">
      <c r="A121" s="17" t="s">
        <v>3</v>
      </c>
      <c r="B121" s="17" t="s">
        <v>70</v>
      </c>
    </row>
    <row r="122" spans="1:7" s="17" customFormat="1" x14ac:dyDescent="0.35">
      <c r="A122" s="17" t="s">
        <v>1</v>
      </c>
      <c r="B122" s="17" t="s">
        <v>34</v>
      </c>
    </row>
    <row r="123" spans="1:7" s="17" customFormat="1" x14ac:dyDescent="0.35">
      <c r="A123" s="17" t="s">
        <v>2</v>
      </c>
      <c r="B123" s="17">
        <v>1</v>
      </c>
    </row>
    <row r="124" spans="1:7" s="17" customFormat="1" x14ac:dyDescent="0.35">
      <c r="A124" s="17" t="s">
        <v>5</v>
      </c>
      <c r="B124" s="17" t="s">
        <v>51</v>
      </c>
    </row>
    <row r="125" spans="1:7" s="17" customFormat="1" x14ac:dyDescent="0.35">
      <c r="A125" s="17" t="s">
        <v>7</v>
      </c>
      <c r="B125" s="17" t="s">
        <v>8</v>
      </c>
    </row>
    <row r="126" spans="1:7" s="17" customFormat="1" x14ac:dyDescent="0.35">
      <c r="A126" s="1" t="s">
        <v>9</v>
      </c>
    </row>
    <row r="127" spans="1:7" s="17" customFormat="1" x14ac:dyDescent="0.35">
      <c r="A127" s="1" t="s">
        <v>10</v>
      </c>
      <c r="B127" s="1" t="s">
        <v>11</v>
      </c>
      <c r="C127" s="1" t="s">
        <v>7</v>
      </c>
      <c r="D127" s="1" t="s">
        <v>16</v>
      </c>
      <c r="E127" s="1" t="s">
        <v>1</v>
      </c>
      <c r="F127" s="1" t="s">
        <v>6</v>
      </c>
      <c r="G127" s="1" t="s">
        <v>5</v>
      </c>
    </row>
    <row r="128" spans="1:7" s="17" customFormat="1" x14ac:dyDescent="0.35">
      <c r="A128" s="17" t="str">
        <f>B120</f>
        <v>market for battery, Li-ion, NMC622</v>
      </c>
      <c r="B128" s="17">
        <v>1</v>
      </c>
      <c r="C128" s="17" t="s">
        <v>8</v>
      </c>
      <c r="D128" s="3" t="str">
        <f>$B$1</f>
        <v>energy_storage_analysis</v>
      </c>
      <c r="E128" s="17" t="s">
        <v>34</v>
      </c>
      <c r="F128" s="17" t="s">
        <v>13</v>
      </c>
      <c r="G128" s="17" t="str">
        <f>B124</f>
        <v>battery, Li-ion, NMC622</v>
      </c>
    </row>
    <row r="129" spans="1:7" s="17" customFormat="1" x14ac:dyDescent="0.35">
      <c r="A129" s="17" t="s">
        <v>71</v>
      </c>
      <c r="B129" s="17">
        <v>1</v>
      </c>
      <c r="C129" s="17" t="s">
        <v>8</v>
      </c>
      <c r="D129" s="3" t="str">
        <f>$B$1</f>
        <v>energy_storage_analysis</v>
      </c>
      <c r="E129" s="17" t="s">
        <v>34</v>
      </c>
      <c r="F129" s="17" t="s">
        <v>14</v>
      </c>
      <c r="G129" s="17" t="s">
        <v>51</v>
      </c>
    </row>
    <row r="130" spans="1:7" s="17" customFormat="1" x14ac:dyDescent="0.35">
      <c r="A130" s="17" t="s">
        <v>33</v>
      </c>
      <c r="B130" s="17">
        <v>1.5299999999999999E-2</v>
      </c>
      <c r="C130" s="17" t="s">
        <v>31</v>
      </c>
      <c r="D130" s="17" t="s">
        <v>108</v>
      </c>
      <c r="E130" s="17" t="s">
        <v>34</v>
      </c>
      <c r="F130" s="17" t="s">
        <v>14</v>
      </c>
      <c r="G130" s="17" t="s">
        <v>32</v>
      </c>
    </row>
    <row r="131" spans="1:7" s="17" customFormat="1" x14ac:dyDescent="0.35">
      <c r="A131" s="17" t="s">
        <v>65</v>
      </c>
      <c r="B131" s="17">
        <v>9.5999999999999992E-3</v>
      </c>
      <c r="C131" s="17" t="s">
        <v>31</v>
      </c>
      <c r="D131" s="17" t="s">
        <v>108</v>
      </c>
      <c r="E131" s="17" t="s">
        <v>34</v>
      </c>
      <c r="F131" s="17" t="s">
        <v>14</v>
      </c>
      <c r="G131" s="17" t="s">
        <v>66</v>
      </c>
    </row>
    <row r="132" spans="1:7" s="17" customFormat="1" x14ac:dyDescent="0.35">
      <c r="A132" s="17" t="s">
        <v>41</v>
      </c>
      <c r="B132" s="17">
        <v>0.31</v>
      </c>
      <c r="C132" s="17" t="s">
        <v>31</v>
      </c>
      <c r="D132" s="17" t="s">
        <v>108</v>
      </c>
      <c r="E132" s="17" t="s">
        <v>34</v>
      </c>
      <c r="F132" s="17" t="s">
        <v>14</v>
      </c>
      <c r="G132" s="17" t="s">
        <v>40</v>
      </c>
    </row>
    <row r="133" spans="1:7" s="17" customFormat="1" x14ac:dyDescent="0.35">
      <c r="A133" s="17" t="s">
        <v>36</v>
      </c>
      <c r="B133" s="17">
        <v>0.73680000000000001</v>
      </c>
      <c r="C133" s="17" t="s">
        <v>31</v>
      </c>
      <c r="D133" s="17" t="s">
        <v>108</v>
      </c>
      <c r="E133" s="17" t="s">
        <v>34</v>
      </c>
      <c r="F133" s="17" t="s">
        <v>14</v>
      </c>
      <c r="G133" s="17" t="s">
        <v>35</v>
      </c>
    </row>
    <row r="134" spans="1:7" s="17" customFormat="1" x14ac:dyDescent="0.35"/>
    <row r="135" spans="1:7" s="17" customFormat="1" x14ac:dyDescent="0.35">
      <c r="A135" s="1" t="s">
        <v>0</v>
      </c>
      <c r="B135" s="1" t="s">
        <v>71</v>
      </c>
    </row>
    <row r="136" spans="1:7" s="17" customFormat="1" x14ac:dyDescent="0.35">
      <c r="A136" s="17" t="s">
        <v>3</v>
      </c>
      <c r="B136" s="17" t="s">
        <v>70</v>
      </c>
    </row>
    <row r="137" spans="1:7" s="17" customFormat="1" x14ac:dyDescent="0.35">
      <c r="A137" s="17" t="s">
        <v>1</v>
      </c>
      <c r="B137" s="17" t="s">
        <v>34</v>
      </c>
    </row>
    <row r="138" spans="1:7" s="17" customFormat="1" x14ac:dyDescent="0.35">
      <c r="A138" s="17" t="s">
        <v>2</v>
      </c>
      <c r="B138" s="17">
        <v>1</v>
      </c>
    </row>
    <row r="139" spans="1:7" s="17" customFormat="1" x14ac:dyDescent="0.35">
      <c r="A139" s="17" t="s">
        <v>5</v>
      </c>
      <c r="B139" s="17" t="s">
        <v>51</v>
      </c>
    </row>
    <row r="140" spans="1:7" s="17" customFormat="1" x14ac:dyDescent="0.35">
      <c r="A140" s="17" t="s">
        <v>7</v>
      </c>
      <c r="B140" s="17" t="s">
        <v>8</v>
      </c>
    </row>
    <row r="141" spans="1:7" s="17" customFormat="1" x14ac:dyDescent="0.35">
      <c r="A141" s="1" t="s">
        <v>9</v>
      </c>
    </row>
    <row r="142" spans="1:7" s="17" customFormat="1" x14ac:dyDescent="0.35">
      <c r="A142" s="1" t="s">
        <v>10</v>
      </c>
      <c r="B142" s="1" t="s">
        <v>11</v>
      </c>
      <c r="C142" s="1" t="s">
        <v>7</v>
      </c>
      <c r="D142" s="1" t="s">
        <v>16</v>
      </c>
      <c r="E142" s="1" t="s">
        <v>1</v>
      </c>
      <c r="F142" s="1" t="s">
        <v>6</v>
      </c>
      <c r="G142" s="1" t="s">
        <v>5</v>
      </c>
    </row>
    <row r="143" spans="1:7" s="17" customFormat="1" x14ac:dyDescent="0.35">
      <c r="A143" s="17" t="str">
        <f>B135</f>
        <v>battery production, Li-ion, NMC622</v>
      </c>
      <c r="B143" s="17">
        <v>1</v>
      </c>
      <c r="C143" s="17" t="s">
        <v>8</v>
      </c>
      <c r="D143" s="3" t="str">
        <f>$B$1</f>
        <v>energy_storage_analysis</v>
      </c>
      <c r="E143" s="17" t="s">
        <v>34</v>
      </c>
      <c r="F143" s="17" t="s">
        <v>13</v>
      </c>
      <c r="G143" s="17" t="str">
        <f>B139</f>
        <v>battery, Li-ion, NMC622</v>
      </c>
    </row>
    <row r="144" spans="1:7" s="17" customFormat="1" x14ac:dyDescent="0.35">
      <c r="A144" s="17" t="s">
        <v>72</v>
      </c>
      <c r="B144" s="17">
        <v>0.13653000000000001</v>
      </c>
      <c r="C144" s="17" t="s">
        <v>8</v>
      </c>
      <c r="D144" s="17" t="s">
        <v>108</v>
      </c>
      <c r="E144" s="17" t="s">
        <v>34</v>
      </c>
      <c r="F144" s="17" t="s">
        <v>14</v>
      </c>
      <c r="G144" s="17" t="s">
        <v>73</v>
      </c>
    </row>
    <row r="145" spans="1:7" s="17" customFormat="1" x14ac:dyDescent="0.35">
      <c r="A145" s="17" t="s">
        <v>69</v>
      </c>
      <c r="B145" s="17">
        <v>0.72591000000000006</v>
      </c>
      <c r="C145" s="17" t="s">
        <v>8</v>
      </c>
      <c r="D145" s="3" t="str">
        <f>$B$1</f>
        <v>energy_storage_analysis</v>
      </c>
      <c r="E145" s="17" t="s">
        <v>34</v>
      </c>
      <c r="F145" s="17" t="s">
        <v>14</v>
      </c>
      <c r="G145" s="17" t="s">
        <v>64</v>
      </c>
    </row>
    <row r="146" spans="1:7" s="17" customFormat="1" x14ac:dyDescent="0.35">
      <c r="A146" s="17" t="s">
        <v>74</v>
      </c>
      <c r="B146" s="17">
        <v>2.4240000000000001E-2</v>
      </c>
      <c r="C146" s="17" t="s">
        <v>8</v>
      </c>
      <c r="D146" s="17" t="s">
        <v>108</v>
      </c>
      <c r="E146" s="17" t="s">
        <v>34</v>
      </c>
      <c r="F146" s="17" t="s">
        <v>14</v>
      </c>
      <c r="G146" s="17" t="s">
        <v>75</v>
      </c>
    </row>
    <row r="147" spans="1:7" s="17" customFormat="1" x14ac:dyDescent="0.35">
      <c r="A147" s="17" t="s">
        <v>76</v>
      </c>
      <c r="B147" s="17">
        <v>5.4899999999999997E-2</v>
      </c>
      <c r="C147" s="17" t="s">
        <v>8</v>
      </c>
      <c r="D147" s="17" t="s">
        <v>108</v>
      </c>
      <c r="E147" s="17" t="s">
        <v>34</v>
      </c>
      <c r="F147" s="17" t="s">
        <v>14</v>
      </c>
      <c r="G147" s="17" t="s">
        <v>77</v>
      </c>
    </row>
    <row r="148" spans="1:7" s="17" customFormat="1" x14ac:dyDescent="0.35">
      <c r="A148" s="17" t="s">
        <v>78</v>
      </c>
      <c r="B148" s="17">
        <v>5.5000000000000003E-4</v>
      </c>
      <c r="C148" s="17" t="s">
        <v>8</v>
      </c>
      <c r="D148" s="17" t="s">
        <v>108</v>
      </c>
      <c r="E148" s="17" t="s">
        <v>34</v>
      </c>
      <c r="F148" s="17" t="s">
        <v>14</v>
      </c>
      <c r="G148" s="17" t="s">
        <v>79</v>
      </c>
    </row>
    <row r="149" spans="1:7" s="17" customFormat="1" x14ac:dyDescent="0.35">
      <c r="A149" s="17" t="s">
        <v>80</v>
      </c>
      <c r="B149" s="17">
        <v>2.7999999999999998E-4</v>
      </c>
      <c r="C149" s="17" t="s">
        <v>61</v>
      </c>
      <c r="D149" s="17" t="s">
        <v>108</v>
      </c>
      <c r="E149" s="17" t="s">
        <v>81</v>
      </c>
      <c r="F149" s="17" t="s">
        <v>14</v>
      </c>
      <c r="G149" s="17" t="s">
        <v>82</v>
      </c>
    </row>
    <row r="150" spans="1:7" s="17" customFormat="1" x14ac:dyDescent="0.35">
      <c r="A150" s="17" t="s">
        <v>83</v>
      </c>
      <c r="B150" s="17">
        <v>4.3E-3</v>
      </c>
      <c r="C150" s="17" t="s">
        <v>8</v>
      </c>
      <c r="D150" s="17" t="s">
        <v>108</v>
      </c>
      <c r="E150" s="17" t="s">
        <v>34</v>
      </c>
      <c r="F150" s="17" t="s">
        <v>14</v>
      </c>
      <c r="G150" s="17" t="s">
        <v>84</v>
      </c>
    </row>
    <row r="151" spans="1:7" s="17" customFormat="1" x14ac:dyDescent="0.35">
      <c r="A151" s="17" t="s">
        <v>85</v>
      </c>
      <c r="B151" s="17">
        <v>2.1510000000000001E-2</v>
      </c>
      <c r="C151" s="17" t="s">
        <v>8</v>
      </c>
      <c r="D151" s="17" t="s">
        <v>108</v>
      </c>
      <c r="E151" s="17" t="s">
        <v>34</v>
      </c>
      <c r="F151" s="17" t="s">
        <v>14</v>
      </c>
      <c r="G151" s="17" t="s">
        <v>86</v>
      </c>
    </row>
    <row r="152" spans="1:7" s="17" customFormat="1" x14ac:dyDescent="0.35">
      <c r="A152" s="17" t="s">
        <v>87</v>
      </c>
      <c r="B152" s="18">
        <v>1.8000000000000001E-4</v>
      </c>
      <c r="C152" s="17" t="s">
        <v>8</v>
      </c>
      <c r="D152" s="17" t="s">
        <v>108</v>
      </c>
      <c r="E152" s="17" t="s">
        <v>34</v>
      </c>
      <c r="F152" s="17" t="s">
        <v>14</v>
      </c>
      <c r="G152" s="17" t="s">
        <v>88</v>
      </c>
    </row>
    <row r="153" spans="1:7" s="17" customFormat="1" x14ac:dyDescent="0.35">
      <c r="A153" s="17" t="s">
        <v>89</v>
      </c>
      <c r="B153" s="17">
        <v>0.135314883</v>
      </c>
      <c r="C153" s="17" t="s">
        <v>8</v>
      </c>
      <c r="D153" s="17" t="s">
        <v>108</v>
      </c>
      <c r="E153" s="17" t="s">
        <v>34</v>
      </c>
      <c r="F153" s="17" t="s">
        <v>14</v>
      </c>
      <c r="G153" s="17" t="s">
        <v>90</v>
      </c>
    </row>
    <row r="154" spans="1:7" s="17" customFormat="1" x14ac:dyDescent="0.35">
      <c r="A154" s="17" t="s">
        <v>91</v>
      </c>
      <c r="B154" s="17">
        <v>4.1900000000000001E-3</v>
      </c>
      <c r="C154" s="17" t="s">
        <v>8</v>
      </c>
      <c r="D154" s="17" t="s">
        <v>108</v>
      </c>
      <c r="E154" s="17" t="s">
        <v>34</v>
      </c>
      <c r="F154" s="17" t="s">
        <v>14</v>
      </c>
      <c r="G154" s="17" t="s">
        <v>92</v>
      </c>
    </row>
    <row r="155" spans="1:7" s="17" customFormat="1" x14ac:dyDescent="0.35">
      <c r="A155" s="17" t="s">
        <v>93</v>
      </c>
      <c r="B155" s="18">
        <v>1.4141414141414099E-9</v>
      </c>
      <c r="C155" s="17" t="s">
        <v>7</v>
      </c>
      <c r="D155" s="17" t="s">
        <v>108</v>
      </c>
      <c r="E155" s="17" t="s">
        <v>34</v>
      </c>
      <c r="F155" s="17" t="s">
        <v>14</v>
      </c>
      <c r="G155" s="17" t="s">
        <v>94</v>
      </c>
    </row>
    <row r="156" spans="1:7" s="17" customFormat="1" x14ac:dyDescent="0.35">
      <c r="A156" s="17" t="s">
        <v>95</v>
      </c>
      <c r="B156" s="17">
        <v>4.1900000000000001E-3</v>
      </c>
      <c r="C156" s="17" t="s">
        <v>8</v>
      </c>
      <c r="D156" s="17" t="s">
        <v>108</v>
      </c>
      <c r="E156" s="17" t="s">
        <v>34</v>
      </c>
      <c r="F156" s="17" t="s">
        <v>14</v>
      </c>
      <c r="G156" s="17" t="s">
        <v>96</v>
      </c>
    </row>
    <row r="157" spans="1:7" s="17" customFormat="1" x14ac:dyDescent="0.35">
      <c r="A157" s="17" t="s">
        <v>97</v>
      </c>
      <c r="B157" s="17">
        <v>6.1799999999999997E-3</v>
      </c>
      <c r="C157" s="17" t="s">
        <v>8</v>
      </c>
      <c r="D157" s="17" t="s">
        <v>108</v>
      </c>
      <c r="E157" s="17" t="s">
        <v>34</v>
      </c>
      <c r="F157" s="17" t="s">
        <v>14</v>
      </c>
      <c r="G157" s="17" t="s">
        <v>98</v>
      </c>
    </row>
    <row r="158" spans="1:7" s="17" customFormat="1" x14ac:dyDescent="0.35">
      <c r="A158" s="17" t="s">
        <v>99</v>
      </c>
      <c r="B158" s="17">
        <v>1.2151169999999999E-3</v>
      </c>
      <c r="C158" s="17" t="s">
        <v>8</v>
      </c>
      <c r="D158" s="17" t="s">
        <v>108</v>
      </c>
      <c r="E158" s="17" t="s">
        <v>34</v>
      </c>
      <c r="F158" s="17" t="s">
        <v>14</v>
      </c>
      <c r="G158" s="17" t="s">
        <v>100</v>
      </c>
    </row>
    <row r="159" spans="1:7" s="17" customFormat="1" x14ac:dyDescent="0.35">
      <c r="A159" s="17" t="s">
        <v>101</v>
      </c>
      <c r="B159" s="17">
        <v>5.5000000000000003E-4</v>
      </c>
      <c r="C159" s="17" t="s">
        <v>8</v>
      </c>
      <c r="D159" s="17" t="s">
        <v>108</v>
      </c>
      <c r="E159" s="17" t="s">
        <v>34</v>
      </c>
      <c r="F159" s="17" t="s">
        <v>14</v>
      </c>
      <c r="G159" s="17" t="s">
        <v>102</v>
      </c>
    </row>
    <row r="160" spans="1:7" s="17" customFormat="1" x14ac:dyDescent="0.35">
      <c r="A160" s="17" t="s">
        <v>103</v>
      </c>
      <c r="B160" s="17">
        <v>6.1799999999999997E-3</v>
      </c>
      <c r="C160" s="17" t="s">
        <v>8</v>
      </c>
      <c r="D160" s="17" t="s">
        <v>108</v>
      </c>
      <c r="E160" s="17" t="s">
        <v>34</v>
      </c>
      <c r="F160" s="17" t="s">
        <v>14</v>
      </c>
      <c r="G160" s="17" t="s">
        <v>104</v>
      </c>
    </row>
    <row r="161" spans="1:17" s="17" customFormat="1" x14ac:dyDescent="0.35">
      <c r="A161" s="17" t="s">
        <v>105</v>
      </c>
      <c r="B161" s="17">
        <v>2.1510000000000001E-2</v>
      </c>
      <c r="C161" s="17" t="s">
        <v>8</v>
      </c>
      <c r="D161" s="17" t="s">
        <v>108</v>
      </c>
      <c r="E161" s="17" t="s">
        <v>106</v>
      </c>
      <c r="F161" s="17" t="s">
        <v>14</v>
      </c>
      <c r="G161" s="17" t="s">
        <v>107</v>
      </c>
    </row>
    <row r="162" spans="1:17" s="19" customFormat="1" x14ac:dyDescent="0.35">
      <c r="A162" s="17"/>
      <c r="B162" s="17"/>
      <c r="C162" s="17"/>
      <c r="D162" s="17"/>
      <c r="E162" s="17"/>
      <c r="F162" s="17"/>
      <c r="G162" s="17"/>
      <c r="H162" s="17"/>
      <c r="J162" s="20"/>
      <c r="K162" s="20"/>
      <c r="L162" s="20"/>
      <c r="M162" s="20"/>
      <c r="N162" s="20"/>
      <c r="O162" s="20"/>
      <c r="P162" s="20"/>
      <c r="Q162" s="20"/>
    </row>
    <row r="163" spans="1:17" s="19" customFormat="1" x14ac:dyDescent="0.35">
      <c r="A163" s="1" t="s">
        <v>0</v>
      </c>
      <c r="B163" s="1" t="str">
        <f>A53</f>
        <v>market for used Li-ion battery</v>
      </c>
      <c r="C163" s="17"/>
      <c r="D163" s="17"/>
      <c r="E163" s="17"/>
      <c r="F163" s="17"/>
      <c r="G163" s="17"/>
      <c r="H163" s="17"/>
      <c r="J163" s="20"/>
      <c r="K163" s="20"/>
      <c r="L163" s="20"/>
      <c r="M163" s="20"/>
      <c r="N163" s="20"/>
      <c r="O163" s="20"/>
      <c r="P163" s="20"/>
      <c r="Q163" s="20"/>
    </row>
    <row r="164" spans="1:17" s="19" customFormat="1" x14ac:dyDescent="0.35">
      <c r="A164" s="17" t="s">
        <v>3</v>
      </c>
      <c r="B164" s="17"/>
      <c r="C164" s="17"/>
      <c r="D164" s="17"/>
      <c r="E164" s="17"/>
      <c r="F164" s="17"/>
      <c r="G164" s="17"/>
      <c r="H164" s="17"/>
      <c r="J164" s="20"/>
      <c r="K164" s="20"/>
      <c r="L164" s="20"/>
      <c r="M164" s="20"/>
      <c r="N164" s="20"/>
      <c r="O164" s="20"/>
      <c r="P164" s="20"/>
      <c r="Q164" s="20"/>
    </row>
    <row r="165" spans="1:17" s="19" customFormat="1" x14ac:dyDescent="0.35">
      <c r="A165" s="17" t="s">
        <v>1</v>
      </c>
      <c r="B165" s="17" t="s">
        <v>34</v>
      </c>
      <c r="C165" s="17"/>
      <c r="D165" s="17"/>
      <c r="E165" s="17"/>
      <c r="F165" s="17"/>
      <c r="G165" s="17"/>
      <c r="H165" s="17"/>
      <c r="J165" s="20"/>
      <c r="K165" s="20"/>
      <c r="L165" s="20"/>
      <c r="M165" s="20"/>
      <c r="N165" s="20"/>
      <c r="O165" s="20"/>
      <c r="P165" s="20"/>
      <c r="Q165" s="20"/>
    </row>
    <row r="166" spans="1:17" s="19" customFormat="1" x14ac:dyDescent="0.35">
      <c r="A166" s="17" t="s">
        <v>2</v>
      </c>
      <c r="B166" s="17">
        <v>1</v>
      </c>
      <c r="C166" s="17"/>
      <c r="D166" s="17"/>
      <c r="E166" s="17"/>
      <c r="F166" s="17"/>
      <c r="G166" s="17"/>
      <c r="H166" s="17"/>
      <c r="J166" s="20"/>
      <c r="K166" s="20"/>
      <c r="L166" s="20"/>
      <c r="M166" s="20"/>
      <c r="N166" s="20"/>
      <c r="O166" s="20"/>
      <c r="P166" s="20"/>
      <c r="Q166" s="20"/>
    </row>
    <row r="167" spans="1:17" s="19" customFormat="1" x14ac:dyDescent="0.35">
      <c r="A167" s="17" t="s">
        <v>5</v>
      </c>
      <c r="B167" s="17" t="str">
        <f>H53</f>
        <v>used Li-ion battery</v>
      </c>
      <c r="C167" s="17"/>
      <c r="D167" s="17"/>
      <c r="E167" s="17"/>
      <c r="F167" s="17"/>
      <c r="G167" s="17"/>
      <c r="H167" s="17"/>
      <c r="J167" s="20"/>
      <c r="K167" s="20"/>
      <c r="L167" s="20"/>
      <c r="M167" s="20"/>
      <c r="N167" s="20"/>
      <c r="O167" s="20"/>
      <c r="P167" s="20"/>
      <c r="Q167" s="20"/>
    </row>
    <row r="168" spans="1:17" s="19" customFormat="1" x14ac:dyDescent="0.35">
      <c r="A168" s="17" t="s">
        <v>7</v>
      </c>
      <c r="B168" s="17" t="s">
        <v>8</v>
      </c>
      <c r="C168" s="17"/>
      <c r="D168" s="17"/>
      <c r="E168" s="17"/>
      <c r="F168" s="17"/>
      <c r="G168" s="17"/>
      <c r="H168" s="17"/>
      <c r="J168" s="20"/>
      <c r="K168" s="20"/>
      <c r="L168" s="20"/>
      <c r="M168" s="20"/>
      <c r="N168" s="20"/>
      <c r="O168" s="20"/>
      <c r="P168" s="20"/>
      <c r="Q168" s="20"/>
    </row>
    <row r="169" spans="1:17" s="19" customFormat="1" x14ac:dyDescent="0.35">
      <c r="A169" s="1" t="s">
        <v>9</v>
      </c>
      <c r="B169" s="17"/>
      <c r="C169" s="17"/>
      <c r="D169" s="17"/>
      <c r="E169" s="17"/>
      <c r="F169" s="17"/>
      <c r="G169" s="17"/>
      <c r="H169" s="17"/>
      <c r="J169" s="20"/>
      <c r="K169" s="20"/>
      <c r="L169" s="20"/>
      <c r="M169" s="20"/>
      <c r="N169" s="20"/>
      <c r="O169" s="20"/>
      <c r="P169" s="20"/>
      <c r="Q169" s="20"/>
    </row>
    <row r="170" spans="1:17" s="19" customFormat="1" x14ac:dyDescent="0.35">
      <c r="A170" s="1" t="s">
        <v>10</v>
      </c>
      <c r="B170" s="1" t="s">
        <v>11</v>
      </c>
      <c r="C170" s="1" t="s">
        <v>7</v>
      </c>
      <c r="D170" s="1" t="s">
        <v>16</v>
      </c>
      <c r="E170" s="1" t="s">
        <v>1</v>
      </c>
      <c r="F170" s="1" t="s">
        <v>6</v>
      </c>
      <c r="G170" s="1" t="s">
        <v>5</v>
      </c>
      <c r="H170" s="17"/>
      <c r="J170" s="20"/>
      <c r="K170" s="20"/>
      <c r="L170" s="20"/>
      <c r="M170" s="20"/>
      <c r="N170" s="20"/>
      <c r="O170" s="20"/>
      <c r="P170" s="20"/>
      <c r="Q170" s="20"/>
    </row>
    <row r="171" spans="1:17" s="19" customFormat="1" x14ac:dyDescent="0.35">
      <c r="A171" s="17" t="str">
        <f>B163</f>
        <v>market for used Li-ion battery</v>
      </c>
      <c r="B171" s="17">
        <v>1</v>
      </c>
      <c r="C171" s="17" t="s">
        <v>8</v>
      </c>
      <c r="D171" s="3" t="str">
        <f>$B$1</f>
        <v>energy_storage_analysis</v>
      </c>
      <c r="E171" s="17" t="s">
        <v>34</v>
      </c>
      <c r="F171" s="17" t="s">
        <v>13</v>
      </c>
      <c r="G171" s="17" t="str">
        <f>B167</f>
        <v>used Li-ion battery</v>
      </c>
      <c r="H171" s="17"/>
      <c r="J171" s="20"/>
      <c r="K171" s="20"/>
      <c r="L171" s="20"/>
      <c r="M171" s="20"/>
      <c r="N171" s="20"/>
      <c r="O171" s="20"/>
      <c r="P171" s="20"/>
      <c r="Q171" s="20"/>
    </row>
    <row r="172" spans="1:17" s="19" customFormat="1" x14ac:dyDescent="0.35">
      <c r="A172" s="17" t="s">
        <v>109</v>
      </c>
      <c r="B172" s="17">
        <v>-0.5</v>
      </c>
      <c r="C172" s="17" t="s">
        <v>8</v>
      </c>
      <c r="D172" s="17" t="s">
        <v>108</v>
      </c>
      <c r="E172" s="17" t="s">
        <v>34</v>
      </c>
      <c r="F172" s="17" t="s">
        <v>14</v>
      </c>
      <c r="G172" s="17" t="s">
        <v>37</v>
      </c>
      <c r="H172" s="17"/>
      <c r="J172" s="20"/>
      <c r="K172" s="20"/>
      <c r="L172" s="20"/>
      <c r="M172" s="20"/>
      <c r="N172" s="20"/>
      <c r="O172" s="20"/>
      <c r="P172" s="20"/>
      <c r="Q172" s="20"/>
    </row>
    <row r="173" spans="1:17" s="19" customFormat="1" x14ac:dyDescent="0.35">
      <c r="A173" s="17" t="s">
        <v>110</v>
      </c>
      <c r="B173" s="17">
        <v>-0.5</v>
      </c>
      <c r="C173" s="17" t="s">
        <v>8</v>
      </c>
      <c r="D173" s="17" t="s">
        <v>108</v>
      </c>
      <c r="E173" s="17" t="s">
        <v>34</v>
      </c>
      <c r="F173" s="17" t="s">
        <v>14</v>
      </c>
      <c r="G173" s="17" t="s">
        <v>37</v>
      </c>
      <c r="H173" s="17"/>
      <c r="J173" s="20"/>
      <c r="K173" s="20"/>
      <c r="L173" s="20"/>
      <c r="M173" s="20"/>
      <c r="N173" s="20"/>
      <c r="O173" s="20"/>
      <c r="P173" s="20"/>
      <c r="Q173" s="20"/>
    </row>
    <row r="174" spans="1:17" s="19" customFormat="1" x14ac:dyDescent="0.35">
      <c r="A174" s="17" t="s">
        <v>36</v>
      </c>
      <c r="B174" s="17">
        <v>0.21149999999999999</v>
      </c>
      <c r="C174" s="17" t="s">
        <v>31</v>
      </c>
      <c r="D174" s="17" t="s">
        <v>108</v>
      </c>
      <c r="E174" s="17" t="s">
        <v>34</v>
      </c>
      <c r="F174" s="17" t="s">
        <v>14</v>
      </c>
      <c r="G174" s="17" t="s">
        <v>35</v>
      </c>
      <c r="H174" s="17"/>
      <c r="J174" s="20"/>
      <c r="K174" s="20"/>
      <c r="L174" s="20"/>
      <c r="M174" s="20"/>
      <c r="N174" s="20"/>
      <c r="O174" s="20"/>
      <c r="P174" s="20"/>
      <c r="Q174" s="20"/>
    </row>
    <row r="175" spans="1:17" s="19" customFormat="1" x14ac:dyDescent="0.35">
      <c r="A175" s="17" t="s">
        <v>41</v>
      </c>
      <c r="B175" s="17">
        <v>0.19320000000000001</v>
      </c>
      <c r="C175" s="17" t="s">
        <v>31</v>
      </c>
      <c r="D175" s="17" t="s">
        <v>108</v>
      </c>
      <c r="E175" s="17" t="s">
        <v>34</v>
      </c>
      <c r="F175" s="17" t="s">
        <v>14</v>
      </c>
      <c r="G175" s="17" t="s">
        <v>40</v>
      </c>
      <c r="H175" s="17"/>
      <c r="J175" s="20"/>
      <c r="K175" s="20"/>
      <c r="L175" s="20"/>
      <c r="M175" s="20"/>
      <c r="N175" s="20"/>
      <c r="O175" s="20"/>
      <c r="P175" s="20"/>
      <c r="Q175" s="20"/>
    </row>
    <row r="176" spans="1:17" s="19" customFormat="1" x14ac:dyDescent="0.35">
      <c r="A176" s="17" t="s">
        <v>33</v>
      </c>
      <c r="B176" s="17">
        <v>0.112</v>
      </c>
      <c r="C176" s="17" t="s">
        <v>31</v>
      </c>
      <c r="D176" s="17" t="s">
        <v>108</v>
      </c>
      <c r="E176" s="17" t="s">
        <v>34</v>
      </c>
      <c r="F176" s="17" t="s">
        <v>14</v>
      </c>
      <c r="G176" s="17" t="s">
        <v>32</v>
      </c>
      <c r="H176" s="17"/>
      <c r="J176" s="20"/>
      <c r="K176" s="20"/>
      <c r="L176" s="20"/>
      <c r="M176" s="20"/>
      <c r="N176" s="20"/>
      <c r="O176" s="20"/>
      <c r="P176" s="20"/>
      <c r="Q176" s="20"/>
    </row>
    <row r="177" spans="1:17" s="19" customFormat="1" x14ac:dyDescent="0.35">
      <c r="A177" s="17" t="s">
        <v>39</v>
      </c>
      <c r="B177" s="17">
        <v>1.9900000000000001E-2</v>
      </c>
      <c r="C177" s="17" t="s">
        <v>31</v>
      </c>
      <c r="D177" s="17" t="s">
        <v>108</v>
      </c>
      <c r="E177" s="17" t="s">
        <v>34</v>
      </c>
      <c r="F177" s="17" t="s">
        <v>14</v>
      </c>
      <c r="G177" s="17" t="s">
        <v>38</v>
      </c>
      <c r="H177" s="17"/>
      <c r="J177" s="20"/>
      <c r="K177" s="20"/>
      <c r="L177" s="20"/>
      <c r="M177" s="20"/>
      <c r="N177" s="20"/>
      <c r="O177" s="20"/>
      <c r="P177" s="20"/>
      <c r="Q177" s="20"/>
    </row>
    <row r="178" spans="1:17" s="19" customFormat="1" x14ac:dyDescent="0.35">
      <c r="A178" s="17"/>
      <c r="B178" s="17"/>
      <c r="C178" s="17"/>
      <c r="D178" s="17"/>
      <c r="E178" s="17"/>
      <c r="F178" s="17"/>
      <c r="G178" s="17"/>
      <c r="H178" s="17"/>
      <c r="J178" s="20"/>
      <c r="K178" s="20"/>
      <c r="L178" s="20"/>
      <c r="M178" s="20"/>
      <c r="N178" s="20"/>
      <c r="O178" s="20"/>
      <c r="P178" s="20"/>
      <c r="Q178" s="20"/>
    </row>
    <row r="179" spans="1:17" s="17" customFormat="1" x14ac:dyDescent="0.35">
      <c r="A179" s="1" t="s">
        <v>0</v>
      </c>
      <c r="B179" s="1" t="s">
        <v>69</v>
      </c>
    </row>
    <row r="180" spans="1:17" s="17" customFormat="1" x14ac:dyDescent="0.35">
      <c r="A180" s="17" t="s">
        <v>3</v>
      </c>
      <c r="B180" s="17" t="s">
        <v>63</v>
      </c>
    </row>
    <row r="181" spans="1:17" s="17" customFormat="1" x14ac:dyDescent="0.35">
      <c r="A181" s="17" t="s">
        <v>1</v>
      </c>
      <c r="B181" s="17" t="s">
        <v>34</v>
      </c>
    </row>
    <row r="182" spans="1:17" s="17" customFormat="1" x14ac:dyDescent="0.35">
      <c r="A182" s="17" t="s">
        <v>2</v>
      </c>
      <c r="B182" s="17">
        <v>1</v>
      </c>
    </row>
    <row r="183" spans="1:17" s="17" customFormat="1" x14ac:dyDescent="0.35">
      <c r="A183" s="17" t="s">
        <v>5</v>
      </c>
      <c r="B183" s="17" t="s">
        <v>64</v>
      </c>
    </row>
    <row r="184" spans="1:17" s="17" customFormat="1" x14ac:dyDescent="0.35">
      <c r="A184" s="17" t="s">
        <v>7</v>
      </c>
      <c r="B184" s="17" t="s">
        <v>8</v>
      </c>
    </row>
    <row r="185" spans="1:17" s="17" customFormat="1" x14ac:dyDescent="0.35">
      <c r="A185" s="17" t="s">
        <v>4</v>
      </c>
      <c r="B185" s="17" t="s">
        <v>111</v>
      </c>
    </row>
    <row r="186" spans="1:17" s="17" customFormat="1" x14ac:dyDescent="0.35">
      <c r="A186" s="1" t="s">
        <v>9</v>
      </c>
    </row>
    <row r="187" spans="1:17" s="17" customFormat="1" x14ac:dyDescent="0.35">
      <c r="A187" s="1" t="s">
        <v>10</v>
      </c>
      <c r="B187" s="1" t="s">
        <v>11</v>
      </c>
      <c r="C187" s="1" t="s">
        <v>7</v>
      </c>
      <c r="D187" s="1" t="s">
        <v>16</v>
      </c>
      <c r="E187" s="1" t="s">
        <v>1</v>
      </c>
      <c r="F187" s="1" t="s">
        <v>6</v>
      </c>
      <c r="G187" s="1" t="s">
        <v>5</v>
      </c>
    </row>
    <row r="188" spans="1:17" s="17" customFormat="1" x14ac:dyDescent="0.35">
      <c r="A188" s="17" t="s">
        <v>69</v>
      </c>
      <c r="B188" s="17">
        <v>1</v>
      </c>
      <c r="C188" s="17" t="s">
        <v>8</v>
      </c>
      <c r="D188" s="3" t="str">
        <f>$B$1</f>
        <v>energy_storage_analysis</v>
      </c>
      <c r="E188" s="17" t="s">
        <v>34</v>
      </c>
      <c r="F188" s="17" t="s">
        <v>13</v>
      </c>
      <c r="G188" s="17" t="s">
        <v>64</v>
      </c>
    </row>
    <row r="189" spans="1:17" s="17" customFormat="1" x14ac:dyDescent="0.35">
      <c r="A189" s="17" t="s">
        <v>112</v>
      </c>
      <c r="B189" s="21">
        <v>12.51</v>
      </c>
      <c r="C189" s="17" t="s">
        <v>113</v>
      </c>
      <c r="D189" s="17" t="s">
        <v>108</v>
      </c>
      <c r="E189" s="17" t="s">
        <v>106</v>
      </c>
      <c r="F189" s="17" t="s">
        <v>14</v>
      </c>
      <c r="G189" s="17" t="s">
        <v>114</v>
      </c>
    </row>
    <row r="190" spans="1:17" s="17" customFormat="1" x14ac:dyDescent="0.35">
      <c r="A190" s="17" t="s">
        <v>80</v>
      </c>
      <c r="B190" s="21">
        <v>1.1875</v>
      </c>
      <c r="C190" s="17" t="s">
        <v>61</v>
      </c>
      <c r="D190" s="17" t="s">
        <v>108</v>
      </c>
      <c r="E190" s="17" t="s">
        <v>34</v>
      </c>
      <c r="F190" s="17" t="s">
        <v>14</v>
      </c>
      <c r="G190" s="17" t="s">
        <v>82</v>
      </c>
    </row>
    <row r="191" spans="1:17" s="17" customFormat="1" x14ac:dyDescent="0.35">
      <c r="A191" s="17" t="s">
        <v>130</v>
      </c>
      <c r="B191" s="21">
        <v>0.41</v>
      </c>
      <c r="C191" s="17" t="s">
        <v>8</v>
      </c>
      <c r="D191" s="17" t="s">
        <v>108</v>
      </c>
      <c r="E191" s="17" t="s">
        <v>34</v>
      </c>
      <c r="F191" s="17" t="s">
        <v>14</v>
      </c>
      <c r="G191" s="17" t="s">
        <v>115</v>
      </c>
    </row>
    <row r="192" spans="1:17" s="17" customFormat="1" x14ac:dyDescent="0.35">
      <c r="A192" s="17" t="s">
        <v>116</v>
      </c>
      <c r="B192" s="21">
        <v>0.2</v>
      </c>
      <c r="C192" s="17" t="s">
        <v>8</v>
      </c>
      <c r="D192" s="17" t="s">
        <v>108</v>
      </c>
      <c r="E192" s="17" t="s">
        <v>106</v>
      </c>
      <c r="F192" s="17" t="s">
        <v>14</v>
      </c>
      <c r="G192" s="2" t="s">
        <v>117</v>
      </c>
    </row>
    <row r="193" spans="1:17" s="17" customFormat="1" x14ac:dyDescent="0.35">
      <c r="A193" s="17" t="s">
        <v>118</v>
      </c>
      <c r="B193" s="21">
        <v>0.14599999999999999</v>
      </c>
      <c r="C193" s="17" t="s">
        <v>8</v>
      </c>
      <c r="D193" s="17" t="s">
        <v>108</v>
      </c>
      <c r="E193" s="17" t="s">
        <v>34</v>
      </c>
      <c r="F193" s="17" t="s">
        <v>14</v>
      </c>
      <c r="G193" s="17" t="s">
        <v>118</v>
      </c>
    </row>
    <row r="194" spans="1:17" s="17" customFormat="1" x14ac:dyDescent="0.35">
      <c r="A194" s="17" t="s">
        <v>119</v>
      </c>
      <c r="B194" s="21">
        <v>0.12</v>
      </c>
      <c r="C194" s="17" t="s">
        <v>8</v>
      </c>
      <c r="D194" s="17" t="s">
        <v>108</v>
      </c>
      <c r="E194" s="17" t="s">
        <v>34</v>
      </c>
      <c r="F194" s="17" t="s">
        <v>14</v>
      </c>
      <c r="G194" s="17" t="s">
        <v>119</v>
      </c>
    </row>
    <row r="195" spans="1:17" s="17" customFormat="1" x14ac:dyDescent="0.35">
      <c r="A195" s="17" t="s">
        <v>101</v>
      </c>
      <c r="B195" s="21">
        <v>3.3500000000000002E-2</v>
      </c>
      <c r="C195" s="17" t="s">
        <v>8</v>
      </c>
      <c r="D195" s="17" t="s">
        <v>108</v>
      </c>
      <c r="E195" s="17" t="s">
        <v>34</v>
      </c>
      <c r="F195" s="17" t="s">
        <v>14</v>
      </c>
      <c r="G195" s="17" t="s">
        <v>102</v>
      </c>
    </row>
    <row r="196" spans="1:17" s="17" customFormat="1" x14ac:dyDescent="0.35">
      <c r="A196" s="17" t="s">
        <v>78</v>
      </c>
      <c r="B196" s="21">
        <v>3.3500000000000002E-2</v>
      </c>
      <c r="C196" s="17" t="s">
        <v>8</v>
      </c>
      <c r="D196" s="17" t="s">
        <v>108</v>
      </c>
      <c r="E196" s="17" t="s">
        <v>34</v>
      </c>
      <c r="F196" s="17" t="s">
        <v>14</v>
      </c>
      <c r="G196" s="17" t="s">
        <v>79</v>
      </c>
    </row>
    <row r="197" spans="1:17" s="17" customFormat="1" x14ac:dyDescent="0.35">
      <c r="A197" s="17" t="s">
        <v>120</v>
      </c>
      <c r="B197" s="21">
        <v>0.03</v>
      </c>
      <c r="C197" s="17" t="s">
        <v>8</v>
      </c>
      <c r="D197" s="17" t="s">
        <v>108</v>
      </c>
      <c r="E197" s="17" t="s">
        <v>34</v>
      </c>
      <c r="F197" s="17" t="s">
        <v>14</v>
      </c>
      <c r="G197" s="17" t="s">
        <v>120</v>
      </c>
    </row>
    <row r="198" spans="1:17" s="17" customFormat="1" x14ac:dyDescent="0.35">
      <c r="A198" s="17" t="s">
        <v>72</v>
      </c>
      <c r="B198" s="21">
        <v>2.8299999999999999E-2</v>
      </c>
      <c r="C198" s="17" t="s">
        <v>8</v>
      </c>
      <c r="D198" s="17" t="s">
        <v>108</v>
      </c>
      <c r="E198" s="17" t="s">
        <v>34</v>
      </c>
      <c r="F198" s="17" t="s">
        <v>14</v>
      </c>
      <c r="G198" s="17" t="s">
        <v>73</v>
      </c>
    </row>
    <row r="199" spans="1:17" s="17" customFormat="1" x14ac:dyDescent="0.35">
      <c r="A199" s="17" t="s">
        <v>99</v>
      </c>
      <c r="B199" s="21">
        <v>2.8299999999999999E-2</v>
      </c>
      <c r="C199" s="17" t="s">
        <v>8</v>
      </c>
      <c r="D199" s="17" t="s">
        <v>108</v>
      </c>
      <c r="E199" s="17" t="s">
        <v>34</v>
      </c>
      <c r="F199" s="17" t="s">
        <v>14</v>
      </c>
      <c r="G199" s="17" t="s">
        <v>100</v>
      </c>
    </row>
    <row r="200" spans="1:17" s="17" customFormat="1" x14ac:dyDescent="0.35">
      <c r="A200" s="17" t="s">
        <v>121</v>
      </c>
      <c r="B200" s="21">
        <v>0.02</v>
      </c>
      <c r="C200" s="17" t="s">
        <v>8</v>
      </c>
      <c r="D200" s="17" t="s">
        <v>108</v>
      </c>
      <c r="E200" s="17" t="s">
        <v>34</v>
      </c>
      <c r="F200" s="17" t="s">
        <v>14</v>
      </c>
      <c r="G200" s="17" t="s">
        <v>121</v>
      </c>
    </row>
    <row r="201" spans="1:17" s="17" customFormat="1" x14ac:dyDescent="0.35">
      <c r="A201" s="17" t="s">
        <v>122</v>
      </c>
      <c r="B201" s="21">
        <v>4.1000000000000003E-3</v>
      </c>
      <c r="C201" s="17" t="s">
        <v>8</v>
      </c>
      <c r="D201" s="17" t="s">
        <v>108</v>
      </c>
      <c r="E201" s="17" t="s">
        <v>34</v>
      </c>
      <c r="F201" s="17" t="s">
        <v>14</v>
      </c>
      <c r="G201" s="17" t="s">
        <v>123</v>
      </c>
    </row>
    <row r="202" spans="1:17" s="17" customFormat="1" x14ac:dyDescent="0.35">
      <c r="A202" s="17" t="s">
        <v>124</v>
      </c>
      <c r="B202" s="21">
        <v>2.8E-3</v>
      </c>
      <c r="C202" s="17" t="s">
        <v>8</v>
      </c>
      <c r="D202" s="17" t="s">
        <v>108</v>
      </c>
      <c r="E202" s="17" t="s">
        <v>34</v>
      </c>
      <c r="F202" s="17" t="s">
        <v>14</v>
      </c>
      <c r="G202" s="17" t="s">
        <v>125</v>
      </c>
    </row>
    <row r="203" spans="1:17" s="17" customFormat="1" x14ac:dyDescent="0.35">
      <c r="A203" s="17" t="s">
        <v>126</v>
      </c>
      <c r="B203" s="21">
        <v>1.2999999999999999E-3</v>
      </c>
      <c r="C203" s="17" t="s">
        <v>8</v>
      </c>
      <c r="D203" s="17" t="s">
        <v>108</v>
      </c>
      <c r="E203" s="17" t="s">
        <v>34</v>
      </c>
      <c r="F203" s="17" t="s">
        <v>14</v>
      </c>
      <c r="G203" s="17" t="s">
        <v>127</v>
      </c>
    </row>
    <row r="204" spans="1:17" s="17" customFormat="1" x14ac:dyDescent="0.35">
      <c r="A204" s="17" t="s">
        <v>128</v>
      </c>
      <c r="B204" s="18">
        <v>4.0000000000000001E-10</v>
      </c>
      <c r="C204" s="17" t="s">
        <v>7</v>
      </c>
      <c r="D204" s="17" t="s">
        <v>108</v>
      </c>
      <c r="E204" s="17" t="s">
        <v>34</v>
      </c>
      <c r="F204" s="17" t="s">
        <v>14</v>
      </c>
      <c r="G204" s="17" t="s">
        <v>129</v>
      </c>
    </row>
    <row r="205" spans="1:17" s="19" customFormat="1" x14ac:dyDescent="0.35">
      <c r="A205" s="17"/>
      <c r="B205" s="17"/>
      <c r="C205" s="17"/>
      <c r="D205" s="17"/>
      <c r="E205" s="17"/>
      <c r="F205" s="17"/>
      <c r="G205" s="17"/>
      <c r="H205" s="17"/>
      <c r="J205" s="20"/>
      <c r="K205" s="20"/>
      <c r="L205" s="20"/>
      <c r="M205" s="20"/>
      <c r="N205" s="20"/>
      <c r="O205" s="20"/>
      <c r="P205" s="20"/>
      <c r="Q20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2024-11-15T09:34:01Z</dcterms:modified>
</cp:coreProperties>
</file>