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/>
  <xr:revisionPtr revIDLastSave="66" documentId="13_ncr:1_{BF35E196-3FC6-4F17-B7D2-C31CFEFA6FA9}" xr6:coauthVersionLast="47" xr6:coauthVersionMax="47" xr10:uidLastSave="{269D2BA6-997C-4163-ABCC-251F70C7D15A}"/>
  <bookViews>
    <workbookView xWindow="-110" yWindow="-110" windowWidth="19420" windowHeight="10420" xr2:uid="{00000000-000D-0000-FFFF-FFFF00000000}"/>
  </bookViews>
  <sheets>
    <sheet name="Process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2" l="1"/>
  <c r="E82" i="2"/>
  <c r="E81" i="2"/>
  <c r="E66" i="2"/>
  <c r="E65" i="2"/>
  <c r="E64" i="2"/>
  <c r="E51" i="2"/>
  <c r="E38" i="2"/>
  <c r="E27" i="2"/>
  <c r="E26" i="2"/>
  <c r="E25" i="2"/>
  <c r="E14" i="2"/>
  <c r="E13" i="2"/>
  <c r="E12" i="2"/>
  <c r="A51" i="2" l="1"/>
  <c r="H82" i="2"/>
  <c r="J82" i="2"/>
  <c r="A82" i="2"/>
  <c r="H14" i="2"/>
  <c r="H13" i="2"/>
  <c r="H27" i="2"/>
  <c r="H26" i="2"/>
  <c r="B20" i="2"/>
  <c r="H25" i="2" s="1"/>
  <c r="A26" i="2"/>
  <c r="A13" i="2"/>
  <c r="B52" i="2"/>
  <c r="B53" i="2"/>
  <c r="A25" i="2"/>
  <c r="B40" i="2"/>
  <c r="B39" i="2"/>
  <c r="H38" i="2"/>
  <c r="C38" i="2"/>
  <c r="A38" i="2"/>
  <c r="A65" i="2"/>
  <c r="H64" i="2"/>
  <c r="H65" i="2" s="1"/>
  <c r="D64" i="2"/>
  <c r="A64" i="2"/>
  <c r="B77" i="2"/>
  <c r="H12" i="2"/>
  <c r="A12" i="2"/>
  <c r="A66" i="2"/>
  <c r="H51" i="2"/>
  <c r="B98" i="2"/>
  <c r="F93" i="2"/>
  <c r="B97" i="2"/>
  <c r="A97" i="2"/>
  <c r="H97" i="2" l="1"/>
  <c r="H81" i="2"/>
  <c r="A81" i="2"/>
</calcChain>
</file>

<file path=xl/sharedStrings.xml><?xml version="1.0" encoding="utf-8"?>
<sst xmlns="http://schemas.openxmlformats.org/spreadsheetml/2006/main" count="341" uniqueCount="63">
  <si>
    <t>Activity</t>
  </si>
  <si>
    <t>location</t>
  </si>
  <si>
    <t>production amount</t>
  </si>
  <si>
    <t>comment</t>
  </si>
  <si>
    <t>source</t>
  </si>
  <si>
    <t>reference product</t>
  </si>
  <si>
    <t>type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</si>
  <si>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</si>
  <si>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</si>
  <si>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</si>
  <si>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</si>
  <si>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</si>
  <si>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</si>
  <si>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</si>
  <si>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</si>
  <si>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economic outflow</t>
  </si>
  <si>
    <t>database</t>
  </si>
  <si>
    <t>economic inflow</t>
  </si>
  <si>
    <t>formula</t>
  </si>
  <si>
    <t>uncertainty type</t>
  </si>
  <si>
    <t>loc</t>
  </si>
  <si>
    <t>scale</t>
  </si>
  <si>
    <t>shape</t>
  </si>
  <si>
    <t>minimum</t>
  </si>
  <si>
    <t>maximum</t>
  </si>
  <si>
    <t>comment formula</t>
  </si>
  <si>
    <t>Parameters</t>
  </si>
  <si>
    <t>kWh</t>
  </si>
  <si>
    <t>electricity storage capacity</t>
  </si>
  <si>
    <t>energy_storage</t>
  </si>
  <si>
    <t>market for storage capacity, EV battery, with 2nd life</t>
  </si>
  <si>
    <t>super_db_12-11-2024</t>
  </si>
  <si>
    <t>ton kilometer</t>
  </si>
  <si>
    <t>transport, freight train</t>
  </si>
  <si>
    <t>market group for transport, freight train</t>
  </si>
  <si>
    <t>GLO</t>
  </si>
  <si>
    <t>transport, freight, sea, container ship</t>
  </si>
  <si>
    <t>market for transport, freight, sea, container ship</t>
  </si>
  <si>
    <t>used Li-ion battery</t>
  </si>
  <si>
    <t>transport, freight, inland waterways, barge</t>
  </si>
  <si>
    <t>market group for transport, freight, inland waterways, barge</t>
  </si>
  <si>
    <t>transport, freight, lorry, unspecified</t>
  </si>
  <si>
    <t>market group for transport, freight, lorry, unspecified</t>
  </si>
  <si>
    <t>remanufactured battery</t>
  </si>
  <si>
    <t>market for electricity, low voltage</t>
  </si>
  <si>
    <t>remanufacturing_electricity</t>
  </si>
  <si>
    <t>electricity, low voltage</t>
  </si>
  <si>
    <t>market for storage capacity, EV battery, without 2nd life</t>
  </si>
  <si>
    <t>Scenario 1: Baseline (without 2nd life)</t>
  </si>
  <si>
    <t>energy_to_stationary</t>
  </si>
  <si>
    <t>market for battery, Li-ion, NMC622</t>
  </si>
  <si>
    <t>market for used Li-ion battery</t>
  </si>
  <si>
    <t>battery, Li-ion, NMC622</t>
  </si>
  <si>
    <t>market for storage capacity, stationary, from 2nd life</t>
  </si>
  <si>
    <t>market for storage capacity, stationary, primary</t>
  </si>
  <si>
    <t>Scenario 2: Design (with 2nd life)</t>
  </si>
  <si>
    <t>30% of the delivered energy by the original battery</t>
  </si>
  <si>
    <t>Energy per kWh of capacity</t>
  </si>
  <si>
    <t>1kWh delivered</t>
  </si>
  <si>
    <t>energy_storage_analysis</t>
  </si>
  <si>
    <t>DE</t>
  </si>
  <si>
    <t>remanufacturing of EV battery</t>
  </si>
  <si>
    <t>kilowatt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</si>
</sst>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/>
    <xf numFmtId="0" fontId="1" fillId="0" borderId="0" xfId="1"/>
    <xf numFmtId="11" fontId="1" fillId="0" borderId="0" xfId="1" applyNumberFormat="1"/>
    <xf numFmtId="0" fontId="1" fillId="2" borderId="0" xfId="1" applyFill="1"/>
    <xf numFmtId="0" fontId="2" fillId="3" borderId="0" xfId="1" applyFont="1" applyFill="1"/>
    <xf numFmtId="0" fontId="1" fillId="3" borderId="0" xfId="1" applyFill="1"/>
    <xf numFmtId="0" fontId="1" fillId="3" borderId="0" xfId="1" applyFill="1" applyAlignment="1">
      <alignment wrapText="1"/>
    </xf>
    <xf numFmtId="0" fontId="2" fillId="4" borderId="0" xfId="1" applyFont="1" applyFill="1"/>
    <xf numFmtId="0" fontId="2" fillId="3" borderId="0" xfId="1" applyFont="1" applyFill="1" applyAlignment="1">
      <alignment wrapText="1"/>
    </xf>
    <xf numFmtId="0" fontId="1" fillId="4" borderId="0" xfId="1" applyFill="1"/>
    <xf numFmtId="0" fontId="1" fillId="4" borderId="0" xfId="1" quotePrefix="1" applyFill="1"/>
    <xf numFmtId="0" fontId="1" fillId="4" borderId="0" xfId="1" applyFill="1" applyAlignment="1">
      <alignment horizontal="right"/>
    </xf>
    <xf numFmtId="0" fontId="1" fillId="4" borderId="0" xfId="1" applyFill="1" applyAlignment="1">
      <alignment wrapText="1"/>
    </xf>
    <xf numFmtId="0" fontId="1" fillId="4" borderId="0" xfId="1" quotePrefix="1" applyFill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3"/>
  <sheetViews>
    <sheetView showGridLines="0" tabSelected="1" topLeftCell="A60" zoomScale="70" zoomScaleNormal="70" workbookViewId="0">
      <selection activeCell="B82" sqref="B82"/>
    </sheetView>
  </sheetViews>
  <sheetFormatPr baseColWidth="10" defaultColWidth="12.54296875" defaultRowHeight="15.5" x14ac:dyDescent="0.35"/>
  <cols>
    <col min="1" max="1" width="57" style="2" bestFit="1" customWidth="1"/>
    <col min="2" max="2" width="53.7265625" style="2" bestFit="1" customWidth="1"/>
    <col min="3" max="3" width="8.36328125" style="2" bestFit="1" customWidth="1"/>
    <col min="4" max="4" width="26.7265625" style="2" bestFit="1" customWidth="1"/>
    <col min="5" max="5" width="23.453125" style="2" bestFit="1" customWidth="1"/>
    <col min="6" max="6" width="10.6328125" style="2" bestFit="1" customWidth="1"/>
    <col min="7" max="7" width="13.453125" style="2" bestFit="1" customWidth="1"/>
    <col min="8" max="8" width="40.453125" style="2" bestFit="1" customWidth="1"/>
    <col min="9" max="9" width="17.453125" style="2" bestFit="1" customWidth="1"/>
    <col min="10" max="10" width="26.453125" style="1" bestFit="1" customWidth="1"/>
    <col min="11" max="11" width="16.453125" style="1" bestFit="1" customWidth="1"/>
    <col min="12" max="12" width="3.7265625" style="1" bestFit="1" customWidth="1"/>
    <col min="13" max="13" width="5.6328125" style="1" bestFit="1" customWidth="1"/>
    <col min="14" max="14" width="6.54296875" style="1" bestFit="1" customWidth="1"/>
    <col min="15" max="15" width="10" style="1" bestFit="1" customWidth="1"/>
    <col min="16" max="16" width="10.36328125" style="1" bestFit="1" customWidth="1"/>
    <col min="17" max="17" width="12.54296875" style="1"/>
    <col min="18" max="16384" width="12.54296875" style="2"/>
  </cols>
  <sheetData>
    <row r="1" spans="1:16" x14ac:dyDescent="0.35">
      <c r="A1" s="4" t="s">
        <v>16</v>
      </c>
      <c r="B1" s="4" t="s">
        <v>59</v>
      </c>
    </row>
    <row r="3" spans="1:16" x14ac:dyDescent="0.35">
      <c r="A3" s="8" t="s">
        <v>0</v>
      </c>
      <c r="B3" s="8" t="s">
        <v>48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35">
      <c r="A4" s="10" t="s">
        <v>1</v>
      </c>
      <c r="B4" s="10" t="s">
        <v>35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35">
      <c r="A5" s="10" t="s">
        <v>2</v>
      </c>
      <c r="B5" s="10">
        <v>1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 x14ac:dyDescent="0.35">
      <c r="A6" s="10" t="s"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35">
      <c r="A7" s="10" t="s">
        <v>5</v>
      </c>
      <c r="B7" s="8" t="s">
        <v>58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x14ac:dyDescent="0.35">
      <c r="A8" s="10" t="s">
        <v>7</v>
      </c>
      <c r="B8" s="10" t="s">
        <v>62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x14ac:dyDescent="0.35">
      <c r="A9" s="10"/>
      <c r="B9" s="13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 x14ac:dyDescent="0.35">
      <c r="A10" s="8" t="s">
        <v>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 x14ac:dyDescent="0.35">
      <c r="A11" s="8" t="s">
        <v>10</v>
      </c>
      <c r="B11" s="8" t="s">
        <v>11</v>
      </c>
      <c r="C11" s="8" t="s">
        <v>1</v>
      </c>
      <c r="D11" s="8" t="s">
        <v>7</v>
      </c>
      <c r="E11" s="8" t="s">
        <v>16</v>
      </c>
      <c r="F11" s="8" t="s">
        <v>12</v>
      </c>
      <c r="G11" s="8" t="s">
        <v>6</v>
      </c>
      <c r="H11" s="8" t="s">
        <v>5</v>
      </c>
      <c r="I11" s="8" t="s">
        <v>3</v>
      </c>
      <c r="J11" s="8" t="s">
        <v>18</v>
      </c>
      <c r="K11" s="8" t="s">
        <v>19</v>
      </c>
      <c r="L11" s="8" t="s">
        <v>20</v>
      </c>
      <c r="M11" s="8" t="s">
        <v>21</v>
      </c>
      <c r="N11" s="8" t="s">
        <v>22</v>
      </c>
      <c r="O11" s="8" t="s">
        <v>23</v>
      </c>
      <c r="P11" s="8" t="s">
        <v>24</v>
      </c>
    </row>
    <row r="12" spans="1:16" x14ac:dyDescent="0.35">
      <c r="A12" s="10" t="str">
        <f>B3</f>
        <v>Scenario 1: Baseline (without 2nd life)</v>
      </c>
      <c r="B12" s="10">
        <v>1</v>
      </c>
      <c r="C12" s="10" t="s">
        <v>35</v>
      </c>
      <c r="D12" s="10" t="s">
        <v>62</v>
      </c>
      <c r="E12" s="4" t="str">
        <f>$B$1</f>
        <v>energy_storage_analysis</v>
      </c>
      <c r="F12" s="10"/>
      <c r="G12" s="10" t="s">
        <v>13</v>
      </c>
      <c r="H12" s="10" t="str">
        <f>B7</f>
        <v>1kWh delivered</v>
      </c>
      <c r="I12" s="10" t="s">
        <v>15</v>
      </c>
      <c r="J12" s="10"/>
      <c r="K12" s="10"/>
      <c r="L12" s="10"/>
      <c r="M12" s="10"/>
      <c r="N12" s="10"/>
      <c r="O12" s="10"/>
      <c r="P12" s="10"/>
    </row>
    <row r="13" spans="1:16" x14ac:dyDescent="0.35">
      <c r="A13" s="10" t="str">
        <f>B29</f>
        <v>market for storage capacity, stationary, primary</v>
      </c>
      <c r="B13" s="10">
        <v>0.2</v>
      </c>
      <c r="C13" s="10" t="s">
        <v>35</v>
      </c>
      <c r="D13" s="10" t="s">
        <v>62</v>
      </c>
      <c r="E13" s="4" t="str">
        <f>$B$1</f>
        <v>energy_storage_analysis</v>
      </c>
      <c r="F13" s="10"/>
      <c r="G13" s="10" t="s">
        <v>14</v>
      </c>
      <c r="H13" s="10" t="str">
        <f>$B$33</f>
        <v>electricity storage capacity</v>
      </c>
      <c r="I13" s="10" t="s">
        <v>17</v>
      </c>
      <c r="J13" s="10"/>
      <c r="K13" s="10"/>
      <c r="L13" s="10"/>
      <c r="M13" s="10"/>
      <c r="N13" s="10"/>
      <c r="O13" s="10"/>
      <c r="P13" s="10"/>
    </row>
    <row r="14" spans="1:16" x14ac:dyDescent="0.35">
      <c r="A14" s="10" t="s">
        <v>47</v>
      </c>
      <c r="B14" s="10">
        <v>0.8</v>
      </c>
      <c r="C14" s="10" t="s">
        <v>35</v>
      </c>
      <c r="D14" s="10" t="s">
        <v>62</v>
      </c>
      <c r="E14" s="4" t="str">
        <f>$B$1</f>
        <v>energy_storage_analysis</v>
      </c>
      <c r="F14" s="10"/>
      <c r="G14" s="10" t="s">
        <v>14</v>
      </c>
      <c r="H14" s="10" t="str">
        <f>$B$33</f>
        <v>electricity storage capacity</v>
      </c>
      <c r="I14" s="10" t="s">
        <v>17</v>
      </c>
      <c r="J14" s="10"/>
      <c r="K14" s="10"/>
      <c r="L14" s="10"/>
      <c r="M14" s="10"/>
      <c r="N14" s="10"/>
      <c r="O14" s="10"/>
      <c r="P14" s="10"/>
    </row>
    <row r="16" spans="1:16" x14ac:dyDescent="0.35">
      <c r="A16" s="8" t="s">
        <v>0</v>
      </c>
      <c r="B16" s="8" t="s">
        <v>55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35">
      <c r="A17" s="10" t="s">
        <v>1</v>
      </c>
      <c r="B17" s="10" t="s">
        <v>35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35">
      <c r="A18" s="10" t="s">
        <v>2</v>
      </c>
      <c r="B18" s="10">
        <v>1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5">
      <c r="A19" s="10" t="s">
        <v>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35">
      <c r="A20" s="10" t="s">
        <v>5</v>
      </c>
      <c r="B20" s="8" t="str">
        <f>B7</f>
        <v>1kWh delivered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5">
      <c r="A21" s="10" t="s">
        <v>7</v>
      </c>
      <c r="B21" s="10" t="s">
        <v>62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35">
      <c r="A22" s="10"/>
      <c r="B22" s="13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35">
      <c r="A23" s="8" t="s">
        <v>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35">
      <c r="A24" s="8" t="s">
        <v>10</v>
      </c>
      <c r="B24" s="8" t="s">
        <v>11</v>
      </c>
      <c r="C24" s="8" t="s">
        <v>1</v>
      </c>
      <c r="D24" s="8" t="s">
        <v>7</v>
      </c>
      <c r="E24" s="8" t="s">
        <v>16</v>
      </c>
      <c r="F24" s="8" t="s">
        <v>12</v>
      </c>
      <c r="G24" s="8" t="s">
        <v>6</v>
      </c>
      <c r="H24" s="8" t="s">
        <v>5</v>
      </c>
      <c r="I24" s="8" t="s">
        <v>3</v>
      </c>
      <c r="J24" s="8" t="s">
        <v>18</v>
      </c>
      <c r="K24" s="8" t="s">
        <v>19</v>
      </c>
      <c r="L24" s="8" t="s">
        <v>20</v>
      </c>
      <c r="M24" s="8" t="s">
        <v>21</v>
      </c>
      <c r="N24" s="8" t="s">
        <v>22</v>
      </c>
      <c r="O24" s="8" t="s">
        <v>23</v>
      </c>
      <c r="P24" s="8" t="s">
        <v>24</v>
      </c>
    </row>
    <row r="25" spans="1:16" x14ac:dyDescent="0.35">
      <c r="A25" s="10" t="str">
        <f>B16</f>
        <v>Scenario 2: Design (with 2nd life)</v>
      </c>
      <c r="B25" s="10">
        <v>1</v>
      </c>
      <c r="C25" s="10" t="s">
        <v>35</v>
      </c>
      <c r="D25" s="10" t="s">
        <v>62</v>
      </c>
      <c r="E25" s="4" t="str">
        <f>$B$1</f>
        <v>energy_storage_analysis</v>
      </c>
      <c r="F25" s="10"/>
      <c r="G25" s="10" t="s">
        <v>13</v>
      </c>
      <c r="H25" s="10" t="str">
        <f>B20</f>
        <v>1kWh delivered</v>
      </c>
      <c r="I25" s="10" t="s">
        <v>15</v>
      </c>
      <c r="J25" s="10"/>
      <c r="K25" s="10"/>
      <c r="L25" s="10"/>
      <c r="M25" s="10"/>
      <c r="N25" s="10"/>
      <c r="O25" s="10"/>
      <c r="P25" s="10"/>
    </row>
    <row r="26" spans="1:16" x14ac:dyDescent="0.35">
      <c r="A26" s="10" t="str">
        <f>B55</f>
        <v>market for storage capacity, stationary, from 2nd life</v>
      </c>
      <c r="B26" s="10">
        <v>0.2</v>
      </c>
      <c r="C26" s="10" t="s">
        <v>35</v>
      </c>
      <c r="D26" s="10" t="s">
        <v>62</v>
      </c>
      <c r="E26" s="4" t="str">
        <f>$B$1</f>
        <v>energy_storage_analysis</v>
      </c>
      <c r="F26" s="10"/>
      <c r="G26" s="10" t="s">
        <v>14</v>
      </c>
      <c r="H26" s="10" t="str">
        <f>$B$33</f>
        <v>electricity storage capacity</v>
      </c>
      <c r="I26" s="10" t="s">
        <v>17</v>
      </c>
      <c r="J26" s="10"/>
      <c r="K26" s="10"/>
      <c r="L26" s="10"/>
      <c r="M26" s="10"/>
      <c r="N26" s="10"/>
      <c r="O26" s="10"/>
      <c r="P26" s="10"/>
    </row>
    <row r="27" spans="1:16" x14ac:dyDescent="0.35">
      <c r="A27" s="10" t="s">
        <v>30</v>
      </c>
      <c r="B27" s="10">
        <v>0.8</v>
      </c>
      <c r="C27" s="10" t="s">
        <v>35</v>
      </c>
      <c r="D27" s="10" t="s">
        <v>62</v>
      </c>
      <c r="E27" s="4" t="str">
        <f>$B$1</f>
        <v>energy_storage_analysis</v>
      </c>
      <c r="F27" s="10"/>
      <c r="G27" s="10" t="s">
        <v>14</v>
      </c>
      <c r="H27" s="10" t="str">
        <f>$B$33</f>
        <v>electricity storage capacity</v>
      </c>
      <c r="I27" s="10" t="s">
        <v>17</v>
      </c>
      <c r="J27" s="10"/>
      <c r="K27" s="10"/>
      <c r="L27" s="10"/>
      <c r="M27" s="10"/>
      <c r="N27" s="10"/>
      <c r="O27" s="10"/>
      <c r="P27" s="10"/>
    </row>
    <row r="29" spans="1:16" x14ac:dyDescent="0.35">
      <c r="A29" s="5" t="s">
        <v>0</v>
      </c>
      <c r="B29" s="5" t="s">
        <v>54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35">
      <c r="A30" s="6" t="s">
        <v>1</v>
      </c>
      <c r="B30" s="6" t="s">
        <v>35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35">
      <c r="A31" s="6" t="s">
        <v>2</v>
      </c>
      <c r="B31" s="6">
        <v>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35">
      <c r="A32" s="6" t="s">
        <v>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35">
      <c r="A33" s="6" t="s">
        <v>5</v>
      </c>
      <c r="B33" s="5" t="s">
        <v>28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35">
      <c r="A34" s="6" t="s">
        <v>7</v>
      </c>
      <c r="B34" s="6" t="s">
        <v>62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35">
      <c r="A35" s="6"/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35">
      <c r="A36" s="5" t="s">
        <v>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35">
      <c r="A37" s="5" t="s">
        <v>10</v>
      </c>
      <c r="B37" s="5" t="s">
        <v>11</v>
      </c>
      <c r="C37" s="5" t="s">
        <v>1</v>
      </c>
      <c r="D37" s="5" t="s">
        <v>7</v>
      </c>
      <c r="E37" s="5" t="s">
        <v>16</v>
      </c>
      <c r="F37" s="5" t="s">
        <v>12</v>
      </c>
      <c r="G37" s="5" t="s">
        <v>6</v>
      </c>
      <c r="H37" s="5" t="s">
        <v>5</v>
      </c>
      <c r="I37" s="5" t="s">
        <v>3</v>
      </c>
      <c r="J37" s="5" t="s">
        <v>18</v>
      </c>
      <c r="K37" s="5" t="s">
        <v>19</v>
      </c>
      <c r="L37" s="5" t="s">
        <v>20</v>
      </c>
      <c r="M37" s="5" t="s">
        <v>21</v>
      </c>
      <c r="N37" s="5" t="s">
        <v>22</v>
      </c>
      <c r="O37" s="5" t="s">
        <v>23</v>
      </c>
      <c r="P37" s="5" t="s">
        <v>24</v>
      </c>
    </row>
    <row r="38" spans="1:16" x14ac:dyDescent="0.35">
      <c r="A38" s="6" t="str">
        <f>B29</f>
        <v>market for storage capacity, stationary, primary</v>
      </c>
      <c r="B38" s="6">
        <v>1</v>
      </c>
      <c r="C38" s="6" t="str">
        <f>B30</f>
        <v>GLO</v>
      </c>
      <c r="D38" s="6" t="s">
        <v>62</v>
      </c>
      <c r="E38" s="4" t="str">
        <f>$B$1</f>
        <v>energy_storage_analysis</v>
      </c>
      <c r="F38" s="6"/>
      <c r="G38" s="6" t="s">
        <v>13</v>
      </c>
      <c r="H38" s="6" t="str">
        <f>B33</f>
        <v>electricity storage capacity</v>
      </c>
      <c r="I38" s="6" t="s">
        <v>15</v>
      </c>
      <c r="J38" s="6"/>
      <c r="K38" s="6"/>
      <c r="L38" s="6"/>
      <c r="M38" s="6"/>
      <c r="N38" s="6"/>
      <c r="O38" s="6"/>
      <c r="P38" s="6"/>
    </row>
    <row r="39" spans="1:16" x14ac:dyDescent="0.35">
      <c r="A39" s="6" t="s">
        <v>50</v>
      </c>
      <c r="B39" s="6">
        <f>5.70776255707762</f>
        <v>5.7077625570776203</v>
      </c>
      <c r="C39" s="6" t="s">
        <v>35</v>
      </c>
      <c r="D39" s="6" t="s">
        <v>8</v>
      </c>
      <c r="E39" s="6" t="s">
        <v>31</v>
      </c>
      <c r="F39" s="6"/>
      <c r="G39" s="6" t="s">
        <v>14</v>
      </c>
      <c r="H39" s="6" t="s">
        <v>52</v>
      </c>
      <c r="I39" s="6" t="s">
        <v>17</v>
      </c>
      <c r="J39" s="6"/>
      <c r="K39" s="6"/>
      <c r="L39" s="6"/>
      <c r="M39" s="6"/>
      <c r="N39" s="6"/>
      <c r="O39" s="6"/>
      <c r="P39" s="6"/>
    </row>
    <row r="40" spans="1:16" x14ac:dyDescent="0.35">
      <c r="A40" s="6" t="s">
        <v>51</v>
      </c>
      <c r="B40" s="6">
        <f>-5.70776255707762</f>
        <v>-5.7077625570776203</v>
      </c>
      <c r="C40" s="6" t="s">
        <v>35</v>
      </c>
      <c r="D40" s="6" t="s">
        <v>8</v>
      </c>
      <c r="E40" s="6" t="s">
        <v>31</v>
      </c>
      <c r="F40" s="6"/>
      <c r="G40" s="6" t="s">
        <v>14</v>
      </c>
      <c r="H40" s="6" t="s">
        <v>38</v>
      </c>
      <c r="I40" s="6" t="s">
        <v>17</v>
      </c>
      <c r="J40" s="6"/>
      <c r="K40" s="6"/>
      <c r="L40" s="6"/>
      <c r="M40" s="6"/>
      <c r="N40" s="6"/>
      <c r="O40" s="6"/>
      <c r="P40" s="6"/>
    </row>
    <row r="41" spans="1:16" x14ac:dyDescent="0.35">
      <c r="B41" s="3"/>
    </row>
    <row r="42" spans="1:16" x14ac:dyDescent="0.35">
      <c r="A42" s="5" t="s">
        <v>0</v>
      </c>
      <c r="B42" s="5" t="s">
        <v>47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35">
      <c r="A43" s="6" t="s">
        <v>1</v>
      </c>
      <c r="B43" s="6" t="s">
        <v>35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35">
      <c r="A44" s="6" t="s">
        <v>2</v>
      </c>
      <c r="B44" s="6">
        <v>1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35">
      <c r="A45" s="6" t="s">
        <v>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35">
      <c r="A46" s="6" t="s">
        <v>5</v>
      </c>
      <c r="B46" s="5" t="s">
        <v>28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35">
      <c r="A47" s="6" t="s">
        <v>7</v>
      </c>
      <c r="B47" s="6" t="s">
        <v>62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35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35">
      <c r="A49" s="5" t="s">
        <v>9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35">
      <c r="A50" s="5" t="s">
        <v>10</v>
      </c>
      <c r="B50" s="5" t="s">
        <v>11</v>
      </c>
      <c r="C50" s="5" t="s">
        <v>1</v>
      </c>
      <c r="D50" s="5" t="s">
        <v>7</v>
      </c>
      <c r="E50" s="5" t="s">
        <v>16</v>
      </c>
      <c r="F50" s="5" t="s">
        <v>12</v>
      </c>
      <c r="G50" s="5" t="s">
        <v>6</v>
      </c>
      <c r="H50" s="5" t="s">
        <v>5</v>
      </c>
      <c r="I50" s="5" t="s">
        <v>3</v>
      </c>
      <c r="J50" s="5" t="s">
        <v>18</v>
      </c>
      <c r="K50" s="5" t="s">
        <v>19</v>
      </c>
      <c r="L50" s="5" t="s">
        <v>20</v>
      </c>
      <c r="M50" s="5" t="s">
        <v>21</v>
      </c>
      <c r="N50" s="5" t="s">
        <v>22</v>
      </c>
      <c r="O50" s="5" t="s">
        <v>23</v>
      </c>
      <c r="P50" s="5" t="s">
        <v>24</v>
      </c>
    </row>
    <row r="51" spans="1:16" x14ac:dyDescent="0.35">
      <c r="A51" s="6" t="str">
        <f>B42</f>
        <v>market for storage capacity, EV battery, without 2nd life</v>
      </c>
      <c r="B51" s="6">
        <v>1</v>
      </c>
      <c r="C51" s="6" t="s">
        <v>35</v>
      </c>
      <c r="D51" s="6" t="s">
        <v>62</v>
      </c>
      <c r="E51" s="4" t="str">
        <f>$B$1</f>
        <v>energy_storage_analysis</v>
      </c>
      <c r="F51" s="6"/>
      <c r="G51" s="6" t="s">
        <v>13</v>
      </c>
      <c r="H51" s="6" t="str">
        <f>B46</f>
        <v>electricity storage capacity</v>
      </c>
      <c r="I51" s="6" t="s">
        <v>15</v>
      </c>
      <c r="J51" s="6"/>
      <c r="K51" s="6"/>
      <c r="L51" s="6"/>
      <c r="M51" s="6"/>
      <c r="N51" s="6"/>
      <c r="O51" s="6"/>
      <c r="P51" s="6"/>
    </row>
    <row r="52" spans="1:16" x14ac:dyDescent="0.35">
      <c r="A52" s="6" t="s">
        <v>50</v>
      </c>
      <c r="B52" s="6">
        <f>5.70776255707762</f>
        <v>5.7077625570776203</v>
      </c>
      <c r="C52" s="6" t="s">
        <v>35</v>
      </c>
      <c r="D52" s="6" t="s">
        <v>8</v>
      </c>
      <c r="E52" s="6" t="s">
        <v>31</v>
      </c>
      <c r="F52" s="6"/>
      <c r="G52" s="6" t="s">
        <v>14</v>
      </c>
      <c r="H52" s="6" t="s">
        <v>52</v>
      </c>
      <c r="I52" s="6" t="s">
        <v>17</v>
      </c>
      <c r="J52" s="6"/>
      <c r="K52" s="6"/>
      <c r="L52" s="6"/>
      <c r="M52" s="6"/>
      <c r="N52" s="6"/>
      <c r="O52" s="6"/>
      <c r="P52" s="6"/>
    </row>
    <row r="53" spans="1:16" x14ac:dyDescent="0.35">
      <c r="A53" s="6" t="s">
        <v>51</v>
      </c>
      <c r="B53" s="6">
        <f>-5.70776255707762</f>
        <v>-5.7077625570776203</v>
      </c>
      <c r="C53" s="6" t="s">
        <v>35</v>
      </c>
      <c r="D53" s="6" t="s">
        <v>8</v>
      </c>
      <c r="E53" s="6" t="s">
        <v>31</v>
      </c>
      <c r="F53" s="6"/>
      <c r="G53" s="6" t="s">
        <v>14</v>
      </c>
      <c r="H53" s="6" t="s">
        <v>38</v>
      </c>
      <c r="I53" s="6" t="s">
        <v>17</v>
      </c>
      <c r="J53" s="6"/>
      <c r="K53" s="6"/>
      <c r="L53" s="6"/>
      <c r="M53" s="6"/>
      <c r="N53" s="6"/>
      <c r="O53" s="6"/>
      <c r="P53" s="6"/>
    </row>
    <row r="55" spans="1:16" x14ac:dyDescent="0.35">
      <c r="A55" s="5" t="s">
        <v>0</v>
      </c>
      <c r="B55" s="5" t="s">
        <v>53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35">
      <c r="A56" s="6" t="s">
        <v>1</v>
      </c>
      <c r="B56" s="6" t="s">
        <v>35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35">
      <c r="A57" s="6" t="s">
        <v>2</v>
      </c>
      <c r="B57" s="6">
        <v>1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35">
      <c r="A58" s="6" t="s">
        <v>4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35">
      <c r="A59" s="6" t="s">
        <v>5</v>
      </c>
      <c r="B59" s="5" t="s">
        <v>28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35">
      <c r="A60" s="6" t="s">
        <v>7</v>
      </c>
      <c r="B60" s="6" t="s">
        <v>62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35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35">
      <c r="A62" s="5" t="s">
        <v>9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35">
      <c r="A63" s="5" t="s">
        <v>10</v>
      </c>
      <c r="B63" s="5" t="s">
        <v>11</v>
      </c>
      <c r="C63" s="5" t="s">
        <v>1</v>
      </c>
      <c r="D63" s="5" t="s">
        <v>7</v>
      </c>
      <c r="E63" s="5" t="s">
        <v>16</v>
      </c>
      <c r="F63" s="5" t="s">
        <v>12</v>
      </c>
      <c r="G63" s="5" t="s">
        <v>6</v>
      </c>
      <c r="H63" s="5" t="s">
        <v>5</v>
      </c>
      <c r="I63" s="5" t="s">
        <v>3</v>
      </c>
      <c r="J63" s="5" t="s">
        <v>18</v>
      </c>
      <c r="K63" s="5" t="s">
        <v>19</v>
      </c>
      <c r="L63" s="5" t="s">
        <v>20</v>
      </c>
      <c r="M63" s="5" t="s">
        <v>21</v>
      </c>
      <c r="N63" s="5" t="s">
        <v>22</v>
      </c>
      <c r="O63" s="5" t="s">
        <v>23</v>
      </c>
      <c r="P63" s="5" t="s">
        <v>24</v>
      </c>
    </row>
    <row r="64" spans="1:16" x14ac:dyDescent="0.35">
      <c r="A64" s="6" t="str">
        <f>B55</f>
        <v>market for storage capacity, stationary, from 2nd life</v>
      </c>
      <c r="B64" s="6">
        <v>1</v>
      </c>
      <c r="C64" s="6" t="s">
        <v>35</v>
      </c>
      <c r="D64" s="6" t="str">
        <f>B60</f>
        <v>kilowatt hour</v>
      </c>
      <c r="E64" s="4" t="str">
        <f>$B$1</f>
        <v>energy_storage_analysis</v>
      </c>
      <c r="F64" s="6"/>
      <c r="G64" s="6" t="s">
        <v>13</v>
      </c>
      <c r="H64" s="6" t="str">
        <f>B59</f>
        <v>electricity storage capacity</v>
      </c>
      <c r="I64" s="6" t="s">
        <v>15</v>
      </c>
      <c r="J64" s="6"/>
      <c r="K64" s="6"/>
      <c r="L64" s="6"/>
      <c r="M64" s="6"/>
      <c r="N64" s="6"/>
      <c r="O64" s="6"/>
      <c r="P64" s="6"/>
    </row>
    <row r="65" spans="1:16" x14ac:dyDescent="0.35">
      <c r="A65" s="6" t="str">
        <f>B68</f>
        <v>market for storage capacity, EV battery, with 2nd life</v>
      </c>
      <c r="B65" s="6">
        <v>1</v>
      </c>
      <c r="C65" s="6" t="s">
        <v>35</v>
      </c>
      <c r="D65" s="6" t="s">
        <v>62</v>
      </c>
      <c r="E65" s="4" t="str">
        <f>$B$1</f>
        <v>energy_storage_analysis</v>
      </c>
      <c r="F65" s="6"/>
      <c r="G65" s="6" t="s">
        <v>14</v>
      </c>
      <c r="H65" s="6" t="str">
        <f>H64</f>
        <v>electricity storage capacity</v>
      </c>
      <c r="I65" s="6" t="s">
        <v>17</v>
      </c>
      <c r="J65" s="6"/>
      <c r="K65" s="6"/>
      <c r="L65" s="6"/>
      <c r="M65" s="6"/>
      <c r="N65" s="6"/>
      <c r="O65" s="6"/>
      <c r="P65" s="6"/>
    </row>
    <row r="66" spans="1:16" x14ac:dyDescent="0.35">
      <c r="A66" s="6" t="str">
        <f>B84</f>
        <v>remanufacturing of EV battery</v>
      </c>
      <c r="B66" s="6">
        <v>1</v>
      </c>
      <c r="C66" s="6" t="s">
        <v>35</v>
      </c>
      <c r="D66" s="6" t="s">
        <v>62</v>
      </c>
      <c r="E66" s="4" t="str">
        <f>$B$1</f>
        <v>energy_storage_analysis</v>
      </c>
      <c r="F66" s="6"/>
      <c r="G66" s="6" t="s">
        <v>14</v>
      </c>
      <c r="H66" s="6" t="s">
        <v>43</v>
      </c>
      <c r="I66" s="6" t="s">
        <v>17</v>
      </c>
      <c r="J66" s="6"/>
      <c r="K66" s="6"/>
      <c r="L66" s="6"/>
      <c r="M66" s="6"/>
      <c r="N66" s="6"/>
      <c r="O66" s="6"/>
      <c r="P66" s="6"/>
    </row>
    <row r="67" spans="1:16" x14ac:dyDescent="0.35">
      <c r="B67" s="3"/>
    </row>
    <row r="68" spans="1:16" x14ac:dyDescent="0.35">
      <c r="A68" s="5" t="s">
        <v>0</v>
      </c>
      <c r="B68" s="5" t="s">
        <v>30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35">
      <c r="A69" s="6" t="s">
        <v>1</v>
      </c>
      <c r="B69" s="6" t="s">
        <v>35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35">
      <c r="A70" s="6" t="s">
        <v>2</v>
      </c>
      <c r="B70" s="6">
        <v>1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x14ac:dyDescent="0.35">
      <c r="A71" s="6" t="s">
        <v>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35">
      <c r="A72" s="6" t="s">
        <v>5</v>
      </c>
      <c r="B72" s="5" t="s">
        <v>28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35">
      <c r="A73" s="6" t="s">
        <v>7</v>
      </c>
      <c r="B73" s="6" t="s">
        <v>62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35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35">
      <c r="A75" s="5" t="s">
        <v>26</v>
      </c>
      <c r="B75" s="9" t="s">
        <v>29</v>
      </c>
      <c r="C75" s="6"/>
      <c r="D75" s="6"/>
      <c r="E75" s="6"/>
      <c r="F75" s="6"/>
      <c r="G75" s="6"/>
      <c r="H75" s="6"/>
      <c r="I75" s="6"/>
      <c r="J75" s="5"/>
      <c r="K75" s="5"/>
      <c r="L75" s="5"/>
      <c r="M75" s="5"/>
      <c r="N75" s="5"/>
      <c r="O75" s="5"/>
      <c r="P75" s="5"/>
    </row>
    <row r="76" spans="1:16" x14ac:dyDescent="0.35">
      <c r="A76" s="8" t="s">
        <v>10</v>
      </c>
      <c r="B76" s="8" t="s">
        <v>11</v>
      </c>
      <c r="C76" s="8" t="s">
        <v>7</v>
      </c>
      <c r="D76" s="8" t="s">
        <v>25</v>
      </c>
      <c r="E76" s="8" t="s">
        <v>19</v>
      </c>
      <c r="F76" s="8" t="s">
        <v>20</v>
      </c>
      <c r="G76" s="8" t="s">
        <v>21</v>
      </c>
      <c r="H76" s="8" t="s">
        <v>22</v>
      </c>
      <c r="I76" s="8" t="s">
        <v>23</v>
      </c>
      <c r="J76" s="8" t="s">
        <v>24</v>
      </c>
      <c r="K76" s="6"/>
      <c r="L76" s="6"/>
      <c r="M76" s="6"/>
      <c r="N76" s="6"/>
      <c r="O76" s="6"/>
      <c r="P76" s="6"/>
    </row>
    <row r="77" spans="1:16" ht="31" x14ac:dyDescent="0.35">
      <c r="A77" s="10" t="s">
        <v>49</v>
      </c>
      <c r="B77" s="10">
        <f>30%</f>
        <v>0.3</v>
      </c>
      <c r="C77" s="10" t="s">
        <v>7</v>
      </c>
      <c r="D77" s="14" t="s">
        <v>56</v>
      </c>
      <c r="E77" s="10">
        <v>3</v>
      </c>
      <c r="F77" s="10">
        <v>0.3</v>
      </c>
      <c r="G77" s="10">
        <v>0.1</v>
      </c>
      <c r="H77" s="10"/>
      <c r="I77" s="10">
        <v>0.1</v>
      </c>
      <c r="J77" s="10">
        <v>0.5</v>
      </c>
      <c r="K77" s="6"/>
      <c r="L77" s="6"/>
      <c r="M77" s="6"/>
      <c r="N77" s="6"/>
      <c r="O77" s="6"/>
      <c r="P77" s="6"/>
    </row>
    <row r="78" spans="1:16" x14ac:dyDescent="0.35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35">
      <c r="A79" s="5" t="s">
        <v>9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x14ac:dyDescent="0.35">
      <c r="A80" s="5" t="s">
        <v>10</v>
      </c>
      <c r="B80" s="5" t="s">
        <v>11</v>
      </c>
      <c r="C80" s="5" t="s">
        <v>1</v>
      </c>
      <c r="D80" s="5" t="s">
        <v>7</v>
      </c>
      <c r="E80" s="5" t="s">
        <v>16</v>
      </c>
      <c r="F80" s="5" t="s">
        <v>12</v>
      </c>
      <c r="G80" s="5" t="s">
        <v>6</v>
      </c>
      <c r="H80" s="5" t="s">
        <v>5</v>
      </c>
      <c r="I80" s="5" t="s">
        <v>3</v>
      </c>
      <c r="J80" s="5" t="s">
        <v>18</v>
      </c>
      <c r="K80" s="5" t="s">
        <v>19</v>
      </c>
      <c r="L80" s="5" t="s">
        <v>20</v>
      </c>
      <c r="M80" s="5" t="s">
        <v>21</v>
      </c>
      <c r="N80" s="5" t="s">
        <v>22</v>
      </c>
      <c r="O80" s="5" t="s">
        <v>23</v>
      </c>
      <c r="P80" s="5" t="s">
        <v>24</v>
      </c>
    </row>
    <row r="81" spans="1:16" x14ac:dyDescent="0.35">
      <c r="A81" s="6" t="str">
        <f>B68</f>
        <v>market for storage capacity, EV battery, with 2nd life</v>
      </c>
      <c r="B81" s="6">
        <v>1</v>
      </c>
      <c r="C81" s="6" t="s">
        <v>35</v>
      </c>
      <c r="D81" s="6" t="s">
        <v>62</v>
      </c>
      <c r="E81" s="4" t="str">
        <f>$B$1</f>
        <v>energy_storage_analysis</v>
      </c>
      <c r="F81" s="6"/>
      <c r="G81" s="6" t="s">
        <v>13</v>
      </c>
      <c r="H81" s="6" t="str">
        <f>B72</f>
        <v>electricity storage capacity</v>
      </c>
      <c r="I81" s="6" t="s">
        <v>15</v>
      </c>
      <c r="J81" s="6"/>
      <c r="K81" s="6"/>
      <c r="L81" s="6"/>
      <c r="M81" s="6"/>
      <c r="N81" s="6"/>
      <c r="O81" s="6"/>
      <c r="P81" s="6"/>
    </row>
    <row r="82" spans="1:16" x14ac:dyDescent="0.35">
      <c r="A82" s="6" t="str">
        <f>B42</f>
        <v>market for storage capacity, EV battery, without 2nd life</v>
      </c>
      <c r="B82" s="6">
        <v>0.7</v>
      </c>
      <c r="C82" s="6" t="s">
        <v>35</v>
      </c>
      <c r="D82" s="6" t="s">
        <v>62</v>
      </c>
      <c r="E82" s="4" t="str">
        <f>$B$1</f>
        <v>energy_storage_analysis</v>
      </c>
      <c r="F82" s="6"/>
      <c r="G82" s="6" t="s">
        <v>14</v>
      </c>
      <c r="H82" s="6" t="str">
        <f>B46</f>
        <v>electricity storage capacity</v>
      </c>
      <c r="I82" s="6" t="s">
        <v>17</v>
      </c>
      <c r="J82" s="12" t="str">
        <f>"1-"&amp;A77</f>
        <v>1-energy_to_stationary</v>
      </c>
      <c r="K82" s="6"/>
      <c r="L82" s="6"/>
      <c r="M82" s="6"/>
      <c r="N82" s="6"/>
      <c r="O82" s="6"/>
      <c r="P82" s="6"/>
    </row>
    <row r="83" spans="1:16" x14ac:dyDescent="0.35">
      <c r="B83" s="3"/>
    </row>
    <row r="84" spans="1:16" x14ac:dyDescent="0.35">
      <c r="A84" s="5" t="s">
        <v>0</v>
      </c>
      <c r="B84" s="5" t="s">
        <v>61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x14ac:dyDescent="0.35">
      <c r="A85" s="6" t="s">
        <v>1</v>
      </c>
      <c r="B85" s="6" t="s">
        <v>35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x14ac:dyDescent="0.35">
      <c r="A86" s="6" t="s">
        <v>2</v>
      </c>
      <c r="B86" s="6">
        <v>1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x14ac:dyDescent="0.35">
      <c r="A87" s="6" t="s">
        <v>4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x14ac:dyDescent="0.35">
      <c r="A88" s="6" t="s">
        <v>5</v>
      </c>
      <c r="B88" s="6" t="s">
        <v>43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x14ac:dyDescent="0.35">
      <c r="A89" s="6" t="s">
        <v>7</v>
      </c>
      <c r="B89" s="6" t="s">
        <v>62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35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x14ac:dyDescent="0.35">
      <c r="A91" s="5" t="s">
        <v>26</v>
      </c>
      <c r="B91" s="9" t="s">
        <v>29</v>
      </c>
      <c r="C91" s="6"/>
      <c r="D91" s="6"/>
      <c r="E91" s="6"/>
      <c r="F91" s="6"/>
      <c r="G91" s="6"/>
      <c r="H91" s="6"/>
      <c r="I91" s="6"/>
      <c r="J91" s="5"/>
      <c r="K91" s="5"/>
      <c r="L91" s="5"/>
      <c r="M91" s="5"/>
      <c r="N91" s="5"/>
      <c r="O91" s="5"/>
      <c r="P91" s="5"/>
    </row>
    <row r="92" spans="1:16" x14ac:dyDescent="0.35">
      <c r="A92" s="8" t="s">
        <v>10</v>
      </c>
      <c r="B92" s="8" t="s">
        <v>11</v>
      </c>
      <c r="C92" s="8" t="s">
        <v>7</v>
      </c>
      <c r="D92" s="8" t="s">
        <v>25</v>
      </c>
      <c r="E92" s="8" t="s">
        <v>19</v>
      </c>
      <c r="F92" s="8" t="s">
        <v>20</v>
      </c>
      <c r="G92" s="8" t="s">
        <v>21</v>
      </c>
      <c r="H92" s="8" t="s">
        <v>22</v>
      </c>
      <c r="I92" s="8" t="s">
        <v>23</v>
      </c>
      <c r="J92" s="8" t="s">
        <v>24</v>
      </c>
      <c r="K92" s="6"/>
      <c r="L92" s="6"/>
      <c r="M92" s="6"/>
      <c r="N92" s="6"/>
      <c r="O92" s="6"/>
      <c r="P92" s="6"/>
    </row>
    <row r="93" spans="1:16" x14ac:dyDescent="0.35">
      <c r="A93" s="10" t="s">
        <v>45</v>
      </c>
      <c r="B93" s="10">
        <v>0.5</v>
      </c>
      <c r="C93" s="10" t="s">
        <v>27</v>
      </c>
      <c r="D93" s="11" t="s">
        <v>57</v>
      </c>
      <c r="E93" s="10">
        <v>3</v>
      </c>
      <c r="F93" s="10">
        <f>B93</f>
        <v>0.5</v>
      </c>
      <c r="G93" s="10">
        <v>0.25</v>
      </c>
      <c r="H93" s="10"/>
      <c r="I93" s="10">
        <v>0.05</v>
      </c>
      <c r="J93" s="10">
        <v>1</v>
      </c>
      <c r="K93" s="6"/>
      <c r="L93" s="6"/>
      <c r="M93" s="6"/>
      <c r="N93" s="6"/>
      <c r="O93" s="6"/>
      <c r="P93" s="6"/>
    </row>
    <row r="94" spans="1:16" x14ac:dyDescent="0.35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x14ac:dyDescent="0.35">
      <c r="A95" s="5" t="s">
        <v>9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x14ac:dyDescent="0.35">
      <c r="A96" s="5" t="s">
        <v>10</v>
      </c>
      <c r="B96" s="5" t="s">
        <v>11</v>
      </c>
      <c r="C96" s="5" t="s">
        <v>1</v>
      </c>
      <c r="D96" s="5" t="s">
        <v>7</v>
      </c>
      <c r="E96" s="5" t="s">
        <v>16</v>
      </c>
      <c r="F96" s="5" t="s">
        <v>12</v>
      </c>
      <c r="G96" s="5" t="s">
        <v>6</v>
      </c>
      <c r="H96" s="5" t="s">
        <v>5</v>
      </c>
      <c r="I96" s="5" t="s">
        <v>3</v>
      </c>
      <c r="J96" s="5" t="s">
        <v>18</v>
      </c>
      <c r="K96" s="5" t="s">
        <v>19</v>
      </c>
      <c r="L96" s="5" t="s">
        <v>20</v>
      </c>
      <c r="M96" s="5" t="s">
        <v>21</v>
      </c>
      <c r="N96" s="5" t="s">
        <v>22</v>
      </c>
      <c r="O96" s="5" t="s">
        <v>23</v>
      </c>
      <c r="P96" s="5" t="s">
        <v>24</v>
      </c>
    </row>
    <row r="97" spans="1:16" x14ac:dyDescent="0.35">
      <c r="A97" s="6" t="str">
        <f>B84</f>
        <v>remanufacturing of EV battery</v>
      </c>
      <c r="B97" s="6">
        <f>160000/160000</f>
        <v>1</v>
      </c>
      <c r="C97" s="6" t="s">
        <v>35</v>
      </c>
      <c r="D97" s="6" t="s">
        <v>62</v>
      </c>
      <c r="E97" s="4" t="str">
        <f>$B$1</f>
        <v>energy_storage_analysis</v>
      </c>
      <c r="F97" s="6"/>
      <c r="G97" s="6" t="s">
        <v>13</v>
      </c>
      <c r="H97" s="6" t="str">
        <f>B88</f>
        <v>remanufactured battery</v>
      </c>
      <c r="I97" s="6" t="s">
        <v>15</v>
      </c>
      <c r="J97" s="6"/>
      <c r="K97" s="6"/>
      <c r="L97" s="6"/>
      <c r="M97" s="6"/>
      <c r="N97" s="6"/>
      <c r="O97" s="6"/>
      <c r="P97" s="6"/>
    </row>
    <row r="98" spans="1:16" x14ac:dyDescent="0.35">
      <c r="A98" s="6" t="s">
        <v>44</v>
      </c>
      <c r="B98" s="10">
        <f>B93</f>
        <v>0.5</v>
      </c>
      <c r="C98" s="6" t="s">
        <v>60</v>
      </c>
      <c r="D98" s="6" t="s">
        <v>62</v>
      </c>
      <c r="E98" s="6" t="s">
        <v>31</v>
      </c>
      <c r="F98" s="6"/>
      <c r="G98" s="6" t="s">
        <v>14</v>
      </c>
      <c r="H98" s="6" t="s">
        <v>46</v>
      </c>
      <c r="I98" s="6" t="s">
        <v>17</v>
      </c>
      <c r="J98" s="10" t="s">
        <v>45</v>
      </c>
      <c r="K98" s="6"/>
      <c r="L98" s="6"/>
      <c r="M98" s="6"/>
      <c r="N98" s="6"/>
      <c r="O98" s="6"/>
      <c r="P98" s="6"/>
    </row>
    <row r="99" spans="1:16" x14ac:dyDescent="0.35">
      <c r="A99" s="6" t="s">
        <v>34</v>
      </c>
      <c r="B99" s="6">
        <v>0.112</v>
      </c>
      <c r="C99" s="6" t="s">
        <v>35</v>
      </c>
      <c r="D99" s="6" t="s">
        <v>32</v>
      </c>
      <c r="E99" s="6" t="s">
        <v>31</v>
      </c>
      <c r="F99" s="6"/>
      <c r="G99" s="6" t="s">
        <v>14</v>
      </c>
      <c r="H99" s="6" t="s">
        <v>33</v>
      </c>
      <c r="I99" s="6" t="s">
        <v>17</v>
      </c>
      <c r="J99" s="6"/>
      <c r="K99" s="6"/>
      <c r="L99" s="6"/>
      <c r="M99" s="6"/>
      <c r="N99" s="6"/>
      <c r="O99" s="6"/>
      <c r="P99" s="6"/>
    </row>
    <row r="100" spans="1:16" x14ac:dyDescent="0.35">
      <c r="A100" s="6" t="s">
        <v>37</v>
      </c>
      <c r="B100" s="6">
        <v>0.21149999999999999</v>
      </c>
      <c r="C100" s="6" t="s">
        <v>35</v>
      </c>
      <c r="D100" s="6" t="s">
        <v>32</v>
      </c>
      <c r="E100" s="6" t="s">
        <v>31</v>
      </c>
      <c r="F100" s="6"/>
      <c r="G100" s="6" t="s">
        <v>14</v>
      </c>
      <c r="H100" s="6" t="s">
        <v>36</v>
      </c>
      <c r="I100" s="6" t="s">
        <v>17</v>
      </c>
      <c r="J100" s="6"/>
      <c r="K100" s="6"/>
      <c r="L100" s="6"/>
      <c r="M100" s="6"/>
      <c r="N100" s="6"/>
      <c r="O100" s="6"/>
      <c r="P100" s="6"/>
    </row>
    <row r="101" spans="1:16" x14ac:dyDescent="0.35">
      <c r="A101" s="6" t="s">
        <v>40</v>
      </c>
      <c r="B101" s="6">
        <v>1.9900000000000001E-2</v>
      </c>
      <c r="C101" s="6" t="s">
        <v>35</v>
      </c>
      <c r="D101" s="6" t="s">
        <v>32</v>
      </c>
      <c r="E101" s="6" t="s">
        <v>31</v>
      </c>
      <c r="F101" s="6"/>
      <c r="G101" s="6" t="s">
        <v>14</v>
      </c>
      <c r="H101" s="6" t="s">
        <v>39</v>
      </c>
      <c r="I101" s="6" t="s">
        <v>17</v>
      </c>
      <c r="J101" s="6"/>
      <c r="K101" s="6"/>
      <c r="L101" s="6"/>
      <c r="M101" s="6"/>
      <c r="N101" s="6"/>
      <c r="O101" s="6"/>
      <c r="P101" s="6"/>
    </row>
    <row r="102" spans="1:16" x14ac:dyDescent="0.35">
      <c r="A102" s="6" t="s">
        <v>42</v>
      </c>
      <c r="B102" s="6">
        <v>0.19320000000000001</v>
      </c>
      <c r="C102" s="6" t="s">
        <v>35</v>
      </c>
      <c r="D102" s="6" t="s">
        <v>32</v>
      </c>
      <c r="E102" s="6" t="s">
        <v>31</v>
      </c>
      <c r="F102" s="6"/>
      <c r="G102" s="6" t="s">
        <v>14</v>
      </c>
      <c r="H102" s="6" t="s">
        <v>41</v>
      </c>
      <c r="I102" s="6" t="s">
        <v>17</v>
      </c>
      <c r="J102" s="6"/>
      <c r="K102" s="6"/>
      <c r="L102" s="6"/>
      <c r="M102" s="6"/>
      <c r="N102" s="6"/>
      <c r="O102" s="6"/>
      <c r="P102" s="6"/>
    </row>
    <row r="103" spans="1:16" x14ac:dyDescent="0.35">
      <c r="B10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Process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2024-11-14T20:53:56Z</dcterms:modified>
</cp:coreProperties>
</file>