
<file path=[Content_Types].xml><?xml version="1.0" encoding="utf-8"?>
<Types xmlns="http://schemas.openxmlformats.org/package/2006/content-types">
  <Default Extension="28298bf02b17bf0ea4e1151cc30722e7" ContentType="image/jpeg"/>
  <Default Extension="bNdysYOqZK8lNgbIWMqoeAHaHa" ContentType="image/jpeg"/>
  <Default Extension="DFjthdO3ca0z2RYS3eXKIgHaHa" ContentType="image/jpeg"/>
  <Default Extension="jpg" ContentType="image/jpeg"/>
  <Default Extension="jYDLrY5Y7b3skSK8Fg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\"/>
    </mc:Choice>
  </mc:AlternateContent>
  <xr:revisionPtr revIDLastSave="0" documentId="8_{D798E14F-1922-49C9-8243-84D28F298B7A}" xr6:coauthVersionLast="47" xr6:coauthVersionMax="47" xr10:uidLastSave="{00000000-0000-0000-0000-000000000000}"/>
  <bookViews>
    <workbookView xWindow="-110" yWindow="-110" windowWidth="19420" windowHeight="11020" xr2:uid="{5BE45836-7FF9-4464-8DBA-FBA03F5C178F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2" i="1"/>
  <c r="S432" i="1"/>
  <c r="R432" i="1"/>
  <c r="T432" i="1" s="1"/>
  <c r="Q432" i="1"/>
  <c r="N432" i="1"/>
  <c r="H432" i="1"/>
  <c r="O432" i="1" s="1"/>
  <c r="P432" i="1" s="1"/>
  <c r="S431" i="1"/>
  <c r="R431" i="1"/>
  <c r="T431" i="1" s="1"/>
  <c r="Q431" i="1"/>
  <c r="N431" i="1"/>
  <c r="H431" i="1"/>
  <c r="O431" i="1" s="1"/>
  <c r="P431" i="1" s="1"/>
  <c r="S430" i="1"/>
  <c r="R430" i="1"/>
  <c r="T430" i="1" s="1"/>
  <c r="Q430" i="1"/>
  <c r="O430" i="1"/>
  <c r="P430" i="1" s="1"/>
  <c r="N430" i="1"/>
  <c r="H430" i="1"/>
  <c r="S429" i="1"/>
  <c r="R429" i="1"/>
  <c r="T429" i="1" s="1"/>
  <c r="Q429" i="1"/>
  <c r="P429" i="1"/>
  <c r="O429" i="1"/>
  <c r="N429" i="1"/>
  <c r="H429" i="1"/>
  <c r="T428" i="1"/>
  <c r="S428" i="1"/>
  <c r="R428" i="1"/>
  <c r="Q428" i="1"/>
  <c r="P428" i="1"/>
  <c r="O428" i="1"/>
  <c r="N428" i="1"/>
  <c r="H428" i="1"/>
  <c r="S427" i="1"/>
  <c r="R427" i="1"/>
  <c r="T427" i="1" s="1"/>
  <c r="Q427" i="1"/>
  <c r="N427" i="1"/>
  <c r="H427" i="1"/>
  <c r="O427" i="1" s="1"/>
  <c r="P427" i="1" s="1"/>
  <c r="S426" i="1"/>
  <c r="R426" i="1"/>
  <c r="T426" i="1" s="1"/>
  <c r="Q426" i="1"/>
  <c r="N426" i="1"/>
  <c r="O426" i="1" s="1"/>
  <c r="P426" i="1" s="1"/>
  <c r="H426" i="1"/>
  <c r="T425" i="1"/>
  <c r="S425" i="1"/>
  <c r="R425" i="1"/>
  <c r="Q425" i="1"/>
  <c r="N425" i="1"/>
  <c r="H425" i="1"/>
  <c r="O425" i="1" s="1"/>
  <c r="P425" i="1" s="1"/>
  <c r="T424" i="1"/>
  <c r="S424" i="1"/>
  <c r="R424" i="1"/>
  <c r="Q424" i="1"/>
  <c r="N424" i="1"/>
  <c r="H424" i="1"/>
  <c r="O424" i="1" s="1"/>
  <c r="P424" i="1" s="1"/>
  <c r="T423" i="1"/>
  <c r="S423" i="1"/>
  <c r="R423" i="1"/>
  <c r="Q423" i="1"/>
  <c r="O423" i="1"/>
  <c r="P423" i="1" s="1"/>
  <c r="N423" i="1"/>
  <c r="H423" i="1"/>
  <c r="S422" i="1"/>
  <c r="R422" i="1"/>
  <c r="T422" i="1" s="1"/>
  <c r="Q422" i="1"/>
  <c r="P422" i="1"/>
  <c r="O422" i="1"/>
  <c r="N422" i="1"/>
  <c r="H422" i="1"/>
  <c r="T421" i="1"/>
  <c r="S421" i="1"/>
  <c r="R421" i="1"/>
  <c r="Q421" i="1"/>
  <c r="N421" i="1"/>
  <c r="H421" i="1"/>
  <c r="O421" i="1" s="1"/>
  <c r="P421" i="1" s="1"/>
  <c r="S420" i="1"/>
  <c r="R420" i="1"/>
  <c r="T420" i="1" s="1"/>
  <c r="Q420" i="1"/>
  <c r="O420" i="1"/>
  <c r="P420" i="1" s="1"/>
  <c r="N420" i="1"/>
  <c r="H420" i="1"/>
  <c r="S419" i="1"/>
  <c r="R419" i="1"/>
  <c r="T419" i="1" s="1"/>
  <c r="Q419" i="1"/>
  <c r="N419" i="1"/>
  <c r="H419" i="1"/>
  <c r="O419" i="1" s="1"/>
  <c r="P419" i="1" s="1"/>
  <c r="T418" i="1"/>
  <c r="S418" i="1"/>
  <c r="R418" i="1"/>
  <c r="Q418" i="1"/>
  <c r="N418" i="1"/>
  <c r="H418" i="1"/>
  <c r="O418" i="1" s="1"/>
  <c r="P418" i="1" s="1"/>
  <c r="T417" i="1"/>
  <c r="S417" i="1"/>
  <c r="R417" i="1"/>
  <c r="Q417" i="1"/>
  <c r="N417" i="1"/>
  <c r="H417" i="1"/>
  <c r="O417" i="1" s="1"/>
  <c r="P417" i="1" s="1"/>
  <c r="S416" i="1"/>
  <c r="R416" i="1"/>
  <c r="T416" i="1" s="1"/>
  <c r="Q416" i="1"/>
  <c r="N416" i="1"/>
  <c r="H416" i="1"/>
  <c r="O416" i="1" s="1"/>
  <c r="P416" i="1" s="1"/>
  <c r="T415" i="1"/>
  <c r="S415" i="1"/>
  <c r="R415" i="1"/>
  <c r="Q415" i="1"/>
  <c r="O415" i="1"/>
  <c r="P415" i="1" s="1"/>
  <c r="N415" i="1"/>
  <c r="H415" i="1"/>
  <c r="S414" i="1"/>
  <c r="R414" i="1"/>
  <c r="T414" i="1" s="1"/>
  <c r="Q414" i="1"/>
  <c r="P414" i="1"/>
  <c r="O414" i="1"/>
  <c r="N414" i="1"/>
  <c r="H414" i="1"/>
  <c r="T413" i="1"/>
  <c r="S413" i="1"/>
  <c r="R413" i="1"/>
  <c r="Q413" i="1"/>
  <c r="N413" i="1"/>
  <c r="O413" i="1" s="1"/>
  <c r="P413" i="1" s="1"/>
  <c r="H413" i="1"/>
  <c r="S412" i="1"/>
  <c r="R412" i="1"/>
  <c r="T412" i="1" s="1"/>
  <c r="Q412" i="1"/>
  <c r="O412" i="1"/>
  <c r="P412" i="1" s="1"/>
  <c r="N412" i="1"/>
  <c r="H412" i="1"/>
  <c r="S411" i="1"/>
  <c r="R411" i="1"/>
  <c r="T411" i="1" s="1"/>
  <c r="Q411" i="1"/>
  <c r="N411" i="1"/>
  <c r="H411" i="1"/>
  <c r="O411" i="1" s="1"/>
  <c r="P411" i="1" s="1"/>
  <c r="T410" i="1"/>
  <c r="S410" i="1"/>
  <c r="R410" i="1"/>
  <c r="Q410" i="1"/>
  <c r="N410" i="1"/>
  <c r="O410" i="1" s="1"/>
  <c r="P410" i="1" s="1"/>
  <c r="H410" i="1"/>
  <c r="T409" i="1"/>
  <c r="S409" i="1"/>
  <c r="R409" i="1"/>
  <c r="Q409" i="1"/>
  <c r="O409" i="1"/>
  <c r="P409" i="1" s="1"/>
  <c r="N409" i="1"/>
  <c r="H409" i="1"/>
  <c r="T408" i="1"/>
  <c r="S408" i="1"/>
  <c r="R408" i="1"/>
  <c r="Q408" i="1"/>
  <c r="N408" i="1"/>
  <c r="H408" i="1"/>
  <c r="O408" i="1" s="1"/>
  <c r="P408" i="1" s="1"/>
  <c r="T407" i="1"/>
  <c r="S407" i="1"/>
  <c r="R407" i="1"/>
  <c r="Q407" i="1"/>
  <c r="O407" i="1"/>
  <c r="P407" i="1" s="1"/>
  <c r="N407" i="1"/>
  <c r="H407" i="1"/>
  <c r="S406" i="1"/>
  <c r="R406" i="1"/>
  <c r="T406" i="1" s="1"/>
  <c r="Q406" i="1"/>
  <c r="N406" i="1"/>
  <c r="H406" i="1"/>
  <c r="O406" i="1" s="1"/>
  <c r="P406" i="1" s="1"/>
  <c r="T405" i="1"/>
  <c r="S405" i="1"/>
  <c r="R405" i="1"/>
  <c r="Q405" i="1"/>
  <c r="N405" i="1"/>
  <c r="O405" i="1" s="1"/>
  <c r="P405" i="1" s="1"/>
  <c r="H405" i="1"/>
  <c r="T404" i="1"/>
  <c r="S404" i="1"/>
  <c r="R404" i="1"/>
  <c r="Q404" i="1"/>
  <c r="O404" i="1"/>
  <c r="P404" i="1" s="1"/>
  <c r="N404" i="1"/>
  <c r="H404" i="1"/>
  <c r="S403" i="1"/>
  <c r="R403" i="1"/>
  <c r="T403" i="1" s="1"/>
  <c r="Q403" i="1"/>
  <c r="N403" i="1"/>
  <c r="H403" i="1"/>
  <c r="O403" i="1" s="1"/>
  <c r="P403" i="1" s="1"/>
  <c r="T402" i="1"/>
  <c r="S402" i="1"/>
  <c r="R402" i="1"/>
  <c r="Q402" i="1"/>
  <c r="N402" i="1"/>
  <c r="O402" i="1" s="1"/>
  <c r="P402" i="1" s="1"/>
  <c r="H402" i="1"/>
  <c r="S401" i="1"/>
  <c r="R401" i="1"/>
  <c r="T401" i="1" s="1"/>
  <c r="Q401" i="1"/>
  <c r="N401" i="1"/>
  <c r="H401" i="1"/>
  <c r="O401" i="1" s="1"/>
  <c r="P401" i="1" s="1"/>
  <c r="T400" i="1"/>
  <c r="S400" i="1"/>
  <c r="R400" i="1"/>
  <c r="Q400" i="1"/>
  <c r="N400" i="1"/>
  <c r="H400" i="1"/>
  <c r="O400" i="1" s="1"/>
  <c r="P400" i="1" s="1"/>
  <c r="T399" i="1"/>
  <c r="S399" i="1"/>
  <c r="R399" i="1"/>
  <c r="Q399" i="1"/>
  <c r="O399" i="1"/>
  <c r="P399" i="1" s="1"/>
  <c r="N399" i="1"/>
  <c r="H399" i="1"/>
  <c r="S398" i="1"/>
  <c r="R398" i="1"/>
  <c r="T398" i="1" s="1"/>
  <c r="Q398" i="1"/>
  <c r="N398" i="1"/>
  <c r="H398" i="1"/>
  <c r="O398" i="1" s="1"/>
  <c r="P398" i="1" s="1"/>
  <c r="T397" i="1"/>
  <c r="S397" i="1"/>
  <c r="R397" i="1"/>
  <c r="Q397" i="1"/>
  <c r="N397" i="1"/>
  <c r="O397" i="1" s="1"/>
  <c r="P397" i="1" s="1"/>
  <c r="H397" i="1"/>
  <c r="S396" i="1"/>
  <c r="R396" i="1"/>
  <c r="T396" i="1" s="1"/>
  <c r="Q396" i="1"/>
  <c r="O396" i="1"/>
  <c r="P396" i="1" s="1"/>
  <c r="N396" i="1"/>
  <c r="H396" i="1"/>
  <c r="S395" i="1"/>
  <c r="R395" i="1"/>
  <c r="T395" i="1" s="1"/>
  <c r="Q395" i="1"/>
  <c r="N395" i="1"/>
  <c r="H395" i="1"/>
  <c r="O395" i="1" s="1"/>
  <c r="P395" i="1" s="1"/>
  <c r="T394" i="1"/>
  <c r="S394" i="1"/>
  <c r="R394" i="1"/>
  <c r="Q394" i="1"/>
  <c r="N394" i="1"/>
  <c r="H394" i="1"/>
  <c r="O394" i="1" s="1"/>
  <c r="P394" i="1" s="1"/>
  <c r="S393" i="1"/>
  <c r="R393" i="1"/>
  <c r="T393" i="1" s="1"/>
  <c r="Q393" i="1"/>
  <c r="N393" i="1"/>
  <c r="H393" i="1"/>
  <c r="O393" i="1" s="1"/>
  <c r="P393" i="1" s="1"/>
  <c r="T392" i="1"/>
  <c r="S392" i="1"/>
  <c r="R392" i="1"/>
  <c r="Q392" i="1"/>
  <c r="N392" i="1"/>
  <c r="H392" i="1"/>
  <c r="O392" i="1" s="1"/>
  <c r="P392" i="1" s="1"/>
  <c r="T391" i="1"/>
  <c r="S391" i="1"/>
  <c r="R391" i="1"/>
  <c r="Q391" i="1"/>
  <c r="O391" i="1"/>
  <c r="P391" i="1" s="1"/>
  <c r="N391" i="1"/>
  <c r="H391" i="1"/>
  <c r="S390" i="1"/>
  <c r="R390" i="1"/>
  <c r="T390" i="1" s="1"/>
  <c r="Q390" i="1"/>
  <c r="N390" i="1"/>
  <c r="H390" i="1"/>
  <c r="O390" i="1" s="1"/>
  <c r="P390" i="1" s="1"/>
  <c r="S389" i="1"/>
  <c r="R389" i="1"/>
  <c r="T389" i="1" s="1"/>
  <c r="Q389" i="1"/>
  <c r="O389" i="1"/>
  <c r="P389" i="1" s="1"/>
  <c r="N389" i="1"/>
  <c r="H389" i="1"/>
  <c r="S388" i="1"/>
  <c r="R388" i="1"/>
  <c r="T388" i="1" s="1"/>
  <c r="Q388" i="1"/>
  <c r="P388" i="1"/>
  <c r="O388" i="1"/>
  <c r="N388" i="1"/>
  <c r="H388" i="1"/>
  <c r="S387" i="1"/>
  <c r="R387" i="1"/>
  <c r="T387" i="1" s="1"/>
  <c r="Q387" i="1"/>
  <c r="N387" i="1"/>
  <c r="H387" i="1"/>
  <c r="O387" i="1" s="1"/>
  <c r="P387" i="1" s="1"/>
  <c r="T386" i="1"/>
  <c r="S386" i="1"/>
  <c r="R386" i="1"/>
  <c r="Q386" i="1"/>
  <c r="N386" i="1"/>
  <c r="H386" i="1"/>
  <c r="O386" i="1" s="1"/>
  <c r="P386" i="1" s="1"/>
  <c r="S385" i="1"/>
  <c r="R385" i="1"/>
  <c r="T385" i="1" s="1"/>
  <c r="Q385" i="1"/>
  <c r="N385" i="1"/>
  <c r="H385" i="1"/>
  <c r="O385" i="1" s="1"/>
  <c r="P385" i="1" s="1"/>
  <c r="T384" i="1"/>
  <c r="S384" i="1"/>
  <c r="R384" i="1"/>
  <c r="Q384" i="1"/>
  <c r="O384" i="1"/>
  <c r="P384" i="1" s="1"/>
  <c r="N384" i="1"/>
  <c r="H384" i="1"/>
  <c r="T383" i="1"/>
  <c r="S383" i="1"/>
  <c r="R383" i="1"/>
  <c r="Q383" i="1"/>
  <c r="P383" i="1"/>
  <c r="O383" i="1"/>
  <c r="N383" i="1"/>
  <c r="H383" i="1"/>
  <c r="S382" i="1"/>
  <c r="R382" i="1"/>
  <c r="T382" i="1" s="1"/>
  <c r="Q382" i="1"/>
  <c r="N382" i="1"/>
  <c r="H382" i="1"/>
  <c r="O382" i="1" s="1"/>
  <c r="P382" i="1" s="1"/>
  <c r="S381" i="1"/>
  <c r="R381" i="1"/>
  <c r="T381" i="1" s="1"/>
  <c r="Q381" i="1"/>
  <c r="N381" i="1"/>
  <c r="O381" i="1" s="1"/>
  <c r="P381" i="1" s="1"/>
  <c r="H381" i="1"/>
  <c r="S380" i="1"/>
  <c r="R380" i="1"/>
  <c r="T380" i="1" s="1"/>
  <c r="Q380" i="1"/>
  <c r="O380" i="1"/>
  <c r="P380" i="1" s="1"/>
  <c r="N380" i="1"/>
  <c r="H380" i="1"/>
  <c r="T379" i="1"/>
  <c r="S379" i="1"/>
  <c r="R379" i="1"/>
  <c r="Q379" i="1"/>
  <c r="N379" i="1"/>
  <c r="H379" i="1"/>
  <c r="O379" i="1" s="1"/>
  <c r="P379" i="1" s="1"/>
  <c r="T378" i="1"/>
  <c r="S378" i="1"/>
  <c r="R378" i="1"/>
  <c r="Q378" i="1"/>
  <c r="N378" i="1"/>
  <c r="H378" i="1"/>
  <c r="O378" i="1" s="1"/>
  <c r="P378" i="1" s="1"/>
  <c r="S377" i="1"/>
  <c r="R377" i="1"/>
  <c r="T377" i="1" s="1"/>
  <c r="Q377" i="1"/>
  <c r="N377" i="1"/>
  <c r="H377" i="1"/>
  <c r="O377" i="1" s="1"/>
  <c r="P377" i="1" s="1"/>
  <c r="T376" i="1"/>
  <c r="S376" i="1"/>
  <c r="R376" i="1"/>
  <c r="Q376" i="1"/>
  <c r="O376" i="1"/>
  <c r="P376" i="1" s="1"/>
  <c r="N376" i="1"/>
  <c r="H376" i="1"/>
  <c r="T375" i="1"/>
  <c r="S375" i="1"/>
  <c r="R375" i="1"/>
  <c r="Q375" i="1"/>
  <c r="P375" i="1"/>
  <c r="O375" i="1"/>
  <c r="N375" i="1"/>
  <c r="H375" i="1"/>
  <c r="S374" i="1"/>
  <c r="R374" i="1"/>
  <c r="T374" i="1" s="1"/>
  <c r="Q374" i="1"/>
  <c r="N374" i="1"/>
  <c r="H374" i="1"/>
  <c r="O374" i="1" s="1"/>
  <c r="P374" i="1" s="1"/>
  <c r="S373" i="1"/>
  <c r="R373" i="1"/>
  <c r="T373" i="1" s="1"/>
  <c r="Q373" i="1"/>
  <c r="N373" i="1"/>
  <c r="O373" i="1" s="1"/>
  <c r="P373" i="1" s="1"/>
  <c r="H373" i="1"/>
  <c r="S372" i="1"/>
  <c r="R372" i="1"/>
  <c r="T372" i="1" s="1"/>
  <c r="Q372" i="1"/>
  <c r="O372" i="1"/>
  <c r="P372" i="1" s="1"/>
  <c r="N372" i="1"/>
  <c r="H372" i="1"/>
  <c r="T371" i="1"/>
  <c r="S371" i="1"/>
  <c r="R371" i="1"/>
  <c r="Q371" i="1"/>
  <c r="N371" i="1"/>
  <c r="H371" i="1"/>
  <c r="O371" i="1" s="1"/>
  <c r="P371" i="1" s="1"/>
  <c r="T370" i="1"/>
  <c r="S370" i="1"/>
  <c r="R370" i="1"/>
  <c r="Q370" i="1"/>
  <c r="N370" i="1"/>
  <c r="H370" i="1"/>
  <c r="O370" i="1" s="1"/>
  <c r="P370" i="1" s="1"/>
  <c r="S369" i="1"/>
  <c r="R369" i="1"/>
  <c r="T369" i="1" s="1"/>
  <c r="Q369" i="1"/>
  <c r="N369" i="1"/>
  <c r="H369" i="1"/>
  <c r="O369" i="1" s="1"/>
  <c r="P369" i="1" s="1"/>
  <c r="T368" i="1"/>
  <c r="S368" i="1"/>
  <c r="R368" i="1"/>
  <c r="Q368" i="1"/>
  <c r="O368" i="1"/>
  <c r="P368" i="1" s="1"/>
  <c r="N368" i="1"/>
  <c r="H368" i="1"/>
  <c r="T367" i="1"/>
  <c r="S367" i="1"/>
  <c r="R367" i="1"/>
  <c r="Q367" i="1"/>
  <c r="P367" i="1"/>
  <c r="O367" i="1"/>
  <c r="N367" i="1"/>
  <c r="H367" i="1"/>
  <c r="S366" i="1"/>
  <c r="R366" i="1"/>
  <c r="T366" i="1" s="1"/>
  <c r="Q366" i="1"/>
  <c r="N366" i="1"/>
  <c r="H366" i="1"/>
  <c r="O366" i="1" s="1"/>
  <c r="P366" i="1" s="1"/>
  <c r="S365" i="1"/>
  <c r="R365" i="1"/>
  <c r="T365" i="1" s="1"/>
  <c r="Q365" i="1"/>
  <c r="N365" i="1"/>
  <c r="O365" i="1" s="1"/>
  <c r="P365" i="1" s="1"/>
  <c r="H365" i="1"/>
  <c r="S364" i="1"/>
  <c r="R364" i="1"/>
  <c r="T364" i="1" s="1"/>
  <c r="Q364" i="1"/>
  <c r="O364" i="1"/>
  <c r="P364" i="1" s="1"/>
  <c r="N364" i="1"/>
  <c r="H364" i="1"/>
  <c r="T363" i="1"/>
  <c r="S363" i="1"/>
  <c r="R363" i="1"/>
  <c r="Q363" i="1"/>
  <c r="N363" i="1"/>
  <c r="H363" i="1"/>
  <c r="O363" i="1" s="1"/>
  <c r="P363" i="1" s="1"/>
  <c r="T362" i="1"/>
  <c r="S362" i="1"/>
  <c r="R362" i="1"/>
  <c r="Q362" i="1"/>
  <c r="N362" i="1"/>
  <c r="H362" i="1"/>
  <c r="O362" i="1" s="1"/>
  <c r="P362" i="1" s="1"/>
  <c r="S361" i="1"/>
  <c r="R361" i="1"/>
  <c r="T361" i="1" s="1"/>
  <c r="Q361" i="1"/>
  <c r="N361" i="1"/>
  <c r="H361" i="1"/>
  <c r="O361" i="1" s="1"/>
  <c r="P361" i="1" s="1"/>
  <c r="T360" i="1"/>
  <c r="S360" i="1"/>
  <c r="R360" i="1"/>
  <c r="Q360" i="1"/>
  <c r="O360" i="1"/>
  <c r="P360" i="1" s="1"/>
  <c r="N360" i="1"/>
  <c r="H360" i="1"/>
  <c r="T359" i="1"/>
  <c r="S359" i="1"/>
  <c r="R359" i="1"/>
  <c r="Q359" i="1"/>
  <c r="P359" i="1"/>
  <c r="O359" i="1"/>
  <c r="N359" i="1"/>
  <c r="H359" i="1"/>
  <c r="S358" i="1"/>
  <c r="R358" i="1"/>
  <c r="T358" i="1" s="1"/>
  <c r="Q358" i="1"/>
  <c r="N358" i="1"/>
  <c r="H358" i="1"/>
  <c r="O358" i="1" s="1"/>
  <c r="P358" i="1" s="1"/>
  <c r="S357" i="1"/>
  <c r="R357" i="1"/>
  <c r="T357" i="1" s="1"/>
  <c r="Q357" i="1"/>
  <c r="N357" i="1"/>
  <c r="O357" i="1" s="1"/>
  <c r="P357" i="1" s="1"/>
  <c r="H357" i="1"/>
  <c r="S356" i="1"/>
  <c r="R356" i="1"/>
  <c r="T356" i="1" s="1"/>
  <c r="Q356" i="1"/>
  <c r="O356" i="1"/>
  <c r="P356" i="1" s="1"/>
  <c r="N356" i="1"/>
  <c r="H356" i="1"/>
  <c r="T355" i="1"/>
  <c r="S355" i="1"/>
  <c r="R355" i="1"/>
  <c r="Q355" i="1"/>
  <c r="N355" i="1"/>
  <c r="H355" i="1"/>
  <c r="O355" i="1" s="1"/>
  <c r="P355" i="1" s="1"/>
  <c r="T354" i="1"/>
  <c r="S354" i="1"/>
  <c r="R354" i="1"/>
  <c r="Q354" i="1"/>
  <c r="N354" i="1"/>
  <c r="H354" i="1"/>
  <c r="O354" i="1" s="1"/>
  <c r="P354" i="1" s="1"/>
  <c r="S353" i="1"/>
  <c r="R353" i="1"/>
  <c r="T353" i="1" s="1"/>
  <c r="Q353" i="1"/>
  <c r="N353" i="1"/>
  <c r="H353" i="1"/>
  <c r="O353" i="1" s="1"/>
  <c r="P353" i="1" s="1"/>
  <c r="T352" i="1"/>
  <c r="S352" i="1"/>
  <c r="R352" i="1"/>
  <c r="Q352" i="1"/>
  <c r="O352" i="1"/>
  <c r="P352" i="1" s="1"/>
  <c r="N352" i="1"/>
  <c r="H352" i="1"/>
  <c r="T351" i="1"/>
  <c r="S351" i="1"/>
  <c r="R351" i="1"/>
  <c r="Q351" i="1"/>
  <c r="P351" i="1"/>
  <c r="O351" i="1"/>
  <c r="N351" i="1"/>
  <c r="H351" i="1"/>
  <c r="S350" i="1"/>
  <c r="R350" i="1"/>
  <c r="T350" i="1" s="1"/>
  <c r="Q350" i="1"/>
  <c r="N350" i="1"/>
  <c r="H350" i="1"/>
  <c r="O350" i="1" s="1"/>
  <c r="P350" i="1" s="1"/>
  <c r="S349" i="1"/>
  <c r="R349" i="1"/>
  <c r="T349" i="1" s="1"/>
  <c r="Q349" i="1"/>
  <c r="N349" i="1"/>
  <c r="O349" i="1" s="1"/>
  <c r="P349" i="1" s="1"/>
  <c r="H349" i="1"/>
  <c r="S348" i="1"/>
  <c r="R348" i="1"/>
  <c r="T348" i="1" s="1"/>
  <c r="Q348" i="1"/>
  <c r="O348" i="1"/>
  <c r="P348" i="1" s="1"/>
  <c r="N348" i="1"/>
  <c r="H348" i="1"/>
  <c r="T347" i="1"/>
  <c r="S347" i="1"/>
  <c r="R347" i="1"/>
  <c r="Q347" i="1"/>
  <c r="N347" i="1"/>
  <c r="H347" i="1"/>
  <c r="O347" i="1" s="1"/>
  <c r="P347" i="1" s="1"/>
  <c r="T346" i="1"/>
  <c r="S346" i="1"/>
  <c r="R346" i="1"/>
  <c r="Q346" i="1"/>
  <c r="N346" i="1"/>
  <c r="H346" i="1"/>
  <c r="O346" i="1" s="1"/>
  <c r="P346" i="1" s="1"/>
  <c r="S345" i="1"/>
  <c r="R345" i="1"/>
  <c r="T345" i="1" s="1"/>
  <c r="Q345" i="1"/>
  <c r="N345" i="1"/>
  <c r="H345" i="1"/>
  <c r="O345" i="1" s="1"/>
  <c r="P345" i="1" s="1"/>
  <c r="T344" i="1"/>
  <c r="S344" i="1"/>
  <c r="R344" i="1"/>
  <c r="Q344" i="1"/>
  <c r="O344" i="1"/>
  <c r="P344" i="1" s="1"/>
  <c r="N344" i="1"/>
  <c r="H344" i="1"/>
  <c r="T343" i="1"/>
  <c r="S343" i="1"/>
  <c r="R343" i="1"/>
  <c r="Q343" i="1"/>
  <c r="P343" i="1"/>
  <c r="O343" i="1"/>
  <c r="N343" i="1"/>
  <c r="H343" i="1"/>
  <c r="S342" i="1"/>
  <c r="R342" i="1"/>
  <c r="T342" i="1" s="1"/>
  <c r="Q342" i="1"/>
  <c r="N342" i="1"/>
  <c r="H342" i="1"/>
  <c r="O342" i="1" s="1"/>
  <c r="P342" i="1" s="1"/>
  <c r="S341" i="1"/>
  <c r="R341" i="1"/>
  <c r="T341" i="1" s="1"/>
  <c r="Q341" i="1"/>
  <c r="N341" i="1"/>
  <c r="O341" i="1" s="1"/>
  <c r="P341" i="1" s="1"/>
  <c r="H341" i="1"/>
  <c r="S340" i="1"/>
  <c r="R340" i="1"/>
  <c r="T340" i="1" s="1"/>
  <c r="Q340" i="1"/>
  <c r="O340" i="1"/>
  <c r="P340" i="1" s="1"/>
  <c r="N340" i="1"/>
  <c r="H340" i="1"/>
  <c r="T339" i="1"/>
  <c r="S339" i="1"/>
  <c r="R339" i="1"/>
  <c r="Q339" i="1"/>
  <c r="N339" i="1"/>
  <c r="H339" i="1"/>
  <c r="O339" i="1" s="1"/>
  <c r="P339" i="1" s="1"/>
  <c r="T338" i="1"/>
  <c r="S338" i="1"/>
  <c r="R338" i="1"/>
  <c r="Q338" i="1"/>
  <c r="N338" i="1"/>
  <c r="H338" i="1"/>
  <c r="O338" i="1" s="1"/>
  <c r="P338" i="1" s="1"/>
  <c r="S337" i="1"/>
  <c r="R337" i="1"/>
  <c r="T337" i="1" s="1"/>
  <c r="Q337" i="1"/>
  <c r="N337" i="1"/>
  <c r="H337" i="1"/>
  <c r="O337" i="1" s="1"/>
  <c r="P337" i="1" s="1"/>
  <c r="T336" i="1"/>
  <c r="S336" i="1"/>
  <c r="R336" i="1"/>
  <c r="Q336" i="1"/>
  <c r="O336" i="1"/>
  <c r="P336" i="1" s="1"/>
  <c r="N336" i="1"/>
  <c r="H336" i="1"/>
  <c r="T335" i="1"/>
  <c r="S335" i="1"/>
  <c r="R335" i="1"/>
  <c r="Q335" i="1"/>
  <c r="P335" i="1"/>
  <c r="O335" i="1"/>
  <c r="N335" i="1"/>
  <c r="H335" i="1"/>
  <c r="S334" i="1"/>
  <c r="R334" i="1"/>
  <c r="T334" i="1" s="1"/>
  <c r="Q334" i="1"/>
  <c r="N334" i="1"/>
  <c r="H334" i="1"/>
  <c r="O334" i="1" s="1"/>
  <c r="P334" i="1" s="1"/>
  <c r="S333" i="1"/>
  <c r="R333" i="1"/>
  <c r="T333" i="1" s="1"/>
  <c r="Q333" i="1"/>
  <c r="N333" i="1"/>
  <c r="O333" i="1" s="1"/>
  <c r="P333" i="1" s="1"/>
  <c r="H333" i="1"/>
  <c r="S332" i="1"/>
  <c r="R332" i="1"/>
  <c r="T332" i="1" s="1"/>
  <c r="Q332" i="1"/>
  <c r="O332" i="1"/>
  <c r="P332" i="1" s="1"/>
  <c r="N332" i="1"/>
  <c r="H332" i="1"/>
  <c r="T331" i="1"/>
  <c r="S331" i="1"/>
  <c r="R331" i="1"/>
  <c r="Q331" i="1"/>
  <c r="N331" i="1"/>
  <c r="H331" i="1"/>
  <c r="O331" i="1" s="1"/>
  <c r="P331" i="1" s="1"/>
  <c r="T330" i="1"/>
  <c r="S330" i="1"/>
  <c r="R330" i="1"/>
  <c r="Q330" i="1"/>
  <c r="N330" i="1"/>
  <c r="H330" i="1"/>
  <c r="O330" i="1" s="1"/>
  <c r="P330" i="1" s="1"/>
  <c r="S329" i="1"/>
  <c r="R329" i="1"/>
  <c r="T329" i="1" s="1"/>
  <c r="Q329" i="1"/>
  <c r="N329" i="1"/>
  <c r="H329" i="1"/>
  <c r="O329" i="1" s="1"/>
  <c r="P329" i="1" s="1"/>
  <c r="T328" i="1"/>
  <c r="S328" i="1"/>
  <c r="R328" i="1"/>
  <c r="Q328" i="1"/>
  <c r="O328" i="1"/>
  <c r="P328" i="1" s="1"/>
  <c r="N328" i="1"/>
  <c r="H328" i="1"/>
  <c r="T327" i="1"/>
  <c r="S327" i="1"/>
  <c r="R327" i="1"/>
  <c r="Q327" i="1"/>
  <c r="P327" i="1"/>
  <c r="O327" i="1"/>
  <c r="N327" i="1"/>
  <c r="H327" i="1"/>
  <c r="S326" i="1"/>
  <c r="R326" i="1"/>
  <c r="T326" i="1" s="1"/>
  <c r="Q326" i="1"/>
  <c r="N326" i="1"/>
  <c r="H326" i="1"/>
  <c r="O326" i="1" s="1"/>
  <c r="P326" i="1" s="1"/>
  <c r="S325" i="1"/>
  <c r="R325" i="1"/>
  <c r="T325" i="1" s="1"/>
  <c r="Q325" i="1"/>
  <c r="N325" i="1"/>
  <c r="O325" i="1" s="1"/>
  <c r="P325" i="1" s="1"/>
  <c r="H325" i="1"/>
  <c r="S324" i="1"/>
  <c r="R324" i="1"/>
  <c r="T324" i="1" s="1"/>
  <c r="Q324" i="1"/>
  <c r="O324" i="1"/>
  <c r="P324" i="1" s="1"/>
  <c r="N324" i="1"/>
  <c r="H324" i="1"/>
  <c r="T323" i="1"/>
  <c r="S323" i="1"/>
  <c r="R323" i="1"/>
  <c r="Q323" i="1"/>
  <c r="N323" i="1"/>
  <c r="H323" i="1"/>
  <c r="O323" i="1" s="1"/>
  <c r="P323" i="1" s="1"/>
  <c r="T322" i="1"/>
  <c r="S322" i="1"/>
  <c r="R322" i="1"/>
  <c r="Q322" i="1"/>
  <c r="N322" i="1"/>
  <c r="H322" i="1"/>
  <c r="O322" i="1" s="1"/>
  <c r="P322" i="1" s="1"/>
  <c r="S321" i="1"/>
  <c r="R321" i="1"/>
  <c r="T321" i="1" s="1"/>
  <c r="Q321" i="1"/>
  <c r="N321" i="1"/>
  <c r="H321" i="1"/>
  <c r="O321" i="1" s="1"/>
  <c r="P321" i="1" s="1"/>
  <c r="T320" i="1"/>
  <c r="S320" i="1"/>
  <c r="R320" i="1"/>
  <c r="Q320" i="1"/>
  <c r="O320" i="1"/>
  <c r="P320" i="1" s="1"/>
  <c r="N320" i="1"/>
  <c r="H320" i="1"/>
  <c r="T319" i="1"/>
  <c r="S319" i="1"/>
  <c r="R319" i="1"/>
  <c r="Q319" i="1"/>
  <c r="P319" i="1"/>
  <c r="O319" i="1"/>
  <c r="N319" i="1"/>
  <c r="H319" i="1"/>
  <c r="S318" i="1"/>
  <c r="R318" i="1"/>
  <c r="T318" i="1" s="1"/>
  <c r="Q318" i="1"/>
  <c r="N318" i="1"/>
  <c r="H318" i="1"/>
  <c r="O318" i="1" s="1"/>
  <c r="P318" i="1" s="1"/>
  <c r="S317" i="1"/>
  <c r="R317" i="1"/>
  <c r="T317" i="1" s="1"/>
  <c r="Q317" i="1"/>
  <c r="N317" i="1"/>
  <c r="O317" i="1" s="1"/>
  <c r="P317" i="1" s="1"/>
  <c r="H317" i="1"/>
  <c r="S316" i="1"/>
  <c r="R316" i="1"/>
  <c r="T316" i="1" s="1"/>
  <c r="Q316" i="1"/>
  <c r="O316" i="1"/>
  <c r="P316" i="1" s="1"/>
  <c r="N316" i="1"/>
  <c r="H316" i="1"/>
  <c r="T315" i="1"/>
  <c r="S315" i="1"/>
  <c r="R315" i="1"/>
  <c r="Q315" i="1"/>
  <c r="N315" i="1"/>
  <c r="H315" i="1"/>
  <c r="O315" i="1" s="1"/>
  <c r="P315" i="1" s="1"/>
  <c r="T314" i="1"/>
  <c r="S314" i="1"/>
  <c r="R314" i="1"/>
  <c r="Q314" i="1"/>
  <c r="N314" i="1"/>
  <c r="H314" i="1"/>
  <c r="O314" i="1" s="1"/>
  <c r="P314" i="1" s="1"/>
  <c r="S313" i="1"/>
  <c r="R313" i="1"/>
  <c r="T313" i="1" s="1"/>
  <c r="Q313" i="1"/>
  <c r="N313" i="1"/>
  <c r="H313" i="1"/>
  <c r="O313" i="1" s="1"/>
  <c r="P313" i="1" s="1"/>
  <c r="T312" i="1"/>
  <c r="S312" i="1"/>
  <c r="R312" i="1"/>
  <c r="Q312" i="1"/>
  <c r="O312" i="1"/>
  <c r="P312" i="1" s="1"/>
  <c r="N312" i="1"/>
  <c r="H312" i="1"/>
  <c r="T311" i="1"/>
  <c r="S311" i="1"/>
  <c r="R311" i="1"/>
  <c r="Q311" i="1"/>
  <c r="P311" i="1"/>
  <c r="O311" i="1"/>
  <c r="N311" i="1"/>
  <c r="H311" i="1"/>
  <c r="S310" i="1"/>
  <c r="R310" i="1"/>
  <c r="T310" i="1" s="1"/>
  <c r="Q310" i="1"/>
  <c r="N310" i="1"/>
  <c r="H310" i="1"/>
  <c r="O310" i="1" s="1"/>
  <c r="P310" i="1" s="1"/>
  <c r="S309" i="1"/>
  <c r="R309" i="1"/>
  <c r="T309" i="1" s="1"/>
  <c r="Q309" i="1"/>
  <c r="N309" i="1"/>
  <c r="O309" i="1" s="1"/>
  <c r="P309" i="1" s="1"/>
  <c r="H309" i="1"/>
  <c r="S308" i="1"/>
  <c r="R308" i="1"/>
  <c r="T308" i="1" s="1"/>
  <c r="Q308" i="1"/>
  <c r="O308" i="1"/>
  <c r="P308" i="1" s="1"/>
  <c r="N308" i="1"/>
  <c r="H308" i="1"/>
  <c r="T307" i="1"/>
  <c r="S307" i="1"/>
  <c r="R307" i="1"/>
  <c r="Q307" i="1"/>
  <c r="N307" i="1"/>
  <c r="H307" i="1"/>
  <c r="O307" i="1" s="1"/>
  <c r="P307" i="1" s="1"/>
  <c r="T306" i="1"/>
  <c r="S306" i="1"/>
  <c r="R306" i="1"/>
  <c r="Q306" i="1"/>
  <c r="N306" i="1"/>
  <c r="H306" i="1"/>
  <c r="O306" i="1" s="1"/>
  <c r="P306" i="1" s="1"/>
  <c r="S305" i="1"/>
  <c r="R305" i="1"/>
  <c r="T305" i="1" s="1"/>
  <c r="Q305" i="1"/>
  <c r="N305" i="1"/>
  <c r="H305" i="1"/>
  <c r="O305" i="1" s="1"/>
  <c r="P305" i="1" s="1"/>
  <c r="T304" i="1"/>
  <c r="S304" i="1"/>
  <c r="R304" i="1"/>
  <c r="Q304" i="1"/>
  <c r="O304" i="1"/>
  <c r="P304" i="1" s="1"/>
  <c r="N304" i="1"/>
  <c r="H304" i="1"/>
  <c r="T303" i="1"/>
  <c r="S303" i="1"/>
  <c r="R303" i="1"/>
  <c r="Q303" i="1"/>
  <c r="P303" i="1"/>
  <c r="O303" i="1"/>
  <c r="N303" i="1"/>
  <c r="H303" i="1"/>
  <c r="S302" i="1"/>
  <c r="R302" i="1"/>
  <c r="T302" i="1" s="1"/>
  <c r="Q302" i="1"/>
  <c r="N302" i="1"/>
  <c r="H302" i="1"/>
  <c r="O302" i="1" s="1"/>
  <c r="P302" i="1" s="1"/>
  <c r="S301" i="1"/>
  <c r="R301" i="1"/>
  <c r="T301" i="1" s="1"/>
  <c r="Q301" i="1"/>
  <c r="N301" i="1"/>
  <c r="O301" i="1" s="1"/>
  <c r="P301" i="1" s="1"/>
  <c r="H301" i="1"/>
  <c r="S300" i="1"/>
  <c r="R300" i="1"/>
  <c r="T300" i="1" s="1"/>
  <c r="Q300" i="1"/>
  <c r="O300" i="1"/>
  <c r="P300" i="1" s="1"/>
  <c r="N300" i="1"/>
  <c r="H300" i="1"/>
  <c r="T299" i="1"/>
  <c r="S299" i="1"/>
  <c r="R299" i="1"/>
  <c r="Q299" i="1"/>
  <c r="N299" i="1"/>
  <c r="H299" i="1"/>
  <c r="O299" i="1" s="1"/>
  <c r="P299" i="1" s="1"/>
  <c r="T298" i="1"/>
  <c r="S298" i="1"/>
  <c r="R298" i="1"/>
  <c r="Q298" i="1"/>
  <c r="N298" i="1"/>
  <c r="H298" i="1"/>
  <c r="O298" i="1" s="1"/>
  <c r="P298" i="1" s="1"/>
  <c r="S297" i="1"/>
  <c r="R297" i="1"/>
  <c r="T297" i="1" s="1"/>
  <c r="Q297" i="1"/>
  <c r="N297" i="1"/>
  <c r="H297" i="1"/>
  <c r="O297" i="1" s="1"/>
  <c r="P297" i="1" s="1"/>
  <c r="T296" i="1"/>
  <c r="S296" i="1"/>
  <c r="R296" i="1"/>
  <c r="Q296" i="1"/>
  <c r="O296" i="1"/>
  <c r="P296" i="1" s="1"/>
  <c r="N296" i="1"/>
  <c r="H296" i="1"/>
  <c r="T295" i="1"/>
  <c r="S295" i="1"/>
  <c r="R295" i="1"/>
  <c r="Q295" i="1"/>
  <c r="P295" i="1"/>
  <c r="O295" i="1"/>
  <c r="N295" i="1"/>
  <c r="H295" i="1"/>
  <c r="S294" i="1"/>
  <c r="R294" i="1"/>
  <c r="T294" i="1" s="1"/>
  <c r="Q294" i="1"/>
  <c r="N294" i="1"/>
  <c r="H294" i="1"/>
  <c r="O294" i="1" s="1"/>
  <c r="P294" i="1" s="1"/>
  <c r="S293" i="1"/>
  <c r="R293" i="1"/>
  <c r="T293" i="1" s="1"/>
  <c r="Q293" i="1"/>
  <c r="N293" i="1"/>
  <c r="O293" i="1" s="1"/>
  <c r="P293" i="1" s="1"/>
  <c r="H293" i="1"/>
  <c r="S292" i="1"/>
  <c r="R292" i="1"/>
  <c r="T292" i="1" s="1"/>
  <c r="Q292" i="1"/>
  <c r="O292" i="1"/>
  <c r="P292" i="1" s="1"/>
  <c r="N292" i="1"/>
  <c r="H292" i="1"/>
  <c r="T291" i="1"/>
  <c r="S291" i="1"/>
  <c r="R291" i="1"/>
  <c r="Q291" i="1"/>
  <c r="N291" i="1"/>
  <c r="H291" i="1"/>
  <c r="O291" i="1" s="1"/>
  <c r="P291" i="1" s="1"/>
  <c r="T290" i="1"/>
  <c r="S290" i="1"/>
  <c r="R290" i="1"/>
  <c r="Q290" i="1"/>
  <c r="N290" i="1"/>
  <c r="H290" i="1"/>
  <c r="O290" i="1" s="1"/>
  <c r="P290" i="1" s="1"/>
  <c r="S289" i="1"/>
  <c r="R289" i="1"/>
  <c r="T289" i="1" s="1"/>
  <c r="Q289" i="1"/>
  <c r="N289" i="1"/>
  <c r="H289" i="1"/>
  <c r="O289" i="1" s="1"/>
  <c r="P289" i="1" s="1"/>
  <c r="T288" i="1"/>
  <c r="S288" i="1"/>
  <c r="R288" i="1"/>
  <c r="Q288" i="1"/>
  <c r="O288" i="1"/>
  <c r="P288" i="1" s="1"/>
  <c r="N288" i="1"/>
  <c r="H288" i="1"/>
  <c r="T287" i="1"/>
  <c r="S287" i="1"/>
  <c r="R287" i="1"/>
  <c r="Q287" i="1"/>
  <c r="P287" i="1"/>
  <c r="O287" i="1"/>
  <c r="N287" i="1"/>
  <c r="H287" i="1"/>
  <c r="S286" i="1"/>
  <c r="R286" i="1"/>
  <c r="T286" i="1" s="1"/>
  <c r="Q286" i="1"/>
  <c r="N286" i="1"/>
  <c r="H286" i="1"/>
  <c r="O286" i="1" s="1"/>
  <c r="P286" i="1" s="1"/>
  <c r="S285" i="1"/>
  <c r="R285" i="1"/>
  <c r="T285" i="1" s="1"/>
  <c r="Q285" i="1"/>
  <c r="N285" i="1"/>
  <c r="O285" i="1" s="1"/>
  <c r="P285" i="1" s="1"/>
  <c r="H285" i="1"/>
  <c r="S284" i="1"/>
  <c r="R284" i="1"/>
  <c r="T284" i="1" s="1"/>
  <c r="Q284" i="1"/>
  <c r="O284" i="1"/>
  <c r="P284" i="1" s="1"/>
  <c r="N284" i="1"/>
  <c r="H284" i="1"/>
  <c r="T283" i="1"/>
  <c r="S283" i="1"/>
  <c r="R283" i="1"/>
  <c r="Q283" i="1"/>
  <c r="N283" i="1"/>
  <c r="H283" i="1"/>
  <c r="O283" i="1" s="1"/>
  <c r="P283" i="1" s="1"/>
  <c r="T282" i="1"/>
  <c r="S282" i="1"/>
  <c r="R282" i="1"/>
  <c r="Q282" i="1"/>
  <c r="N282" i="1"/>
  <c r="H282" i="1"/>
  <c r="O282" i="1" s="1"/>
  <c r="P282" i="1" s="1"/>
  <c r="S281" i="1"/>
  <c r="R281" i="1"/>
  <c r="T281" i="1" s="1"/>
  <c r="Q281" i="1"/>
  <c r="N281" i="1"/>
  <c r="H281" i="1"/>
  <c r="O281" i="1" s="1"/>
  <c r="P281" i="1" s="1"/>
  <c r="T280" i="1"/>
  <c r="S280" i="1"/>
  <c r="R280" i="1"/>
  <c r="Q280" i="1"/>
  <c r="O280" i="1"/>
  <c r="P280" i="1" s="1"/>
  <c r="N280" i="1"/>
  <c r="H280" i="1"/>
  <c r="T279" i="1"/>
  <c r="S279" i="1"/>
  <c r="R279" i="1"/>
  <c r="Q279" i="1"/>
  <c r="P279" i="1"/>
  <c r="O279" i="1"/>
  <c r="N279" i="1"/>
  <c r="H279" i="1"/>
  <c r="S278" i="1"/>
  <c r="R278" i="1"/>
  <c r="T278" i="1" s="1"/>
  <c r="Q278" i="1"/>
  <c r="N278" i="1"/>
  <c r="H278" i="1"/>
  <c r="O278" i="1" s="1"/>
  <c r="P278" i="1" s="1"/>
  <c r="S277" i="1"/>
  <c r="R277" i="1"/>
  <c r="T277" i="1" s="1"/>
  <c r="Q277" i="1"/>
  <c r="N277" i="1"/>
  <c r="O277" i="1" s="1"/>
  <c r="P277" i="1" s="1"/>
  <c r="H277" i="1"/>
  <c r="S276" i="1"/>
  <c r="R276" i="1"/>
  <c r="T276" i="1" s="1"/>
  <c r="Q276" i="1"/>
  <c r="O276" i="1"/>
  <c r="P276" i="1" s="1"/>
  <c r="N276" i="1"/>
  <c r="H276" i="1"/>
  <c r="T275" i="1"/>
  <c r="S275" i="1"/>
  <c r="R275" i="1"/>
  <c r="Q275" i="1"/>
  <c r="N275" i="1"/>
  <c r="H275" i="1"/>
  <c r="O275" i="1" s="1"/>
  <c r="P275" i="1" s="1"/>
  <c r="T274" i="1"/>
  <c r="S274" i="1"/>
  <c r="R274" i="1"/>
  <c r="Q274" i="1"/>
  <c r="N274" i="1"/>
  <c r="H274" i="1"/>
  <c r="O274" i="1" s="1"/>
  <c r="P274" i="1" s="1"/>
  <c r="S273" i="1"/>
  <c r="R273" i="1"/>
  <c r="T273" i="1" s="1"/>
  <c r="Q273" i="1"/>
  <c r="N273" i="1"/>
  <c r="H273" i="1"/>
  <c r="O273" i="1" s="1"/>
  <c r="P273" i="1" s="1"/>
  <c r="T272" i="1"/>
  <c r="S272" i="1"/>
  <c r="R272" i="1"/>
  <c r="Q272" i="1"/>
  <c r="O272" i="1"/>
  <c r="P272" i="1" s="1"/>
  <c r="N272" i="1"/>
  <c r="H272" i="1"/>
  <c r="T271" i="1"/>
  <c r="S271" i="1"/>
  <c r="R271" i="1"/>
  <c r="Q271" i="1"/>
  <c r="P271" i="1"/>
  <c r="O271" i="1"/>
  <c r="N271" i="1"/>
  <c r="H271" i="1"/>
  <c r="S270" i="1"/>
  <c r="R270" i="1"/>
  <c r="T270" i="1" s="1"/>
  <c r="Q270" i="1"/>
  <c r="N270" i="1"/>
  <c r="H270" i="1"/>
  <c r="O270" i="1" s="1"/>
  <c r="P270" i="1" s="1"/>
  <c r="S269" i="1"/>
  <c r="R269" i="1"/>
  <c r="T269" i="1" s="1"/>
  <c r="Q269" i="1"/>
  <c r="N269" i="1"/>
  <c r="O269" i="1" s="1"/>
  <c r="P269" i="1" s="1"/>
  <c r="H269" i="1"/>
  <c r="S268" i="1"/>
  <c r="R268" i="1"/>
  <c r="T268" i="1" s="1"/>
  <c r="Q268" i="1"/>
  <c r="O268" i="1"/>
  <c r="P268" i="1" s="1"/>
  <c r="N268" i="1"/>
  <c r="H268" i="1"/>
  <c r="T267" i="1"/>
  <c r="S267" i="1"/>
  <c r="R267" i="1"/>
  <c r="Q267" i="1"/>
  <c r="N267" i="1"/>
  <c r="H267" i="1"/>
  <c r="O267" i="1" s="1"/>
  <c r="P267" i="1" s="1"/>
  <c r="T266" i="1"/>
  <c r="S266" i="1"/>
  <c r="R266" i="1"/>
  <c r="Q266" i="1"/>
  <c r="N266" i="1"/>
  <c r="H266" i="1"/>
  <c r="O266" i="1" s="1"/>
  <c r="P266" i="1" s="1"/>
  <c r="S265" i="1"/>
  <c r="R265" i="1"/>
  <c r="T265" i="1" s="1"/>
  <c r="Q265" i="1"/>
  <c r="N265" i="1"/>
  <c r="H265" i="1"/>
  <c r="O265" i="1" s="1"/>
  <c r="P265" i="1" s="1"/>
  <c r="T264" i="1"/>
  <c r="S264" i="1"/>
  <c r="R264" i="1"/>
  <c r="Q264" i="1"/>
  <c r="O264" i="1"/>
  <c r="P264" i="1" s="1"/>
  <c r="N264" i="1"/>
  <c r="H264" i="1"/>
  <c r="T263" i="1"/>
  <c r="S263" i="1"/>
  <c r="R263" i="1"/>
  <c r="Q263" i="1"/>
  <c r="P263" i="1"/>
  <c r="O263" i="1"/>
  <c r="N263" i="1"/>
  <c r="H263" i="1"/>
  <c r="S262" i="1"/>
  <c r="R262" i="1"/>
  <c r="T262" i="1" s="1"/>
  <c r="Q262" i="1"/>
  <c r="N262" i="1"/>
  <c r="H262" i="1"/>
  <c r="O262" i="1" s="1"/>
  <c r="P262" i="1" s="1"/>
  <c r="S261" i="1"/>
  <c r="R261" i="1"/>
  <c r="T261" i="1" s="1"/>
  <c r="Q261" i="1"/>
  <c r="N261" i="1"/>
  <c r="O261" i="1" s="1"/>
  <c r="P261" i="1" s="1"/>
  <c r="H261" i="1"/>
  <c r="S260" i="1"/>
  <c r="R260" i="1"/>
  <c r="T260" i="1" s="1"/>
  <c r="Q260" i="1"/>
  <c r="O260" i="1"/>
  <c r="P260" i="1" s="1"/>
  <c r="N260" i="1"/>
  <c r="H260" i="1"/>
  <c r="T259" i="1"/>
  <c r="S259" i="1"/>
  <c r="R259" i="1"/>
  <c r="Q259" i="1"/>
  <c r="N259" i="1"/>
  <c r="H259" i="1"/>
  <c r="O259" i="1" s="1"/>
  <c r="P259" i="1" s="1"/>
  <c r="T258" i="1"/>
  <c r="S258" i="1"/>
  <c r="R258" i="1"/>
  <c r="Q258" i="1"/>
  <c r="N258" i="1"/>
  <c r="H258" i="1"/>
  <c r="O258" i="1" s="1"/>
  <c r="P258" i="1" s="1"/>
  <c r="S257" i="1"/>
  <c r="R257" i="1"/>
  <c r="T257" i="1" s="1"/>
  <c r="Q257" i="1"/>
  <c r="N257" i="1"/>
  <c r="H257" i="1"/>
  <c r="O257" i="1" s="1"/>
  <c r="P257" i="1" s="1"/>
  <c r="T256" i="1"/>
  <c r="S256" i="1"/>
  <c r="R256" i="1"/>
  <c r="Q256" i="1"/>
  <c r="O256" i="1"/>
  <c r="P256" i="1" s="1"/>
  <c r="N256" i="1"/>
  <c r="H256" i="1"/>
  <c r="T255" i="1"/>
  <c r="S255" i="1"/>
  <c r="R255" i="1"/>
  <c r="Q255" i="1"/>
  <c r="P255" i="1"/>
  <c r="O255" i="1"/>
  <c r="N255" i="1"/>
  <c r="H255" i="1"/>
  <c r="S254" i="1"/>
  <c r="R254" i="1"/>
  <c r="T254" i="1" s="1"/>
  <c r="Q254" i="1"/>
  <c r="N254" i="1"/>
  <c r="H254" i="1"/>
  <c r="O254" i="1" s="1"/>
  <c r="P254" i="1" s="1"/>
  <c r="S253" i="1"/>
  <c r="R253" i="1"/>
  <c r="T253" i="1" s="1"/>
  <c r="Q253" i="1"/>
  <c r="N253" i="1"/>
  <c r="O253" i="1" s="1"/>
  <c r="P253" i="1" s="1"/>
  <c r="H253" i="1"/>
  <c r="S252" i="1"/>
  <c r="R252" i="1"/>
  <c r="T252" i="1" s="1"/>
  <c r="Q252" i="1"/>
  <c r="O252" i="1"/>
  <c r="P252" i="1" s="1"/>
  <c r="N252" i="1"/>
  <c r="H252" i="1"/>
  <c r="T251" i="1"/>
  <c r="S251" i="1"/>
  <c r="R251" i="1"/>
  <c r="Q251" i="1"/>
  <c r="P251" i="1"/>
  <c r="N251" i="1"/>
  <c r="H251" i="1"/>
  <c r="O251" i="1" s="1"/>
  <c r="T250" i="1"/>
  <c r="S250" i="1"/>
  <c r="R250" i="1"/>
  <c r="Q250" i="1"/>
  <c r="N250" i="1"/>
  <c r="H250" i="1"/>
  <c r="O250" i="1" s="1"/>
  <c r="P250" i="1" s="1"/>
  <c r="S249" i="1"/>
  <c r="R249" i="1"/>
  <c r="T249" i="1" s="1"/>
  <c r="Q249" i="1"/>
  <c r="N249" i="1"/>
  <c r="H249" i="1"/>
  <c r="O249" i="1" s="1"/>
  <c r="P249" i="1" s="1"/>
  <c r="T248" i="1"/>
  <c r="S248" i="1"/>
  <c r="R248" i="1"/>
  <c r="Q248" i="1"/>
  <c r="N248" i="1"/>
  <c r="O248" i="1" s="1"/>
  <c r="P248" i="1" s="1"/>
  <c r="H248" i="1"/>
  <c r="T247" i="1"/>
  <c r="S247" i="1"/>
  <c r="R247" i="1"/>
  <c r="Q247" i="1"/>
  <c r="O247" i="1"/>
  <c r="P247" i="1" s="1"/>
  <c r="N247" i="1"/>
  <c r="H247" i="1"/>
  <c r="S246" i="1"/>
  <c r="R246" i="1"/>
  <c r="T246" i="1" s="1"/>
  <c r="Q246" i="1"/>
  <c r="N246" i="1"/>
  <c r="H246" i="1"/>
  <c r="O246" i="1" s="1"/>
  <c r="P246" i="1" s="1"/>
  <c r="S245" i="1"/>
  <c r="R245" i="1"/>
  <c r="T245" i="1" s="1"/>
  <c r="Q245" i="1"/>
  <c r="N245" i="1"/>
  <c r="O245" i="1" s="1"/>
  <c r="P245" i="1" s="1"/>
  <c r="H245" i="1"/>
  <c r="S244" i="1"/>
  <c r="R244" i="1"/>
  <c r="T244" i="1" s="1"/>
  <c r="Q244" i="1"/>
  <c r="O244" i="1"/>
  <c r="P244" i="1" s="1"/>
  <c r="N244" i="1"/>
  <c r="H244" i="1"/>
  <c r="T243" i="1"/>
  <c r="S243" i="1"/>
  <c r="R243" i="1"/>
  <c r="Q243" i="1"/>
  <c r="P243" i="1"/>
  <c r="N243" i="1"/>
  <c r="H243" i="1"/>
  <c r="O243" i="1" s="1"/>
  <c r="T242" i="1"/>
  <c r="S242" i="1"/>
  <c r="R242" i="1"/>
  <c r="Q242" i="1"/>
  <c r="N242" i="1"/>
  <c r="H242" i="1"/>
  <c r="O242" i="1" s="1"/>
  <c r="P242" i="1" s="1"/>
  <c r="S241" i="1"/>
  <c r="R241" i="1"/>
  <c r="T241" i="1" s="1"/>
  <c r="Q241" i="1"/>
  <c r="N241" i="1"/>
  <c r="H241" i="1"/>
  <c r="O241" i="1" s="1"/>
  <c r="P241" i="1" s="1"/>
  <c r="T240" i="1"/>
  <c r="S240" i="1"/>
  <c r="R240" i="1"/>
  <c r="Q240" i="1"/>
  <c r="N240" i="1"/>
  <c r="O240" i="1" s="1"/>
  <c r="P240" i="1" s="1"/>
  <c r="H240" i="1"/>
  <c r="T239" i="1"/>
  <c r="S239" i="1"/>
  <c r="R239" i="1"/>
  <c r="Q239" i="1"/>
  <c r="O239" i="1"/>
  <c r="P239" i="1" s="1"/>
  <c r="N239" i="1"/>
  <c r="H239" i="1"/>
  <c r="S238" i="1"/>
  <c r="R238" i="1"/>
  <c r="T238" i="1" s="1"/>
  <c r="Q238" i="1"/>
  <c r="N238" i="1"/>
  <c r="H238" i="1"/>
  <c r="O238" i="1" s="1"/>
  <c r="P238" i="1" s="1"/>
  <c r="S237" i="1"/>
  <c r="R237" i="1"/>
  <c r="T237" i="1" s="1"/>
  <c r="Q237" i="1"/>
  <c r="N237" i="1"/>
  <c r="O237" i="1" s="1"/>
  <c r="P237" i="1" s="1"/>
  <c r="H237" i="1"/>
  <c r="S236" i="1"/>
  <c r="R236" i="1"/>
  <c r="T236" i="1" s="1"/>
  <c r="Q236" i="1"/>
  <c r="O236" i="1"/>
  <c r="P236" i="1" s="1"/>
  <c r="N236" i="1"/>
  <c r="H236" i="1"/>
  <c r="T235" i="1"/>
  <c r="S235" i="1"/>
  <c r="R235" i="1"/>
  <c r="Q235" i="1"/>
  <c r="P235" i="1"/>
  <c r="N235" i="1"/>
  <c r="H235" i="1"/>
  <c r="O235" i="1" s="1"/>
  <c r="T234" i="1"/>
  <c r="S234" i="1"/>
  <c r="R234" i="1"/>
  <c r="Q234" i="1"/>
  <c r="N234" i="1"/>
  <c r="H234" i="1"/>
  <c r="O234" i="1" s="1"/>
  <c r="P234" i="1" s="1"/>
  <c r="S233" i="1"/>
  <c r="R233" i="1"/>
  <c r="T233" i="1" s="1"/>
  <c r="Q233" i="1"/>
  <c r="N233" i="1"/>
  <c r="H233" i="1"/>
  <c r="O233" i="1" s="1"/>
  <c r="P233" i="1" s="1"/>
  <c r="T232" i="1"/>
  <c r="S232" i="1"/>
  <c r="R232" i="1"/>
  <c r="Q232" i="1"/>
  <c r="O232" i="1"/>
  <c r="P232" i="1" s="1"/>
  <c r="N232" i="1"/>
  <c r="H232" i="1"/>
  <c r="T231" i="1"/>
  <c r="S231" i="1"/>
  <c r="R231" i="1"/>
  <c r="Q231" i="1"/>
  <c r="N231" i="1"/>
  <c r="H231" i="1"/>
  <c r="O231" i="1" s="1"/>
  <c r="P231" i="1" s="1"/>
  <c r="S230" i="1"/>
  <c r="R230" i="1"/>
  <c r="T230" i="1" s="1"/>
  <c r="Q230" i="1"/>
  <c r="P230" i="1"/>
  <c r="N230" i="1"/>
  <c r="H230" i="1"/>
  <c r="O230" i="1" s="1"/>
  <c r="S229" i="1"/>
  <c r="R229" i="1"/>
  <c r="T229" i="1" s="1"/>
  <c r="Q229" i="1"/>
  <c r="N229" i="1"/>
  <c r="O229" i="1" s="1"/>
  <c r="P229" i="1" s="1"/>
  <c r="H229" i="1"/>
  <c r="S228" i="1"/>
  <c r="R228" i="1"/>
  <c r="T228" i="1" s="1"/>
  <c r="Q228" i="1"/>
  <c r="O228" i="1"/>
  <c r="P228" i="1" s="1"/>
  <c r="N228" i="1"/>
  <c r="H228" i="1"/>
  <c r="T227" i="1"/>
  <c r="S227" i="1"/>
  <c r="R227" i="1"/>
  <c r="Q227" i="1"/>
  <c r="P227" i="1"/>
  <c r="N227" i="1"/>
  <c r="H227" i="1"/>
  <c r="O227" i="1" s="1"/>
  <c r="T226" i="1"/>
  <c r="S226" i="1"/>
  <c r="R226" i="1"/>
  <c r="Q226" i="1"/>
  <c r="N226" i="1"/>
  <c r="H226" i="1"/>
  <c r="O226" i="1" s="1"/>
  <c r="P226" i="1" s="1"/>
  <c r="S225" i="1"/>
  <c r="R225" i="1"/>
  <c r="T225" i="1" s="1"/>
  <c r="Q225" i="1"/>
  <c r="N225" i="1"/>
  <c r="H225" i="1"/>
  <c r="O225" i="1" s="1"/>
  <c r="P225" i="1" s="1"/>
  <c r="T224" i="1"/>
  <c r="S224" i="1"/>
  <c r="R224" i="1"/>
  <c r="Q224" i="1"/>
  <c r="N224" i="1"/>
  <c r="O224" i="1" s="1"/>
  <c r="P224" i="1" s="1"/>
  <c r="H224" i="1"/>
  <c r="T223" i="1"/>
  <c r="S223" i="1"/>
  <c r="R223" i="1"/>
  <c r="Q223" i="1"/>
  <c r="O223" i="1"/>
  <c r="P223" i="1" s="1"/>
  <c r="N223" i="1"/>
  <c r="H223" i="1"/>
  <c r="S222" i="1"/>
  <c r="R222" i="1"/>
  <c r="T222" i="1" s="1"/>
  <c r="Q222" i="1"/>
  <c r="N222" i="1"/>
  <c r="H222" i="1"/>
  <c r="O222" i="1" s="1"/>
  <c r="P222" i="1" s="1"/>
  <c r="S221" i="1"/>
  <c r="R221" i="1"/>
  <c r="T221" i="1" s="1"/>
  <c r="Q221" i="1"/>
  <c r="N221" i="1"/>
  <c r="O221" i="1" s="1"/>
  <c r="P221" i="1" s="1"/>
  <c r="H221" i="1"/>
  <c r="T220" i="1"/>
  <c r="S220" i="1"/>
  <c r="R220" i="1"/>
  <c r="Q220" i="1"/>
  <c r="O220" i="1"/>
  <c r="P220" i="1" s="1"/>
  <c r="N220" i="1"/>
  <c r="H220" i="1"/>
  <c r="T219" i="1"/>
  <c r="S219" i="1"/>
  <c r="R219" i="1"/>
  <c r="Q219" i="1"/>
  <c r="N219" i="1"/>
  <c r="H219" i="1"/>
  <c r="O219" i="1" s="1"/>
  <c r="P219" i="1" s="1"/>
  <c r="T218" i="1"/>
  <c r="S218" i="1"/>
  <c r="R218" i="1"/>
  <c r="Q218" i="1"/>
  <c r="N218" i="1"/>
  <c r="H218" i="1"/>
  <c r="O218" i="1" s="1"/>
  <c r="P218" i="1" s="1"/>
  <c r="S217" i="1"/>
  <c r="R217" i="1"/>
  <c r="T217" i="1" s="1"/>
  <c r="Q217" i="1"/>
  <c r="N217" i="1"/>
  <c r="H217" i="1"/>
  <c r="O217" i="1" s="1"/>
  <c r="P217" i="1" s="1"/>
  <c r="T216" i="1"/>
  <c r="S216" i="1"/>
  <c r="R216" i="1"/>
  <c r="Q216" i="1"/>
  <c r="N216" i="1"/>
  <c r="H216" i="1"/>
  <c r="O216" i="1" s="1"/>
  <c r="P216" i="1" s="1"/>
  <c r="T215" i="1"/>
  <c r="S215" i="1"/>
  <c r="R215" i="1"/>
  <c r="Q215" i="1"/>
  <c r="N215" i="1"/>
  <c r="H215" i="1"/>
  <c r="O215" i="1" s="1"/>
  <c r="P215" i="1" s="1"/>
  <c r="S214" i="1"/>
  <c r="R214" i="1"/>
  <c r="T214" i="1" s="1"/>
  <c r="Q214" i="1"/>
  <c r="N214" i="1"/>
  <c r="H214" i="1"/>
  <c r="O214" i="1" s="1"/>
  <c r="P214" i="1" s="1"/>
  <c r="S213" i="1"/>
  <c r="R213" i="1"/>
  <c r="T213" i="1" s="1"/>
  <c r="Q213" i="1"/>
  <c r="N213" i="1"/>
  <c r="O213" i="1" s="1"/>
  <c r="P213" i="1" s="1"/>
  <c r="H213" i="1"/>
  <c r="T212" i="1"/>
  <c r="S212" i="1"/>
  <c r="R212" i="1"/>
  <c r="Q212" i="1"/>
  <c r="N212" i="1"/>
  <c r="H212" i="1"/>
  <c r="O212" i="1" s="1"/>
  <c r="P212" i="1" s="1"/>
  <c r="T211" i="1"/>
  <c r="S211" i="1"/>
  <c r="R211" i="1"/>
  <c r="Q211" i="1"/>
  <c r="N211" i="1"/>
  <c r="H211" i="1"/>
  <c r="T210" i="1"/>
  <c r="S210" i="1"/>
  <c r="R210" i="1"/>
  <c r="Q210" i="1"/>
  <c r="N210" i="1"/>
  <c r="H210" i="1"/>
  <c r="O210" i="1" s="1"/>
  <c r="P210" i="1" s="1"/>
  <c r="T209" i="1"/>
  <c r="S209" i="1"/>
  <c r="R209" i="1"/>
  <c r="Q209" i="1"/>
  <c r="N209" i="1"/>
  <c r="O209" i="1" s="1"/>
  <c r="P209" i="1" s="1"/>
  <c r="H209" i="1"/>
  <c r="T208" i="1"/>
  <c r="S208" i="1"/>
  <c r="R208" i="1"/>
  <c r="Q208" i="1"/>
  <c r="O208" i="1"/>
  <c r="P208" i="1" s="1"/>
  <c r="N208" i="1"/>
  <c r="H208" i="1"/>
  <c r="S207" i="1"/>
  <c r="R207" i="1"/>
  <c r="T207" i="1" s="1"/>
  <c r="Q207" i="1"/>
  <c r="P207" i="1"/>
  <c r="O207" i="1"/>
  <c r="N207" i="1"/>
  <c r="H207" i="1"/>
  <c r="S206" i="1"/>
  <c r="R206" i="1"/>
  <c r="T206" i="1" s="1"/>
  <c r="Q206" i="1"/>
  <c r="P206" i="1"/>
  <c r="O206" i="1"/>
  <c r="N206" i="1"/>
  <c r="H206" i="1"/>
  <c r="S205" i="1"/>
  <c r="R205" i="1"/>
  <c r="T205" i="1" s="1"/>
  <c r="Q205" i="1"/>
  <c r="N205" i="1"/>
  <c r="H205" i="1"/>
  <c r="O205" i="1" s="1"/>
  <c r="P205" i="1" s="1"/>
  <c r="S204" i="1"/>
  <c r="R204" i="1"/>
  <c r="T204" i="1" s="1"/>
  <c r="Q204" i="1"/>
  <c r="N204" i="1"/>
  <c r="H204" i="1"/>
  <c r="O204" i="1" s="1"/>
  <c r="P204" i="1" s="1"/>
  <c r="T203" i="1"/>
  <c r="S203" i="1"/>
  <c r="R203" i="1"/>
  <c r="Q203" i="1"/>
  <c r="N203" i="1"/>
  <c r="H203" i="1"/>
  <c r="O203" i="1" s="1"/>
  <c r="P203" i="1" s="1"/>
  <c r="T202" i="1"/>
  <c r="S202" i="1"/>
  <c r="R202" i="1"/>
  <c r="Q202" i="1"/>
  <c r="N202" i="1"/>
  <c r="H202" i="1"/>
  <c r="O202" i="1" s="1"/>
  <c r="P202" i="1" s="1"/>
  <c r="T201" i="1"/>
  <c r="S201" i="1"/>
  <c r="R201" i="1"/>
  <c r="Q201" i="1"/>
  <c r="N201" i="1"/>
  <c r="H201" i="1"/>
  <c r="S200" i="1"/>
  <c r="R200" i="1"/>
  <c r="T200" i="1" s="1"/>
  <c r="Q200" i="1"/>
  <c r="N200" i="1"/>
  <c r="O200" i="1" s="1"/>
  <c r="P200" i="1" s="1"/>
  <c r="H200" i="1"/>
  <c r="S199" i="1"/>
  <c r="R199" i="1"/>
  <c r="T199" i="1" s="1"/>
  <c r="Q199" i="1"/>
  <c r="O199" i="1"/>
  <c r="P199" i="1" s="1"/>
  <c r="N199" i="1"/>
  <c r="H199" i="1"/>
  <c r="S198" i="1"/>
  <c r="R198" i="1"/>
  <c r="T198" i="1" s="1"/>
  <c r="Q198" i="1"/>
  <c r="P198" i="1"/>
  <c r="O198" i="1"/>
  <c r="N198" i="1"/>
  <c r="H198" i="1"/>
  <c r="S197" i="1"/>
  <c r="R197" i="1"/>
  <c r="T197" i="1" s="1"/>
  <c r="Q197" i="1"/>
  <c r="N197" i="1"/>
  <c r="H197" i="1"/>
  <c r="O197" i="1" s="1"/>
  <c r="P197" i="1" s="1"/>
  <c r="S196" i="1"/>
  <c r="R196" i="1"/>
  <c r="T196" i="1" s="1"/>
  <c r="Q196" i="1"/>
  <c r="N196" i="1"/>
  <c r="H196" i="1"/>
  <c r="O196" i="1" s="1"/>
  <c r="P196" i="1" s="1"/>
  <c r="T195" i="1"/>
  <c r="S195" i="1"/>
  <c r="R195" i="1"/>
  <c r="Q195" i="1"/>
  <c r="N195" i="1"/>
  <c r="H195" i="1"/>
  <c r="O195" i="1" s="1"/>
  <c r="P195" i="1" s="1"/>
  <c r="T194" i="1"/>
  <c r="S194" i="1"/>
  <c r="R194" i="1"/>
  <c r="Q194" i="1"/>
  <c r="N194" i="1"/>
  <c r="H194" i="1"/>
  <c r="O194" i="1" s="1"/>
  <c r="P194" i="1" s="1"/>
  <c r="T193" i="1"/>
  <c r="S193" i="1"/>
  <c r="R193" i="1"/>
  <c r="Q193" i="1"/>
  <c r="N193" i="1"/>
  <c r="H193" i="1"/>
  <c r="S192" i="1"/>
  <c r="R192" i="1"/>
  <c r="T192" i="1" s="1"/>
  <c r="Q192" i="1"/>
  <c r="N192" i="1"/>
  <c r="O192" i="1" s="1"/>
  <c r="P192" i="1" s="1"/>
  <c r="H192" i="1"/>
  <c r="S191" i="1"/>
  <c r="R191" i="1"/>
  <c r="T191" i="1" s="1"/>
  <c r="Q191" i="1"/>
  <c r="O191" i="1"/>
  <c r="P191" i="1" s="1"/>
  <c r="N191" i="1"/>
  <c r="H191" i="1"/>
  <c r="S190" i="1"/>
  <c r="R190" i="1"/>
  <c r="T190" i="1" s="1"/>
  <c r="Q190" i="1"/>
  <c r="P190" i="1"/>
  <c r="O190" i="1"/>
  <c r="N190" i="1"/>
  <c r="H190" i="1"/>
  <c r="S189" i="1"/>
  <c r="R189" i="1"/>
  <c r="T189" i="1" s="1"/>
  <c r="Q189" i="1"/>
  <c r="P189" i="1"/>
  <c r="O189" i="1"/>
  <c r="N189" i="1"/>
  <c r="H189" i="1"/>
  <c r="S188" i="1"/>
  <c r="R188" i="1"/>
  <c r="T188" i="1" s="1"/>
  <c r="Q188" i="1"/>
  <c r="N188" i="1"/>
  <c r="H188" i="1"/>
  <c r="O188" i="1" s="1"/>
  <c r="P188" i="1" s="1"/>
  <c r="T187" i="1"/>
  <c r="S187" i="1"/>
  <c r="R187" i="1"/>
  <c r="Q187" i="1"/>
  <c r="N187" i="1"/>
  <c r="H187" i="1"/>
  <c r="O187" i="1" s="1"/>
  <c r="P187" i="1" s="1"/>
  <c r="T186" i="1"/>
  <c r="S186" i="1"/>
  <c r="R186" i="1"/>
  <c r="Q186" i="1"/>
  <c r="N186" i="1"/>
  <c r="H186" i="1"/>
  <c r="O186" i="1" s="1"/>
  <c r="P186" i="1" s="1"/>
  <c r="T185" i="1"/>
  <c r="S185" i="1"/>
  <c r="R185" i="1"/>
  <c r="Q185" i="1"/>
  <c r="N185" i="1"/>
  <c r="H185" i="1"/>
  <c r="O185" i="1" s="1"/>
  <c r="P185" i="1" s="1"/>
  <c r="T184" i="1"/>
  <c r="S184" i="1"/>
  <c r="R184" i="1"/>
  <c r="Q184" i="1"/>
  <c r="N184" i="1"/>
  <c r="O184" i="1" s="1"/>
  <c r="P184" i="1" s="1"/>
  <c r="H184" i="1"/>
  <c r="S183" i="1"/>
  <c r="R183" i="1"/>
  <c r="T183" i="1" s="1"/>
  <c r="Q183" i="1"/>
  <c r="P183" i="1"/>
  <c r="O183" i="1"/>
  <c r="N183" i="1"/>
  <c r="H183" i="1"/>
  <c r="S182" i="1"/>
  <c r="R182" i="1"/>
  <c r="T182" i="1" s="1"/>
  <c r="Q182" i="1"/>
  <c r="P182" i="1"/>
  <c r="O182" i="1"/>
  <c r="N182" i="1"/>
  <c r="H182" i="1"/>
  <c r="S181" i="1"/>
  <c r="R181" i="1"/>
  <c r="T181" i="1" s="1"/>
  <c r="Q181" i="1"/>
  <c r="P181" i="1"/>
  <c r="O181" i="1"/>
  <c r="N181" i="1"/>
  <c r="H181" i="1"/>
  <c r="S180" i="1"/>
  <c r="R180" i="1"/>
  <c r="T180" i="1" s="1"/>
  <c r="Q180" i="1"/>
  <c r="N180" i="1"/>
  <c r="H180" i="1"/>
  <c r="O180" i="1" s="1"/>
  <c r="P180" i="1" s="1"/>
  <c r="T179" i="1"/>
  <c r="S179" i="1"/>
  <c r="R179" i="1"/>
  <c r="Q179" i="1"/>
  <c r="N179" i="1"/>
  <c r="H179" i="1"/>
  <c r="O179" i="1" s="1"/>
  <c r="P179" i="1" s="1"/>
  <c r="T178" i="1"/>
  <c r="S178" i="1"/>
  <c r="R178" i="1"/>
  <c r="Q178" i="1"/>
  <c r="N178" i="1"/>
  <c r="H178" i="1"/>
  <c r="O178" i="1" s="1"/>
  <c r="P178" i="1" s="1"/>
  <c r="T177" i="1"/>
  <c r="S177" i="1"/>
  <c r="R177" i="1"/>
  <c r="Q177" i="1"/>
  <c r="N177" i="1"/>
  <c r="H177" i="1"/>
  <c r="O177" i="1" s="1"/>
  <c r="P177" i="1" s="1"/>
  <c r="T176" i="1"/>
  <c r="S176" i="1"/>
  <c r="R176" i="1"/>
  <c r="Q176" i="1"/>
  <c r="O176" i="1"/>
  <c r="P176" i="1" s="1"/>
  <c r="N176" i="1"/>
  <c r="H176" i="1"/>
  <c r="S175" i="1"/>
  <c r="R175" i="1"/>
  <c r="T175" i="1" s="1"/>
  <c r="Q175" i="1"/>
  <c r="O175" i="1"/>
  <c r="P175" i="1" s="1"/>
  <c r="N175" i="1"/>
  <c r="H175" i="1"/>
  <c r="S174" i="1"/>
  <c r="R174" i="1"/>
  <c r="T174" i="1" s="1"/>
  <c r="Q174" i="1"/>
  <c r="N174" i="1"/>
  <c r="O174" i="1" s="1"/>
  <c r="P174" i="1" s="1"/>
  <c r="H174" i="1"/>
  <c r="S173" i="1"/>
  <c r="R173" i="1"/>
  <c r="T173" i="1" s="1"/>
  <c r="Q173" i="1"/>
  <c r="O173" i="1"/>
  <c r="P173" i="1" s="1"/>
  <c r="N173" i="1"/>
  <c r="H173" i="1"/>
  <c r="S172" i="1"/>
  <c r="R172" i="1"/>
  <c r="T172" i="1" s="1"/>
  <c r="Q172" i="1"/>
  <c r="N172" i="1"/>
  <c r="H172" i="1"/>
  <c r="O172" i="1" s="1"/>
  <c r="P172" i="1" s="1"/>
  <c r="T171" i="1"/>
  <c r="S171" i="1"/>
  <c r="R171" i="1"/>
  <c r="Q171" i="1"/>
  <c r="N171" i="1"/>
  <c r="H171" i="1"/>
  <c r="O171" i="1" s="1"/>
  <c r="P171" i="1" s="1"/>
  <c r="T170" i="1"/>
  <c r="S170" i="1"/>
  <c r="R170" i="1"/>
  <c r="Q170" i="1"/>
  <c r="N170" i="1"/>
  <c r="H170" i="1"/>
  <c r="O170" i="1" s="1"/>
  <c r="P170" i="1" s="1"/>
  <c r="T169" i="1"/>
  <c r="S169" i="1"/>
  <c r="R169" i="1"/>
  <c r="Q169" i="1"/>
  <c r="N169" i="1"/>
  <c r="H169" i="1"/>
  <c r="O169" i="1" s="1"/>
  <c r="P169" i="1" s="1"/>
  <c r="T168" i="1"/>
  <c r="S168" i="1"/>
  <c r="R168" i="1"/>
  <c r="Q168" i="1"/>
  <c r="N168" i="1"/>
  <c r="O168" i="1" s="1"/>
  <c r="P168" i="1" s="1"/>
  <c r="H168" i="1"/>
  <c r="S167" i="1"/>
  <c r="R167" i="1"/>
  <c r="T167" i="1" s="1"/>
  <c r="Q167" i="1"/>
  <c r="P167" i="1"/>
  <c r="O167" i="1"/>
  <c r="N167" i="1"/>
  <c r="H167" i="1"/>
  <c r="S166" i="1"/>
  <c r="R166" i="1"/>
  <c r="T166" i="1" s="1"/>
  <c r="Q166" i="1"/>
  <c r="P166" i="1"/>
  <c r="N166" i="1"/>
  <c r="O166" i="1" s="1"/>
  <c r="H166" i="1"/>
  <c r="S165" i="1"/>
  <c r="R165" i="1"/>
  <c r="T165" i="1" s="1"/>
  <c r="Q165" i="1"/>
  <c r="O165" i="1"/>
  <c r="P165" i="1" s="1"/>
  <c r="N165" i="1"/>
  <c r="H165" i="1"/>
  <c r="S164" i="1"/>
  <c r="R164" i="1"/>
  <c r="T164" i="1" s="1"/>
  <c r="Q164" i="1"/>
  <c r="N164" i="1"/>
  <c r="H164" i="1"/>
  <c r="O164" i="1" s="1"/>
  <c r="P164" i="1" s="1"/>
  <c r="T163" i="1"/>
  <c r="S163" i="1"/>
  <c r="R163" i="1"/>
  <c r="Q163" i="1"/>
  <c r="N163" i="1"/>
  <c r="H163" i="1"/>
  <c r="O163" i="1" s="1"/>
  <c r="P163" i="1" s="1"/>
  <c r="T162" i="1"/>
  <c r="S162" i="1"/>
  <c r="R162" i="1"/>
  <c r="Q162" i="1"/>
  <c r="N162" i="1"/>
  <c r="H162" i="1"/>
  <c r="O162" i="1" s="1"/>
  <c r="P162" i="1" s="1"/>
  <c r="T161" i="1"/>
  <c r="S161" i="1"/>
  <c r="R161" i="1"/>
  <c r="Q161" i="1"/>
  <c r="N161" i="1"/>
  <c r="H161" i="1"/>
  <c r="T160" i="1"/>
  <c r="S160" i="1"/>
  <c r="R160" i="1"/>
  <c r="Q160" i="1"/>
  <c r="N160" i="1"/>
  <c r="O160" i="1" s="1"/>
  <c r="P160" i="1" s="1"/>
  <c r="H160" i="1"/>
  <c r="S159" i="1"/>
  <c r="R159" i="1"/>
  <c r="T159" i="1" s="1"/>
  <c r="Q159" i="1"/>
  <c r="O159" i="1"/>
  <c r="P159" i="1" s="1"/>
  <c r="N159" i="1"/>
  <c r="H159" i="1"/>
  <c r="S158" i="1"/>
  <c r="R158" i="1"/>
  <c r="T158" i="1" s="1"/>
  <c r="Q158" i="1"/>
  <c r="N158" i="1"/>
  <c r="O158" i="1" s="1"/>
  <c r="P158" i="1" s="1"/>
  <c r="H158" i="1"/>
  <c r="S157" i="1"/>
  <c r="R157" i="1"/>
  <c r="T157" i="1" s="1"/>
  <c r="Q157" i="1"/>
  <c r="O157" i="1"/>
  <c r="P157" i="1" s="1"/>
  <c r="N157" i="1"/>
  <c r="H157" i="1"/>
  <c r="S156" i="1"/>
  <c r="R156" i="1"/>
  <c r="T156" i="1" s="1"/>
  <c r="Q156" i="1"/>
  <c r="N156" i="1"/>
  <c r="H156" i="1"/>
  <c r="O156" i="1" s="1"/>
  <c r="P156" i="1" s="1"/>
  <c r="T155" i="1"/>
  <c r="S155" i="1"/>
  <c r="R155" i="1"/>
  <c r="Q155" i="1"/>
  <c r="N155" i="1"/>
  <c r="H155" i="1"/>
  <c r="O155" i="1" s="1"/>
  <c r="P155" i="1" s="1"/>
  <c r="T154" i="1"/>
  <c r="S154" i="1"/>
  <c r="R154" i="1"/>
  <c r="Q154" i="1"/>
  <c r="N154" i="1"/>
  <c r="H154" i="1"/>
  <c r="O154" i="1" s="1"/>
  <c r="P154" i="1" s="1"/>
  <c r="T153" i="1"/>
  <c r="S153" i="1"/>
  <c r="R153" i="1"/>
  <c r="Q153" i="1"/>
  <c r="N153" i="1"/>
  <c r="H153" i="1"/>
  <c r="T152" i="1"/>
  <c r="S152" i="1"/>
  <c r="R152" i="1"/>
  <c r="Q152" i="1"/>
  <c r="O152" i="1"/>
  <c r="P152" i="1" s="1"/>
  <c r="N152" i="1"/>
  <c r="H152" i="1"/>
  <c r="S151" i="1"/>
  <c r="R151" i="1"/>
  <c r="T151" i="1" s="1"/>
  <c r="Q151" i="1"/>
  <c r="O151" i="1"/>
  <c r="P151" i="1" s="1"/>
  <c r="N151" i="1"/>
  <c r="H151" i="1"/>
  <c r="S150" i="1"/>
  <c r="R150" i="1"/>
  <c r="T150" i="1" s="1"/>
  <c r="Q150" i="1"/>
  <c r="N150" i="1"/>
  <c r="O150" i="1" s="1"/>
  <c r="P150" i="1" s="1"/>
  <c r="H150" i="1"/>
  <c r="S149" i="1"/>
  <c r="R149" i="1"/>
  <c r="T149" i="1" s="1"/>
  <c r="Q149" i="1"/>
  <c r="O149" i="1"/>
  <c r="P149" i="1" s="1"/>
  <c r="N149" i="1"/>
  <c r="H149" i="1"/>
  <c r="S148" i="1"/>
  <c r="R148" i="1"/>
  <c r="T148" i="1" s="1"/>
  <c r="Q148" i="1"/>
  <c r="N148" i="1"/>
  <c r="H148" i="1"/>
  <c r="O148" i="1" s="1"/>
  <c r="P148" i="1" s="1"/>
  <c r="T147" i="1"/>
  <c r="S147" i="1"/>
  <c r="R147" i="1"/>
  <c r="Q147" i="1"/>
  <c r="N147" i="1"/>
  <c r="H147" i="1"/>
  <c r="O147" i="1" s="1"/>
  <c r="P147" i="1" s="1"/>
  <c r="T146" i="1"/>
  <c r="S146" i="1"/>
  <c r="R146" i="1"/>
  <c r="Q146" i="1"/>
  <c r="N146" i="1"/>
  <c r="H146" i="1"/>
  <c r="O146" i="1" s="1"/>
  <c r="P146" i="1" s="1"/>
  <c r="T145" i="1"/>
  <c r="S145" i="1"/>
  <c r="R145" i="1"/>
  <c r="Q145" i="1"/>
  <c r="N145" i="1"/>
  <c r="H145" i="1"/>
  <c r="O145" i="1" s="1"/>
  <c r="P145" i="1" s="1"/>
  <c r="T144" i="1"/>
  <c r="S144" i="1"/>
  <c r="R144" i="1"/>
  <c r="Q144" i="1"/>
  <c r="O144" i="1"/>
  <c r="P144" i="1" s="1"/>
  <c r="N144" i="1"/>
  <c r="H144" i="1"/>
  <c r="S143" i="1"/>
  <c r="R143" i="1"/>
  <c r="T143" i="1" s="1"/>
  <c r="Q143" i="1"/>
  <c r="P143" i="1"/>
  <c r="O143" i="1"/>
  <c r="N143" i="1"/>
  <c r="H143" i="1"/>
  <c r="S142" i="1"/>
  <c r="R142" i="1"/>
  <c r="T142" i="1" s="1"/>
  <c r="Q142" i="1"/>
  <c r="P142" i="1"/>
  <c r="N142" i="1"/>
  <c r="H142" i="1"/>
  <c r="O142" i="1" s="1"/>
  <c r="S141" i="1"/>
  <c r="R141" i="1"/>
  <c r="T141" i="1" s="1"/>
  <c r="Q141" i="1"/>
  <c r="O141" i="1"/>
  <c r="P141" i="1" s="1"/>
  <c r="N141" i="1"/>
  <c r="H141" i="1"/>
  <c r="S140" i="1"/>
  <c r="R140" i="1"/>
  <c r="T140" i="1" s="1"/>
  <c r="Q140" i="1"/>
  <c r="N140" i="1"/>
  <c r="H140" i="1"/>
  <c r="O140" i="1" s="1"/>
  <c r="P140" i="1" s="1"/>
  <c r="T139" i="1"/>
  <c r="S139" i="1"/>
  <c r="R139" i="1"/>
  <c r="Q139" i="1"/>
  <c r="N139" i="1"/>
  <c r="H139" i="1"/>
  <c r="O139" i="1" s="1"/>
  <c r="P139" i="1" s="1"/>
  <c r="T138" i="1"/>
  <c r="S138" i="1"/>
  <c r="R138" i="1"/>
  <c r="Q138" i="1"/>
  <c r="N138" i="1"/>
  <c r="H138" i="1"/>
  <c r="O138" i="1" s="1"/>
  <c r="P138" i="1" s="1"/>
  <c r="S137" i="1"/>
  <c r="R137" i="1"/>
  <c r="T137" i="1" s="1"/>
  <c r="Q137" i="1"/>
  <c r="N137" i="1"/>
  <c r="H137" i="1"/>
  <c r="O137" i="1" s="1"/>
  <c r="P137" i="1" s="1"/>
  <c r="T136" i="1"/>
  <c r="S136" i="1"/>
  <c r="R136" i="1"/>
  <c r="Q136" i="1"/>
  <c r="O136" i="1"/>
  <c r="P136" i="1" s="1"/>
  <c r="N136" i="1"/>
  <c r="H136" i="1"/>
  <c r="S135" i="1"/>
  <c r="R135" i="1"/>
  <c r="T135" i="1" s="1"/>
  <c r="Q135" i="1"/>
  <c r="P135" i="1"/>
  <c r="O135" i="1"/>
  <c r="N135" i="1"/>
  <c r="H135" i="1"/>
  <c r="S134" i="1"/>
  <c r="R134" i="1"/>
  <c r="T134" i="1" s="1"/>
  <c r="Q134" i="1"/>
  <c r="P134" i="1"/>
  <c r="N134" i="1"/>
  <c r="H134" i="1"/>
  <c r="O134" i="1" s="1"/>
  <c r="S133" i="1"/>
  <c r="R133" i="1"/>
  <c r="T133" i="1" s="1"/>
  <c r="Q133" i="1"/>
  <c r="O133" i="1"/>
  <c r="P133" i="1" s="1"/>
  <c r="N133" i="1"/>
  <c r="H133" i="1"/>
  <c r="S132" i="1"/>
  <c r="R132" i="1"/>
  <c r="T132" i="1" s="1"/>
  <c r="Q132" i="1"/>
  <c r="N132" i="1"/>
  <c r="H132" i="1"/>
  <c r="O132" i="1" s="1"/>
  <c r="P132" i="1" s="1"/>
  <c r="T131" i="1"/>
  <c r="S131" i="1"/>
  <c r="R131" i="1"/>
  <c r="Q131" i="1"/>
  <c r="N131" i="1"/>
  <c r="H131" i="1"/>
  <c r="O131" i="1" s="1"/>
  <c r="P131" i="1" s="1"/>
  <c r="T130" i="1"/>
  <c r="S130" i="1"/>
  <c r="R130" i="1"/>
  <c r="Q130" i="1"/>
  <c r="N130" i="1"/>
  <c r="H130" i="1"/>
  <c r="O130" i="1" s="1"/>
  <c r="P130" i="1" s="1"/>
  <c r="S129" i="1"/>
  <c r="R129" i="1"/>
  <c r="T129" i="1" s="1"/>
  <c r="Q129" i="1"/>
  <c r="N129" i="1"/>
  <c r="H129" i="1"/>
  <c r="O129" i="1" s="1"/>
  <c r="P129" i="1" s="1"/>
  <c r="T128" i="1"/>
  <c r="S128" i="1"/>
  <c r="R128" i="1"/>
  <c r="Q128" i="1"/>
  <c r="O128" i="1"/>
  <c r="P128" i="1" s="1"/>
  <c r="N128" i="1"/>
  <c r="H128" i="1"/>
  <c r="S127" i="1"/>
  <c r="R127" i="1"/>
  <c r="T127" i="1" s="1"/>
  <c r="Q127" i="1"/>
  <c r="P127" i="1"/>
  <c r="O127" i="1"/>
  <c r="N127" i="1"/>
  <c r="H127" i="1"/>
  <c r="S126" i="1"/>
  <c r="R126" i="1"/>
  <c r="T126" i="1" s="1"/>
  <c r="Q126" i="1"/>
  <c r="P126" i="1"/>
  <c r="N126" i="1"/>
  <c r="H126" i="1"/>
  <c r="O126" i="1" s="1"/>
  <c r="S125" i="1"/>
  <c r="R125" i="1"/>
  <c r="T125" i="1" s="1"/>
  <c r="Q125" i="1"/>
  <c r="O125" i="1"/>
  <c r="P125" i="1" s="1"/>
  <c r="N125" i="1"/>
  <c r="H125" i="1"/>
  <c r="S124" i="1"/>
  <c r="R124" i="1"/>
  <c r="T124" i="1" s="1"/>
  <c r="Q124" i="1"/>
  <c r="N124" i="1"/>
  <c r="H124" i="1"/>
  <c r="O124" i="1" s="1"/>
  <c r="P124" i="1" s="1"/>
  <c r="T123" i="1"/>
  <c r="S123" i="1"/>
  <c r="R123" i="1"/>
  <c r="Q123" i="1"/>
  <c r="N123" i="1"/>
  <c r="H123" i="1"/>
  <c r="O123" i="1" s="1"/>
  <c r="P123" i="1" s="1"/>
  <c r="T122" i="1"/>
  <c r="S122" i="1"/>
  <c r="R122" i="1"/>
  <c r="Q122" i="1"/>
  <c r="N122" i="1"/>
  <c r="H122" i="1"/>
  <c r="O122" i="1" s="1"/>
  <c r="P122" i="1" s="1"/>
  <c r="S121" i="1"/>
  <c r="R121" i="1"/>
  <c r="T121" i="1" s="1"/>
  <c r="Q121" i="1"/>
  <c r="N121" i="1"/>
  <c r="H121" i="1"/>
  <c r="O121" i="1" s="1"/>
  <c r="P121" i="1" s="1"/>
  <c r="T120" i="1"/>
  <c r="S120" i="1"/>
  <c r="R120" i="1"/>
  <c r="Q120" i="1"/>
  <c r="O120" i="1"/>
  <c r="P120" i="1" s="1"/>
  <c r="N120" i="1"/>
  <c r="H120" i="1"/>
  <c r="S119" i="1"/>
  <c r="R119" i="1"/>
  <c r="T119" i="1" s="1"/>
  <c r="Q119" i="1"/>
  <c r="P119" i="1"/>
  <c r="O119" i="1"/>
  <c r="N119" i="1"/>
  <c r="H119" i="1"/>
  <c r="S118" i="1"/>
  <c r="R118" i="1"/>
  <c r="T118" i="1" s="1"/>
  <c r="Q118" i="1"/>
  <c r="P118" i="1"/>
  <c r="N118" i="1"/>
  <c r="H118" i="1"/>
  <c r="O118" i="1" s="1"/>
  <c r="S117" i="1"/>
  <c r="R117" i="1"/>
  <c r="T117" i="1" s="1"/>
  <c r="Q117" i="1"/>
  <c r="O117" i="1"/>
  <c r="P117" i="1" s="1"/>
  <c r="N117" i="1"/>
  <c r="H117" i="1"/>
  <c r="S116" i="1"/>
  <c r="R116" i="1"/>
  <c r="T116" i="1" s="1"/>
  <c r="Q116" i="1"/>
  <c r="N116" i="1"/>
  <c r="H116" i="1"/>
  <c r="O116" i="1" s="1"/>
  <c r="P116" i="1" s="1"/>
  <c r="T115" i="1"/>
  <c r="S115" i="1"/>
  <c r="R115" i="1"/>
  <c r="Q115" i="1"/>
  <c r="N115" i="1"/>
  <c r="H115" i="1"/>
  <c r="O115" i="1" s="1"/>
  <c r="P115" i="1" s="1"/>
  <c r="T114" i="1"/>
  <c r="S114" i="1"/>
  <c r="R114" i="1"/>
  <c r="Q114" i="1"/>
  <c r="N114" i="1"/>
  <c r="H114" i="1"/>
  <c r="O114" i="1" s="1"/>
  <c r="P114" i="1" s="1"/>
  <c r="S113" i="1"/>
  <c r="R113" i="1"/>
  <c r="T113" i="1" s="1"/>
  <c r="Q113" i="1"/>
  <c r="N113" i="1"/>
  <c r="H113" i="1"/>
  <c r="O113" i="1" s="1"/>
  <c r="P113" i="1" s="1"/>
  <c r="T112" i="1"/>
  <c r="S112" i="1"/>
  <c r="R112" i="1"/>
  <c r="Q112" i="1"/>
  <c r="O112" i="1"/>
  <c r="P112" i="1" s="1"/>
  <c r="N112" i="1"/>
  <c r="H112" i="1"/>
  <c r="S111" i="1"/>
  <c r="R111" i="1"/>
  <c r="T111" i="1" s="1"/>
  <c r="Q111" i="1"/>
  <c r="P111" i="1"/>
  <c r="O111" i="1"/>
  <c r="N111" i="1"/>
  <c r="H111" i="1"/>
  <c r="S110" i="1"/>
  <c r="R110" i="1"/>
  <c r="T110" i="1" s="1"/>
  <c r="Q110" i="1"/>
  <c r="P110" i="1"/>
  <c r="N110" i="1"/>
  <c r="H110" i="1"/>
  <c r="O110" i="1" s="1"/>
  <c r="S109" i="1"/>
  <c r="R109" i="1"/>
  <c r="T109" i="1" s="1"/>
  <c r="Q109" i="1"/>
  <c r="O109" i="1"/>
  <c r="P109" i="1" s="1"/>
  <c r="N109" i="1"/>
  <c r="H109" i="1"/>
  <c r="S108" i="1"/>
  <c r="R108" i="1"/>
  <c r="T108" i="1" s="1"/>
  <c r="Q108" i="1"/>
  <c r="N108" i="1"/>
  <c r="H108" i="1"/>
  <c r="O108" i="1" s="1"/>
  <c r="P108" i="1" s="1"/>
  <c r="T107" i="1"/>
  <c r="S107" i="1"/>
  <c r="R107" i="1"/>
  <c r="Q107" i="1"/>
  <c r="N107" i="1"/>
  <c r="H107" i="1"/>
  <c r="O107" i="1" s="1"/>
  <c r="P107" i="1" s="1"/>
  <c r="T106" i="1"/>
  <c r="S106" i="1"/>
  <c r="R106" i="1"/>
  <c r="Q106" i="1"/>
  <c r="N106" i="1"/>
  <c r="H106" i="1"/>
  <c r="O106" i="1" s="1"/>
  <c r="P106" i="1" s="1"/>
  <c r="S105" i="1"/>
  <c r="R105" i="1"/>
  <c r="T105" i="1" s="1"/>
  <c r="Q105" i="1"/>
  <c r="N105" i="1"/>
  <c r="H105" i="1"/>
  <c r="O105" i="1" s="1"/>
  <c r="P105" i="1" s="1"/>
  <c r="T104" i="1"/>
  <c r="S104" i="1"/>
  <c r="R104" i="1"/>
  <c r="Q104" i="1"/>
  <c r="O104" i="1"/>
  <c r="P104" i="1" s="1"/>
  <c r="N104" i="1"/>
  <c r="H104" i="1"/>
  <c r="S103" i="1"/>
  <c r="R103" i="1"/>
  <c r="T103" i="1" s="1"/>
  <c r="Q103" i="1"/>
  <c r="P103" i="1"/>
  <c r="O103" i="1"/>
  <c r="N103" i="1"/>
  <c r="H103" i="1"/>
  <c r="S102" i="1"/>
  <c r="R102" i="1"/>
  <c r="T102" i="1" s="1"/>
  <c r="Q102" i="1"/>
  <c r="P102" i="1"/>
  <c r="N102" i="1"/>
  <c r="H102" i="1"/>
  <c r="O102" i="1" s="1"/>
  <c r="S101" i="1"/>
  <c r="R101" i="1"/>
  <c r="T101" i="1" s="1"/>
  <c r="Q101" i="1"/>
  <c r="O101" i="1"/>
  <c r="P101" i="1" s="1"/>
  <c r="N101" i="1"/>
  <c r="H101" i="1"/>
  <c r="S100" i="1"/>
  <c r="R100" i="1"/>
  <c r="T100" i="1" s="1"/>
  <c r="Q100" i="1"/>
  <c r="N100" i="1"/>
  <c r="H100" i="1"/>
  <c r="O100" i="1" s="1"/>
  <c r="P100" i="1" s="1"/>
  <c r="T99" i="1"/>
  <c r="S99" i="1"/>
  <c r="R99" i="1"/>
  <c r="Q99" i="1"/>
  <c r="N99" i="1"/>
  <c r="H99" i="1"/>
  <c r="O99" i="1" s="1"/>
  <c r="P99" i="1" s="1"/>
  <c r="T98" i="1"/>
  <c r="S98" i="1"/>
  <c r="R98" i="1"/>
  <c r="Q98" i="1"/>
  <c r="N98" i="1"/>
  <c r="H98" i="1"/>
  <c r="O98" i="1" s="1"/>
  <c r="P98" i="1" s="1"/>
  <c r="S97" i="1"/>
  <c r="R97" i="1"/>
  <c r="T97" i="1" s="1"/>
  <c r="Q97" i="1"/>
  <c r="N97" i="1"/>
  <c r="H97" i="1"/>
  <c r="O97" i="1" s="1"/>
  <c r="P97" i="1" s="1"/>
  <c r="T96" i="1"/>
  <c r="S96" i="1"/>
  <c r="R96" i="1"/>
  <c r="Q96" i="1"/>
  <c r="N96" i="1"/>
  <c r="O96" i="1" s="1"/>
  <c r="P96" i="1" s="1"/>
  <c r="H96" i="1"/>
  <c r="S95" i="1"/>
  <c r="R95" i="1"/>
  <c r="T95" i="1" s="1"/>
  <c r="Q95" i="1"/>
  <c r="O95" i="1"/>
  <c r="P95" i="1" s="1"/>
  <c r="N95" i="1"/>
  <c r="H95" i="1"/>
  <c r="S94" i="1"/>
  <c r="R94" i="1"/>
  <c r="T94" i="1" s="1"/>
  <c r="Q94" i="1"/>
  <c r="N94" i="1"/>
  <c r="H94" i="1"/>
  <c r="O94" i="1" s="1"/>
  <c r="P94" i="1" s="1"/>
  <c r="S93" i="1"/>
  <c r="R93" i="1"/>
  <c r="T93" i="1" s="1"/>
  <c r="Q93" i="1"/>
  <c r="O93" i="1"/>
  <c r="P93" i="1" s="1"/>
  <c r="N93" i="1"/>
  <c r="H93" i="1"/>
  <c r="S92" i="1"/>
  <c r="R92" i="1"/>
  <c r="T92" i="1" s="1"/>
  <c r="Q92" i="1"/>
  <c r="N92" i="1"/>
  <c r="H92" i="1"/>
  <c r="O92" i="1" s="1"/>
  <c r="P92" i="1" s="1"/>
  <c r="T91" i="1"/>
  <c r="S91" i="1"/>
  <c r="R91" i="1"/>
  <c r="Q91" i="1"/>
  <c r="N91" i="1"/>
  <c r="H91" i="1"/>
  <c r="O91" i="1" s="1"/>
  <c r="P91" i="1" s="1"/>
  <c r="T90" i="1"/>
  <c r="S90" i="1"/>
  <c r="R90" i="1"/>
  <c r="Q90" i="1"/>
  <c r="N90" i="1"/>
  <c r="H90" i="1"/>
  <c r="S89" i="1"/>
  <c r="R89" i="1"/>
  <c r="T89" i="1" s="1"/>
  <c r="Q89" i="1"/>
  <c r="N89" i="1"/>
  <c r="H89" i="1"/>
  <c r="O89" i="1" s="1"/>
  <c r="P89" i="1" s="1"/>
  <c r="T88" i="1"/>
  <c r="S88" i="1"/>
  <c r="R88" i="1"/>
  <c r="Q88" i="1"/>
  <c r="N88" i="1"/>
  <c r="O88" i="1" s="1"/>
  <c r="P88" i="1" s="1"/>
  <c r="H88" i="1"/>
  <c r="S87" i="1"/>
  <c r="R87" i="1"/>
  <c r="T87" i="1" s="1"/>
  <c r="Q87" i="1"/>
  <c r="O87" i="1"/>
  <c r="P87" i="1" s="1"/>
  <c r="N87" i="1"/>
  <c r="H87" i="1"/>
  <c r="S86" i="1"/>
  <c r="R86" i="1"/>
  <c r="T86" i="1" s="1"/>
  <c r="Q86" i="1"/>
  <c r="N86" i="1"/>
  <c r="H86" i="1"/>
  <c r="O86" i="1" s="1"/>
  <c r="P86" i="1" s="1"/>
  <c r="S85" i="1"/>
  <c r="R85" i="1"/>
  <c r="T85" i="1" s="1"/>
  <c r="Q85" i="1"/>
  <c r="O85" i="1"/>
  <c r="P85" i="1" s="1"/>
  <c r="N85" i="1"/>
  <c r="H85" i="1"/>
  <c r="S84" i="1"/>
  <c r="R84" i="1"/>
  <c r="T84" i="1" s="1"/>
  <c r="Q84" i="1"/>
  <c r="N84" i="1"/>
  <c r="H84" i="1"/>
  <c r="O84" i="1" s="1"/>
  <c r="P84" i="1" s="1"/>
  <c r="T83" i="1"/>
  <c r="S83" i="1"/>
  <c r="R83" i="1"/>
  <c r="Q83" i="1"/>
  <c r="N83" i="1"/>
  <c r="H83" i="1"/>
  <c r="O83" i="1" s="1"/>
  <c r="P83" i="1" s="1"/>
  <c r="T82" i="1"/>
  <c r="S82" i="1"/>
  <c r="R82" i="1"/>
  <c r="Q82" i="1"/>
  <c r="N82" i="1"/>
  <c r="H82" i="1"/>
  <c r="O82" i="1" s="1"/>
  <c r="P82" i="1" s="1"/>
  <c r="S81" i="1"/>
  <c r="R81" i="1"/>
  <c r="T81" i="1" s="1"/>
  <c r="Q81" i="1"/>
  <c r="N81" i="1"/>
  <c r="H81" i="1"/>
  <c r="O81" i="1" s="1"/>
  <c r="P81" i="1" s="1"/>
  <c r="T80" i="1"/>
  <c r="S80" i="1"/>
  <c r="R80" i="1"/>
  <c r="Q80" i="1"/>
  <c r="N80" i="1"/>
  <c r="O80" i="1" s="1"/>
  <c r="P80" i="1" s="1"/>
  <c r="H80" i="1"/>
  <c r="S79" i="1"/>
  <c r="R79" i="1"/>
  <c r="T79" i="1" s="1"/>
  <c r="Q79" i="1"/>
  <c r="P79" i="1"/>
  <c r="O79" i="1"/>
  <c r="N79" i="1"/>
  <c r="H79" i="1"/>
  <c r="S78" i="1"/>
  <c r="R78" i="1"/>
  <c r="T78" i="1" s="1"/>
  <c r="Q78" i="1"/>
  <c r="N78" i="1"/>
  <c r="H78" i="1"/>
  <c r="O78" i="1" s="1"/>
  <c r="P78" i="1" s="1"/>
  <c r="S77" i="1"/>
  <c r="R77" i="1"/>
  <c r="T77" i="1" s="1"/>
  <c r="Q77" i="1"/>
  <c r="O77" i="1"/>
  <c r="P77" i="1" s="1"/>
  <c r="N77" i="1"/>
  <c r="H77" i="1"/>
  <c r="S76" i="1"/>
  <c r="R76" i="1"/>
  <c r="T76" i="1" s="1"/>
  <c r="Q76" i="1"/>
  <c r="N76" i="1"/>
  <c r="H76" i="1"/>
  <c r="O76" i="1" s="1"/>
  <c r="P76" i="1" s="1"/>
  <c r="T75" i="1"/>
  <c r="S75" i="1"/>
  <c r="R75" i="1"/>
  <c r="Q75" i="1"/>
  <c r="N75" i="1"/>
  <c r="H75" i="1"/>
  <c r="O75" i="1" s="1"/>
  <c r="P75" i="1" s="1"/>
  <c r="T74" i="1"/>
  <c r="S74" i="1"/>
  <c r="R74" i="1"/>
  <c r="Q74" i="1"/>
  <c r="N74" i="1"/>
  <c r="H74" i="1"/>
  <c r="O74" i="1" s="1"/>
  <c r="P74" i="1" s="1"/>
  <c r="S73" i="1"/>
  <c r="R73" i="1"/>
  <c r="T73" i="1" s="1"/>
  <c r="Q73" i="1"/>
  <c r="N73" i="1"/>
  <c r="H73" i="1"/>
  <c r="O73" i="1" s="1"/>
  <c r="P73" i="1" s="1"/>
  <c r="T72" i="1"/>
  <c r="S72" i="1"/>
  <c r="R72" i="1"/>
  <c r="Q72" i="1"/>
  <c r="O72" i="1"/>
  <c r="P72" i="1" s="1"/>
  <c r="N72" i="1"/>
  <c r="H72" i="1"/>
  <c r="S71" i="1"/>
  <c r="R71" i="1"/>
  <c r="T71" i="1" s="1"/>
  <c r="Q71" i="1"/>
  <c r="O71" i="1"/>
  <c r="P71" i="1" s="1"/>
  <c r="N71" i="1"/>
  <c r="H71" i="1"/>
  <c r="S70" i="1"/>
  <c r="R70" i="1"/>
  <c r="T70" i="1" s="1"/>
  <c r="Q70" i="1"/>
  <c r="N70" i="1"/>
  <c r="H70" i="1"/>
  <c r="O70" i="1" s="1"/>
  <c r="P70" i="1" s="1"/>
  <c r="S69" i="1"/>
  <c r="R69" i="1"/>
  <c r="T69" i="1" s="1"/>
  <c r="Q69" i="1"/>
  <c r="O69" i="1"/>
  <c r="P69" i="1" s="1"/>
  <c r="N69" i="1"/>
  <c r="H69" i="1"/>
  <c r="T68" i="1"/>
  <c r="S68" i="1"/>
  <c r="R68" i="1"/>
  <c r="Q68" i="1"/>
  <c r="N68" i="1"/>
  <c r="H68" i="1"/>
  <c r="O68" i="1" s="1"/>
  <c r="P68" i="1" s="1"/>
  <c r="T67" i="1"/>
  <c r="S67" i="1"/>
  <c r="R67" i="1"/>
  <c r="Q67" i="1"/>
  <c r="N67" i="1"/>
  <c r="H67" i="1"/>
  <c r="O67" i="1" s="1"/>
  <c r="P67" i="1" s="1"/>
  <c r="T66" i="1"/>
  <c r="S66" i="1"/>
  <c r="R66" i="1"/>
  <c r="Q66" i="1"/>
  <c r="N66" i="1"/>
  <c r="H66" i="1"/>
  <c r="S65" i="1"/>
  <c r="R65" i="1"/>
  <c r="T65" i="1" s="1"/>
  <c r="Q65" i="1"/>
  <c r="N65" i="1"/>
  <c r="O65" i="1" s="1"/>
  <c r="P65" i="1" s="1"/>
  <c r="H65" i="1"/>
  <c r="T64" i="1"/>
  <c r="S64" i="1"/>
  <c r="R64" i="1"/>
  <c r="Q64" i="1"/>
  <c r="O64" i="1"/>
  <c r="P64" i="1" s="1"/>
  <c r="N64" i="1"/>
  <c r="H64" i="1"/>
  <c r="S63" i="1"/>
  <c r="R63" i="1"/>
  <c r="T63" i="1" s="1"/>
  <c r="Q63" i="1"/>
  <c r="O63" i="1"/>
  <c r="P63" i="1" s="1"/>
  <c r="N63" i="1"/>
  <c r="H63" i="1"/>
  <c r="S62" i="1"/>
  <c r="R62" i="1"/>
  <c r="T62" i="1" s="1"/>
  <c r="Q62" i="1"/>
  <c r="P62" i="1"/>
  <c r="N62" i="1"/>
  <c r="H62" i="1"/>
  <c r="O62" i="1" s="1"/>
  <c r="S61" i="1"/>
  <c r="R61" i="1"/>
  <c r="T61" i="1" s="1"/>
  <c r="Q61" i="1"/>
  <c r="O61" i="1"/>
  <c r="P61" i="1" s="1"/>
  <c r="N61" i="1"/>
  <c r="H61" i="1"/>
  <c r="S60" i="1"/>
  <c r="R60" i="1"/>
  <c r="T60" i="1" s="1"/>
  <c r="Q60" i="1"/>
  <c r="N60" i="1"/>
  <c r="H60" i="1"/>
  <c r="O60" i="1" s="1"/>
  <c r="P60" i="1" s="1"/>
  <c r="T59" i="1"/>
  <c r="S59" i="1"/>
  <c r="R59" i="1"/>
  <c r="Q59" i="1"/>
  <c r="N59" i="1"/>
  <c r="H59" i="1"/>
  <c r="O59" i="1" s="1"/>
  <c r="P59" i="1" s="1"/>
  <c r="T58" i="1"/>
  <c r="S58" i="1"/>
  <c r="R58" i="1"/>
  <c r="Q58" i="1"/>
  <c r="N58" i="1"/>
  <c r="H58" i="1"/>
  <c r="O58" i="1" s="1"/>
  <c r="P58" i="1" s="1"/>
  <c r="S57" i="1"/>
  <c r="R57" i="1"/>
  <c r="T57" i="1" s="1"/>
  <c r="Q57" i="1"/>
  <c r="N57" i="1"/>
  <c r="H57" i="1"/>
  <c r="O57" i="1" s="1"/>
  <c r="P57" i="1" s="1"/>
  <c r="T56" i="1"/>
  <c r="S56" i="1"/>
  <c r="R56" i="1"/>
  <c r="Q56" i="1"/>
  <c r="N56" i="1"/>
  <c r="O56" i="1" s="1"/>
  <c r="P56" i="1" s="1"/>
  <c r="H56" i="1"/>
  <c r="S55" i="1"/>
  <c r="R55" i="1"/>
  <c r="T55" i="1" s="1"/>
  <c r="Q55" i="1"/>
  <c r="O55" i="1"/>
  <c r="P55" i="1" s="1"/>
  <c r="N55" i="1"/>
  <c r="H55" i="1"/>
  <c r="S54" i="1"/>
  <c r="R54" i="1"/>
  <c r="T54" i="1" s="1"/>
  <c r="Q54" i="1"/>
  <c r="N54" i="1"/>
  <c r="H54" i="1"/>
  <c r="O54" i="1" s="1"/>
  <c r="P54" i="1" s="1"/>
  <c r="S53" i="1"/>
  <c r="R53" i="1"/>
  <c r="T53" i="1" s="1"/>
  <c r="Q53" i="1"/>
  <c r="O53" i="1"/>
  <c r="P53" i="1" s="1"/>
  <c r="N53" i="1"/>
  <c r="H53" i="1"/>
  <c r="S52" i="1"/>
  <c r="R52" i="1"/>
  <c r="T52" i="1" s="1"/>
  <c r="Q52" i="1"/>
  <c r="N52" i="1"/>
  <c r="H52" i="1"/>
  <c r="O52" i="1" s="1"/>
  <c r="P52" i="1" s="1"/>
  <c r="T51" i="1"/>
  <c r="S51" i="1"/>
  <c r="R51" i="1"/>
  <c r="Q51" i="1"/>
  <c r="N51" i="1"/>
  <c r="H51" i="1"/>
  <c r="O51" i="1" s="1"/>
  <c r="P51" i="1" s="1"/>
  <c r="T50" i="1"/>
  <c r="S50" i="1"/>
  <c r="R50" i="1"/>
  <c r="Q50" i="1"/>
  <c r="N50" i="1"/>
  <c r="H50" i="1"/>
  <c r="O50" i="1" s="1"/>
  <c r="P50" i="1" s="1"/>
  <c r="S49" i="1"/>
  <c r="R49" i="1"/>
  <c r="T49" i="1" s="1"/>
  <c r="Q49" i="1"/>
  <c r="N49" i="1"/>
  <c r="H49" i="1"/>
  <c r="O49" i="1" s="1"/>
  <c r="P49" i="1" s="1"/>
  <c r="T48" i="1"/>
  <c r="S48" i="1"/>
  <c r="R48" i="1"/>
  <c r="Q48" i="1"/>
  <c r="N48" i="1"/>
  <c r="O48" i="1" s="1"/>
  <c r="P48" i="1" s="1"/>
  <c r="H48" i="1"/>
  <c r="S47" i="1"/>
  <c r="R47" i="1"/>
  <c r="T47" i="1" s="1"/>
  <c r="Q47" i="1"/>
  <c r="O47" i="1"/>
  <c r="P47" i="1" s="1"/>
  <c r="N47" i="1"/>
  <c r="H47" i="1"/>
  <c r="S46" i="1"/>
  <c r="R46" i="1"/>
  <c r="T46" i="1" s="1"/>
  <c r="Q46" i="1"/>
  <c r="N46" i="1"/>
  <c r="H46" i="1"/>
  <c r="O46" i="1" s="1"/>
  <c r="P46" i="1" s="1"/>
  <c r="S45" i="1"/>
  <c r="R45" i="1"/>
  <c r="T45" i="1" s="1"/>
  <c r="Q45" i="1"/>
  <c r="O45" i="1"/>
  <c r="P45" i="1" s="1"/>
  <c r="N45" i="1"/>
  <c r="H45" i="1"/>
  <c r="T44" i="1"/>
  <c r="S44" i="1"/>
  <c r="R44" i="1"/>
  <c r="Q44" i="1"/>
  <c r="N44" i="1"/>
  <c r="H44" i="1"/>
  <c r="O44" i="1" s="1"/>
  <c r="P44" i="1" s="1"/>
  <c r="T43" i="1"/>
  <c r="S43" i="1"/>
  <c r="R43" i="1"/>
  <c r="Q43" i="1"/>
  <c r="N43" i="1"/>
  <c r="H43" i="1"/>
  <c r="O43" i="1" s="1"/>
  <c r="P43" i="1" s="1"/>
  <c r="T42" i="1"/>
  <c r="S42" i="1"/>
  <c r="R42" i="1"/>
  <c r="Q42" i="1"/>
  <c r="N42" i="1"/>
  <c r="H42" i="1"/>
  <c r="O42" i="1" s="1"/>
  <c r="P42" i="1" s="1"/>
  <c r="S41" i="1"/>
  <c r="R41" i="1"/>
  <c r="T41" i="1" s="1"/>
  <c r="Q41" i="1"/>
  <c r="O41" i="1"/>
  <c r="P41" i="1" s="1"/>
  <c r="N41" i="1"/>
  <c r="H41" i="1"/>
  <c r="T40" i="1"/>
  <c r="S40" i="1"/>
  <c r="R40" i="1"/>
  <c r="Q40" i="1"/>
  <c r="P40" i="1"/>
  <c r="O40" i="1"/>
  <c r="N40" i="1"/>
  <c r="H40" i="1"/>
  <c r="S39" i="1"/>
  <c r="R39" i="1"/>
  <c r="T39" i="1" s="1"/>
  <c r="Q39" i="1"/>
  <c r="N39" i="1"/>
  <c r="H39" i="1"/>
  <c r="O39" i="1" s="1"/>
  <c r="P39" i="1" s="1"/>
  <c r="S38" i="1"/>
  <c r="R38" i="1"/>
  <c r="T38" i="1" s="1"/>
  <c r="Q38" i="1"/>
  <c r="N38" i="1"/>
  <c r="H38" i="1"/>
  <c r="S37" i="1"/>
  <c r="R37" i="1"/>
  <c r="T37" i="1" s="1"/>
  <c r="Q37" i="1"/>
  <c r="O37" i="1"/>
  <c r="P37" i="1" s="1"/>
  <c r="N37" i="1"/>
  <c r="H37" i="1"/>
  <c r="S36" i="1"/>
  <c r="R36" i="1"/>
  <c r="T36" i="1" s="1"/>
  <c r="Q36" i="1"/>
  <c r="P36" i="1"/>
  <c r="N36" i="1"/>
  <c r="H36" i="1"/>
  <c r="O36" i="1" s="1"/>
  <c r="T35" i="1"/>
  <c r="S35" i="1"/>
  <c r="R35" i="1"/>
  <c r="Q35" i="1"/>
  <c r="N35" i="1"/>
  <c r="H35" i="1"/>
  <c r="O35" i="1" s="1"/>
  <c r="P35" i="1" s="1"/>
  <c r="S34" i="1"/>
  <c r="R34" i="1"/>
  <c r="T34" i="1" s="1"/>
  <c r="Q34" i="1"/>
  <c r="N34" i="1"/>
  <c r="H34" i="1"/>
  <c r="O34" i="1" s="1"/>
  <c r="P34" i="1" s="1"/>
  <c r="S33" i="1"/>
  <c r="R33" i="1"/>
  <c r="T33" i="1" s="1"/>
  <c r="Q33" i="1"/>
  <c r="N33" i="1"/>
  <c r="H33" i="1"/>
  <c r="O33" i="1" s="1"/>
  <c r="P33" i="1" s="1"/>
  <c r="T32" i="1"/>
  <c r="S32" i="1"/>
  <c r="R32" i="1"/>
  <c r="Q32" i="1"/>
  <c r="N32" i="1"/>
  <c r="O32" i="1" s="1"/>
  <c r="P32" i="1" s="1"/>
  <c r="H32" i="1"/>
  <c r="S31" i="1"/>
  <c r="R31" i="1"/>
  <c r="T31" i="1" s="1"/>
  <c r="Q31" i="1"/>
  <c r="N31" i="1"/>
  <c r="H31" i="1"/>
  <c r="O31" i="1" s="1"/>
  <c r="P31" i="1" s="1"/>
  <c r="S30" i="1"/>
  <c r="R30" i="1"/>
  <c r="T30" i="1" s="1"/>
  <c r="Q30" i="1"/>
  <c r="N30" i="1"/>
  <c r="H30" i="1"/>
  <c r="O30" i="1" s="1"/>
  <c r="P30" i="1" s="1"/>
  <c r="S29" i="1"/>
  <c r="R29" i="1"/>
  <c r="T29" i="1" s="1"/>
  <c r="Q29" i="1"/>
  <c r="O29" i="1"/>
  <c r="P29" i="1" s="1"/>
  <c r="N29" i="1"/>
  <c r="H29" i="1"/>
  <c r="T28" i="1"/>
  <c r="S28" i="1"/>
  <c r="R28" i="1"/>
  <c r="Q28" i="1"/>
  <c r="N28" i="1"/>
  <c r="H28" i="1"/>
  <c r="O28" i="1" s="1"/>
  <c r="P28" i="1" s="1"/>
  <c r="T27" i="1"/>
  <c r="S27" i="1"/>
  <c r="R27" i="1"/>
  <c r="Q27" i="1"/>
  <c r="N27" i="1"/>
  <c r="H27" i="1"/>
  <c r="O27" i="1" s="1"/>
  <c r="P27" i="1" s="1"/>
  <c r="S26" i="1"/>
  <c r="R26" i="1"/>
  <c r="T26" i="1" s="1"/>
  <c r="Q26" i="1"/>
  <c r="N26" i="1"/>
  <c r="H26" i="1"/>
  <c r="O26" i="1" s="1"/>
  <c r="P26" i="1" s="1"/>
  <c r="S25" i="1"/>
  <c r="R25" i="1"/>
  <c r="T25" i="1" s="1"/>
  <c r="Q25" i="1"/>
  <c r="O25" i="1"/>
  <c r="P25" i="1" s="1"/>
  <c r="N25" i="1"/>
  <c r="H25" i="1"/>
  <c r="T24" i="1"/>
  <c r="S24" i="1"/>
  <c r="R24" i="1"/>
  <c r="Q24" i="1"/>
  <c r="P24" i="1"/>
  <c r="O24" i="1"/>
  <c r="N24" i="1"/>
  <c r="H24" i="1"/>
  <c r="S23" i="1"/>
  <c r="R23" i="1"/>
  <c r="T23" i="1" s="1"/>
  <c r="Q23" i="1"/>
  <c r="N23" i="1"/>
  <c r="H23" i="1"/>
  <c r="O23" i="1" s="1"/>
  <c r="P23" i="1" s="1"/>
  <c r="S22" i="1"/>
  <c r="R22" i="1"/>
  <c r="T22" i="1" s="1"/>
  <c r="Q22" i="1"/>
  <c r="N22" i="1"/>
  <c r="H22" i="1"/>
  <c r="S21" i="1"/>
  <c r="R21" i="1"/>
  <c r="T21" i="1" s="1"/>
  <c r="Q21" i="1"/>
  <c r="O21" i="1"/>
  <c r="P21" i="1" s="1"/>
  <c r="N21" i="1"/>
  <c r="H21" i="1"/>
  <c r="S20" i="1"/>
  <c r="R20" i="1"/>
  <c r="T20" i="1" s="1"/>
  <c r="Q20" i="1"/>
  <c r="P20" i="1"/>
  <c r="N20" i="1"/>
  <c r="H20" i="1"/>
  <c r="O20" i="1" s="1"/>
  <c r="T19" i="1"/>
  <c r="S19" i="1"/>
  <c r="R19" i="1"/>
  <c r="Q19" i="1"/>
  <c r="N19" i="1"/>
  <c r="H19" i="1"/>
  <c r="O19" i="1" s="1"/>
  <c r="P19" i="1" s="1"/>
  <c r="S18" i="1"/>
  <c r="R18" i="1"/>
  <c r="T18" i="1" s="1"/>
  <c r="Q18" i="1"/>
  <c r="N18" i="1"/>
  <c r="H18" i="1"/>
  <c r="O18" i="1" s="1"/>
  <c r="P18" i="1" s="1"/>
  <c r="S17" i="1"/>
  <c r="R17" i="1"/>
  <c r="T17" i="1" s="1"/>
  <c r="Q17" i="1"/>
  <c r="N17" i="1"/>
  <c r="H17" i="1"/>
  <c r="O17" i="1" s="1"/>
  <c r="P17" i="1" s="1"/>
  <c r="T16" i="1"/>
  <c r="S16" i="1"/>
  <c r="R16" i="1"/>
  <c r="Q16" i="1"/>
  <c r="N16" i="1"/>
  <c r="O16" i="1" s="1"/>
  <c r="P16" i="1" s="1"/>
  <c r="H16" i="1"/>
  <c r="S15" i="1"/>
  <c r="R15" i="1"/>
  <c r="T15" i="1" s="1"/>
  <c r="Q15" i="1"/>
  <c r="N15" i="1"/>
  <c r="H15" i="1"/>
  <c r="O15" i="1" s="1"/>
  <c r="P15" i="1" s="1"/>
  <c r="S14" i="1"/>
  <c r="R14" i="1"/>
  <c r="T14" i="1" s="1"/>
  <c r="Q14" i="1"/>
  <c r="N14" i="1"/>
  <c r="H14" i="1"/>
  <c r="O14" i="1" s="1"/>
  <c r="P14" i="1" s="1"/>
  <c r="S13" i="1"/>
  <c r="R13" i="1"/>
  <c r="T13" i="1" s="1"/>
  <c r="Q13" i="1"/>
  <c r="O13" i="1"/>
  <c r="P13" i="1" s="1"/>
  <c r="N13" i="1"/>
  <c r="H13" i="1"/>
  <c r="T12" i="1"/>
  <c r="S12" i="1"/>
  <c r="R12" i="1"/>
  <c r="Q12" i="1"/>
  <c r="N12" i="1"/>
  <c r="H12" i="1"/>
  <c r="O12" i="1" s="1"/>
  <c r="P12" i="1" s="1"/>
  <c r="T11" i="1"/>
  <c r="S11" i="1"/>
  <c r="R11" i="1"/>
  <c r="Q11" i="1"/>
  <c r="N11" i="1"/>
  <c r="H11" i="1"/>
  <c r="O11" i="1" s="1"/>
  <c r="P11" i="1" s="1"/>
  <c r="S10" i="1"/>
  <c r="R10" i="1"/>
  <c r="T10" i="1" s="1"/>
  <c r="Q10" i="1"/>
  <c r="N10" i="1"/>
  <c r="H10" i="1"/>
  <c r="O10" i="1" s="1"/>
  <c r="P10" i="1" s="1"/>
  <c r="S9" i="1"/>
  <c r="R9" i="1"/>
  <c r="T9" i="1" s="1"/>
  <c r="Q9" i="1"/>
  <c r="N9" i="1"/>
  <c r="H9" i="1"/>
  <c r="O9" i="1" s="1"/>
  <c r="P9" i="1" s="1"/>
  <c r="T8" i="1"/>
  <c r="S8" i="1"/>
  <c r="R8" i="1"/>
  <c r="Q8" i="1"/>
  <c r="N8" i="1"/>
  <c r="O8" i="1" s="1"/>
  <c r="P8" i="1" s="1"/>
  <c r="H8" i="1"/>
  <c r="S7" i="1"/>
  <c r="R7" i="1"/>
  <c r="T7" i="1" s="1"/>
  <c r="Q7" i="1"/>
  <c r="N7" i="1"/>
  <c r="H7" i="1"/>
  <c r="O7" i="1" s="1"/>
  <c r="P7" i="1" s="1"/>
  <c r="S6" i="1"/>
  <c r="R6" i="1"/>
  <c r="T6" i="1" s="1"/>
  <c r="Q6" i="1"/>
  <c r="N6" i="1"/>
  <c r="H6" i="1"/>
  <c r="O6" i="1" s="1"/>
  <c r="P6" i="1" s="1"/>
  <c r="S5" i="1"/>
  <c r="R5" i="1"/>
  <c r="T5" i="1" s="1"/>
  <c r="Q5" i="1"/>
  <c r="N5" i="1"/>
  <c r="H5" i="1"/>
  <c r="O5" i="1" s="1"/>
  <c r="P5" i="1" s="1"/>
  <c r="S4" i="1"/>
  <c r="R4" i="1"/>
  <c r="T4" i="1" s="1"/>
  <c r="Q4" i="1"/>
  <c r="N4" i="1"/>
  <c r="H4" i="1"/>
  <c r="O4" i="1" s="1"/>
  <c r="P4" i="1" s="1"/>
  <c r="T3" i="1"/>
  <c r="S3" i="1"/>
  <c r="R3" i="1"/>
  <c r="Q3" i="1"/>
  <c r="N3" i="1"/>
  <c r="H3" i="1"/>
  <c r="O3" i="1" s="1"/>
  <c r="P3" i="1" s="1"/>
  <c r="T2" i="1"/>
  <c r="S2" i="1"/>
  <c r="R2" i="1"/>
  <c r="Q2" i="1"/>
  <c r="N2" i="1"/>
  <c r="H2" i="1"/>
  <c r="O2" i="1" s="1"/>
  <c r="P2" i="1" s="1"/>
  <c r="O22" i="1" l="1"/>
  <c r="P22" i="1" s="1"/>
  <c r="O38" i="1"/>
  <c r="P38" i="1" s="1"/>
  <c r="O66" i="1"/>
  <c r="P66" i="1" s="1"/>
  <c r="O153" i="1"/>
  <c r="P153" i="1" s="1"/>
  <c r="O193" i="1"/>
  <c r="P193" i="1" s="1"/>
  <c r="O201" i="1"/>
  <c r="P201" i="1" s="1"/>
  <c r="O90" i="1"/>
  <c r="P90" i="1" s="1"/>
  <c r="O161" i="1"/>
  <c r="P161" i="1" s="1"/>
  <c r="O211" i="1"/>
  <c r="P211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<sst xmlns="http://schemas.openxmlformats.org/spreadsheetml/2006/main" count="3048" uniqueCount="454">
  <si>
    <t>N°</t>
  </si>
  <si>
    <t>Date</t>
  </si>
  <si>
    <t>Ref</t>
  </si>
  <si>
    <t>Designation</t>
  </si>
  <si>
    <t>Catégorie</t>
  </si>
  <si>
    <t>Quantité</t>
  </si>
  <si>
    <t>Prix Vente</t>
  </si>
  <si>
    <t>Chiffre d'affaire</t>
  </si>
  <si>
    <t>Client</t>
  </si>
  <si>
    <t>Contact</t>
  </si>
  <si>
    <t>Lieu vivraison</t>
  </si>
  <si>
    <t>Source client</t>
  </si>
  <si>
    <t>CMUP</t>
  </si>
  <si>
    <t>Cout Achat</t>
  </si>
  <si>
    <t>Marge</t>
  </si>
  <si>
    <t>Taux marge</t>
  </si>
  <si>
    <t>Jour</t>
  </si>
  <si>
    <t>Mois</t>
  </si>
  <si>
    <t>Annee</t>
  </si>
  <si>
    <t>Mois&amp;</t>
  </si>
  <si>
    <t>image</t>
  </si>
  <si>
    <t>P003</t>
  </si>
  <si>
    <t>Robe d'été fleurie</t>
  </si>
  <si>
    <t>Robes</t>
  </si>
  <si>
    <t>Konan Traoré</t>
  </si>
  <si>
    <t>+225 07 32513495</t>
  </si>
  <si>
    <t>Adjamé</t>
  </si>
  <si>
    <t>Facebook</t>
  </si>
  <si>
    <t>https://th.bing.com/th/id/OIP.bNdysYOqZK8lNgbIWMqoeAHaHa?rs=1&amp;pid=ImgDetMain</t>
  </si>
  <si>
    <t>P005</t>
  </si>
  <si>
    <t>Veste imperméable</t>
  </si>
  <si>
    <t>Vestes</t>
  </si>
  <si>
    <t>https://contents.mediadecathlon.com/p1760303/k$cbbce2661dd798afd6388e750753bb4d/sq/Veste+imperm+able+de+randonn+e+MH500+bleu+marine+enfant.jpg</t>
  </si>
  <si>
    <t>T-shirt à motif</t>
  </si>
  <si>
    <t>https://th.bing.com/th/id/OIP.DFjthdO3ca0z2RYS3eXKIgHaHa?rs=1&amp;pid=ImgDetMain</t>
  </si>
  <si>
    <t>P001</t>
  </si>
  <si>
    <t>Hauts</t>
  </si>
  <si>
    <t>Jean stretch</t>
  </si>
  <si>
    <t>https://th.bing.com/th/id/OIP.jYDLrY5Y7b3skSK8FgG-BQHaHa?rs=1&amp;pid=ImgDetMain</t>
  </si>
  <si>
    <t>P002</t>
  </si>
  <si>
    <t>Bas</t>
  </si>
  <si>
    <t>Pyjama en coton</t>
  </si>
  <si>
    <t>https://th.bing.com/th/id/R.28298bf02b17bf0ea4e1151cc30722e7?rik=Yrvsn6D7ZEMBGw&amp;pid=ImgRaw&amp;r=0</t>
  </si>
  <si>
    <t>Aminata Kouakou</t>
  </si>
  <si>
    <t>+225 07 47673762</t>
  </si>
  <si>
    <t>Yopougon</t>
  </si>
  <si>
    <t>Boutique</t>
  </si>
  <si>
    <t>Mariam Koffi</t>
  </si>
  <si>
    <t>+225 07 63174907</t>
  </si>
  <si>
    <t>Treichville</t>
  </si>
  <si>
    <t>N'guessan Koné</t>
  </si>
  <si>
    <t>+225 07 94813278</t>
  </si>
  <si>
    <t>Anyama</t>
  </si>
  <si>
    <t>Konan Kouadio</t>
  </si>
  <si>
    <t>+225 07 35327195</t>
  </si>
  <si>
    <t>Marcory</t>
  </si>
  <si>
    <t>Adama Koffi</t>
  </si>
  <si>
    <t>+225 07 53565592</t>
  </si>
  <si>
    <t>Port-Bouët</t>
  </si>
  <si>
    <t>P004</t>
  </si>
  <si>
    <t>Pyjamas</t>
  </si>
  <si>
    <t>Koffi Koffi</t>
  </si>
  <si>
    <t>+225 07 94370009</t>
  </si>
  <si>
    <t>+225 07 49506130</t>
  </si>
  <si>
    <t>+225 07 13719431</t>
  </si>
  <si>
    <t>Aïcha Bamba</t>
  </si>
  <si>
    <t>+225 07 35680908</t>
  </si>
  <si>
    <t>Abobo</t>
  </si>
  <si>
    <t>Konan Diabaté</t>
  </si>
  <si>
    <t>+225 07 44067532</t>
  </si>
  <si>
    <t>Jean Kouadio</t>
  </si>
  <si>
    <t>+225 07 53958002</t>
  </si>
  <si>
    <t>Yao Kouadio</t>
  </si>
  <si>
    <t>+225 07 18939247</t>
  </si>
  <si>
    <t>Koumassi</t>
  </si>
  <si>
    <t>Mariam Bakayoko</t>
  </si>
  <si>
    <t>+225 07 77931497</t>
  </si>
  <si>
    <t>Adama Bamba</t>
  </si>
  <si>
    <t>+225 07 91872533</t>
  </si>
  <si>
    <t>Yao Kouakou</t>
  </si>
  <si>
    <t>+225 07 15930845</t>
  </si>
  <si>
    <t>+225 07 74392083</t>
  </si>
  <si>
    <t>Aminata Bamba</t>
  </si>
  <si>
    <t>+225 07 20966197</t>
  </si>
  <si>
    <t>Fatou Ouattara</t>
  </si>
  <si>
    <t>+225 07 72107374</t>
  </si>
  <si>
    <t>Plateau</t>
  </si>
  <si>
    <t>Mariam Traoré</t>
  </si>
  <si>
    <t>+225 07 32915091</t>
  </si>
  <si>
    <t>Man</t>
  </si>
  <si>
    <t>Adama Koné</t>
  </si>
  <si>
    <t>+225 07 18887851</t>
  </si>
  <si>
    <t>Koffi Bamba</t>
  </si>
  <si>
    <t>+225 07 18096623</t>
  </si>
  <si>
    <t>Adama Bakayoko</t>
  </si>
  <si>
    <t>+225 07 68253277</t>
  </si>
  <si>
    <t>Fatou Koffi</t>
  </si>
  <si>
    <t>+225 07 31852438</t>
  </si>
  <si>
    <t>+225 07 96146880</t>
  </si>
  <si>
    <t>Jean Touré</t>
  </si>
  <si>
    <t>+225 07 21939070</t>
  </si>
  <si>
    <t>Gagnoa</t>
  </si>
  <si>
    <t>Autre</t>
  </si>
  <si>
    <t>Yao Touré</t>
  </si>
  <si>
    <t>+225 07 86138726</t>
  </si>
  <si>
    <t>Konan Bakayoko</t>
  </si>
  <si>
    <t>+225 07 15320492</t>
  </si>
  <si>
    <t>Konan Touré</t>
  </si>
  <si>
    <t>+225 07 69256455</t>
  </si>
  <si>
    <t>Jean Bakayoko</t>
  </si>
  <si>
    <t>+225 07 77379265</t>
  </si>
  <si>
    <t>+225 07 42168886</t>
  </si>
  <si>
    <t>Cocody</t>
  </si>
  <si>
    <t>Fatou Kouadio</t>
  </si>
  <si>
    <t>+225 07 53008196</t>
  </si>
  <si>
    <t>Jean Koné</t>
  </si>
  <si>
    <t>+225 07 23277842</t>
  </si>
  <si>
    <t>Aïcha Koffi</t>
  </si>
  <si>
    <t>+225 07 53386770</t>
  </si>
  <si>
    <t>Yao Bakayoko</t>
  </si>
  <si>
    <t>+225 07 26463786</t>
  </si>
  <si>
    <t>Aminata Ouattara</t>
  </si>
  <si>
    <t>+225 07 49906453</t>
  </si>
  <si>
    <t>Aïcha Bakayoko</t>
  </si>
  <si>
    <t>+225 07 82840992</t>
  </si>
  <si>
    <t>Jean Koffi</t>
  </si>
  <si>
    <t>+225 07 22971372</t>
  </si>
  <si>
    <t>+225 07 74718080</t>
  </si>
  <si>
    <t>N'guessan Bamba</t>
  </si>
  <si>
    <t>+225 07 63855125</t>
  </si>
  <si>
    <t>Mariam Touré</t>
  </si>
  <si>
    <t>+225 07 18036991</t>
  </si>
  <si>
    <t>N'guessan Bakayoko</t>
  </si>
  <si>
    <t>+225 07 44681855</t>
  </si>
  <si>
    <t>Koffi Bakayoko</t>
  </si>
  <si>
    <t>+225 07 73187807</t>
  </si>
  <si>
    <t>Aminata Kouadio</t>
  </si>
  <si>
    <t>+225 07 74086608</t>
  </si>
  <si>
    <t>+225 07 89380515</t>
  </si>
  <si>
    <t>+225 07 32272582</t>
  </si>
  <si>
    <t>N'guessan Kouakou</t>
  </si>
  <si>
    <t>+225 07 75246741</t>
  </si>
  <si>
    <t>+225 07 58468493</t>
  </si>
  <si>
    <t>Adama Traoré</t>
  </si>
  <si>
    <t>+225 07 37888453</t>
  </si>
  <si>
    <t>Mariam Kouakou</t>
  </si>
  <si>
    <t>+225 07 19659205</t>
  </si>
  <si>
    <t>+225 07 85468338</t>
  </si>
  <si>
    <t>+225 07 21302419</t>
  </si>
  <si>
    <t>Jean Ouattara</t>
  </si>
  <si>
    <t>+225 07 71718412</t>
  </si>
  <si>
    <t>+225 07 36917970</t>
  </si>
  <si>
    <t>Fatou Traoré</t>
  </si>
  <si>
    <t>+225 07 33195886</t>
  </si>
  <si>
    <t>Aïcha Touré</t>
  </si>
  <si>
    <t>+225 07 90765239</t>
  </si>
  <si>
    <t>Fatou Koné</t>
  </si>
  <si>
    <t>+225 07 49531025</t>
  </si>
  <si>
    <t>Adama Touré</t>
  </si>
  <si>
    <t>+225 07 85894841</t>
  </si>
  <si>
    <t>Konan Koné</t>
  </si>
  <si>
    <t>+225 07 47903478</t>
  </si>
  <si>
    <t>Mariam Diabaté</t>
  </si>
  <si>
    <t>+225 07 64670375</t>
  </si>
  <si>
    <t>N'guessan Kouadio</t>
  </si>
  <si>
    <t>+225 07 55013557</t>
  </si>
  <si>
    <t>+225 07 60373121</t>
  </si>
  <si>
    <t>N'guessan Koffi</t>
  </si>
  <si>
    <t>+225 07 73756648</t>
  </si>
  <si>
    <t>+225 07 56954120</t>
  </si>
  <si>
    <t>+225 07 46654006</t>
  </si>
  <si>
    <t>Mariam Bamba</t>
  </si>
  <si>
    <t>+225 07 22231791</t>
  </si>
  <si>
    <t>+225 07 18588119</t>
  </si>
  <si>
    <t>Fatou Kouakou</t>
  </si>
  <si>
    <t>+225 07 91750539</t>
  </si>
  <si>
    <t>+225 07 49478906</t>
  </si>
  <si>
    <t>Konan Bamba</t>
  </si>
  <si>
    <t>+225 07 78572363</t>
  </si>
  <si>
    <t>+225 07 84013785</t>
  </si>
  <si>
    <t>+225 07 75920494</t>
  </si>
  <si>
    <t>Koffi Ouattara</t>
  </si>
  <si>
    <t>+225 07 15379874</t>
  </si>
  <si>
    <t>Yao Ouattara</t>
  </si>
  <si>
    <t>+225 07 26880273</t>
  </si>
  <si>
    <t>+225 07 73899998</t>
  </si>
  <si>
    <t>Adama Kouakou</t>
  </si>
  <si>
    <t>+225 07 74887048</t>
  </si>
  <si>
    <t>N'guessan Diabaté</t>
  </si>
  <si>
    <t>+225 07 39841490</t>
  </si>
  <si>
    <t>+225 07 49945976</t>
  </si>
  <si>
    <t>+225 07 91062646</t>
  </si>
  <si>
    <t>+225 07 99586566</t>
  </si>
  <si>
    <t>Koffi Traoré</t>
  </si>
  <si>
    <t>+225 07 66479895</t>
  </si>
  <si>
    <t>Aminata Koffi</t>
  </si>
  <si>
    <t>+225 07 95355368</t>
  </si>
  <si>
    <t>Fatou Bakayoko</t>
  </si>
  <si>
    <t>+225 07 10072342</t>
  </si>
  <si>
    <t>Fatou Bamba</t>
  </si>
  <si>
    <t>+225 07 43814238</t>
  </si>
  <si>
    <t>+225 07 22699087</t>
  </si>
  <si>
    <t>+225 07 31832935</t>
  </si>
  <si>
    <t>Mariam Kouadio</t>
  </si>
  <si>
    <t>+225 07 51310168</t>
  </si>
  <si>
    <t>+225 07 65297166</t>
  </si>
  <si>
    <t>Jean Bamba</t>
  </si>
  <si>
    <t>+225 07 49798206</t>
  </si>
  <si>
    <t>+225 07 35725767</t>
  </si>
  <si>
    <t>+225 07 49839691</t>
  </si>
  <si>
    <t>Aminata Diabaté</t>
  </si>
  <si>
    <t>+225 07 93084593</t>
  </si>
  <si>
    <t>+225 07 60641470</t>
  </si>
  <si>
    <t>+225 07 74107632</t>
  </si>
  <si>
    <t>+225 07 13743805</t>
  </si>
  <si>
    <t>+225 07 17533009</t>
  </si>
  <si>
    <t>Fatou Diabaté</t>
  </si>
  <si>
    <t>+225 07 88610432</t>
  </si>
  <si>
    <t>+225 07 58676126</t>
  </si>
  <si>
    <t>+225 07 86691224</t>
  </si>
  <si>
    <t>Konan Ouattara</t>
  </si>
  <si>
    <t>+225 07 39001358</t>
  </si>
  <si>
    <t>+225 07 22311976</t>
  </si>
  <si>
    <t>Aminata Traoré</t>
  </si>
  <si>
    <t>+225 07 34988624</t>
  </si>
  <si>
    <t>+225 07 66230048</t>
  </si>
  <si>
    <t>Adama Ouattara</t>
  </si>
  <si>
    <t>+225 07 22189629</t>
  </si>
  <si>
    <t>+225 07 93578084</t>
  </si>
  <si>
    <t>+225 07 70747030</t>
  </si>
  <si>
    <t>+225 07 68577243</t>
  </si>
  <si>
    <t>+225 07 15869233</t>
  </si>
  <si>
    <t>Adama Kouadio</t>
  </si>
  <si>
    <t>+225 07 40095284</t>
  </si>
  <si>
    <t>+225 07 29950627</t>
  </si>
  <si>
    <t>N'guessan Touré</t>
  </si>
  <si>
    <t>+225 07 59628537</t>
  </si>
  <si>
    <t>N'guessan Ouattara</t>
  </si>
  <si>
    <t>+225 07 66175365</t>
  </si>
  <si>
    <t>+225 07 97207997</t>
  </si>
  <si>
    <t>+225 07 20136500</t>
  </si>
  <si>
    <t>+225 07 55184521</t>
  </si>
  <si>
    <t>+225 07 30706718</t>
  </si>
  <si>
    <t>+225 07 63422768</t>
  </si>
  <si>
    <t>+225 07 90890840</t>
  </si>
  <si>
    <t>+225 07 20793174</t>
  </si>
  <si>
    <t>+225 07 15246113</t>
  </si>
  <si>
    <t>+225 07 77846830</t>
  </si>
  <si>
    <t>+225 07 96910642</t>
  </si>
  <si>
    <t>+225 07 54541582</t>
  </si>
  <si>
    <t>+225 07 39003423</t>
  </si>
  <si>
    <t>+225 07 27538421</t>
  </si>
  <si>
    <t>+225 07 55337331</t>
  </si>
  <si>
    <t>+225 07 75768912</t>
  </si>
  <si>
    <t>Jean Traoré</t>
  </si>
  <si>
    <t>+225 07 31890446</t>
  </si>
  <si>
    <t>+225 07 85821730</t>
  </si>
  <si>
    <t>+225 07 81716428</t>
  </si>
  <si>
    <t>+225 07 81630272</t>
  </si>
  <si>
    <t>+225 07 35627013</t>
  </si>
  <si>
    <t>+225 07 58591442</t>
  </si>
  <si>
    <t>+225 07 89757640</t>
  </si>
  <si>
    <t>+225 07 52146436</t>
  </si>
  <si>
    <t>N'guessan Traoré</t>
  </si>
  <si>
    <t>+225 07 18736883</t>
  </si>
  <si>
    <t>+225 07 15314554</t>
  </si>
  <si>
    <t>+225 07 77831452</t>
  </si>
  <si>
    <t>Aïcha Ouattara</t>
  </si>
  <si>
    <t>+225 07 29698846</t>
  </si>
  <si>
    <t>+225 07 48867302</t>
  </si>
  <si>
    <t>+225 07 31450157</t>
  </si>
  <si>
    <t>+225 07 77326019</t>
  </si>
  <si>
    <t>+225 07 10782177</t>
  </si>
  <si>
    <t>Aminata Touré</t>
  </si>
  <si>
    <t>+225 07 25357853</t>
  </si>
  <si>
    <t>+225 07 66990733</t>
  </si>
  <si>
    <t>Aminata Koné</t>
  </si>
  <si>
    <t>+225 07 65810616</t>
  </si>
  <si>
    <t>Aïcha Diabaté</t>
  </si>
  <si>
    <t>+225 07 61188998</t>
  </si>
  <si>
    <t>+225 07 48964395</t>
  </si>
  <si>
    <t>+225 07 29570578</t>
  </si>
  <si>
    <t>+225 07 92952648</t>
  </si>
  <si>
    <t>+225 07 68106842</t>
  </si>
  <si>
    <t>+225 07 36097091</t>
  </si>
  <si>
    <t>+225 07 15153812</t>
  </si>
  <si>
    <t>+225 07 79929041</t>
  </si>
  <si>
    <t>Yao Koffi</t>
  </si>
  <si>
    <t>+225 07 26094838</t>
  </si>
  <si>
    <t>Aïcha Kouakou</t>
  </si>
  <si>
    <t>+225 07 50387744</t>
  </si>
  <si>
    <t>+225 07 44821768</t>
  </si>
  <si>
    <t>+225 07 24964359</t>
  </si>
  <si>
    <t>+225 07 19461638</t>
  </si>
  <si>
    <t>+225 07 63426477</t>
  </si>
  <si>
    <t>+225 07 70553185</t>
  </si>
  <si>
    <t>Fatou Touré</t>
  </si>
  <si>
    <t>+225 07 11274796</t>
  </si>
  <si>
    <t>+225 07 54090767</t>
  </si>
  <si>
    <t>+225 07 29219491</t>
  </si>
  <si>
    <t>+225 07 74088850</t>
  </si>
  <si>
    <t>+225 07 52149588</t>
  </si>
  <si>
    <t>+225 07 32744759</t>
  </si>
  <si>
    <t>+225 07 38689429</t>
  </si>
  <si>
    <t>Aïcha Kouadio</t>
  </si>
  <si>
    <t>+225 07 13290571</t>
  </si>
  <si>
    <t>+225 07 35312115</t>
  </si>
  <si>
    <t>+225 07 97198034</t>
  </si>
  <si>
    <t>Aïcha Koné</t>
  </si>
  <si>
    <t>+225 07 58299400</t>
  </si>
  <si>
    <t>+225 07 10988858</t>
  </si>
  <si>
    <t>Koffi Koné</t>
  </si>
  <si>
    <t>+225 07 38709324</t>
  </si>
  <si>
    <t>+225 07 43866916</t>
  </si>
  <si>
    <t>+225 07 61709355</t>
  </si>
  <si>
    <t>+225 07 36795800</t>
  </si>
  <si>
    <t>+225 07 36021776</t>
  </si>
  <si>
    <t>+225 07 16098421</t>
  </si>
  <si>
    <t>Yao Bamba</t>
  </si>
  <si>
    <t>+225 07 67852978</t>
  </si>
  <si>
    <t>+225 07 95399858</t>
  </si>
  <si>
    <t>+225 07 68671092</t>
  </si>
  <si>
    <t>Adama Diabaté</t>
  </si>
  <si>
    <t>+225 07 64473250</t>
  </si>
  <si>
    <t>+225 07 58741785</t>
  </si>
  <si>
    <t>+225 07 10198520</t>
  </si>
  <si>
    <t>+225 07 22270158</t>
  </si>
  <si>
    <t>+225 07 84460709</t>
  </si>
  <si>
    <t>+225 07 63183677</t>
  </si>
  <si>
    <t>+225 07 26065734</t>
  </si>
  <si>
    <t>+225 07 98779324</t>
  </si>
  <si>
    <t>+225 07 48309241</t>
  </si>
  <si>
    <t>+225 07 97270914</t>
  </si>
  <si>
    <t>+225 07 55476080</t>
  </si>
  <si>
    <t>Koffi Touré</t>
  </si>
  <si>
    <t>+225 07 71766716</t>
  </si>
  <si>
    <t>+225 07 91499801</t>
  </si>
  <si>
    <t>+225 07 19484200</t>
  </si>
  <si>
    <t>+225 07 31190577</t>
  </si>
  <si>
    <t>+225 07 86590287</t>
  </si>
  <si>
    <t>Koffi Kouadio</t>
  </si>
  <si>
    <t>+225 07 86180502</t>
  </si>
  <si>
    <t>+225 07 47572802</t>
  </si>
  <si>
    <t>Konan Koffi</t>
  </si>
  <si>
    <t>+225 07 89226047</t>
  </si>
  <si>
    <t>+225 07 83509131</t>
  </si>
  <si>
    <t>+225 07 62978765</t>
  </si>
  <si>
    <t>+225 07 16462152</t>
  </si>
  <si>
    <t>+225 07 48840831</t>
  </si>
  <si>
    <t>+225 07 47444413</t>
  </si>
  <si>
    <t>+225 07 63685184</t>
  </si>
  <si>
    <t>+225 07 10751098</t>
  </si>
  <si>
    <t>Yao Koné</t>
  </si>
  <si>
    <t>+225 07 79610379</t>
  </si>
  <si>
    <t>+225 07 41154120</t>
  </si>
  <si>
    <t>+225 07 82684019</t>
  </si>
  <si>
    <t>+225 07 80981551</t>
  </si>
  <si>
    <t>+225 07 75932181</t>
  </si>
  <si>
    <t>+225 07 95145345</t>
  </si>
  <si>
    <t>+225 07 10048070</t>
  </si>
  <si>
    <t>+225 07 82785067</t>
  </si>
  <si>
    <t>+225 07 65989153</t>
  </si>
  <si>
    <t>+225 07 48352286</t>
  </si>
  <si>
    <t>+225 07 11485036</t>
  </si>
  <si>
    <t>Yao Traoré</t>
  </si>
  <si>
    <t>+225 07 42325725</t>
  </si>
  <si>
    <t>+225 07 51201560</t>
  </si>
  <si>
    <t>+225 07 40994688</t>
  </si>
  <si>
    <t>+225 07 76196875</t>
  </si>
  <si>
    <t>+225 07 85962927</t>
  </si>
  <si>
    <t>+225 07 53705096</t>
  </si>
  <si>
    <t>+225 07 20513324</t>
  </si>
  <si>
    <t>+225 07 80072436</t>
  </si>
  <si>
    <t>+225 07 38741897</t>
  </si>
  <si>
    <t>+225 07 71080251</t>
  </si>
  <si>
    <t>+225 07 28692250</t>
  </si>
  <si>
    <t>+225 07 14743515</t>
  </si>
  <si>
    <t>+225 07 32854513</t>
  </si>
  <si>
    <t>Mariam Ouattara</t>
  </si>
  <si>
    <t>+225 07 94331457</t>
  </si>
  <si>
    <t>+225 07 60648959</t>
  </si>
  <si>
    <t>+225 07 45390661</t>
  </si>
  <si>
    <t>+225 07 16601507</t>
  </si>
  <si>
    <t>+225 07 63950418</t>
  </si>
  <si>
    <t>+225 07 30150911</t>
  </si>
  <si>
    <t>+225 07 92907256</t>
  </si>
  <si>
    <t>+225 07 80610280</t>
  </si>
  <si>
    <t>+225 07 55630563</t>
  </si>
  <si>
    <t>+225 07 34691832</t>
  </si>
  <si>
    <t>+225 07 65202818</t>
  </si>
  <si>
    <t>+225 07 28172550</t>
  </si>
  <si>
    <t>+225 07 50049922</t>
  </si>
  <si>
    <t>+225 07 47990987</t>
  </si>
  <si>
    <t>+225 07 97525309</t>
  </si>
  <si>
    <t>+225 07 46065401</t>
  </si>
  <si>
    <t>+225 07 48636629</t>
  </si>
  <si>
    <t>+225 07 35596860</t>
  </si>
  <si>
    <t>+225 07 11512452</t>
  </si>
  <si>
    <t>+225 07 99724057</t>
  </si>
  <si>
    <t>+225 07 59312528</t>
  </si>
  <si>
    <t>+225 07 96351876</t>
  </si>
  <si>
    <t>+225 07 97772803</t>
  </si>
  <si>
    <t>+225 07 92020542</t>
  </si>
  <si>
    <t>+225 07 55611878</t>
  </si>
  <si>
    <t>Yao Diabaté</t>
  </si>
  <si>
    <t>+225 07 34555612</t>
  </si>
  <si>
    <t>+225 07 72231357</t>
  </si>
  <si>
    <t>+225 07 76244575</t>
  </si>
  <si>
    <t>+225 07 38938697</t>
  </si>
  <si>
    <t>Jean Kouakou</t>
  </si>
  <si>
    <t>+225 07 34579270</t>
  </si>
  <si>
    <t>+225 07 60661993</t>
  </si>
  <si>
    <t>+225 07 45226722</t>
  </si>
  <si>
    <t>+225 07 78344198</t>
  </si>
  <si>
    <t>+225 07 50841123</t>
  </si>
  <si>
    <t>+225 07 42891278</t>
  </si>
  <si>
    <t>+225 07 48771272</t>
  </si>
  <si>
    <t>+225 07 50460421</t>
  </si>
  <si>
    <t>+225 07 81697697</t>
  </si>
  <si>
    <t>+225 07 76012170</t>
  </si>
  <si>
    <t>+225 07 57246997</t>
  </si>
  <si>
    <t>+225 07 97213064</t>
  </si>
  <si>
    <t>+225 07 49374960</t>
  </si>
  <si>
    <t>+225 07 86191059</t>
  </si>
  <si>
    <t>+225 07 79222303</t>
  </si>
  <si>
    <t>+225 07 20902513</t>
  </si>
  <si>
    <t>+225 07 27632606</t>
  </si>
  <si>
    <t>+225 07 39239856</t>
  </si>
  <si>
    <t>+225 07 53471600</t>
  </si>
  <si>
    <t>+225 07 11293729</t>
  </si>
  <si>
    <t>+225 07 83848369</t>
  </si>
  <si>
    <t>Koffi Diabaté</t>
  </si>
  <si>
    <t>+225 07 21116832</t>
  </si>
  <si>
    <t>+225 07 62227720</t>
  </si>
  <si>
    <t>+225 07 91063938</t>
  </si>
  <si>
    <t>+225 07 39758596</t>
  </si>
  <si>
    <t>+225 07 66067237</t>
  </si>
  <si>
    <t>+225 07 29466769</t>
  </si>
  <si>
    <t>+225 07 46204182</t>
  </si>
  <si>
    <t>+225 07 21145929</t>
  </si>
  <si>
    <t>+225 07 38388939</t>
  </si>
  <si>
    <t>+225 07 89667424</t>
  </si>
  <si>
    <t>+225 07 56754399</t>
  </si>
  <si>
    <t>+225 07 66954230</t>
  </si>
  <si>
    <t>Aminata Bakayoko</t>
  </si>
  <si>
    <t>+225 07 72334243</t>
  </si>
  <si>
    <t>Aïcha Traoré</t>
  </si>
  <si>
    <t>+225 07 66849383</t>
  </si>
  <si>
    <t>+225 07 86148525</t>
  </si>
  <si>
    <t>+225 07 59035573</t>
  </si>
  <si>
    <t>Koffi Kouakou</t>
  </si>
  <si>
    <t>+225 07 68408326</t>
  </si>
  <si>
    <t>+225 07 69346754</t>
  </si>
  <si>
    <t>+225 07 69346755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</si>
</sst>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#&quot; &quot;##&quot; &quot;##&quot; &quot;##&quot; &quot;##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3" fillId="0" borderId="2" xfId="2" applyNumberFormat="1" applyBorder="1" applyAlignment="1">
      <alignment horizontal="left" vertical="center"/>
    </xf>
    <xf numFmtId="164" fontId="0" fillId="0" borderId="0" xfId="1" applyNumberFormat="1" applyFont="1"/>
  </cellXfs>
  <cellStyles count="3">
    <cellStyle name="Lien hypertexte" xfId="2" builtinId="8"/>
    <cellStyle name="Normal" xfId="0" builtinId="0"/>
    <cellStyle name="Pourcentage" xfId="1" builtinId="5"/>
  </cellStyles>
  <dxfs count="43"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#&quot; &quot;##&quot; &quot;##&quot; &quot;##&quot; &quot;##"/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YDLrY5Y7b3skSK8FgG"/><Relationship Id="rId3" Type="http://schemas.openxmlformats.org/officeDocument/2006/relationships/hyperlink" Target="https://contents.mediadecathlon.com/p1760303/k$cbbce2661dd798afd6388e750753bb4d/sq/Veste+imperm+able+de+randonn+e+MH500+bleu+marine+enfant.jpg" TargetMode="External"/><Relationship Id="rId7" Type="http://schemas.openxmlformats.org/officeDocument/2006/relationships/hyperlink" Target="https://th.bing.com/th/id/OIP.jYDLrY5Y7b3skSK8FgG-BQHaHa?rs=1&amp;pid=ImgDetMain" TargetMode="External"/><Relationship Id="rId2" Type="http://schemas.openxmlformats.org/officeDocument/2006/relationships/image" Target="../media/image1.bNdysYOqZK8lNgbIWMqoeAHaHa"/><Relationship Id="rId1" Type="http://schemas.openxmlformats.org/officeDocument/2006/relationships/hyperlink" Target="https://th.bing.com/th/id/OIP.bNdysYOqZK8lNgbIWMqoeAHaHa?rs=1&amp;pid=ImgDetMain" TargetMode="External"/><Relationship Id="rId6" Type="http://schemas.openxmlformats.org/officeDocument/2006/relationships/image" Target="../media/image3.DFjthdO3ca0z2RYS3eXKIgHaHa"/><Relationship Id="rId5" Type="http://schemas.openxmlformats.org/officeDocument/2006/relationships/hyperlink" Target="https://th.bing.com/th/id/OIP.DFjthdO3ca0z2RYS3eXKIgHaHa?rs=1&amp;pid=ImgDetMain" TargetMode="External"/><Relationship Id="rId10" Type="http://schemas.openxmlformats.org/officeDocument/2006/relationships/image" Target="../media/image5.28298bf02b17bf0ea4e1151cc30722e7"/><Relationship Id="rId4" Type="http://schemas.openxmlformats.org/officeDocument/2006/relationships/image" Target="../media/image2.jpg"/><Relationship Id="rId9" Type="http://schemas.openxmlformats.org/officeDocument/2006/relationships/hyperlink" Target="https://th.bing.com/th/id/R.28298bf02b17bf0ea4e1151cc30722e7?rik=Yrvsn6D7ZEMBGw&amp;pid=ImgRaw&amp;r=0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</webImagesSrd>
</file>

<file path=xl/richData/rdrichvalue.xml><?xml version="1.0" encoding="utf-8"?>
<rvData xmlns="http://schemas.microsoft.com/office/spreadsheetml/2017/richdata" count="5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57C6B-C6CE-4E33-844C-A3D0D21F0943}" name="Tvente" displayName="Tvente" ref="A1:U432" headerRowDxfId="42" dataDxfId="41" totalsRowDxfId="40">
  <autoFilter ref="A1:U432" xr:uid="{7E757C6B-C6CE-4E33-844C-A3D0D21F0943}"/>
  <tableColumns count="21">
    <tableColumn id="1" xr3:uid="{548FE9F2-491A-4632-BB59-87D2386ADFD4}" name="N°" totalsRowLabel="Total" dataDxfId="39" totalsRowDxfId="38"/>
    <tableColumn id="2" xr3:uid="{71472FF5-4DED-4709-8DC0-44EB2475B403}" name="Date" dataDxfId="37" totalsRowDxfId="36"/>
    <tableColumn id="3" xr3:uid="{9E49E7DD-32C1-4238-8D2C-4A2CEF5E9D53}" name="Ref" dataDxfId="35" totalsRowDxfId="34"/>
    <tableColumn id="4" xr3:uid="{8EA65639-AF64-4BFB-933E-7FA3491E4D9F}" name="Designation" dataDxfId="33" totalsRowDxfId="32"/>
    <tableColumn id="12" xr3:uid="{77897B38-0A9C-45A6-BB15-85931C83D8D0}" name="Catégorie" dataDxfId="31" totalsRowDxfId="30"/>
    <tableColumn id="10" xr3:uid="{FC22D409-A90D-43DF-8FA3-946142702389}" name="Quantité" totalsRowFunction="sum" dataDxfId="29" totalsRowDxfId="28"/>
    <tableColumn id="11" xr3:uid="{59EB9EB8-EE85-4E09-BC24-282ABD5498B7}" name="Prix Vente" dataDxfId="27" totalsRowDxfId="26"/>
    <tableColumn id="6" xr3:uid="{D111BB0D-38DE-474F-AB68-BAB9380FAFBF}" name="Chiffre d'affaire" totalsRowFunction="sum" dataDxfId="25" totalsRowDxfId="24">
      <calculatedColumnFormula>Tvente[[#This Row],[Quantité]]*Tvente[[#This Row],[Prix Vente]]</calculatedColumnFormula>
    </tableColumn>
    <tableColumn id="7" xr3:uid="{BE1B01B1-0430-4667-AC1B-B4ADCA7C8539}" name="Client" dataDxfId="23" totalsRowDxfId="22"/>
    <tableColumn id="8" xr3:uid="{089B8DBB-ACEA-4883-9CCD-6AAAB1CEC3B5}" name="Contact" dataDxfId="21" totalsRowDxfId="20"/>
    <tableColumn id="9" xr3:uid="{2407CADF-D29E-4C37-A441-00A1884FCFD7}" name="Lieu vivraison" dataDxfId="19" totalsRowDxfId="18"/>
    <tableColumn id="14" xr3:uid="{60C0BFBC-FA17-4A83-B16C-F8CCE153BA43}" name="Source client" dataDxfId="17" totalsRowDxfId="16"/>
    <tableColumn id="5" xr3:uid="{F205756B-9F66-4E91-85E0-F9B4AD1E234E}" name="CMUP" dataDxfId="15" totalsRowDxfId="14"/>
    <tableColumn id="15" xr3:uid="{E0A2F516-4392-4900-9185-82FAD85EEC45}" name="Cout Achat" dataDxfId="13" totalsRowDxfId="12">
      <calculatedColumnFormula>Tvente[[#This Row],[CMUP]]*Tvente[[#This Row],[Quantité]]</calculatedColumnFormula>
    </tableColumn>
    <tableColumn id="16" xr3:uid="{4B9D04E4-51C9-4929-969A-F1C0CC8D2D2A}" name="Marge" dataDxfId="11" totalsRowDxfId="10">
      <calculatedColumnFormula>Tvente[[#This Row],[Chiffre d''affaire]]-Tvente[[#This Row],[Cout Achat]]</calculatedColumnFormula>
    </tableColumn>
    <tableColumn id="22" xr3:uid="{F72664C9-899C-460F-8D0C-7BF21257973D}" name="Taux marge" dataDxfId="9" totalsRowDxfId="8" dataCellStyle="Pourcentage">
      <calculatedColumnFormula>Tvente[[#This Row],[Marge]]/Tvente[[#This Row],[Chiffre d''affaire]]</calculatedColumnFormula>
    </tableColumn>
    <tableColumn id="17" xr3:uid="{7DC81975-93F9-497C-BE20-B49F9460FAEC}" name="Jour" dataDxfId="7" totalsRowDxfId="6">
      <calculatedColumnFormula>DAY(Tvente[[#This Row],[Date]])</calculatedColumnFormula>
    </tableColumn>
    <tableColumn id="18" xr3:uid="{FA1C6D3C-2265-41E7-A049-D436940141A7}" name="Mois" dataDxfId="5">
      <calculatedColumnFormula>MONTH(Tvente[[#This Row],[Date]])</calculatedColumnFormula>
    </tableColumn>
    <tableColumn id="19" xr3:uid="{F2690DDB-BC8A-437D-85D8-C0C77DB1B9D6}" name="Annee" dataDxfId="4" totalsRowDxfId="3">
      <calculatedColumnFormula>YEAR(Tvente[[#This Row],[Date]])</calculatedColumnFormula>
    </tableColumn>
    <tableColumn id="13" xr3:uid="{949DABC9-C35C-410A-B684-30FB3F60D983}" name="Mois&amp;" dataDxfId="2" totalsRowDxfId="1">
      <calculatedColumnFormula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calculatedColumnFormula>
    </tableColumn>
    <tableColumn id="20" xr3:uid="{CFE8C73C-582D-46FB-BEEF-9F0D7AD4EC7C}" name="image" dataDxfId="0">
      <calculatedColumnFormula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contents.mediadecathlon.com/p1760303/k$cbbce2661dd798afd6388e750753bb4d/sq/Veste+imperm+able+de+randonn+e+MH500+bleu+marine+enfan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705E-D1A0-42D1-B965-56356C53517F}">
  <dimension ref="A1:Y432"/>
  <sheetViews>
    <sheetView tabSelected="1" workbookViewId="0">
      <selection activeCell="H3" sqref="H3"/>
    </sheetView>
  </sheetViews>
  <sheetFormatPr baseColWidth="10" defaultRowHeight="14.5" x14ac:dyDescent="0.35"/>
  <cols>
    <col min="1" max="1" width="7.36328125" bestFit="1" customWidth="1"/>
    <col min="4" max="4" width="16.54296875" bestFit="1" customWidth="1"/>
    <col min="8" max="8" width="18.54296875" bestFit="1" customWidth="1"/>
    <col min="9" max="9" width="17.36328125" bestFit="1" customWidth="1"/>
    <col min="10" max="10" width="15.54296875" bestFit="1" customWidth="1"/>
    <col min="16" max="16" width="10.90625" style="14"/>
    <col min="21" max="21" width="10.453125" bestFit="1" customWidth="1"/>
    <col min="24" max="25" width="0" hidden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5" ht="89" customHeight="1" x14ac:dyDescent="0.35">
      <c r="A2" s="4">
        <v>1</v>
      </c>
      <c r="B2" s="5">
        <v>45170</v>
      </c>
      <c r="C2" s="4" t="s">
        <v>21</v>
      </c>
      <c r="D2" s="4" t="s">
        <v>22</v>
      </c>
      <c r="E2" s="6" t="s">
        <v>23</v>
      </c>
      <c r="F2" s="7">
        <v>7</v>
      </c>
      <c r="G2" s="7">
        <v>22000</v>
      </c>
      <c r="H2" s="7">
        <f>Tvente[[#This Row],[Quantité]]*Tvente[[#This Row],[Prix Vente]]</f>
        <v>154000</v>
      </c>
      <c r="I2" s="7" t="s">
        <v>24</v>
      </c>
      <c r="J2" s="8" t="s">
        <v>25</v>
      </c>
      <c r="K2" s="7" t="s">
        <v>26</v>
      </c>
      <c r="L2" s="7" t="s">
        <v>27</v>
      </c>
      <c r="M2" s="7">
        <v>4893.333333333333</v>
      </c>
      <c r="N2" s="7">
        <f>Tvente[[#This Row],[CMUP]]*Tvente[[#This Row],[Quantité]]</f>
        <v>34253.333333333328</v>
      </c>
      <c r="O2" s="7">
        <f>Tvente[[#This Row],[Chiffre d''affaire]]-Tvente[[#This Row],[Cout Achat]]</f>
        <v>119746.66666666667</v>
      </c>
      <c r="P2" s="9">
        <f>Tvente[[#This Row],[Marge]]/Tvente[[#This Row],[Chiffre d''affaire]]</f>
        <v>0.77757575757575759</v>
      </c>
      <c r="Q2" s="7">
        <f>DAY(Tvente[[#This Row],[Date]])</f>
        <v>1</v>
      </c>
      <c r="R2" s="7">
        <f>MONTH(Tvente[[#This Row],[Date]])</f>
        <v>9</v>
      </c>
      <c r="S2" s="7">
        <f>YEAR(Tvente[[#This Row],[Date]])</f>
        <v>2023</v>
      </c>
      <c r="T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  <c r="X2" s="10" t="s">
        <v>22</v>
      </c>
      <c r="Y2" s="11" t="s">
        <v>28</v>
      </c>
    </row>
    <row r="3" spans="1:25" ht="89" customHeight="1" x14ac:dyDescent="0.35">
      <c r="A3" s="4">
        <v>2</v>
      </c>
      <c r="B3" s="5">
        <v>45171</v>
      </c>
      <c r="C3" s="4" t="s">
        <v>29</v>
      </c>
      <c r="D3" s="4" t="s">
        <v>30</v>
      </c>
      <c r="E3" s="6" t="s">
        <v>31</v>
      </c>
      <c r="F3" s="7">
        <v>2</v>
      </c>
      <c r="G3" s="7">
        <v>45000</v>
      </c>
      <c r="H3" s="7">
        <f>Tvente[[#This Row],[Quantité]]*Tvente[[#This Row],[Prix Vente]]</f>
        <v>90000</v>
      </c>
      <c r="I3" s="7" t="s">
        <v>24</v>
      </c>
      <c r="J3" s="8" t="s">
        <v>25</v>
      </c>
      <c r="K3" s="7" t="s">
        <v>26</v>
      </c>
      <c r="L3" s="7" t="s">
        <v>27</v>
      </c>
      <c r="M3" s="7">
        <v>15200</v>
      </c>
      <c r="N3" s="7">
        <f>Tvente[[#This Row],[CMUP]]*Tvente[[#This Row],[Quantité]]</f>
        <v>30400</v>
      </c>
      <c r="O3" s="7">
        <f>Tvente[[#This Row],[Chiffre d''affaire]]-Tvente[[#This Row],[Cout Achat]]</f>
        <v>59600</v>
      </c>
      <c r="P3" s="9">
        <f>Tvente[[#This Row],[Marge]]/Tvente[[#This Row],[Chiffre d''affaire]]</f>
        <v>0.66222222222222227</v>
      </c>
      <c r="Q3" s="7">
        <f>DAY(Tvente[[#This Row],[Date]])</f>
        <v>2</v>
      </c>
      <c r="R3" s="7">
        <f>MONTH(Tvente[[#This Row],[Date]])</f>
        <v>9</v>
      </c>
      <c r="S3" s="7">
        <f>YEAR(Tvente[[#This Row],[Date]])</f>
        <v>2023</v>
      </c>
      <c r="T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  <c r="X3" s="12" t="s">
        <v>30</v>
      </c>
      <c r="Y3" s="13" t="s">
        <v>32</v>
      </c>
    </row>
    <row r="4" spans="1:25" ht="89" customHeight="1" x14ac:dyDescent="0.35">
      <c r="A4" s="4">
        <v>3</v>
      </c>
      <c r="B4" s="5">
        <v>45172</v>
      </c>
      <c r="C4" s="4" t="s">
        <v>21</v>
      </c>
      <c r="D4" s="4" t="s">
        <v>22</v>
      </c>
      <c r="E4" s="6" t="s">
        <v>23</v>
      </c>
      <c r="F4" s="7">
        <v>3</v>
      </c>
      <c r="G4" s="7">
        <v>22000</v>
      </c>
      <c r="H4" s="7">
        <f>Tvente[[#This Row],[Quantité]]*Tvente[[#This Row],[Prix Vente]]</f>
        <v>66000</v>
      </c>
      <c r="I4" s="7" t="s">
        <v>24</v>
      </c>
      <c r="J4" s="8" t="s">
        <v>25</v>
      </c>
      <c r="K4" s="7" t="s">
        <v>26</v>
      </c>
      <c r="L4" s="7" t="s">
        <v>27</v>
      </c>
      <c r="M4" s="7">
        <v>4893.333333333333</v>
      </c>
      <c r="N4" s="7">
        <f>Tvente[[#This Row],[CMUP]]*Tvente[[#This Row],[Quantité]]</f>
        <v>14680</v>
      </c>
      <c r="O4" s="7">
        <f>Tvente[[#This Row],[Chiffre d''affaire]]-Tvente[[#This Row],[Cout Achat]]</f>
        <v>51320</v>
      </c>
      <c r="P4" s="9">
        <f>Tvente[[#This Row],[Marge]]/Tvente[[#This Row],[Chiffre d''affaire]]</f>
        <v>0.77757575757575759</v>
      </c>
      <c r="Q4" s="7">
        <f>DAY(Tvente[[#This Row],[Date]])</f>
        <v>3</v>
      </c>
      <c r="R4" s="7">
        <f>MONTH(Tvente[[#This Row],[Date]])</f>
        <v>9</v>
      </c>
      <c r="S4" s="7">
        <f>YEAR(Tvente[[#This Row],[Date]])</f>
        <v>2023</v>
      </c>
      <c r="T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  <c r="X4" s="12" t="s">
        <v>33</v>
      </c>
      <c r="Y4" t="s">
        <v>34</v>
      </c>
    </row>
    <row r="5" spans="1:25" ht="89" customHeight="1" x14ac:dyDescent="0.35">
      <c r="A5" s="4">
        <v>4</v>
      </c>
      <c r="B5" s="5">
        <v>45173</v>
      </c>
      <c r="C5" s="4" t="s">
        <v>35</v>
      </c>
      <c r="D5" s="4" t="s">
        <v>33</v>
      </c>
      <c r="E5" s="6" t="s">
        <v>36</v>
      </c>
      <c r="F5" s="7">
        <v>5</v>
      </c>
      <c r="G5" s="7">
        <v>12000</v>
      </c>
      <c r="H5" s="7">
        <f>Tvente[[#This Row],[Quantité]]*Tvente[[#This Row],[Prix Vente]]</f>
        <v>60000</v>
      </c>
      <c r="I5" s="7" t="s">
        <v>24</v>
      </c>
      <c r="J5" s="8" t="s">
        <v>25</v>
      </c>
      <c r="K5" s="7" t="s">
        <v>26</v>
      </c>
      <c r="L5" s="7" t="s">
        <v>27</v>
      </c>
      <c r="M5" s="7">
        <v>4330</v>
      </c>
      <c r="N5" s="7">
        <f>Tvente[[#This Row],[CMUP]]*Tvente[[#This Row],[Quantité]]</f>
        <v>21650</v>
      </c>
      <c r="O5" s="7">
        <f>Tvente[[#This Row],[Chiffre d''affaire]]-Tvente[[#This Row],[Cout Achat]]</f>
        <v>38350</v>
      </c>
      <c r="P5" s="9">
        <f>Tvente[[#This Row],[Marge]]/Tvente[[#This Row],[Chiffre d''affaire]]</f>
        <v>0.63916666666666666</v>
      </c>
      <c r="Q5" s="7">
        <f>DAY(Tvente[[#This Row],[Date]])</f>
        <v>4</v>
      </c>
      <c r="R5" s="7">
        <f>MONTH(Tvente[[#This Row],[Date]])</f>
        <v>9</v>
      </c>
      <c r="S5" s="7">
        <f>YEAR(Tvente[[#This Row],[Date]])</f>
        <v>2023</v>
      </c>
      <c r="T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5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  <c r="X5" s="12" t="s">
        <v>37</v>
      </c>
      <c r="Y5" t="s">
        <v>38</v>
      </c>
    </row>
    <row r="6" spans="1:25" ht="89" customHeight="1" x14ac:dyDescent="0.35">
      <c r="A6" s="4">
        <v>5</v>
      </c>
      <c r="B6" s="5">
        <v>45174</v>
      </c>
      <c r="C6" s="4" t="s">
        <v>39</v>
      </c>
      <c r="D6" s="4" t="s">
        <v>37</v>
      </c>
      <c r="E6" s="6" t="s">
        <v>40</v>
      </c>
      <c r="F6" s="7">
        <v>1</v>
      </c>
      <c r="G6" s="7">
        <v>19500</v>
      </c>
      <c r="H6" s="7">
        <f>Tvente[[#This Row],[Quantité]]*Tvente[[#This Row],[Prix Vente]]</f>
        <v>19500</v>
      </c>
      <c r="I6" s="7" t="s">
        <v>24</v>
      </c>
      <c r="J6" s="8" t="s">
        <v>25</v>
      </c>
      <c r="K6" s="7" t="s">
        <v>26</v>
      </c>
      <c r="L6" s="7" t="s">
        <v>27</v>
      </c>
      <c r="M6" s="7">
        <v>9100</v>
      </c>
      <c r="N6" s="7">
        <f>Tvente[[#This Row],[CMUP]]*Tvente[[#This Row],[Quantité]]</f>
        <v>9100</v>
      </c>
      <c r="O6" s="7">
        <f>Tvente[[#This Row],[Chiffre d''affaire]]-Tvente[[#This Row],[Cout Achat]]</f>
        <v>10400</v>
      </c>
      <c r="P6" s="9">
        <f>Tvente[[#This Row],[Marge]]/Tvente[[#This Row],[Chiffre d''affaire]]</f>
        <v>0.53333333333333333</v>
      </c>
      <c r="Q6" s="7">
        <f>DAY(Tvente[[#This Row],[Date]])</f>
        <v>5</v>
      </c>
      <c r="R6" s="7">
        <f>MONTH(Tvente[[#This Row],[Date]])</f>
        <v>9</v>
      </c>
      <c r="S6" s="7">
        <f>YEAR(Tvente[[#This Row],[Date]])</f>
        <v>2023</v>
      </c>
      <c r="T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  <c r="X6" s="12" t="s">
        <v>41</v>
      </c>
      <c r="Y6" t="s">
        <v>42</v>
      </c>
    </row>
    <row r="7" spans="1:25" ht="89" customHeight="1" x14ac:dyDescent="0.35">
      <c r="A7" s="4">
        <v>6</v>
      </c>
      <c r="B7" s="5">
        <v>45175</v>
      </c>
      <c r="C7" s="4" t="s">
        <v>21</v>
      </c>
      <c r="D7" s="4" t="s">
        <v>22</v>
      </c>
      <c r="E7" s="6" t="s">
        <v>23</v>
      </c>
      <c r="F7" s="7">
        <v>2</v>
      </c>
      <c r="G7" s="7">
        <v>22000</v>
      </c>
      <c r="H7" s="7">
        <f>Tvente[[#This Row],[Quantité]]*Tvente[[#This Row],[Prix Vente]]</f>
        <v>44000</v>
      </c>
      <c r="I7" s="7" t="s">
        <v>43</v>
      </c>
      <c r="J7" s="8" t="s">
        <v>44</v>
      </c>
      <c r="K7" s="7" t="s">
        <v>45</v>
      </c>
      <c r="L7" s="7" t="s">
        <v>46</v>
      </c>
      <c r="M7" s="7">
        <v>4893.333333333333</v>
      </c>
      <c r="N7" s="7">
        <f>Tvente[[#This Row],[CMUP]]*Tvente[[#This Row],[Quantité]]</f>
        <v>9786.6666666666661</v>
      </c>
      <c r="O7" s="7">
        <f>Tvente[[#This Row],[Chiffre d''affaire]]-Tvente[[#This Row],[Cout Achat]]</f>
        <v>34213.333333333336</v>
      </c>
      <c r="P7" s="9">
        <f>Tvente[[#This Row],[Marge]]/Tvente[[#This Row],[Chiffre d''affaire]]</f>
        <v>0.77757575757575759</v>
      </c>
      <c r="Q7" s="7">
        <f>DAY(Tvente[[#This Row],[Date]])</f>
        <v>6</v>
      </c>
      <c r="R7" s="7">
        <f>MONTH(Tvente[[#This Row],[Date]])</f>
        <v>9</v>
      </c>
      <c r="S7" s="7">
        <f>YEAR(Tvente[[#This Row],[Date]])</f>
        <v>2023</v>
      </c>
      <c r="T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7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" spans="1:25" ht="89" customHeight="1" x14ac:dyDescent="0.35">
      <c r="A8" s="4">
        <v>7</v>
      </c>
      <c r="B8" s="5">
        <v>45176</v>
      </c>
      <c r="C8" s="4" t="s">
        <v>29</v>
      </c>
      <c r="D8" s="4" t="s">
        <v>30</v>
      </c>
      <c r="E8" s="6" t="s">
        <v>31</v>
      </c>
      <c r="F8" s="7">
        <v>1</v>
      </c>
      <c r="G8" s="7">
        <v>45000</v>
      </c>
      <c r="H8" s="7">
        <f>Tvente[[#This Row],[Quantité]]*Tvente[[#This Row],[Prix Vente]]</f>
        <v>45000</v>
      </c>
      <c r="I8" s="7" t="s">
        <v>47</v>
      </c>
      <c r="J8" s="8" t="s">
        <v>48</v>
      </c>
      <c r="K8" s="7" t="s">
        <v>49</v>
      </c>
      <c r="L8" s="7" t="s">
        <v>27</v>
      </c>
      <c r="M8" s="7">
        <v>15200</v>
      </c>
      <c r="N8" s="7">
        <f>Tvente[[#This Row],[CMUP]]*Tvente[[#This Row],[Quantité]]</f>
        <v>15200</v>
      </c>
      <c r="O8" s="7">
        <f>Tvente[[#This Row],[Chiffre d''affaire]]-Tvente[[#This Row],[Cout Achat]]</f>
        <v>29800</v>
      </c>
      <c r="P8" s="9">
        <f>Tvente[[#This Row],[Marge]]/Tvente[[#This Row],[Chiffre d''affaire]]</f>
        <v>0.66222222222222227</v>
      </c>
      <c r="Q8" s="7">
        <f>DAY(Tvente[[#This Row],[Date]])</f>
        <v>7</v>
      </c>
      <c r="R8" s="7">
        <f>MONTH(Tvente[[#This Row],[Date]])</f>
        <v>9</v>
      </c>
      <c r="S8" s="7">
        <f>YEAR(Tvente[[#This Row],[Date]])</f>
        <v>2023</v>
      </c>
      <c r="T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" spans="1:25" ht="89" customHeight="1" x14ac:dyDescent="0.35">
      <c r="A9" s="4">
        <v>8</v>
      </c>
      <c r="B9" s="5">
        <v>45177</v>
      </c>
      <c r="C9" s="4" t="s">
        <v>39</v>
      </c>
      <c r="D9" s="4" t="s">
        <v>37</v>
      </c>
      <c r="E9" s="6" t="s">
        <v>40</v>
      </c>
      <c r="F9" s="7">
        <v>3</v>
      </c>
      <c r="G9" s="7">
        <v>19500</v>
      </c>
      <c r="H9" s="7">
        <f>Tvente[[#This Row],[Quantité]]*Tvente[[#This Row],[Prix Vente]]</f>
        <v>58500</v>
      </c>
      <c r="I9" s="7" t="s">
        <v>50</v>
      </c>
      <c r="J9" s="8" t="s">
        <v>51</v>
      </c>
      <c r="K9" s="7" t="s">
        <v>52</v>
      </c>
      <c r="L9" s="7" t="s">
        <v>27</v>
      </c>
      <c r="M9" s="7">
        <v>9100</v>
      </c>
      <c r="N9" s="7">
        <f>Tvente[[#This Row],[CMUP]]*Tvente[[#This Row],[Quantité]]</f>
        <v>27300</v>
      </c>
      <c r="O9" s="7">
        <f>Tvente[[#This Row],[Chiffre d''affaire]]-Tvente[[#This Row],[Cout Achat]]</f>
        <v>31200</v>
      </c>
      <c r="P9" s="9">
        <f>Tvente[[#This Row],[Marge]]/Tvente[[#This Row],[Chiffre d''affaire]]</f>
        <v>0.53333333333333333</v>
      </c>
      <c r="Q9" s="7">
        <f>DAY(Tvente[[#This Row],[Date]])</f>
        <v>8</v>
      </c>
      <c r="R9" s="7">
        <f>MONTH(Tvente[[#This Row],[Date]])</f>
        <v>9</v>
      </c>
      <c r="S9" s="7">
        <f>YEAR(Tvente[[#This Row],[Date]])</f>
        <v>2023</v>
      </c>
      <c r="T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" spans="1:25" ht="89" customHeight="1" x14ac:dyDescent="0.35">
      <c r="A10" s="4">
        <v>9</v>
      </c>
      <c r="B10" s="5">
        <v>45178</v>
      </c>
      <c r="C10" s="4" t="s">
        <v>29</v>
      </c>
      <c r="D10" s="4" t="s">
        <v>30</v>
      </c>
      <c r="E10" s="6" t="s">
        <v>31</v>
      </c>
      <c r="F10" s="7">
        <v>2</v>
      </c>
      <c r="G10" s="7">
        <v>45000</v>
      </c>
      <c r="H10" s="7">
        <f>Tvente[[#This Row],[Quantité]]*Tvente[[#This Row],[Prix Vente]]</f>
        <v>90000</v>
      </c>
      <c r="I10" s="7" t="s">
        <v>53</v>
      </c>
      <c r="J10" s="8" t="s">
        <v>54</v>
      </c>
      <c r="K10" s="7" t="s">
        <v>55</v>
      </c>
      <c r="L10" s="7" t="s">
        <v>46</v>
      </c>
      <c r="M10" s="7">
        <v>15200</v>
      </c>
      <c r="N10" s="7">
        <f>Tvente[[#This Row],[CMUP]]*Tvente[[#This Row],[Quantité]]</f>
        <v>30400</v>
      </c>
      <c r="O10" s="7">
        <f>Tvente[[#This Row],[Chiffre d''affaire]]-Tvente[[#This Row],[Cout Achat]]</f>
        <v>59600</v>
      </c>
      <c r="P10" s="9">
        <f>Tvente[[#This Row],[Marge]]/Tvente[[#This Row],[Chiffre d''affaire]]</f>
        <v>0.66222222222222227</v>
      </c>
      <c r="Q10" s="7">
        <f>DAY(Tvente[[#This Row],[Date]])</f>
        <v>9</v>
      </c>
      <c r="R10" s="7">
        <f>MONTH(Tvente[[#This Row],[Date]])</f>
        <v>9</v>
      </c>
      <c r="S10" s="7">
        <f>YEAR(Tvente[[#This Row],[Date]])</f>
        <v>2023</v>
      </c>
      <c r="T1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" spans="1:25" ht="89" customHeight="1" x14ac:dyDescent="0.35">
      <c r="A11" s="4">
        <v>10</v>
      </c>
      <c r="B11" s="5">
        <v>45179</v>
      </c>
      <c r="C11" s="4" t="s">
        <v>35</v>
      </c>
      <c r="D11" s="4" t="s">
        <v>33</v>
      </c>
      <c r="E11" s="6" t="s">
        <v>36</v>
      </c>
      <c r="F11" s="7">
        <v>3</v>
      </c>
      <c r="G11" s="7">
        <v>12000</v>
      </c>
      <c r="H11" s="7">
        <f>Tvente[[#This Row],[Quantité]]*Tvente[[#This Row],[Prix Vente]]</f>
        <v>36000</v>
      </c>
      <c r="I11" s="7" t="s">
        <v>56</v>
      </c>
      <c r="J11" s="8" t="s">
        <v>57</v>
      </c>
      <c r="K11" s="7" t="s">
        <v>58</v>
      </c>
      <c r="L11" s="7" t="s">
        <v>27</v>
      </c>
      <c r="M11" s="7">
        <v>4330</v>
      </c>
      <c r="N11" s="7">
        <f>Tvente[[#This Row],[CMUP]]*Tvente[[#This Row],[Quantité]]</f>
        <v>12990</v>
      </c>
      <c r="O11" s="7">
        <f>Tvente[[#This Row],[Chiffre d''affaire]]-Tvente[[#This Row],[Cout Achat]]</f>
        <v>23010</v>
      </c>
      <c r="P11" s="9">
        <f>Tvente[[#This Row],[Marge]]/Tvente[[#This Row],[Chiffre d''affaire]]</f>
        <v>0.63916666666666666</v>
      </c>
      <c r="Q11" s="7">
        <f>DAY(Tvente[[#This Row],[Date]])</f>
        <v>10</v>
      </c>
      <c r="R11" s="7">
        <f>MONTH(Tvente[[#This Row],[Date]])</f>
        <v>9</v>
      </c>
      <c r="S11" s="7">
        <f>YEAR(Tvente[[#This Row],[Date]])</f>
        <v>2023</v>
      </c>
      <c r="T1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" spans="1:25" ht="89" customHeight="1" x14ac:dyDescent="0.35">
      <c r="A12" s="4">
        <v>11</v>
      </c>
      <c r="B12" s="5">
        <v>45180</v>
      </c>
      <c r="C12" s="4" t="s">
        <v>59</v>
      </c>
      <c r="D12" s="4" t="s">
        <v>41</v>
      </c>
      <c r="E12" s="6" t="s">
        <v>60</v>
      </c>
      <c r="F12" s="7">
        <v>8</v>
      </c>
      <c r="G12" s="7">
        <v>25000</v>
      </c>
      <c r="H12" s="7">
        <f>Tvente[[#This Row],[Quantité]]*Tvente[[#This Row],[Prix Vente]]</f>
        <v>200000</v>
      </c>
      <c r="I12" s="7" t="s">
        <v>56</v>
      </c>
      <c r="J12" s="8" t="s">
        <v>57</v>
      </c>
      <c r="K12" s="7" t="s">
        <v>58</v>
      </c>
      <c r="L12" s="7" t="s">
        <v>27</v>
      </c>
      <c r="M12" s="7">
        <v>6500</v>
      </c>
      <c r="N12" s="7">
        <f>Tvente[[#This Row],[CMUP]]*Tvente[[#This Row],[Quantité]]</f>
        <v>52000</v>
      </c>
      <c r="O12" s="7">
        <f>Tvente[[#This Row],[Chiffre d''affaire]]-Tvente[[#This Row],[Cout Achat]]</f>
        <v>148000</v>
      </c>
      <c r="P12" s="9">
        <f>Tvente[[#This Row],[Marge]]/Tvente[[#This Row],[Chiffre d''affaire]]</f>
        <v>0.74</v>
      </c>
      <c r="Q12" s="7">
        <f>DAY(Tvente[[#This Row],[Date]])</f>
        <v>11</v>
      </c>
      <c r="R12" s="7">
        <f>MONTH(Tvente[[#This Row],[Date]])</f>
        <v>9</v>
      </c>
      <c r="S12" s="7">
        <f>YEAR(Tvente[[#This Row],[Date]])</f>
        <v>2023</v>
      </c>
      <c r="T1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" spans="1:25" ht="89" customHeight="1" x14ac:dyDescent="0.35">
      <c r="A13" s="4">
        <v>12</v>
      </c>
      <c r="B13" s="5">
        <v>45181</v>
      </c>
      <c r="C13" s="4" t="s">
        <v>35</v>
      </c>
      <c r="D13" s="4" t="s">
        <v>33</v>
      </c>
      <c r="E13" s="6" t="s">
        <v>36</v>
      </c>
      <c r="F13" s="7">
        <v>8</v>
      </c>
      <c r="G13" s="7">
        <v>12000</v>
      </c>
      <c r="H13" s="7">
        <f>Tvente[[#This Row],[Quantité]]*Tvente[[#This Row],[Prix Vente]]</f>
        <v>96000</v>
      </c>
      <c r="I13" s="7" t="s">
        <v>56</v>
      </c>
      <c r="J13" s="8" t="s">
        <v>57</v>
      </c>
      <c r="K13" s="7" t="s">
        <v>58</v>
      </c>
      <c r="L13" s="7" t="s">
        <v>27</v>
      </c>
      <c r="M13" s="7">
        <v>4330</v>
      </c>
      <c r="N13" s="7">
        <f>Tvente[[#This Row],[CMUP]]*Tvente[[#This Row],[Quantité]]</f>
        <v>34640</v>
      </c>
      <c r="O13" s="7">
        <f>Tvente[[#This Row],[Chiffre d''affaire]]-Tvente[[#This Row],[Cout Achat]]</f>
        <v>61360</v>
      </c>
      <c r="P13" s="9">
        <f>Tvente[[#This Row],[Marge]]/Tvente[[#This Row],[Chiffre d''affaire]]</f>
        <v>0.63916666666666666</v>
      </c>
      <c r="Q13" s="7">
        <f>DAY(Tvente[[#This Row],[Date]])</f>
        <v>12</v>
      </c>
      <c r="R13" s="7">
        <f>MONTH(Tvente[[#This Row],[Date]])</f>
        <v>9</v>
      </c>
      <c r="S13" s="7">
        <f>YEAR(Tvente[[#This Row],[Date]])</f>
        <v>2023</v>
      </c>
      <c r="T1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" spans="1:25" ht="89" customHeight="1" x14ac:dyDescent="0.35">
      <c r="A14" s="4">
        <v>13</v>
      </c>
      <c r="B14" s="5">
        <v>45182</v>
      </c>
      <c r="C14" s="4" t="s">
        <v>21</v>
      </c>
      <c r="D14" s="4" t="s">
        <v>22</v>
      </c>
      <c r="E14" s="6" t="s">
        <v>23</v>
      </c>
      <c r="F14" s="7">
        <v>3</v>
      </c>
      <c r="G14" s="7">
        <v>22000</v>
      </c>
      <c r="H14" s="7">
        <f>Tvente[[#This Row],[Quantité]]*Tvente[[#This Row],[Prix Vente]]</f>
        <v>66000</v>
      </c>
      <c r="I14" s="7" t="s">
        <v>56</v>
      </c>
      <c r="J14" s="8" t="s">
        <v>57</v>
      </c>
      <c r="K14" s="7" t="s">
        <v>58</v>
      </c>
      <c r="L14" s="7" t="s">
        <v>27</v>
      </c>
      <c r="M14" s="7">
        <v>4893.333333333333</v>
      </c>
      <c r="N14" s="7">
        <f>Tvente[[#This Row],[CMUP]]*Tvente[[#This Row],[Quantité]]</f>
        <v>14680</v>
      </c>
      <c r="O14" s="7">
        <f>Tvente[[#This Row],[Chiffre d''affaire]]-Tvente[[#This Row],[Cout Achat]]</f>
        <v>51320</v>
      </c>
      <c r="P14" s="9">
        <f>Tvente[[#This Row],[Marge]]/Tvente[[#This Row],[Chiffre d''affaire]]</f>
        <v>0.77757575757575759</v>
      </c>
      <c r="Q14" s="7">
        <f>DAY(Tvente[[#This Row],[Date]])</f>
        <v>13</v>
      </c>
      <c r="R14" s="7">
        <f>MONTH(Tvente[[#This Row],[Date]])</f>
        <v>9</v>
      </c>
      <c r="S14" s="7">
        <f>YEAR(Tvente[[#This Row],[Date]])</f>
        <v>2023</v>
      </c>
      <c r="T1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" spans="1:25" ht="89" customHeight="1" x14ac:dyDescent="0.35">
      <c r="A15" s="4">
        <v>14</v>
      </c>
      <c r="B15" s="5">
        <v>45183</v>
      </c>
      <c r="C15" s="4" t="s">
        <v>59</v>
      </c>
      <c r="D15" s="4" t="s">
        <v>41</v>
      </c>
      <c r="E15" s="6" t="s">
        <v>60</v>
      </c>
      <c r="F15" s="7">
        <v>4</v>
      </c>
      <c r="G15" s="7">
        <v>25000</v>
      </c>
      <c r="H15" s="7">
        <f>Tvente[[#This Row],[Quantité]]*Tvente[[#This Row],[Prix Vente]]</f>
        <v>100000</v>
      </c>
      <c r="I15" s="7" t="s">
        <v>56</v>
      </c>
      <c r="J15" s="8" t="s">
        <v>57</v>
      </c>
      <c r="K15" s="7" t="s">
        <v>58</v>
      </c>
      <c r="L15" s="7" t="s">
        <v>27</v>
      </c>
      <c r="M15" s="7">
        <v>6500</v>
      </c>
      <c r="N15" s="7">
        <f>Tvente[[#This Row],[CMUP]]*Tvente[[#This Row],[Quantité]]</f>
        <v>26000</v>
      </c>
      <c r="O15" s="7">
        <f>Tvente[[#This Row],[Chiffre d''affaire]]-Tvente[[#This Row],[Cout Achat]]</f>
        <v>74000</v>
      </c>
      <c r="P15" s="9">
        <f>Tvente[[#This Row],[Marge]]/Tvente[[#This Row],[Chiffre d''affaire]]</f>
        <v>0.74</v>
      </c>
      <c r="Q15" s="7">
        <f>DAY(Tvente[[#This Row],[Date]])</f>
        <v>14</v>
      </c>
      <c r="R15" s="7">
        <f>MONTH(Tvente[[#This Row],[Date]])</f>
        <v>9</v>
      </c>
      <c r="S15" s="7">
        <f>YEAR(Tvente[[#This Row],[Date]])</f>
        <v>2023</v>
      </c>
      <c r="T1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" spans="1:25" ht="89" customHeight="1" x14ac:dyDescent="0.35">
      <c r="A16" s="4">
        <v>15</v>
      </c>
      <c r="B16" s="5">
        <v>45184</v>
      </c>
      <c r="C16" s="4" t="s">
        <v>21</v>
      </c>
      <c r="D16" s="4" t="s">
        <v>22</v>
      </c>
      <c r="E16" s="6" t="s">
        <v>23</v>
      </c>
      <c r="F16" s="7">
        <v>10</v>
      </c>
      <c r="G16" s="7">
        <v>22000</v>
      </c>
      <c r="H16" s="7">
        <f>Tvente[[#This Row],[Quantité]]*Tvente[[#This Row],[Prix Vente]]</f>
        <v>220000</v>
      </c>
      <c r="I16" s="7" t="s">
        <v>56</v>
      </c>
      <c r="J16" s="8" t="s">
        <v>57</v>
      </c>
      <c r="K16" s="7" t="s">
        <v>58</v>
      </c>
      <c r="L16" s="7" t="s">
        <v>27</v>
      </c>
      <c r="M16" s="7">
        <v>4893.333333333333</v>
      </c>
      <c r="N16" s="7">
        <f>Tvente[[#This Row],[CMUP]]*Tvente[[#This Row],[Quantité]]</f>
        <v>48933.333333333328</v>
      </c>
      <c r="O16" s="7">
        <f>Tvente[[#This Row],[Chiffre d''affaire]]-Tvente[[#This Row],[Cout Achat]]</f>
        <v>171066.66666666669</v>
      </c>
      <c r="P16" s="9">
        <f>Tvente[[#This Row],[Marge]]/Tvente[[#This Row],[Chiffre d''affaire]]</f>
        <v>0.7775757575757577</v>
      </c>
      <c r="Q16" s="7">
        <f>DAY(Tvente[[#This Row],[Date]])</f>
        <v>15</v>
      </c>
      <c r="R16" s="7">
        <f>MONTH(Tvente[[#This Row],[Date]])</f>
        <v>9</v>
      </c>
      <c r="S16" s="7">
        <f>YEAR(Tvente[[#This Row],[Date]])</f>
        <v>2023</v>
      </c>
      <c r="T1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" spans="1:21" ht="89" customHeight="1" x14ac:dyDescent="0.35">
      <c r="A17" s="4">
        <v>16</v>
      </c>
      <c r="B17" s="5">
        <v>45185</v>
      </c>
      <c r="C17" s="4" t="s">
        <v>39</v>
      </c>
      <c r="D17" s="4" t="s">
        <v>37</v>
      </c>
      <c r="E17" s="6" t="s">
        <v>40</v>
      </c>
      <c r="F17" s="7">
        <v>8</v>
      </c>
      <c r="G17" s="7">
        <v>19500</v>
      </c>
      <c r="H17" s="7">
        <f>Tvente[[#This Row],[Quantité]]*Tvente[[#This Row],[Prix Vente]]</f>
        <v>156000</v>
      </c>
      <c r="I17" s="7" t="s">
        <v>56</v>
      </c>
      <c r="J17" s="8" t="s">
        <v>57</v>
      </c>
      <c r="K17" s="7" t="s">
        <v>58</v>
      </c>
      <c r="L17" s="7" t="s">
        <v>27</v>
      </c>
      <c r="M17" s="7">
        <v>9100</v>
      </c>
      <c r="N17" s="7">
        <f>Tvente[[#This Row],[CMUP]]*Tvente[[#This Row],[Quantité]]</f>
        <v>72800</v>
      </c>
      <c r="O17" s="7">
        <f>Tvente[[#This Row],[Chiffre d''affaire]]-Tvente[[#This Row],[Cout Achat]]</f>
        <v>83200</v>
      </c>
      <c r="P17" s="9">
        <f>Tvente[[#This Row],[Marge]]/Tvente[[#This Row],[Chiffre d''affaire]]</f>
        <v>0.53333333333333333</v>
      </c>
      <c r="Q17" s="7">
        <f>DAY(Tvente[[#This Row],[Date]])</f>
        <v>16</v>
      </c>
      <c r="R17" s="7">
        <f>MONTH(Tvente[[#This Row],[Date]])</f>
        <v>9</v>
      </c>
      <c r="S17" s="7">
        <f>YEAR(Tvente[[#This Row],[Date]])</f>
        <v>2023</v>
      </c>
      <c r="T1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" spans="1:21" ht="89" customHeight="1" x14ac:dyDescent="0.35">
      <c r="A18" s="4">
        <v>17</v>
      </c>
      <c r="B18" s="5">
        <v>45186</v>
      </c>
      <c r="C18" s="4" t="s">
        <v>59</v>
      </c>
      <c r="D18" s="4" t="s">
        <v>41</v>
      </c>
      <c r="E18" s="6" t="s">
        <v>60</v>
      </c>
      <c r="F18" s="7">
        <v>7</v>
      </c>
      <c r="G18" s="7">
        <v>25000</v>
      </c>
      <c r="H18" s="7">
        <f>Tvente[[#This Row],[Quantité]]*Tvente[[#This Row],[Prix Vente]]</f>
        <v>175000</v>
      </c>
      <c r="I18" s="7" t="s">
        <v>56</v>
      </c>
      <c r="J18" s="8" t="s">
        <v>57</v>
      </c>
      <c r="K18" s="7" t="s">
        <v>58</v>
      </c>
      <c r="L18" s="7" t="s">
        <v>27</v>
      </c>
      <c r="M18" s="7">
        <v>6500</v>
      </c>
      <c r="N18" s="7">
        <f>Tvente[[#This Row],[CMUP]]*Tvente[[#This Row],[Quantité]]</f>
        <v>45500</v>
      </c>
      <c r="O18" s="7">
        <f>Tvente[[#This Row],[Chiffre d''affaire]]-Tvente[[#This Row],[Cout Achat]]</f>
        <v>129500</v>
      </c>
      <c r="P18" s="9">
        <f>Tvente[[#This Row],[Marge]]/Tvente[[#This Row],[Chiffre d''affaire]]</f>
        <v>0.74</v>
      </c>
      <c r="Q18" s="7">
        <f>DAY(Tvente[[#This Row],[Date]])</f>
        <v>17</v>
      </c>
      <c r="R18" s="7">
        <f>MONTH(Tvente[[#This Row],[Date]])</f>
        <v>9</v>
      </c>
      <c r="S18" s="7">
        <f>YEAR(Tvente[[#This Row],[Date]])</f>
        <v>2023</v>
      </c>
      <c r="T1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8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" spans="1:21" ht="89" customHeight="1" x14ac:dyDescent="0.35">
      <c r="A19" s="4">
        <v>18</v>
      </c>
      <c r="B19" s="5">
        <v>45187</v>
      </c>
      <c r="C19" s="4" t="s">
        <v>59</v>
      </c>
      <c r="D19" s="4" t="s">
        <v>41</v>
      </c>
      <c r="E19" s="6" t="s">
        <v>60</v>
      </c>
      <c r="F19" s="7">
        <v>6</v>
      </c>
      <c r="G19" s="7">
        <v>25000</v>
      </c>
      <c r="H19" s="7">
        <f>Tvente[[#This Row],[Quantité]]*Tvente[[#This Row],[Prix Vente]]</f>
        <v>150000</v>
      </c>
      <c r="I19" s="7" t="s">
        <v>61</v>
      </c>
      <c r="J19" s="8" t="s">
        <v>62</v>
      </c>
      <c r="K19" s="7" t="s">
        <v>58</v>
      </c>
      <c r="L19" s="7" t="s">
        <v>46</v>
      </c>
      <c r="M19" s="7">
        <v>6500</v>
      </c>
      <c r="N19" s="7">
        <f>Tvente[[#This Row],[CMUP]]*Tvente[[#This Row],[Quantité]]</f>
        <v>39000</v>
      </c>
      <c r="O19" s="7">
        <f>Tvente[[#This Row],[Chiffre d''affaire]]-Tvente[[#This Row],[Cout Achat]]</f>
        <v>111000</v>
      </c>
      <c r="P19" s="9">
        <f>Tvente[[#This Row],[Marge]]/Tvente[[#This Row],[Chiffre d''affaire]]</f>
        <v>0.74</v>
      </c>
      <c r="Q19" s="7">
        <f>DAY(Tvente[[#This Row],[Date]])</f>
        <v>18</v>
      </c>
      <c r="R19" s="7">
        <f>MONTH(Tvente[[#This Row],[Date]])</f>
        <v>9</v>
      </c>
      <c r="S19" s="7">
        <f>YEAR(Tvente[[#This Row],[Date]])</f>
        <v>2023</v>
      </c>
      <c r="T1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1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" spans="1:21" ht="89" customHeight="1" x14ac:dyDescent="0.35">
      <c r="A20" s="4">
        <v>19</v>
      </c>
      <c r="B20" s="5">
        <v>45188</v>
      </c>
      <c r="C20" s="4" t="s">
        <v>35</v>
      </c>
      <c r="D20" s="4" t="s">
        <v>33</v>
      </c>
      <c r="E20" s="6" t="s">
        <v>36</v>
      </c>
      <c r="F20" s="7">
        <v>1</v>
      </c>
      <c r="G20" s="7">
        <v>12000</v>
      </c>
      <c r="H20" s="7">
        <f>Tvente[[#This Row],[Quantité]]*Tvente[[#This Row],[Prix Vente]]</f>
        <v>12000</v>
      </c>
      <c r="I20" s="7" t="s">
        <v>56</v>
      </c>
      <c r="J20" s="8" t="s">
        <v>63</v>
      </c>
      <c r="K20" s="7" t="s">
        <v>45</v>
      </c>
      <c r="L20" s="7" t="s">
        <v>27</v>
      </c>
      <c r="M20" s="7">
        <v>4330</v>
      </c>
      <c r="N20" s="7">
        <f>Tvente[[#This Row],[CMUP]]*Tvente[[#This Row],[Quantité]]</f>
        <v>4330</v>
      </c>
      <c r="O20" s="7">
        <f>Tvente[[#This Row],[Chiffre d''affaire]]-Tvente[[#This Row],[Cout Achat]]</f>
        <v>7670</v>
      </c>
      <c r="P20" s="9">
        <f>Tvente[[#This Row],[Marge]]/Tvente[[#This Row],[Chiffre d''affaire]]</f>
        <v>0.63916666666666666</v>
      </c>
      <c r="Q20" s="7">
        <f>DAY(Tvente[[#This Row],[Date]])</f>
        <v>19</v>
      </c>
      <c r="R20" s="7">
        <f>MONTH(Tvente[[#This Row],[Date]])</f>
        <v>9</v>
      </c>
      <c r="S20" s="7">
        <f>YEAR(Tvente[[#This Row],[Date]])</f>
        <v>2023</v>
      </c>
      <c r="T2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" spans="1:21" ht="89" customHeight="1" x14ac:dyDescent="0.35">
      <c r="A21" s="4">
        <v>20</v>
      </c>
      <c r="B21" s="5">
        <v>45189</v>
      </c>
      <c r="C21" s="4" t="s">
        <v>35</v>
      </c>
      <c r="D21" s="4" t="s">
        <v>33</v>
      </c>
      <c r="E21" s="6" t="s">
        <v>36</v>
      </c>
      <c r="F21" s="7">
        <v>3</v>
      </c>
      <c r="G21" s="7">
        <v>12000</v>
      </c>
      <c r="H21" s="7">
        <f>Tvente[[#This Row],[Quantité]]*Tvente[[#This Row],[Prix Vente]]</f>
        <v>36000</v>
      </c>
      <c r="I21" s="7" t="s">
        <v>50</v>
      </c>
      <c r="J21" s="8" t="s">
        <v>64</v>
      </c>
      <c r="K21" s="7" t="s">
        <v>45</v>
      </c>
      <c r="L21" s="7" t="s">
        <v>46</v>
      </c>
      <c r="M21" s="7">
        <v>4330</v>
      </c>
      <c r="N21" s="7">
        <f>Tvente[[#This Row],[CMUP]]*Tvente[[#This Row],[Quantité]]</f>
        <v>12990</v>
      </c>
      <c r="O21" s="7">
        <f>Tvente[[#This Row],[Chiffre d''affaire]]-Tvente[[#This Row],[Cout Achat]]</f>
        <v>23010</v>
      </c>
      <c r="P21" s="9">
        <f>Tvente[[#This Row],[Marge]]/Tvente[[#This Row],[Chiffre d''affaire]]</f>
        <v>0.63916666666666666</v>
      </c>
      <c r="Q21" s="7">
        <f>DAY(Tvente[[#This Row],[Date]])</f>
        <v>20</v>
      </c>
      <c r="R21" s="7">
        <f>MONTH(Tvente[[#This Row],[Date]])</f>
        <v>9</v>
      </c>
      <c r="S21" s="7">
        <f>YEAR(Tvente[[#This Row],[Date]])</f>
        <v>2023</v>
      </c>
      <c r="T2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" spans="1:21" ht="89" customHeight="1" x14ac:dyDescent="0.35">
      <c r="A22" s="4">
        <v>21</v>
      </c>
      <c r="B22" s="5">
        <v>45190</v>
      </c>
      <c r="C22" s="4" t="s">
        <v>29</v>
      </c>
      <c r="D22" s="4" t="s">
        <v>30</v>
      </c>
      <c r="E22" s="6" t="s">
        <v>31</v>
      </c>
      <c r="F22" s="7">
        <v>4</v>
      </c>
      <c r="G22" s="7">
        <v>45000</v>
      </c>
      <c r="H22" s="7">
        <f>Tvente[[#This Row],[Quantité]]*Tvente[[#This Row],[Prix Vente]]</f>
        <v>180000</v>
      </c>
      <c r="I22" s="7" t="s">
        <v>65</v>
      </c>
      <c r="J22" s="8" t="s">
        <v>66</v>
      </c>
      <c r="K22" s="7" t="s">
        <v>67</v>
      </c>
      <c r="L22" s="7" t="s">
        <v>27</v>
      </c>
      <c r="M22" s="7">
        <v>15200</v>
      </c>
      <c r="N22" s="7">
        <f>Tvente[[#This Row],[CMUP]]*Tvente[[#This Row],[Quantité]]</f>
        <v>60800</v>
      </c>
      <c r="O22" s="7">
        <f>Tvente[[#This Row],[Chiffre d''affaire]]-Tvente[[#This Row],[Cout Achat]]</f>
        <v>119200</v>
      </c>
      <c r="P22" s="9">
        <f>Tvente[[#This Row],[Marge]]/Tvente[[#This Row],[Chiffre d''affaire]]</f>
        <v>0.66222222222222227</v>
      </c>
      <c r="Q22" s="7">
        <f>DAY(Tvente[[#This Row],[Date]])</f>
        <v>21</v>
      </c>
      <c r="R22" s="7">
        <f>MONTH(Tvente[[#This Row],[Date]])</f>
        <v>9</v>
      </c>
      <c r="S22" s="7">
        <f>YEAR(Tvente[[#This Row],[Date]])</f>
        <v>2023</v>
      </c>
      <c r="T2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" spans="1:21" ht="89" customHeight="1" x14ac:dyDescent="0.35">
      <c r="A23" s="4">
        <v>22</v>
      </c>
      <c r="B23" s="5">
        <v>45191</v>
      </c>
      <c r="C23" s="4" t="s">
        <v>39</v>
      </c>
      <c r="D23" s="4" t="s">
        <v>37</v>
      </c>
      <c r="E23" s="6" t="s">
        <v>40</v>
      </c>
      <c r="F23" s="7">
        <v>10</v>
      </c>
      <c r="G23" s="7">
        <v>19500</v>
      </c>
      <c r="H23" s="7">
        <f>Tvente[[#This Row],[Quantité]]*Tvente[[#This Row],[Prix Vente]]</f>
        <v>195000</v>
      </c>
      <c r="I23" s="7" t="s">
        <v>68</v>
      </c>
      <c r="J23" s="8" t="s">
        <v>69</v>
      </c>
      <c r="K23" s="7" t="s">
        <v>55</v>
      </c>
      <c r="L23" s="7" t="s">
        <v>27</v>
      </c>
      <c r="M23" s="7">
        <v>9100</v>
      </c>
      <c r="N23" s="7">
        <f>Tvente[[#This Row],[CMUP]]*Tvente[[#This Row],[Quantité]]</f>
        <v>91000</v>
      </c>
      <c r="O23" s="7">
        <f>Tvente[[#This Row],[Chiffre d''affaire]]-Tvente[[#This Row],[Cout Achat]]</f>
        <v>104000</v>
      </c>
      <c r="P23" s="9">
        <f>Tvente[[#This Row],[Marge]]/Tvente[[#This Row],[Chiffre d''affaire]]</f>
        <v>0.53333333333333333</v>
      </c>
      <c r="Q23" s="7">
        <f>DAY(Tvente[[#This Row],[Date]])</f>
        <v>22</v>
      </c>
      <c r="R23" s="7">
        <f>MONTH(Tvente[[#This Row],[Date]])</f>
        <v>9</v>
      </c>
      <c r="S23" s="7">
        <f>YEAR(Tvente[[#This Row],[Date]])</f>
        <v>2023</v>
      </c>
      <c r="T2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3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" spans="1:21" ht="89" customHeight="1" x14ac:dyDescent="0.35">
      <c r="A24" s="4">
        <v>23</v>
      </c>
      <c r="B24" s="5">
        <v>45192</v>
      </c>
      <c r="C24" s="4" t="s">
        <v>39</v>
      </c>
      <c r="D24" s="4" t="s">
        <v>37</v>
      </c>
      <c r="E24" s="6" t="s">
        <v>40</v>
      </c>
      <c r="F24" s="7">
        <v>9</v>
      </c>
      <c r="G24" s="7">
        <v>19500</v>
      </c>
      <c r="H24" s="7">
        <f>Tvente[[#This Row],[Quantité]]*Tvente[[#This Row],[Prix Vente]]</f>
        <v>175500</v>
      </c>
      <c r="I24" s="7" t="s">
        <v>70</v>
      </c>
      <c r="J24" s="8" t="s">
        <v>71</v>
      </c>
      <c r="K24" s="7" t="s">
        <v>58</v>
      </c>
      <c r="L24" s="7" t="s">
        <v>46</v>
      </c>
      <c r="M24" s="7">
        <v>9100</v>
      </c>
      <c r="N24" s="7">
        <f>Tvente[[#This Row],[CMUP]]*Tvente[[#This Row],[Quantité]]</f>
        <v>81900</v>
      </c>
      <c r="O24" s="7">
        <f>Tvente[[#This Row],[Chiffre d''affaire]]-Tvente[[#This Row],[Cout Achat]]</f>
        <v>93600</v>
      </c>
      <c r="P24" s="9">
        <f>Tvente[[#This Row],[Marge]]/Tvente[[#This Row],[Chiffre d''affaire]]</f>
        <v>0.53333333333333333</v>
      </c>
      <c r="Q24" s="7">
        <f>DAY(Tvente[[#This Row],[Date]])</f>
        <v>23</v>
      </c>
      <c r="R24" s="7">
        <f>MONTH(Tvente[[#This Row],[Date]])</f>
        <v>9</v>
      </c>
      <c r="S24" s="7">
        <f>YEAR(Tvente[[#This Row],[Date]])</f>
        <v>2023</v>
      </c>
      <c r="T2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" spans="1:21" ht="89" customHeight="1" x14ac:dyDescent="0.35">
      <c r="A25" s="4">
        <v>24</v>
      </c>
      <c r="B25" s="5">
        <v>45193</v>
      </c>
      <c r="C25" s="4" t="s">
        <v>21</v>
      </c>
      <c r="D25" s="4" t="s">
        <v>22</v>
      </c>
      <c r="E25" s="6" t="s">
        <v>23</v>
      </c>
      <c r="F25" s="7">
        <v>4</v>
      </c>
      <c r="G25" s="7">
        <v>22000</v>
      </c>
      <c r="H25" s="7">
        <f>Tvente[[#This Row],[Quantité]]*Tvente[[#This Row],[Prix Vente]]</f>
        <v>88000</v>
      </c>
      <c r="I25" s="7" t="s">
        <v>72</v>
      </c>
      <c r="J25" s="8" t="s">
        <v>73</v>
      </c>
      <c r="K25" s="7" t="s">
        <v>74</v>
      </c>
      <c r="L25" s="7" t="s">
        <v>46</v>
      </c>
      <c r="M25" s="7">
        <v>4893.333333333333</v>
      </c>
      <c r="N25" s="7">
        <f>Tvente[[#This Row],[CMUP]]*Tvente[[#This Row],[Quantité]]</f>
        <v>19573.333333333332</v>
      </c>
      <c r="O25" s="7">
        <f>Tvente[[#This Row],[Chiffre d''affaire]]-Tvente[[#This Row],[Cout Achat]]</f>
        <v>68426.666666666672</v>
      </c>
      <c r="P25" s="9">
        <f>Tvente[[#This Row],[Marge]]/Tvente[[#This Row],[Chiffre d''affaire]]</f>
        <v>0.77757575757575759</v>
      </c>
      <c r="Q25" s="7">
        <f>DAY(Tvente[[#This Row],[Date]])</f>
        <v>24</v>
      </c>
      <c r="R25" s="7">
        <f>MONTH(Tvente[[#This Row],[Date]])</f>
        <v>9</v>
      </c>
      <c r="S25" s="7">
        <f>YEAR(Tvente[[#This Row],[Date]])</f>
        <v>2023</v>
      </c>
      <c r="T2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5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" spans="1:21" ht="89" customHeight="1" x14ac:dyDescent="0.35">
      <c r="A26" s="4">
        <v>25</v>
      </c>
      <c r="B26" s="5">
        <v>45194</v>
      </c>
      <c r="C26" s="4" t="s">
        <v>39</v>
      </c>
      <c r="D26" s="4" t="s">
        <v>37</v>
      </c>
      <c r="E26" s="6" t="s">
        <v>40</v>
      </c>
      <c r="F26" s="7">
        <v>2</v>
      </c>
      <c r="G26" s="7">
        <v>19500</v>
      </c>
      <c r="H26" s="7">
        <f>Tvente[[#This Row],[Quantité]]*Tvente[[#This Row],[Prix Vente]]</f>
        <v>39000</v>
      </c>
      <c r="I26" s="7" t="s">
        <v>75</v>
      </c>
      <c r="J26" s="8" t="s">
        <v>76</v>
      </c>
      <c r="K26" s="7" t="s">
        <v>26</v>
      </c>
      <c r="L26" s="7" t="s">
        <v>27</v>
      </c>
      <c r="M26" s="7">
        <v>9100</v>
      </c>
      <c r="N26" s="7">
        <f>Tvente[[#This Row],[CMUP]]*Tvente[[#This Row],[Quantité]]</f>
        <v>18200</v>
      </c>
      <c r="O26" s="7">
        <f>Tvente[[#This Row],[Chiffre d''affaire]]-Tvente[[#This Row],[Cout Achat]]</f>
        <v>20800</v>
      </c>
      <c r="P26" s="9">
        <f>Tvente[[#This Row],[Marge]]/Tvente[[#This Row],[Chiffre d''affaire]]</f>
        <v>0.53333333333333333</v>
      </c>
      <c r="Q26" s="7">
        <f>DAY(Tvente[[#This Row],[Date]])</f>
        <v>25</v>
      </c>
      <c r="R26" s="7">
        <f>MONTH(Tvente[[#This Row],[Date]])</f>
        <v>9</v>
      </c>
      <c r="S26" s="7">
        <f>YEAR(Tvente[[#This Row],[Date]])</f>
        <v>2023</v>
      </c>
      <c r="T2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" spans="1:21" ht="89" customHeight="1" x14ac:dyDescent="0.35">
      <c r="A27" s="4">
        <v>26</v>
      </c>
      <c r="B27" s="5">
        <v>45195</v>
      </c>
      <c r="C27" s="4" t="s">
        <v>35</v>
      </c>
      <c r="D27" s="4" t="s">
        <v>33</v>
      </c>
      <c r="E27" s="6" t="s">
        <v>36</v>
      </c>
      <c r="F27" s="7">
        <v>9</v>
      </c>
      <c r="G27" s="7">
        <v>12000</v>
      </c>
      <c r="H27" s="7">
        <f>Tvente[[#This Row],[Quantité]]*Tvente[[#This Row],[Prix Vente]]</f>
        <v>108000</v>
      </c>
      <c r="I27" s="7" t="s">
        <v>77</v>
      </c>
      <c r="J27" s="8" t="s">
        <v>78</v>
      </c>
      <c r="K27" s="7" t="s">
        <v>45</v>
      </c>
      <c r="L27" s="7" t="s">
        <v>27</v>
      </c>
      <c r="M27" s="7">
        <v>4330</v>
      </c>
      <c r="N27" s="7">
        <f>Tvente[[#This Row],[CMUP]]*Tvente[[#This Row],[Quantité]]</f>
        <v>38970</v>
      </c>
      <c r="O27" s="7">
        <f>Tvente[[#This Row],[Chiffre d''affaire]]-Tvente[[#This Row],[Cout Achat]]</f>
        <v>69030</v>
      </c>
      <c r="P27" s="9">
        <f>Tvente[[#This Row],[Marge]]/Tvente[[#This Row],[Chiffre d''affaire]]</f>
        <v>0.63916666666666666</v>
      </c>
      <c r="Q27" s="7">
        <f>DAY(Tvente[[#This Row],[Date]])</f>
        <v>26</v>
      </c>
      <c r="R27" s="7">
        <f>MONTH(Tvente[[#This Row],[Date]])</f>
        <v>9</v>
      </c>
      <c r="S27" s="7">
        <f>YEAR(Tvente[[#This Row],[Date]])</f>
        <v>2023</v>
      </c>
      <c r="T2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" spans="1:21" ht="89" customHeight="1" x14ac:dyDescent="0.35">
      <c r="A28" s="4">
        <v>27</v>
      </c>
      <c r="B28" s="5">
        <v>45196</v>
      </c>
      <c r="C28" s="4" t="s">
        <v>29</v>
      </c>
      <c r="D28" s="4" t="s">
        <v>30</v>
      </c>
      <c r="E28" s="6" t="s">
        <v>31</v>
      </c>
      <c r="F28" s="7">
        <v>7</v>
      </c>
      <c r="G28" s="7">
        <v>45000</v>
      </c>
      <c r="H28" s="7">
        <f>Tvente[[#This Row],[Quantité]]*Tvente[[#This Row],[Prix Vente]]</f>
        <v>315000</v>
      </c>
      <c r="I28" s="7" t="s">
        <v>79</v>
      </c>
      <c r="J28" s="8" t="s">
        <v>80</v>
      </c>
      <c r="K28" s="7" t="s">
        <v>52</v>
      </c>
      <c r="L28" s="7" t="s">
        <v>27</v>
      </c>
      <c r="M28" s="7">
        <v>15200</v>
      </c>
      <c r="N28" s="7">
        <f>Tvente[[#This Row],[CMUP]]*Tvente[[#This Row],[Quantité]]</f>
        <v>106400</v>
      </c>
      <c r="O28" s="7">
        <f>Tvente[[#This Row],[Chiffre d''affaire]]-Tvente[[#This Row],[Cout Achat]]</f>
        <v>208600</v>
      </c>
      <c r="P28" s="9">
        <f>Tvente[[#This Row],[Marge]]/Tvente[[#This Row],[Chiffre d''affaire]]</f>
        <v>0.66222222222222227</v>
      </c>
      <c r="Q28" s="7">
        <f>DAY(Tvente[[#This Row],[Date]])</f>
        <v>27</v>
      </c>
      <c r="R28" s="7">
        <f>MONTH(Tvente[[#This Row],[Date]])</f>
        <v>9</v>
      </c>
      <c r="S28" s="7">
        <f>YEAR(Tvente[[#This Row],[Date]])</f>
        <v>2023</v>
      </c>
      <c r="T2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" spans="1:21" ht="89" customHeight="1" x14ac:dyDescent="0.35">
      <c r="A29" s="4">
        <v>28</v>
      </c>
      <c r="B29" s="5">
        <v>45197</v>
      </c>
      <c r="C29" s="4" t="s">
        <v>35</v>
      </c>
      <c r="D29" s="4" t="s">
        <v>33</v>
      </c>
      <c r="E29" s="6" t="s">
        <v>36</v>
      </c>
      <c r="F29" s="7">
        <v>9</v>
      </c>
      <c r="G29" s="7">
        <v>12000</v>
      </c>
      <c r="H29" s="7">
        <f>Tvente[[#This Row],[Quantité]]*Tvente[[#This Row],[Prix Vente]]</f>
        <v>108000</v>
      </c>
      <c r="I29" s="7" t="s">
        <v>68</v>
      </c>
      <c r="J29" s="8" t="s">
        <v>81</v>
      </c>
      <c r="K29" s="7" t="s">
        <v>49</v>
      </c>
      <c r="L29" s="7" t="s">
        <v>46</v>
      </c>
      <c r="M29" s="7">
        <v>4330</v>
      </c>
      <c r="N29" s="7">
        <f>Tvente[[#This Row],[CMUP]]*Tvente[[#This Row],[Quantité]]</f>
        <v>38970</v>
      </c>
      <c r="O29" s="7">
        <f>Tvente[[#This Row],[Chiffre d''affaire]]-Tvente[[#This Row],[Cout Achat]]</f>
        <v>69030</v>
      </c>
      <c r="P29" s="9">
        <f>Tvente[[#This Row],[Marge]]/Tvente[[#This Row],[Chiffre d''affaire]]</f>
        <v>0.63916666666666666</v>
      </c>
      <c r="Q29" s="7">
        <f>DAY(Tvente[[#This Row],[Date]])</f>
        <v>28</v>
      </c>
      <c r="R29" s="7">
        <f>MONTH(Tvente[[#This Row],[Date]])</f>
        <v>9</v>
      </c>
      <c r="S29" s="7">
        <f>YEAR(Tvente[[#This Row],[Date]])</f>
        <v>2023</v>
      </c>
      <c r="T2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29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" spans="1:21" ht="89" customHeight="1" x14ac:dyDescent="0.35">
      <c r="A30" s="4">
        <v>29</v>
      </c>
      <c r="B30" s="5">
        <v>45198</v>
      </c>
      <c r="C30" s="4" t="s">
        <v>39</v>
      </c>
      <c r="D30" s="4" t="s">
        <v>37</v>
      </c>
      <c r="E30" s="6" t="s">
        <v>40</v>
      </c>
      <c r="F30" s="7">
        <v>5</v>
      </c>
      <c r="G30" s="7">
        <v>19500</v>
      </c>
      <c r="H30" s="7">
        <f>Tvente[[#This Row],[Quantité]]*Tvente[[#This Row],[Prix Vente]]</f>
        <v>97500</v>
      </c>
      <c r="I30" s="7" t="s">
        <v>82</v>
      </c>
      <c r="J30" s="8" t="s">
        <v>83</v>
      </c>
      <c r="K30" s="7" t="s">
        <v>52</v>
      </c>
      <c r="L30" s="7" t="s">
        <v>27</v>
      </c>
      <c r="M30" s="7">
        <v>9100</v>
      </c>
      <c r="N30" s="7">
        <f>Tvente[[#This Row],[CMUP]]*Tvente[[#This Row],[Quantité]]</f>
        <v>45500</v>
      </c>
      <c r="O30" s="7">
        <f>Tvente[[#This Row],[Chiffre d''affaire]]-Tvente[[#This Row],[Cout Achat]]</f>
        <v>52000</v>
      </c>
      <c r="P30" s="9">
        <f>Tvente[[#This Row],[Marge]]/Tvente[[#This Row],[Chiffre d''affaire]]</f>
        <v>0.53333333333333333</v>
      </c>
      <c r="Q30" s="7">
        <f>DAY(Tvente[[#This Row],[Date]])</f>
        <v>29</v>
      </c>
      <c r="R30" s="7">
        <f>MONTH(Tvente[[#This Row],[Date]])</f>
        <v>9</v>
      </c>
      <c r="S30" s="7">
        <f>YEAR(Tvente[[#This Row],[Date]])</f>
        <v>2023</v>
      </c>
      <c r="T3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3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" spans="1:21" ht="89" customHeight="1" x14ac:dyDescent="0.35">
      <c r="A31" s="4">
        <v>30</v>
      </c>
      <c r="B31" s="5">
        <v>45199</v>
      </c>
      <c r="C31" s="4" t="s">
        <v>39</v>
      </c>
      <c r="D31" s="4" t="s">
        <v>37</v>
      </c>
      <c r="E31" s="6" t="s">
        <v>40</v>
      </c>
      <c r="F31" s="7">
        <v>6</v>
      </c>
      <c r="G31" s="7">
        <v>19500</v>
      </c>
      <c r="H31" s="7">
        <f>Tvente[[#This Row],[Quantité]]*Tvente[[#This Row],[Prix Vente]]</f>
        <v>117000</v>
      </c>
      <c r="I31" s="7" t="s">
        <v>84</v>
      </c>
      <c r="J31" s="8" t="s">
        <v>85</v>
      </c>
      <c r="K31" s="7" t="s">
        <v>86</v>
      </c>
      <c r="L31" s="7" t="s">
        <v>46</v>
      </c>
      <c r="M31" s="7">
        <v>9100</v>
      </c>
      <c r="N31" s="7">
        <f>Tvente[[#This Row],[CMUP]]*Tvente[[#This Row],[Quantité]]</f>
        <v>54600</v>
      </c>
      <c r="O31" s="7">
        <f>Tvente[[#This Row],[Chiffre d''affaire]]-Tvente[[#This Row],[Cout Achat]]</f>
        <v>62400</v>
      </c>
      <c r="P31" s="9">
        <f>Tvente[[#This Row],[Marge]]/Tvente[[#This Row],[Chiffre d''affaire]]</f>
        <v>0.53333333333333333</v>
      </c>
      <c r="Q31" s="7">
        <f>DAY(Tvente[[#This Row],[Date]])</f>
        <v>30</v>
      </c>
      <c r="R31" s="7">
        <f>MONTH(Tvente[[#This Row],[Date]])</f>
        <v>9</v>
      </c>
      <c r="S31" s="7">
        <f>YEAR(Tvente[[#This Row],[Date]])</f>
        <v>2023</v>
      </c>
      <c r="T3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Sept</v>
      </c>
      <c r="U31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" spans="1:21" ht="89" customHeight="1" x14ac:dyDescent="0.35">
      <c r="A32" s="4">
        <v>31</v>
      </c>
      <c r="B32" s="5">
        <v>45200</v>
      </c>
      <c r="C32" s="4" t="s">
        <v>39</v>
      </c>
      <c r="D32" s="4" t="s">
        <v>37</v>
      </c>
      <c r="E32" s="6" t="s">
        <v>40</v>
      </c>
      <c r="F32" s="7">
        <v>4</v>
      </c>
      <c r="G32" s="7">
        <v>19500</v>
      </c>
      <c r="H32" s="7">
        <f>Tvente[[#This Row],[Quantité]]*Tvente[[#This Row],[Prix Vente]]</f>
        <v>78000</v>
      </c>
      <c r="I32" s="7" t="s">
        <v>87</v>
      </c>
      <c r="J32" s="8" t="s">
        <v>88</v>
      </c>
      <c r="K32" s="7" t="s">
        <v>89</v>
      </c>
      <c r="L32" s="7" t="s">
        <v>27</v>
      </c>
      <c r="M32" s="7">
        <v>9100</v>
      </c>
      <c r="N32" s="7">
        <f>Tvente[[#This Row],[CMUP]]*Tvente[[#This Row],[Quantité]]</f>
        <v>36400</v>
      </c>
      <c r="O32" s="7">
        <f>Tvente[[#This Row],[Chiffre d''affaire]]-Tvente[[#This Row],[Cout Achat]]</f>
        <v>41600</v>
      </c>
      <c r="P32" s="9">
        <f>Tvente[[#This Row],[Marge]]/Tvente[[#This Row],[Chiffre d''affaire]]</f>
        <v>0.53333333333333333</v>
      </c>
      <c r="Q32" s="7">
        <f>DAY(Tvente[[#This Row],[Date]])</f>
        <v>1</v>
      </c>
      <c r="R32" s="7">
        <f>MONTH(Tvente[[#This Row],[Date]])</f>
        <v>10</v>
      </c>
      <c r="S32" s="7">
        <f>YEAR(Tvente[[#This Row],[Date]])</f>
        <v>2023</v>
      </c>
      <c r="T3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" spans="1:21" ht="89" customHeight="1" x14ac:dyDescent="0.35">
      <c r="A33" s="4">
        <v>32</v>
      </c>
      <c r="B33" s="5">
        <v>45201</v>
      </c>
      <c r="C33" s="4" t="s">
        <v>35</v>
      </c>
      <c r="D33" s="4" t="s">
        <v>33</v>
      </c>
      <c r="E33" s="6" t="s">
        <v>36</v>
      </c>
      <c r="F33" s="7">
        <v>8</v>
      </c>
      <c r="G33" s="7">
        <v>12000</v>
      </c>
      <c r="H33" s="7">
        <f>Tvente[[#This Row],[Quantité]]*Tvente[[#This Row],[Prix Vente]]</f>
        <v>96000</v>
      </c>
      <c r="I33" s="7" t="s">
        <v>87</v>
      </c>
      <c r="J33" s="8" t="s">
        <v>88</v>
      </c>
      <c r="K33" s="7" t="s">
        <v>89</v>
      </c>
      <c r="L33" s="7" t="s">
        <v>27</v>
      </c>
      <c r="M33" s="7">
        <v>4330</v>
      </c>
      <c r="N33" s="7">
        <f>Tvente[[#This Row],[CMUP]]*Tvente[[#This Row],[Quantité]]</f>
        <v>34640</v>
      </c>
      <c r="O33" s="7">
        <f>Tvente[[#This Row],[Chiffre d''affaire]]-Tvente[[#This Row],[Cout Achat]]</f>
        <v>61360</v>
      </c>
      <c r="P33" s="9">
        <f>Tvente[[#This Row],[Marge]]/Tvente[[#This Row],[Chiffre d''affaire]]</f>
        <v>0.63916666666666666</v>
      </c>
      <c r="Q33" s="7">
        <f>DAY(Tvente[[#This Row],[Date]])</f>
        <v>2</v>
      </c>
      <c r="R33" s="7">
        <f>MONTH(Tvente[[#This Row],[Date]])</f>
        <v>10</v>
      </c>
      <c r="S33" s="7">
        <f>YEAR(Tvente[[#This Row],[Date]])</f>
        <v>2023</v>
      </c>
      <c r="T3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" spans="1:21" ht="89" customHeight="1" x14ac:dyDescent="0.35">
      <c r="A34" s="4">
        <v>33</v>
      </c>
      <c r="B34" s="5">
        <v>45202</v>
      </c>
      <c r="C34" s="4" t="s">
        <v>21</v>
      </c>
      <c r="D34" s="4" t="s">
        <v>22</v>
      </c>
      <c r="E34" s="6" t="s">
        <v>23</v>
      </c>
      <c r="F34" s="7">
        <v>10</v>
      </c>
      <c r="G34" s="7">
        <v>22000</v>
      </c>
      <c r="H34" s="7">
        <f>Tvente[[#This Row],[Quantité]]*Tvente[[#This Row],[Prix Vente]]</f>
        <v>220000</v>
      </c>
      <c r="I34" s="7" t="s">
        <v>87</v>
      </c>
      <c r="J34" s="8" t="s">
        <v>88</v>
      </c>
      <c r="K34" s="7" t="s">
        <v>89</v>
      </c>
      <c r="L34" s="7" t="s">
        <v>27</v>
      </c>
      <c r="M34" s="7">
        <v>4893.333333333333</v>
      </c>
      <c r="N34" s="7">
        <f>Tvente[[#This Row],[CMUP]]*Tvente[[#This Row],[Quantité]]</f>
        <v>48933.333333333328</v>
      </c>
      <c r="O34" s="7">
        <f>Tvente[[#This Row],[Chiffre d''affaire]]-Tvente[[#This Row],[Cout Achat]]</f>
        <v>171066.66666666669</v>
      </c>
      <c r="P34" s="9">
        <f>Tvente[[#This Row],[Marge]]/Tvente[[#This Row],[Chiffre d''affaire]]</f>
        <v>0.7775757575757577</v>
      </c>
      <c r="Q34" s="7">
        <f>DAY(Tvente[[#This Row],[Date]])</f>
        <v>3</v>
      </c>
      <c r="R34" s="7">
        <f>MONTH(Tvente[[#This Row],[Date]])</f>
        <v>10</v>
      </c>
      <c r="S34" s="7">
        <f>YEAR(Tvente[[#This Row],[Date]])</f>
        <v>2023</v>
      </c>
      <c r="T3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" spans="1:21" ht="89" customHeight="1" x14ac:dyDescent="0.35">
      <c r="A35" s="4">
        <v>34</v>
      </c>
      <c r="B35" s="5">
        <v>45203</v>
      </c>
      <c r="C35" s="4" t="s">
        <v>39</v>
      </c>
      <c r="D35" s="4" t="s">
        <v>37</v>
      </c>
      <c r="E35" s="6" t="s">
        <v>40</v>
      </c>
      <c r="F35" s="7">
        <v>9</v>
      </c>
      <c r="G35" s="7">
        <v>19500</v>
      </c>
      <c r="H35" s="7">
        <f>Tvente[[#This Row],[Quantité]]*Tvente[[#This Row],[Prix Vente]]</f>
        <v>175500</v>
      </c>
      <c r="I35" s="7" t="s">
        <v>87</v>
      </c>
      <c r="J35" s="8" t="s">
        <v>88</v>
      </c>
      <c r="K35" s="7" t="s">
        <v>89</v>
      </c>
      <c r="L35" s="7" t="s">
        <v>27</v>
      </c>
      <c r="M35" s="7">
        <v>9100</v>
      </c>
      <c r="N35" s="7">
        <f>Tvente[[#This Row],[CMUP]]*Tvente[[#This Row],[Quantité]]</f>
        <v>81900</v>
      </c>
      <c r="O35" s="7">
        <f>Tvente[[#This Row],[Chiffre d''affaire]]-Tvente[[#This Row],[Cout Achat]]</f>
        <v>93600</v>
      </c>
      <c r="P35" s="9">
        <f>Tvente[[#This Row],[Marge]]/Tvente[[#This Row],[Chiffre d''affaire]]</f>
        <v>0.53333333333333333</v>
      </c>
      <c r="Q35" s="7">
        <f>DAY(Tvente[[#This Row],[Date]])</f>
        <v>4</v>
      </c>
      <c r="R35" s="7">
        <f>MONTH(Tvente[[#This Row],[Date]])</f>
        <v>10</v>
      </c>
      <c r="S35" s="7">
        <f>YEAR(Tvente[[#This Row],[Date]])</f>
        <v>2023</v>
      </c>
      <c r="T3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" spans="1:21" ht="89" customHeight="1" x14ac:dyDescent="0.35">
      <c r="A36" s="4">
        <v>35</v>
      </c>
      <c r="B36" s="5">
        <v>45204</v>
      </c>
      <c r="C36" s="4" t="s">
        <v>35</v>
      </c>
      <c r="D36" s="4" t="s">
        <v>33</v>
      </c>
      <c r="E36" s="6" t="s">
        <v>36</v>
      </c>
      <c r="F36" s="7">
        <v>10</v>
      </c>
      <c r="G36" s="7">
        <v>12000</v>
      </c>
      <c r="H36" s="7">
        <f>Tvente[[#This Row],[Quantité]]*Tvente[[#This Row],[Prix Vente]]</f>
        <v>120000</v>
      </c>
      <c r="I36" s="7" t="s">
        <v>87</v>
      </c>
      <c r="J36" s="8" t="s">
        <v>88</v>
      </c>
      <c r="K36" s="7" t="s">
        <v>89</v>
      </c>
      <c r="L36" s="7" t="s">
        <v>27</v>
      </c>
      <c r="M36" s="7">
        <v>4330</v>
      </c>
      <c r="N36" s="7">
        <f>Tvente[[#This Row],[CMUP]]*Tvente[[#This Row],[Quantité]]</f>
        <v>43300</v>
      </c>
      <c r="O36" s="7">
        <f>Tvente[[#This Row],[Chiffre d''affaire]]-Tvente[[#This Row],[Cout Achat]]</f>
        <v>76700</v>
      </c>
      <c r="P36" s="9">
        <f>Tvente[[#This Row],[Marge]]/Tvente[[#This Row],[Chiffre d''affaire]]</f>
        <v>0.63916666666666666</v>
      </c>
      <c r="Q36" s="7">
        <f>DAY(Tvente[[#This Row],[Date]])</f>
        <v>5</v>
      </c>
      <c r="R36" s="7">
        <f>MONTH(Tvente[[#This Row],[Date]])</f>
        <v>10</v>
      </c>
      <c r="S36" s="7">
        <f>YEAR(Tvente[[#This Row],[Date]])</f>
        <v>2023</v>
      </c>
      <c r="T3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" spans="1:21" ht="89" customHeight="1" x14ac:dyDescent="0.35">
      <c r="A37" s="4">
        <v>36</v>
      </c>
      <c r="B37" s="5">
        <v>45205</v>
      </c>
      <c r="C37" s="4" t="s">
        <v>29</v>
      </c>
      <c r="D37" s="4" t="s">
        <v>30</v>
      </c>
      <c r="E37" s="6" t="s">
        <v>31</v>
      </c>
      <c r="F37" s="7">
        <v>9</v>
      </c>
      <c r="G37" s="7">
        <v>45000</v>
      </c>
      <c r="H37" s="7">
        <f>Tvente[[#This Row],[Quantité]]*Tvente[[#This Row],[Prix Vente]]</f>
        <v>405000</v>
      </c>
      <c r="I37" s="7" t="s">
        <v>90</v>
      </c>
      <c r="J37" s="8" t="s">
        <v>91</v>
      </c>
      <c r="K37" s="7" t="s">
        <v>67</v>
      </c>
      <c r="L37" s="7" t="s">
        <v>27</v>
      </c>
      <c r="M37" s="7">
        <v>15200</v>
      </c>
      <c r="N37" s="7">
        <f>Tvente[[#This Row],[CMUP]]*Tvente[[#This Row],[Quantité]]</f>
        <v>136800</v>
      </c>
      <c r="O37" s="7">
        <f>Tvente[[#This Row],[Chiffre d''affaire]]-Tvente[[#This Row],[Cout Achat]]</f>
        <v>268200</v>
      </c>
      <c r="P37" s="9">
        <f>Tvente[[#This Row],[Marge]]/Tvente[[#This Row],[Chiffre d''affaire]]</f>
        <v>0.66222222222222227</v>
      </c>
      <c r="Q37" s="7">
        <f>DAY(Tvente[[#This Row],[Date]])</f>
        <v>6</v>
      </c>
      <c r="R37" s="7">
        <f>MONTH(Tvente[[#This Row],[Date]])</f>
        <v>10</v>
      </c>
      <c r="S37" s="7">
        <f>YEAR(Tvente[[#This Row],[Date]])</f>
        <v>2023</v>
      </c>
      <c r="T3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" spans="1:21" ht="89" customHeight="1" x14ac:dyDescent="0.35">
      <c r="A38" s="4">
        <v>37</v>
      </c>
      <c r="B38" s="5">
        <v>45206</v>
      </c>
      <c r="C38" s="4" t="s">
        <v>39</v>
      </c>
      <c r="D38" s="4" t="s">
        <v>37</v>
      </c>
      <c r="E38" s="6" t="s">
        <v>40</v>
      </c>
      <c r="F38" s="7">
        <v>7</v>
      </c>
      <c r="G38" s="7">
        <v>19500</v>
      </c>
      <c r="H38" s="7">
        <f>Tvente[[#This Row],[Quantité]]*Tvente[[#This Row],[Prix Vente]]</f>
        <v>136500</v>
      </c>
      <c r="I38" s="7" t="s">
        <v>92</v>
      </c>
      <c r="J38" s="8" t="s">
        <v>93</v>
      </c>
      <c r="K38" s="7" t="s">
        <v>26</v>
      </c>
      <c r="L38" s="7" t="s">
        <v>46</v>
      </c>
      <c r="M38" s="7">
        <v>9100</v>
      </c>
      <c r="N38" s="7">
        <f>Tvente[[#This Row],[CMUP]]*Tvente[[#This Row],[Quantité]]</f>
        <v>63700</v>
      </c>
      <c r="O38" s="7">
        <f>Tvente[[#This Row],[Chiffre d''affaire]]-Tvente[[#This Row],[Cout Achat]]</f>
        <v>72800</v>
      </c>
      <c r="P38" s="9">
        <f>Tvente[[#This Row],[Marge]]/Tvente[[#This Row],[Chiffre d''affaire]]</f>
        <v>0.53333333333333333</v>
      </c>
      <c r="Q38" s="7">
        <f>DAY(Tvente[[#This Row],[Date]])</f>
        <v>7</v>
      </c>
      <c r="R38" s="7">
        <f>MONTH(Tvente[[#This Row],[Date]])</f>
        <v>10</v>
      </c>
      <c r="S38" s="7">
        <f>YEAR(Tvente[[#This Row],[Date]])</f>
        <v>2023</v>
      </c>
      <c r="T3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8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" spans="1:21" ht="89" customHeight="1" x14ac:dyDescent="0.35">
      <c r="A39" s="4">
        <v>38</v>
      </c>
      <c r="B39" s="5">
        <v>45207</v>
      </c>
      <c r="C39" s="4" t="s">
        <v>21</v>
      </c>
      <c r="D39" s="4" t="s">
        <v>22</v>
      </c>
      <c r="E39" s="6" t="s">
        <v>23</v>
      </c>
      <c r="F39" s="7">
        <v>7</v>
      </c>
      <c r="G39" s="7">
        <v>22000</v>
      </c>
      <c r="H39" s="7">
        <f>Tvente[[#This Row],[Quantité]]*Tvente[[#This Row],[Prix Vente]]</f>
        <v>154000</v>
      </c>
      <c r="I39" s="7" t="s">
        <v>94</v>
      </c>
      <c r="J39" s="8" t="s">
        <v>95</v>
      </c>
      <c r="K39" s="7" t="s">
        <v>45</v>
      </c>
      <c r="L39" s="7" t="s">
        <v>46</v>
      </c>
      <c r="M39" s="7">
        <v>4893.333333333333</v>
      </c>
      <c r="N39" s="7">
        <f>Tvente[[#This Row],[CMUP]]*Tvente[[#This Row],[Quantité]]</f>
        <v>34253.333333333328</v>
      </c>
      <c r="O39" s="7">
        <f>Tvente[[#This Row],[Chiffre d''affaire]]-Tvente[[#This Row],[Cout Achat]]</f>
        <v>119746.66666666667</v>
      </c>
      <c r="P39" s="9">
        <f>Tvente[[#This Row],[Marge]]/Tvente[[#This Row],[Chiffre d''affaire]]</f>
        <v>0.77757575757575759</v>
      </c>
      <c r="Q39" s="7">
        <f>DAY(Tvente[[#This Row],[Date]])</f>
        <v>8</v>
      </c>
      <c r="R39" s="7">
        <f>MONTH(Tvente[[#This Row],[Date]])</f>
        <v>10</v>
      </c>
      <c r="S39" s="7">
        <f>YEAR(Tvente[[#This Row],[Date]])</f>
        <v>2023</v>
      </c>
      <c r="T3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39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" spans="1:21" ht="89" customHeight="1" x14ac:dyDescent="0.35">
      <c r="A40" s="4">
        <v>39</v>
      </c>
      <c r="B40" s="5">
        <v>45208</v>
      </c>
      <c r="C40" s="4" t="s">
        <v>39</v>
      </c>
      <c r="D40" s="4" t="s">
        <v>37</v>
      </c>
      <c r="E40" s="6" t="s">
        <v>40</v>
      </c>
      <c r="F40" s="7">
        <v>1</v>
      </c>
      <c r="G40" s="7">
        <v>19500</v>
      </c>
      <c r="H40" s="7">
        <f>Tvente[[#This Row],[Quantité]]*Tvente[[#This Row],[Prix Vente]]</f>
        <v>19500</v>
      </c>
      <c r="I40" s="7" t="s">
        <v>96</v>
      </c>
      <c r="J40" s="8" t="s">
        <v>97</v>
      </c>
      <c r="K40" s="7" t="s">
        <v>58</v>
      </c>
      <c r="L40" s="7" t="s">
        <v>46</v>
      </c>
      <c r="M40" s="7">
        <v>9100</v>
      </c>
      <c r="N40" s="7">
        <f>Tvente[[#This Row],[CMUP]]*Tvente[[#This Row],[Quantité]]</f>
        <v>9100</v>
      </c>
      <c r="O40" s="7">
        <f>Tvente[[#This Row],[Chiffre d''affaire]]-Tvente[[#This Row],[Cout Achat]]</f>
        <v>10400</v>
      </c>
      <c r="P40" s="9">
        <f>Tvente[[#This Row],[Marge]]/Tvente[[#This Row],[Chiffre d''affaire]]</f>
        <v>0.53333333333333333</v>
      </c>
      <c r="Q40" s="7">
        <f>DAY(Tvente[[#This Row],[Date]])</f>
        <v>9</v>
      </c>
      <c r="R40" s="7">
        <f>MONTH(Tvente[[#This Row],[Date]])</f>
        <v>10</v>
      </c>
      <c r="S40" s="7">
        <f>YEAR(Tvente[[#This Row],[Date]])</f>
        <v>2023</v>
      </c>
      <c r="T4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" spans="1:21" ht="89" customHeight="1" x14ac:dyDescent="0.35">
      <c r="A41" s="4">
        <v>40</v>
      </c>
      <c r="B41" s="5">
        <v>45209</v>
      </c>
      <c r="C41" s="4" t="s">
        <v>35</v>
      </c>
      <c r="D41" s="4" t="s">
        <v>33</v>
      </c>
      <c r="E41" s="6" t="s">
        <v>36</v>
      </c>
      <c r="F41" s="7">
        <v>9</v>
      </c>
      <c r="G41" s="7">
        <v>12000</v>
      </c>
      <c r="H41" s="7">
        <f>Tvente[[#This Row],[Quantité]]*Tvente[[#This Row],[Prix Vente]]</f>
        <v>108000</v>
      </c>
      <c r="I41" s="7" t="s">
        <v>61</v>
      </c>
      <c r="J41" s="8" t="s">
        <v>98</v>
      </c>
      <c r="K41" s="7" t="s">
        <v>26</v>
      </c>
      <c r="L41" s="7" t="s">
        <v>27</v>
      </c>
      <c r="M41" s="7">
        <v>4330</v>
      </c>
      <c r="N41" s="7">
        <f>Tvente[[#This Row],[CMUP]]*Tvente[[#This Row],[Quantité]]</f>
        <v>38970</v>
      </c>
      <c r="O41" s="7">
        <f>Tvente[[#This Row],[Chiffre d''affaire]]-Tvente[[#This Row],[Cout Achat]]</f>
        <v>69030</v>
      </c>
      <c r="P41" s="9">
        <f>Tvente[[#This Row],[Marge]]/Tvente[[#This Row],[Chiffre d''affaire]]</f>
        <v>0.63916666666666666</v>
      </c>
      <c r="Q41" s="7">
        <f>DAY(Tvente[[#This Row],[Date]])</f>
        <v>10</v>
      </c>
      <c r="R41" s="7">
        <f>MONTH(Tvente[[#This Row],[Date]])</f>
        <v>10</v>
      </c>
      <c r="S41" s="7">
        <f>YEAR(Tvente[[#This Row],[Date]])</f>
        <v>2023</v>
      </c>
      <c r="T4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" spans="1:21" ht="89" customHeight="1" x14ac:dyDescent="0.35">
      <c r="A42" s="4">
        <v>41</v>
      </c>
      <c r="B42" s="5">
        <v>45210</v>
      </c>
      <c r="C42" s="4" t="s">
        <v>29</v>
      </c>
      <c r="D42" s="4" t="s">
        <v>30</v>
      </c>
      <c r="E42" s="6" t="s">
        <v>31</v>
      </c>
      <c r="F42" s="7">
        <v>4</v>
      </c>
      <c r="G42" s="7">
        <v>45000</v>
      </c>
      <c r="H42" s="7">
        <f>Tvente[[#This Row],[Quantité]]*Tvente[[#This Row],[Prix Vente]]</f>
        <v>180000</v>
      </c>
      <c r="I42" s="7" t="s">
        <v>99</v>
      </c>
      <c r="J42" s="8" t="s">
        <v>100</v>
      </c>
      <c r="K42" s="7" t="s">
        <v>101</v>
      </c>
      <c r="L42" s="7" t="s">
        <v>102</v>
      </c>
      <c r="M42" s="7">
        <v>15200</v>
      </c>
      <c r="N42" s="7">
        <f>Tvente[[#This Row],[CMUP]]*Tvente[[#This Row],[Quantité]]</f>
        <v>60800</v>
      </c>
      <c r="O42" s="7">
        <f>Tvente[[#This Row],[Chiffre d''affaire]]-Tvente[[#This Row],[Cout Achat]]</f>
        <v>119200</v>
      </c>
      <c r="P42" s="9">
        <f>Tvente[[#This Row],[Marge]]/Tvente[[#This Row],[Chiffre d''affaire]]</f>
        <v>0.66222222222222227</v>
      </c>
      <c r="Q42" s="7">
        <f>DAY(Tvente[[#This Row],[Date]])</f>
        <v>11</v>
      </c>
      <c r="R42" s="7">
        <f>MONTH(Tvente[[#This Row],[Date]])</f>
        <v>10</v>
      </c>
      <c r="S42" s="7">
        <f>YEAR(Tvente[[#This Row],[Date]])</f>
        <v>2023</v>
      </c>
      <c r="T4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3" spans="1:21" ht="89" customHeight="1" x14ac:dyDescent="0.35">
      <c r="A43" s="4">
        <v>42</v>
      </c>
      <c r="B43" s="5">
        <v>45211</v>
      </c>
      <c r="C43" s="4" t="s">
        <v>29</v>
      </c>
      <c r="D43" s="4" t="s">
        <v>30</v>
      </c>
      <c r="E43" s="6" t="s">
        <v>31</v>
      </c>
      <c r="F43" s="7">
        <v>1</v>
      </c>
      <c r="G43" s="7">
        <v>45000</v>
      </c>
      <c r="H43" s="7">
        <f>Tvente[[#This Row],[Quantité]]*Tvente[[#This Row],[Prix Vente]]</f>
        <v>45000</v>
      </c>
      <c r="I43" s="7" t="s">
        <v>99</v>
      </c>
      <c r="J43" s="8" t="s">
        <v>100</v>
      </c>
      <c r="K43" s="7" t="s">
        <v>101</v>
      </c>
      <c r="L43" s="7" t="s">
        <v>102</v>
      </c>
      <c r="M43" s="7">
        <v>15200</v>
      </c>
      <c r="N43" s="7">
        <f>Tvente[[#This Row],[CMUP]]*Tvente[[#This Row],[Quantité]]</f>
        <v>15200</v>
      </c>
      <c r="O43" s="7">
        <f>Tvente[[#This Row],[Chiffre d''affaire]]-Tvente[[#This Row],[Cout Achat]]</f>
        <v>29800</v>
      </c>
      <c r="P43" s="9">
        <f>Tvente[[#This Row],[Marge]]/Tvente[[#This Row],[Chiffre d''affaire]]</f>
        <v>0.66222222222222227</v>
      </c>
      <c r="Q43" s="7">
        <f>DAY(Tvente[[#This Row],[Date]])</f>
        <v>12</v>
      </c>
      <c r="R43" s="7">
        <f>MONTH(Tvente[[#This Row],[Date]])</f>
        <v>10</v>
      </c>
      <c r="S43" s="7">
        <f>YEAR(Tvente[[#This Row],[Date]])</f>
        <v>2023</v>
      </c>
      <c r="T4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4" spans="1:21" ht="89" customHeight="1" x14ac:dyDescent="0.35">
      <c r="A44" s="4">
        <v>43</v>
      </c>
      <c r="B44" s="5">
        <v>45212</v>
      </c>
      <c r="C44" s="4" t="s">
        <v>39</v>
      </c>
      <c r="D44" s="4" t="s">
        <v>37</v>
      </c>
      <c r="E44" s="6" t="s">
        <v>40</v>
      </c>
      <c r="F44" s="7">
        <v>1</v>
      </c>
      <c r="G44" s="7">
        <v>19500</v>
      </c>
      <c r="H44" s="7">
        <f>Tvente[[#This Row],[Quantité]]*Tvente[[#This Row],[Prix Vente]]</f>
        <v>19500</v>
      </c>
      <c r="I44" s="7" t="s">
        <v>99</v>
      </c>
      <c r="J44" s="8" t="s">
        <v>100</v>
      </c>
      <c r="K44" s="7" t="s">
        <v>101</v>
      </c>
      <c r="L44" s="7" t="s">
        <v>102</v>
      </c>
      <c r="M44" s="7">
        <v>9100</v>
      </c>
      <c r="N44" s="7">
        <f>Tvente[[#This Row],[CMUP]]*Tvente[[#This Row],[Quantité]]</f>
        <v>9100</v>
      </c>
      <c r="O44" s="7">
        <f>Tvente[[#This Row],[Chiffre d''affaire]]-Tvente[[#This Row],[Cout Achat]]</f>
        <v>10400</v>
      </c>
      <c r="P44" s="9">
        <f>Tvente[[#This Row],[Marge]]/Tvente[[#This Row],[Chiffre d''affaire]]</f>
        <v>0.53333333333333333</v>
      </c>
      <c r="Q44" s="7">
        <f>DAY(Tvente[[#This Row],[Date]])</f>
        <v>13</v>
      </c>
      <c r="R44" s="7">
        <f>MONTH(Tvente[[#This Row],[Date]])</f>
        <v>10</v>
      </c>
      <c r="S44" s="7">
        <f>YEAR(Tvente[[#This Row],[Date]])</f>
        <v>2023</v>
      </c>
      <c r="T4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5" spans="1:21" ht="89" customHeight="1" x14ac:dyDescent="0.35">
      <c r="A45" s="4">
        <v>44</v>
      </c>
      <c r="B45" s="5">
        <v>45213</v>
      </c>
      <c r="C45" s="4" t="s">
        <v>35</v>
      </c>
      <c r="D45" s="4" t="s">
        <v>33</v>
      </c>
      <c r="E45" s="6" t="s">
        <v>36</v>
      </c>
      <c r="F45" s="7">
        <v>4</v>
      </c>
      <c r="G45" s="7">
        <v>12000</v>
      </c>
      <c r="H45" s="7">
        <f>Tvente[[#This Row],[Quantité]]*Tvente[[#This Row],[Prix Vente]]</f>
        <v>48000</v>
      </c>
      <c r="I45" s="7" t="s">
        <v>99</v>
      </c>
      <c r="J45" s="8" t="s">
        <v>100</v>
      </c>
      <c r="K45" s="7" t="s">
        <v>101</v>
      </c>
      <c r="L45" s="7" t="s">
        <v>102</v>
      </c>
      <c r="M45" s="7">
        <v>4330</v>
      </c>
      <c r="N45" s="7">
        <f>Tvente[[#This Row],[CMUP]]*Tvente[[#This Row],[Quantité]]</f>
        <v>17320</v>
      </c>
      <c r="O45" s="7">
        <f>Tvente[[#This Row],[Chiffre d''affaire]]-Tvente[[#This Row],[Cout Achat]]</f>
        <v>30680</v>
      </c>
      <c r="P45" s="9">
        <f>Tvente[[#This Row],[Marge]]/Tvente[[#This Row],[Chiffre d''affaire]]</f>
        <v>0.63916666666666666</v>
      </c>
      <c r="Q45" s="7">
        <f>DAY(Tvente[[#This Row],[Date]])</f>
        <v>14</v>
      </c>
      <c r="R45" s="7">
        <f>MONTH(Tvente[[#This Row],[Date]])</f>
        <v>10</v>
      </c>
      <c r="S45" s="7">
        <f>YEAR(Tvente[[#This Row],[Date]])</f>
        <v>2023</v>
      </c>
      <c r="T4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5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6" spans="1:21" ht="89" customHeight="1" x14ac:dyDescent="0.35">
      <c r="A46" s="4">
        <v>45</v>
      </c>
      <c r="B46" s="5">
        <v>45214</v>
      </c>
      <c r="C46" s="4" t="s">
        <v>29</v>
      </c>
      <c r="D46" s="4" t="s">
        <v>30</v>
      </c>
      <c r="E46" s="6" t="s">
        <v>31</v>
      </c>
      <c r="F46" s="7">
        <v>1</v>
      </c>
      <c r="G46" s="7">
        <v>45000</v>
      </c>
      <c r="H46" s="7">
        <f>Tvente[[#This Row],[Quantité]]*Tvente[[#This Row],[Prix Vente]]</f>
        <v>45000</v>
      </c>
      <c r="I46" s="7" t="s">
        <v>99</v>
      </c>
      <c r="J46" s="8" t="s">
        <v>100</v>
      </c>
      <c r="K46" s="7" t="s">
        <v>101</v>
      </c>
      <c r="L46" s="7" t="s">
        <v>102</v>
      </c>
      <c r="M46" s="7">
        <v>15200</v>
      </c>
      <c r="N46" s="7">
        <f>Tvente[[#This Row],[CMUP]]*Tvente[[#This Row],[Quantité]]</f>
        <v>15200</v>
      </c>
      <c r="O46" s="7">
        <f>Tvente[[#This Row],[Chiffre d''affaire]]-Tvente[[#This Row],[Cout Achat]]</f>
        <v>29800</v>
      </c>
      <c r="P46" s="9">
        <f>Tvente[[#This Row],[Marge]]/Tvente[[#This Row],[Chiffre d''affaire]]</f>
        <v>0.66222222222222227</v>
      </c>
      <c r="Q46" s="7">
        <f>DAY(Tvente[[#This Row],[Date]])</f>
        <v>15</v>
      </c>
      <c r="R46" s="7">
        <f>MONTH(Tvente[[#This Row],[Date]])</f>
        <v>10</v>
      </c>
      <c r="S46" s="7">
        <f>YEAR(Tvente[[#This Row],[Date]])</f>
        <v>2023</v>
      </c>
      <c r="T4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7" spans="1:21" ht="89" customHeight="1" x14ac:dyDescent="0.35">
      <c r="A47" s="4">
        <v>46</v>
      </c>
      <c r="B47" s="5">
        <v>45215</v>
      </c>
      <c r="C47" s="4" t="s">
        <v>29</v>
      </c>
      <c r="D47" s="4" t="s">
        <v>30</v>
      </c>
      <c r="E47" s="6" t="s">
        <v>31</v>
      </c>
      <c r="F47" s="7">
        <v>1</v>
      </c>
      <c r="G47" s="7">
        <v>45000</v>
      </c>
      <c r="H47" s="7">
        <f>Tvente[[#This Row],[Quantité]]*Tvente[[#This Row],[Prix Vente]]</f>
        <v>45000</v>
      </c>
      <c r="I47" s="7" t="s">
        <v>99</v>
      </c>
      <c r="J47" s="8" t="s">
        <v>100</v>
      </c>
      <c r="K47" s="7" t="s">
        <v>101</v>
      </c>
      <c r="L47" s="7" t="s">
        <v>102</v>
      </c>
      <c r="M47" s="7">
        <v>15200</v>
      </c>
      <c r="N47" s="7">
        <f>Tvente[[#This Row],[CMUP]]*Tvente[[#This Row],[Quantité]]</f>
        <v>15200</v>
      </c>
      <c r="O47" s="7">
        <f>Tvente[[#This Row],[Chiffre d''affaire]]-Tvente[[#This Row],[Cout Achat]]</f>
        <v>29800</v>
      </c>
      <c r="P47" s="9">
        <f>Tvente[[#This Row],[Marge]]/Tvente[[#This Row],[Chiffre d''affaire]]</f>
        <v>0.66222222222222227</v>
      </c>
      <c r="Q47" s="7">
        <f>DAY(Tvente[[#This Row],[Date]])</f>
        <v>16</v>
      </c>
      <c r="R47" s="7">
        <f>MONTH(Tvente[[#This Row],[Date]])</f>
        <v>10</v>
      </c>
      <c r="S47" s="7">
        <f>YEAR(Tvente[[#This Row],[Date]])</f>
        <v>2023</v>
      </c>
      <c r="T4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8" spans="1:21" ht="89" customHeight="1" x14ac:dyDescent="0.35">
      <c r="A48" s="4">
        <v>47</v>
      </c>
      <c r="B48" s="5">
        <v>45216</v>
      </c>
      <c r="C48" s="4" t="s">
        <v>21</v>
      </c>
      <c r="D48" s="4" t="s">
        <v>22</v>
      </c>
      <c r="E48" s="6" t="s">
        <v>23</v>
      </c>
      <c r="F48" s="7">
        <v>1</v>
      </c>
      <c r="G48" s="7">
        <v>22000</v>
      </c>
      <c r="H48" s="7">
        <f>Tvente[[#This Row],[Quantité]]*Tvente[[#This Row],[Prix Vente]]</f>
        <v>22000</v>
      </c>
      <c r="I48" s="7" t="s">
        <v>99</v>
      </c>
      <c r="J48" s="8" t="s">
        <v>100</v>
      </c>
      <c r="K48" s="7" t="s">
        <v>101</v>
      </c>
      <c r="L48" s="7" t="s">
        <v>102</v>
      </c>
      <c r="M48" s="7">
        <v>4893.333333333333</v>
      </c>
      <c r="N48" s="7">
        <f>Tvente[[#This Row],[CMUP]]*Tvente[[#This Row],[Quantité]]</f>
        <v>4893.333333333333</v>
      </c>
      <c r="O48" s="7">
        <f>Tvente[[#This Row],[Chiffre d''affaire]]-Tvente[[#This Row],[Cout Achat]]</f>
        <v>17106.666666666668</v>
      </c>
      <c r="P48" s="9">
        <f>Tvente[[#This Row],[Marge]]/Tvente[[#This Row],[Chiffre d''affaire]]</f>
        <v>0.77757575757575759</v>
      </c>
      <c r="Q48" s="7">
        <f>DAY(Tvente[[#This Row],[Date]])</f>
        <v>17</v>
      </c>
      <c r="R48" s="7">
        <f>MONTH(Tvente[[#This Row],[Date]])</f>
        <v>10</v>
      </c>
      <c r="S48" s="7">
        <f>YEAR(Tvente[[#This Row],[Date]])</f>
        <v>2023</v>
      </c>
      <c r="T4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9" spans="1:21" ht="89" customHeight="1" x14ac:dyDescent="0.35">
      <c r="A49" s="4">
        <v>48</v>
      </c>
      <c r="B49" s="5">
        <v>45217</v>
      </c>
      <c r="C49" s="4" t="s">
        <v>21</v>
      </c>
      <c r="D49" s="4" t="s">
        <v>22</v>
      </c>
      <c r="E49" s="6" t="s">
        <v>23</v>
      </c>
      <c r="F49" s="7">
        <v>10</v>
      </c>
      <c r="G49" s="7">
        <v>22000</v>
      </c>
      <c r="H49" s="7">
        <f>Tvente[[#This Row],[Quantité]]*Tvente[[#This Row],[Prix Vente]]</f>
        <v>220000</v>
      </c>
      <c r="I49" s="7" t="s">
        <v>99</v>
      </c>
      <c r="J49" s="8" t="s">
        <v>100</v>
      </c>
      <c r="K49" s="7" t="s">
        <v>101</v>
      </c>
      <c r="L49" s="7" t="s">
        <v>102</v>
      </c>
      <c r="M49" s="7">
        <v>4893.333333333333</v>
      </c>
      <c r="N49" s="7">
        <f>Tvente[[#This Row],[CMUP]]*Tvente[[#This Row],[Quantité]]</f>
        <v>48933.333333333328</v>
      </c>
      <c r="O49" s="7">
        <f>Tvente[[#This Row],[Chiffre d''affaire]]-Tvente[[#This Row],[Cout Achat]]</f>
        <v>171066.66666666669</v>
      </c>
      <c r="P49" s="9">
        <f>Tvente[[#This Row],[Marge]]/Tvente[[#This Row],[Chiffre d''affaire]]</f>
        <v>0.7775757575757577</v>
      </c>
      <c r="Q49" s="7">
        <f>DAY(Tvente[[#This Row],[Date]])</f>
        <v>18</v>
      </c>
      <c r="R49" s="7">
        <f>MONTH(Tvente[[#This Row],[Date]])</f>
        <v>10</v>
      </c>
      <c r="S49" s="7">
        <f>YEAR(Tvente[[#This Row],[Date]])</f>
        <v>2023</v>
      </c>
      <c r="T4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49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0" spans="1:21" ht="89" customHeight="1" x14ac:dyDescent="0.35">
      <c r="A50" s="4">
        <v>49</v>
      </c>
      <c r="B50" s="5">
        <v>45218</v>
      </c>
      <c r="C50" s="4" t="s">
        <v>39</v>
      </c>
      <c r="D50" s="4" t="s">
        <v>37</v>
      </c>
      <c r="E50" s="6" t="s">
        <v>40</v>
      </c>
      <c r="F50" s="7">
        <v>2</v>
      </c>
      <c r="G50" s="7">
        <v>19500</v>
      </c>
      <c r="H50" s="7">
        <f>Tvente[[#This Row],[Quantité]]*Tvente[[#This Row],[Prix Vente]]</f>
        <v>39000</v>
      </c>
      <c r="I50" s="7" t="s">
        <v>103</v>
      </c>
      <c r="J50" s="8" t="s">
        <v>104</v>
      </c>
      <c r="K50" s="7" t="s">
        <v>52</v>
      </c>
      <c r="L50" s="7" t="s">
        <v>27</v>
      </c>
      <c r="M50" s="7">
        <v>9100</v>
      </c>
      <c r="N50" s="7">
        <f>Tvente[[#This Row],[CMUP]]*Tvente[[#This Row],[Quantité]]</f>
        <v>18200</v>
      </c>
      <c r="O50" s="7">
        <f>Tvente[[#This Row],[Chiffre d''affaire]]-Tvente[[#This Row],[Cout Achat]]</f>
        <v>20800</v>
      </c>
      <c r="P50" s="9">
        <f>Tvente[[#This Row],[Marge]]/Tvente[[#This Row],[Chiffre d''affaire]]</f>
        <v>0.53333333333333333</v>
      </c>
      <c r="Q50" s="7">
        <f>DAY(Tvente[[#This Row],[Date]])</f>
        <v>19</v>
      </c>
      <c r="R50" s="7">
        <f>MONTH(Tvente[[#This Row],[Date]])</f>
        <v>10</v>
      </c>
      <c r="S50" s="7">
        <f>YEAR(Tvente[[#This Row],[Date]])</f>
        <v>2023</v>
      </c>
      <c r="T5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1" spans="1:21" ht="89" customHeight="1" x14ac:dyDescent="0.35">
      <c r="A51" s="4">
        <v>50</v>
      </c>
      <c r="B51" s="5">
        <v>45219</v>
      </c>
      <c r="C51" s="4" t="s">
        <v>59</v>
      </c>
      <c r="D51" s="4" t="s">
        <v>41</v>
      </c>
      <c r="E51" s="6" t="s">
        <v>60</v>
      </c>
      <c r="F51" s="7">
        <v>5</v>
      </c>
      <c r="G51" s="7">
        <v>25000</v>
      </c>
      <c r="H51" s="7">
        <f>Tvente[[#This Row],[Quantité]]*Tvente[[#This Row],[Prix Vente]]</f>
        <v>125000</v>
      </c>
      <c r="I51" s="7" t="s">
        <v>105</v>
      </c>
      <c r="J51" s="8" t="s">
        <v>106</v>
      </c>
      <c r="K51" s="7" t="s">
        <v>86</v>
      </c>
      <c r="L51" s="7" t="s">
        <v>27</v>
      </c>
      <c r="M51" s="7">
        <v>6500</v>
      </c>
      <c r="N51" s="7">
        <f>Tvente[[#This Row],[CMUP]]*Tvente[[#This Row],[Quantité]]</f>
        <v>32500</v>
      </c>
      <c r="O51" s="7">
        <f>Tvente[[#This Row],[Chiffre d''affaire]]-Tvente[[#This Row],[Cout Achat]]</f>
        <v>92500</v>
      </c>
      <c r="P51" s="9">
        <f>Tvente[[#This Row],[Marge]]/Tvente[[#This Row],[Chiffre d''affaire]]</f>
        <v>0.74</v>
      </c>
      <c r="Q51" s="7">
        <f>DAY(Tvente[[#This Row],[Date]])</f>
        <v>20</v>
      </c>
      <c r="R51" s="7">
        <f>MONTH(Tvente[[#This Row],[Date]])</f>
        <v>10</v>
      </c>
      <c r="S51" s="7">
        <f>YEAR(Tvente[[#This Row],[Date]])</f>
        <v>2023</v>
      </c>
      <c r="T5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1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2" spans="1:21" ht="89" customHeight="1" x14ac:dyDescent="0.35">
      <c r="A52" s="4">
        <v>51</v>
      </c>
      <c r="B52" s="5">
        <v>45220</v>
      </c>
      <c r="C52" s="4" t="s">
        <v>35</v>
      </c>
      <c r="D52" s="4" t="s">
        <v>33</v>
      </c>
      <c r="E52" s="6" t="s">
        <v>36</v>
      </c>
      <c r="F52" s="7">
        <v>9</v>
      </c>
      <c r="G52" s="7">
        <v>12000</v>
      </c>
      <c r="H52" s="7">
        <f>Tvente[[#This Row],[Quantité]]*Tvente[[#This Row],[Prix Vente]]</f>
        <v>108000</v>
      </c>
      <c r="I52" s="7" t="s">
        <v>107</v>
      </c>
      <c r="J52" s="8" t="s">
        <v>108</v>
      </c>
      <c r="K52" s="7" t="s">
        <v>74</v>
      </c>
      <c r="L52" s="7" t="s">
        <v>27</v>
      </c>
      <c r="M52" s="7">
        <v>4330</v>
      </c>
      <c r="N52" s="7">
        <f>Tvente[[#This Row],[CMUP]]*Tvente[[#This Row],[Quantité]]</f>
        <v>38970</v>
      </c>
      <c r="O52" s="7">
        <f>Tvente[[#This Row],[Chiffre d''affaire]]-Tvente[[#This Row],[Cout Achat]]</f>
        <v>69030</v>
      </c>
      <c r="P52" s="9">
        <f>Tvente[[#This Row],[Marge]]/Tvente[[#This Row],[Chiffre d''affaire]]</f>
        <v>0.63916666666666666</v>
      </c>
      <c r="Q52" s="7">
        <f>DAY(Tvente[[#This Row],[Date]])</f>
        <v>21</v>
      </c>
      <c r="R52" s="7">
        <f>MONTH(Tvente[[#This Row],[Date]])</f>
        <v>10</v>
      </c>
      <c r="S52" s="7">
        <f>YEAR(Tvente[[#This Row],[Date]])</f>
        <v>2023</v>
      </c>
      <c r="T5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2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3" spans="1:21" ht="89" customHeight="1" x14ac:dyDescent="0.35">
      <c r="A53" s="4">
        <v>52</v>
      </c>
      <c r="B53" s="5">
        <v>45221</v>
      </c>
      <c r="C53" s="4" t="s">
        <v>59</v>
      </c>
      <c r="D53" s="4" t="s">
        <v>41</v>
      </c>
      <c r="E53" s="6" t="s">
        <v>60</v>
      </c>
      <c r="F53" s="7">
        <v>2</v>
      </c>
      <c r="G53" s="7">
        <v>25000</v>
      </c>
      <c r="H53" s="7">
        <f>Tvente[[#This Row],[Quantité]]*Tvente[[#This Row],[Prix Vente]]</f>
        <v>50000</v>
      </c>
      <c r="I53" s="7" t="s">
        <v>109</v>
      </c>
      <c r="J53" s="8" t="s">
        <v>110</v>
      </c>
      <c r="K53" s="7" t="s">
        <v>74</v>
      </c>
      <c r="L53" s="7" t="s">
        <v>46</v>
      </c>
      <c r="M53" s="7">
        <v>6500</v>
      </c>
      <c r="N53" s="7">
        <f>Tvente[[#This Row],[CMUP]]*Tvente[[#This Row],[Quantité]]</f>
        <v>13000</v>
      </c>
      <c r="O53" s="7">
        <f>Tvente[[#This Row],[Chiffre d''affaire]]-Tvente[[#This Row],[Cout Achat]]</f>
        <v>37000</v>
      </c>
      <c r="P53" s="9">
        <f>Tvente[[#This Row],[Marge]]/Tvente[[#This Row],[Chiffre d''affaire]]</f>
        <v>0.74</v>
      </c>
      <c r="Q53" s="7">
        <f>DAY(Tvente[[#This Row],[Date]])</f>
        <v>22</v>
      </c>
      <c r="R53" s="7">
        <f>MONTH(Tvente[[#This Row],[Date]])</f>
        <v>10</v>
      </c>
      <c r="S53" s="7">
        <f>YEAR(Tvente[[#This Row],[Date]])</f>
        <v>2023</v>
      </c>
      <c r="T5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4" spans="1:21" ht="89" customHeight="1" x14ac:dyDescent="0.35">
      <c r="A54" s="4">
        <v>53</v>
      </c>
      <c r="B54" s="5">
        <v>45222</v>
      </c>
      <c r="C54" s="4" t="s">
        <v>39</v>
      </c>
      <c r="D54" s="4" t="s">
        <v>37</v>
      </c>
      <c r="E54" s="6" t="s">
        <v>40</v>
      </c>
      <c r="F54" s="7">
        <v>1</v>
      </c>
      <c r="G54" s="7">
        <v>19500</v>
      </c>
      <c r="H54" s="7">
        <f>Tvente[[#This Row],[Quantité]]*Tvente[[#This Row],[Prix Vente]]</f>
        <v>19500</v>
      </c>
      <c r="I54" s="7" t="s">
        <v>90</v>
      </c>
      <c r="J54" s="8" t="s">
        <v>111</v>
      </c>
      <c r="K54" s="7" t="s">
        <v>112</v>
      </c>
      <c r="L54" s="7" t="s">
        <v>46</v>
      </c>
      <c r="M54" s="7">
        <v>9100</v>
      </c>
      <c r="N54" s="7">
        <f>Tvente[[#This Row],[CMUP]]*Tvente[[#This Row],[Quantité]]</f>
        <v>9100</v>
      </c>
      <c r="O54" s="7">
        <f>Tvente[[#This Row],[Chiffre d''affaire]]-Tvente[[#This Row],[Cout Achat]]</f>
        <v>10400</v>
      </c>
      <c r="P54" s="9">
        <f>Tvente[[#This Row],[Marge]]/Tvente[[#This Row],[Chiffre d''affaire]]</f>
        <v>0.53333333333333333</v>
      </c>
      <c r="Q54" s="7">
        <f>DAY(Tvente[[#This Row],[Date]])</f>
        <v>23</v>
      </c>
      <c r="R54" s="7">
        <f>MONTH(Tvente[[#This Row],[Date]])</f>
        <v>10</v>
      </c>
      <c r="S54" s="7">
        <f>YEAR(Tvente[[#This Row],[Date]])</f>
        <v>2023</v>
      </c>
      <c r="T5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5" spans="1:21" ht="89" customHeight="1" x14ac:dyDescent="0.35">
      <c r="A55" s="4">
        <v>54</v>
      </c>
      <c r="B55" s="5">
        <v>45223</v>
      </c>
      <c r="C55" s="4" t="s">
        <v>21</v>
      </c>
      <c r="D55" s="4" t="s">
        <v>22</v>
      </c>
      <c r="E55" s="6" t="s">
        <v>23</v>
      </c>
      <c r="F55" s="7">
        <v>5</v>
      </c>
      <c r="G55" s="7">
        <v>22000</v>
      </c>
      <c r="H55" s="7">
        <f>Tvente[[#This Row],[Quantité]]*Tvente[[#This Row],[Prix Vente]]</f>
        <v>110000</v>
      </c>
      <c r="I55" s="7" t="s">
        <v>113</v>
      </c>
      <c r="J55" s="8" t="s">
        <v>114</v>
      </c>
      <c r="K55" s="7" t="s">
        <v>58</v>
      </c>
      <c r="L55" s="7" t="s">
        <v>27</v>
      </c>
      <c r="M55" s="7">
        <v>4893.333333333333</v>
      </c>
      <c r="N55" s="7">
        <f>Tvente[[#This Row],[CMUP]]*Tvente[[#This Row],[Quantité]]</f>
        <v>24466.666666666664</v>
      </c>
      <c r="O55" s="7">
        <f>Tvente[[#This Row],[Chiffre d''affaire]]-Tvente[[#This Row],[Cout Achat]]</f>
        <v>85533.333333333343</v>
      </c>
      <c r="P55" s="9">
        <f>Tvente[[#This Row],[Marge]]/Tvente[[#This Row],[Chiffre d''affaire]]</f>
        <v>0.7775757575757577</v>
      </c>
      <c r="Q55" s="7">
        <f>DAY(Tvente[[#This Row],[Date]])</f>
        <v>24</v>
      </c>
      <c r="R55" s="7">
        <f>MONTH(Tvente[[#This Row],[Date]])</f>
        <v>10</v>
      </c>
      <c r="S55" s="7">
        <f>YEAR(Tvente[[#This Row],[Date]])</f>
        <v>2023</v>
      </c>
      <c r="T5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5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6" spans="1:21" ht="89" customHeight="1" x14ac:dyDescent="0.35">
      <c r="A56" s="4">
        <v>55</v>
      </c>
      <c r="B56" s="5">
        <v>45224</v>
      </c>
      <c r="C56" s="4" t="s">
        <v>59</v>
      </c>
      <c r="D56" s="4" t="s">
        <v>41</v>
      </c>
      <c r="E56" s="6" t="s">
        <v>60</v>
      </c>
      <c r="F56" s="7">
        <v>1</v>
      </c>
      <c r="G56" s="7">
        <v>25000</v>
      </c>
      <c r="H56" s="7">
        <f>Tvente[[#This Row],[Quantité]]*Tvente[[#This Row],[Prix Vente]]</f>
        <v>25000</v>
      </c>
      <c r="I56" s="7" t="s">
        <v>115</v>
      </c>
      <c r="J56" s="8" t="s">
        <v>116</v>
      </c>
      <c r="K56" s="7" t="s">
        <v>52</v>
      </c>
      <c r="L56" s="7" t="s">
        <v>102</v>
      </c>
      <c r="M56" s="7">
        <v>6500</v>
      </c>
      <c r="N56" s="7">
        <f>Tvente[[#This Row],[CMUP]]*Tvente[[#This Row],[Quantité]]</f>
        <v>6500</v>
      </c>
      <c r="O56" s="7">
        <f>Tvente[[#This Row],[Chiffre d''affaire]]-Tvente[[#This Row],[Cout Achat]]</f>
        <v>18500</v>
      </c>
      <c r="P56" s="9">
        <f>Tvente[[#This Row],[Marge]]/Tvente[[#This Row],[Chiffre d''affaire]]</f>
        <v>0.74</v>
      </c>
      <c r="Q56" s="7">
        <f>DAY(Tvente[[#This Row],[Date]])</f>
        <v>25</v>
      </c>
      <c r="R56" s="7">
        <f>MONTH(Tvente[[#This Row],[Date]])</f>
        <v>10</v>
      </c>
      <c r="S56" s="7">
        <f>YEAR(Tvente[[#This Row],[Date]])</f>
        <v>2023</v>
      </c>
      <c r="T5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6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7" spans="1:21" ht="89" customHeight="1" x14ac:dyDescent="0.35">
      <c r="A57" s="4">
        <v>56</v>
      </c>
      <c r="B57" s="5">
        <v>45225</v>
      </c>
      <c r="C57" s="4" t="s">
        <v>29</v>
      </c>
      <c r="D57" s="4" t="s">
        <v>30</v>
      </c>
      <c r="E57" s="6" t="s">
        <v>31</v>
      </c>
      <c r="F57" s="7">
        <v>1</v>
      </c>
      <c r="G57" s="7">
        <v>45000</v>
      </c>
      <c r="H57" s="7">
        <f>Tvente[[#This Row],[Quantité]]*Tvente[[#This Row],[Prix Vente]]</f>
        <v>45000</v>
      </c>
      <c r="I57" s="7" t="s">
        <v>117</v>
      </c>
      <c r="J57" s="8" t="s">
        <v>118</v>
      </c>
      <c r="K57" s="7" t="s">
        <v>112</v>
      </c>
      <c r="L57" s="7" t="s">
        <v>46</v>
      </c>
      <c r="M57" s="7">
        <v>15200</v>
      </c>
      <c r="N57" s="7">
        <f>Tvente[[#This Row],[CMUP]]*Tvente[[#This Row],[Quantité]]</f>
        <v>15200</v>
      </c>
      <c r="O57" s="7">
        <f>Tvente[[#This Row],[Chiffre d''affaire]]-Tvente[[#This Row],[Cout Achat]]</f>
        <v>29800</v>
      </c>
      <c r="P57" s="9">
        <f>Tvente[[#This Row],[Marge]]/Tvente[[#This Row],[Chiffre d''affaire]]</f>
        <v>0.66222222222222227</v>
      </c>
      <c r="Q57" s="7">
        <f>DAY(Tvente[[#This Row],[Date]])</f>
        <v>26</v>
      </c>
      <c r="R57" s="7">
        <f>MONTH(Tvente[[#This Row],[Date]])</f>
        <v>10</v>
      </c>
      <c r="S57" s="7">
        <f>YEAR(Tvente[[#This Row],[Date]])</f>
        <v>2023</v>
      </c>
      <c r="T5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8" spans="1:21" ht="89" customHeight="1" x14ac:dyDescent="0.35">
      <c r="A58" s="4">
        <v>57</v>
      </c>
      <c r="B58" s="5">
        <v>45226</v>
      </c>
      <c r="C58" s="4" t="s">
        <v>29</v>
      </c>
      <c r="D58" s="4" t="s">
        <v>30</v>
      </c>
      <c r="E58" s="6" t="s">
        <v>31</v>
      </c>
      <c r="F58" s="7">
        <v>1</v>
      </c>
      <c r="G58" s="7">
        <v>45000</v>
      </c>
      <c r="H58" s="7">
        <f>Tvente[[#This Row],[Quantité]]*Tvente[[#This Row],[Prix Vente]]</f>
        <v>45000</v>
      </c>
      <c r="I58" s="7" t="s">
        <v>119</v>
      </c>
      <c r="J58" s="8" t="s">
        <v>120</v>
      </c>
      <c r="K58" s="7" t="s">
        <v>52</v>
      </c>
      <c r="L58" s="7" t="s">
        <v>46</v>
      </c>
      <c r="M58" s="7">
        <v>15200</v>
      </c>
      <c r="N58" s="7">
        <f>Tvente[[#This Row],[CMUP]]*Tvente[[#This Row],[Quantité]]</f>
        <v>15200</v>
      </c>
      <c r="O58" s="7">
        <f>Tvente[[#This Row],[Chiffre d''affaire]]-Tvente[[#This Row],[Cout Achat]]</f>
        <v>29800</v>
      </c>
      <c r="P58" s="9">
        <f>Tvente[[#This Row],[Marge]]/Tvente[[#This Row],[Chiffre d''affaire]]</f>
        <v>0.66222222222222227</v>
      </c>
      <c r="Q58" s="7">
        <f>DAY(Tvente[[#This Row],[Date]])</f>
        <v>27</v>
      </c>
      <c r="R58" s="7">
        <f>MONTH(Tvente[[#This Row],[Date]])</f>
        <v>10</v>
      </c>
      <c r="S58" s="7">
        <f>YEAR(Tvente[[#This Row],[Date]])</f>
        <v>2023</v>
      </c>
      <c r="T5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59" spans="1:21" ht="89" customHeight="1" x14ac:dyDescent="0.35">
      <c r="A59" s="4">
        <v>58</v>
      </c>
      <c r="B59" s="5">
        <v>45227</v>
      </c>
      <c r="C59" s="4" t="s">
        <v>29</v>
      </c>
      <c r="D59" s="4" t="s">
        <v>30</v>
      </c>
      <c r="E59" s="6" t="s">
        <v>31</v>
      </c>
      <c r="F59" s="7">
        <v>1</v>
      </c>
      <c r="G59" s="7">
        <v>45000</v>
      </c>
      <c r="H59" s="7">
        <f>Tvente[[#This Row],[Quantité]]*Tvente[[#This Row],[Prix Vente]]</f>
        <v>45000</v>
      </c>
      <c r="I59" s="7" t="s">
        <v>121</v>
      </c>
      <c r="J59" s="8" t="s">
        <v>122</v>
      </c>
      <c r="K59" s="7" t="s">
        <v>112</v>
      </c>
      <c r="L59" s="7" t="s">
        <v>46</v>
      </c>
      <c r="M59" s="7">
        <v>15200</v>
      </c>
      <c r="N59" s="7">
        <f>Tvente[[#This Row],[CMUP]]*Tvente[[#This Row],[Quantité]]</f>
        <v>15200</v>
      </c>
      <c r="O59" s="7">
        <f>Tvente[[#This Row],[Chiffre d''affaire]]-Tvente[[#This Row],[Cout Achat]]</f>
        <v>29800</v>
      </c>
      <c r="P59" s="9">
        <f>Tvente[[#This Row],[Marge]]/Tvente[[#This Row],[Chiffre d''affaire]]</f>
        <v>0.66222222222222227</v>
      </c>
      <c r="Q59" s="7">
        <f>DAY(Tvente[[#This Row],[Date]])</f>
        <v>28</v>
      </c>
      <c r="R59" s="7">
        <f>MONTH(Tvente[[#This Row],[Date]])</f>
        <v>10</v>
      </c>
      <c r="S59" s="7">
        <f>YEAR(Tvente[[#This Row],[Date]])</f>
        <v>2023</v>
      </c>
      <c r="T5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5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0" spans="1:21" ht="89" customHeight="1" x14ac:dyDescent="0.35">
      <c r="A60" s="4">
        <v>59</v>
      </c>
      <c r="B60" s="5">
        <v>45228</v>
      </c>
      <c r="C60" s="4" t="s">
        <v>59</v>
      </c>
      <c r="D60" s="4" t="s">
        <v>41</v>
      </c>
      <c r="E60" s="6" t="s">
        <v>60</v>
      </c>
      <c r="F60" s="7">
        <v>3</v>
      </c>
      <c r="G60" s="7">
        <v>25000</v>
      </c>
      <c r="H60" s="7">
        <f>Tvente[[#This Row],[Quantité]]*Tvente[[#This Row],[Prix Vente]]</f>
        <v>75000</v>
      </c>
      <c r="I60" s="7" t="s">
        <v>123</v>
      </c>
      <c r="J60" s="8" t="s">
        <v>124</v>
      </c>
      <c r="K60" s="7" t="s">
        <v>86</v>
      </c>
      <c r="L60" s="7" t="s">
        <v>27</v>
      </c>
      <c r="M60" s="7">
        <v>6500</v>
      </c>
      <c r="N60" s="7">
        <f>Tvente[[#This Row],[CMUP]]*Tvente[[#This Row],[Quantité]]</f>
        <v>19500</v>
      </c>
      <c r="O60" s="7">
        <f>Tvente[[#This Row],[Chiffre d''affaire]]-Tvente[[#This Row],[Cout Achat]]</f>
        <v>55500</v>
      </c>
      <c r="P60" s="9">
        <f>Tvente[[#This Row],[Marge]]/Tvente[[#This Row],[Chiffre d''affaire]]</f>
        <v>0.74</v>
      </c>
      <c r="Q60" s="7">
        <f>DAY(Tvente[[#This Row],[Date]])</f>
        <v>29</v>
      </c>
      <c r="R60" s="7">
        <f>MONTH(Tvente[[#This Row],[Date]])</f>
        <v>10</v>
      </c>
      <c r="S60" s="7">
        <f>YEAR(Tvente[[#This Row],[Date]])</f>
        <v>2023</v>
      </c>
      <c r="T6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60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1" spans="1:21" ht="89" customHeight="1" x14ac:dyDescent="0.35">
      <c r="A61" s="4">
        <v>60</v>
      </c>
      <c r="B61" s="5">
        <v>45229</v>
      </c>
      <c r="C61" s="4" t="s">
        <v>29</v>
      </c>
      <c r="D61" s="4" t="s">
        <v>30</v>
      </c>
      <c r="E61" s="6" t="s">
        <v>31</v>
      </c>
      <c r="F61" s="7">
        <v>1</v>
      </c>
      <c r="G61" s="7">
        <v>45000</v>
      </c>
      <c r="H61" s="7">
        <f>Tvente[[#This Row],[Quantité]]*Tvente[[#This Row],[Prix Vente]]</f>
        <v>45000</v>
      </c>
      <c r="I61" s="7" t="s">
        <v>125</v>
      </c>
      <c r="J61" s="8" t="s">
        <v>126</v>
      </c>
      <c r="K61" s="7" t="s">
        <v>55</v>
      </c>
      <c r="L61" s="7" t="s">
        <v>102</v>
      </c>
      <c r="M61" s="7">
        <v>15200</v>
      </c>
      <c r="N61" s="7">
        <f>Tvente[[#This Row],[CMUP]]*Tvente[[#This Row],[Quantité]]</f>
        <v>15200</v>
      </c>
      <c r="O61" s="7">
        <f>Tvente[[#This Row],[Chiffre d''affaire]]-Tvente[[#This Row],[Cout Achat]]</f>
        <v>29800</v>
      </c>
      <c r="P61" s="9">
        <f>Tvente[[#This Row],[Marge]]/Tvente[[#This Row],[Chiffre d''affaire]]</f>
        <v>0.66222222222222227</v>
      </c>
      <c r="Q61" s="7">
        <f>DAY(Tvente[[#This Row],[Date]])</f>
        <v>30</v>
      </c>
      <c r="R61" s="7">
        <f>MONTH(Tvente[[#This Row],[Date]])</f>
        <v>10</v>
      </c>
      <c r="S61" s="7">
        <f>YEAR(Tvente[[#This Row],[Date]])</f>
        <v>2023</v>
      </c>
      <c r="T6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6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2" spans="1:21" ht="89" customHeight="1" x14ac:dyDescent="0.35">
      <c r="A62" s="4">
        <v>61</v>
      </c>
      <c r="B62" s="5">
        <v>45230</v>
      </c>
      <c r="C62" s="4" t="s">
        <v>35</v>
      </c>
      <c r="D62" s="4" t="s">
        <v>33</v>
      </c>
      <c r="E62" s="6" t="s">
        <v>36</v>
      </c>
      <c r="F62" s="7">
        <v>4</v>
      </c>
      <c r="G62" s="7">
        <v>12000</v>
      </c>
      <c r="H62" s="7">
        <f>Tvente[[#This Row],[Quantité]]*Tvente[[#This Row],[Prix Vente]]</f>
        <v>48000</v>
      </c>
      <c r="I62" s="7" t="s">
        <v>68</v>
      </c>
      <c r="J62" s="8" t="s">
        <v>127</v>
      </c>
      <c r="K62" s="7" t="s">
        <v>26</v>
      </c>
      <c r="L62" s="7" t="s">
        <v>27</v>
      </c>
      <c r="M62" s="7">
        <v>4330</v>
      </c>
      <c r="N62" s="7">
        <f>Tvente[[#This Row],[CMUP]]*Tvente[[#This Row],[Quantité]]</f>
        <v>17320</v>
      </c>
      <c r="O62" s="7">
        <f>Tvente[[#This Row],[Chiffre d''affaire]]-Tvente[[#This Row],[Cout Achat]]</f>
        <v>30680</v>
      </c>
      <c r="P62" s="9">
        <f>Tvente[[#This Row],[Marge]]/Tvente[[#This Row],[Chiffre d''affaire]]</f>
        <v>0.63916666666666666</v>
      </c>
      <c r="Q62" s="7">
        <f>DAY(Tvente[[#This Row],[Date]])</f>
        <v>31</v>
      </c>
      <c r="R62" s="7">
        <f>MONTH(Tvente[[#This Row],[Date]])</f>
        <v>10</v>
      </c>
      <c r="S62" s="7">
        <f>YEAR(Tvente[[#This Row],[Date]])</f>
        <v>2023</v>
      </c>
      <c r="T6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Oct</v>
      </c>
      <c r="U62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3" spans="1:21" ht="89" customHeight="1" x14ac:dyDescent="0.35">
      <c r="A63" s="4">
        <v>62</v>
      </c>
      <c r="B63" s="5">
        <v>45231</v>
      </c>
      <c r="C63" s="4" t="s">
        <v>39</v>
      </c>
      <c r="D63" s="4" t="s">
        <v>37</v>
      </c>
      <c r="E63" s="6" t="s">
        <v>40</v>
      </c>
      <c r="F63" s="7">
        <v>5</v>
      </c>
      <c r="G63" s="7">
        <v>19500</v>
      </c>
      <c r="H63" s="7">
        <f>Tvente[[#This Row],[Quantité]]*Tvente[[#This Row],[Prix Vente]]</f>
        <v>97500</v>
      </c>
      <c r="I63" s="7" t="s">
        <v>128</v>
      </c>
      <c r="J63" s="8" t="s">
        <v>129</v>
      </c>
      <c r="K63" s="7" t="s">
        <v>112</v>
      </c>
      <c r="L63" s="7" t="s">
        <v>27</v>
      </c>
      <c r="M63" s="7">
        <v>9100</v>
      </c>
      <c r="N63" s="7">
        <f>Tvente[[#This Row],[CMUP]]*Tvente[[#This Row],[Quantité]]</f>
        <v>45500</v>
      </c>
      <c r="O63" s="7">
        <f>Tvente[[#This Row],[Chiffre d''affaire]]-Tvente[[#This Row],[Cout Achat]]</f>
        <v>52000</v>
      </c>
      <c r="P63" s="9">
        <f>Tvente[[#This Row],[Marge]]/Tvente[[#This Row],[Chiffre d''affaire]]</f>
        <v>0.53333333333333333</v>
      </c>
      <c r="Q63" s="7">
        <f>DAY(Tvente[[#This Row],[Date]])</f>
        <v>1</v>
      </c>
      <c r="R63" s="7">
        <f>MONTH(Tvente[[#This Row],[Date]])</f>
        <v>11</v>
      </c>
      <c r="S63" s="7">
        <f>YEAR(Tvente[[#This Row],[Date]])</f>
        <v>2023</v>
      </c>
      <c r="T6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63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4" spans="1:21" ht="89" customHeight="1" x14ac:dyDescent="0.35">
      <c r="A64" s="4">
        <v>63</v>
      </c>
      <c r="B64" s="5">
        <v>45232</v>
      </c>
      <c r="C64" s="4" t="s">
        <v>29</v>
      </c>
      <c r="D64" s="4" t="s">
        <v>30</v>
      </c>
      <c r="E64" s="6" t="s">
        <v>31</v>
      </c>
      <c r="F64" s="7">
        <v>1</v>
      </c>
      <c r="G64" s="7">
        <v>45000</v>
      </c>
      <c r="H64" s="7">
        <f>Tvente[[#This Row],[Quantité]]*Tvente[[#This Row],[Prix Vente]]</f>
        <v>45000</v>
      </c>
      <c r="I64" s="7" t="s">
        <v>130</v>
      </c>
      <c r="J64" s="8" t="s">
        <v>131</v>
      </c>
      <c r="K64" s="7" t="s">
        <v>45</v>
      </c>
      <c r="L64" s="7" t="s">
        <v>27</v>
      </c>
      <c r="M64" s="7">
        <v>15200</v>
      </c>
      <c r="N64" s="7">
        <f>Tvente[[#This Row],[CMUP]]*Tvente[[#This Row],[Quantité]]</f>
        <v>15200</v>
      </c>
      <c r="O64" s="7">
        <f>Tvente[[#This Row],[Chiffre d''affaire]]-Tvente[[#This Row],[Cout Achat]]</f>
        <v>29800</v>
      </c>
      <c r="P64" s="9">
        <f>Tvente[[#This Row],[Marge]]/Tvente[[#This Row],[Chiffre d''affaire]]</f>
        <v>0.66222222222222227</v>
      </c>
      <c r="Q64" s="7">
        <f>DAY(Tvente[[#This Row],[Date]])</f>
        <v>2</v>
      </c>
      <c r="R64" s="7">
        <f>MONTH(Tvente[[#This Row],[Date]])</f>
        <v>11</v>
      </c>
      <c r="S64" s="7">
        <f>YEAR(Tvente[[#This Row],[Date]])</f>
        <v>2023</v>
      </c>
      <c r="T6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6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5" spans="1:21" ht="89" customHeight="1" x14ac:dyDescent="0.35">
      <c r="A65" s="4">
        <v>64</v>
      </c>
      <c r="B65" s="5">
        <v>45233</v>
      </c>
      <c r="C65" s="4" t="s">
        <v>21</v>
      </c>
      <c r="D65" s="4" t="s">
        <v>22</v>
      </c>
      <c r="E65" s="6" t="s">
        <v>23</v>
      </c>
      <c r="F65" s="7">
        <v>4</v>
      </c>
      <c r="G65" s="7">
        <v>22000</v>
      </c>
      <c r="H65" s="7">
        <f>Tvente[[#This Row],[Quantité]]*Tvente[[#This Row],[Prix Vente]]</f>
        <v>88000</v>
      </c>
      <c r="I65" s="7" t="s">
        <v>132</v>
      </c>
      <c r="J65" s="8" t="s">
        <v>133</v>
      </c>
      <c r="K65" s="7" t="s">
        <v>58</v>
      </c>
      <c r="L65" s="7" t="s">
        <v>46</v>
      </c>
      <c r="M65" s="7">
        <v>4893.333333333333</v>
      </c>
      <c r="N65" s="7">
        <f>Tvente[[#This Row],[CMUP]]*Tvente[[#This Row],[Quantité]]</f>
        <v>19573.333333333332</v>
      </c>
      <c r="O65" s="7">
        <f>Tvente[[#This Row],[Chiffre d''affaire]]-Tvente[[#This Row],[Cout Achat]]</f>
        <v>68426.666666666672</v>
      </c>
      <c r="P65" s="9">
        <f>Tvente[[#This Row],[Marge]]/Tvente[[#This Row],[Chiffre d''affaire]]</f>
        <v>0.77757575757575759</v>
      </c>
      <c r="Q65" s="7">
        <f>DAY(Tvente[[#This Row],[Date]])</f>
        <v>3</v>
      </c>
      <c r="R65" s="7">
        <f>MONTH(Tvente[[#This Row],[Date]])</f>
        <v>11</v>
      </c>
      <c r="S65" s="7">
        <f>YEAR(Tvente[[#This Row],[Date]])</f>
        <v>2023</v>
      </c>
      <c r="T6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65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6" spans="1:21" ht="89" customHeight="1" x14ac:dyDescent="0.35">
      <c r="A66" s="4">
        <v>65</v>
      </c>
      <c r="B66" s="5">
        <v>45234</v>
      </c>
      <c r="C66" s="4" t="s">
        <v>39</v>
      </c>
      <c r="D66" s="4" t="s">
        <v>37</v>
      </c>
      <c r="E66" s="6" t="s">
        <v>40</v>
      </c>
      <c r="F66" s="7">
        <v>6</v>
      </c>
      <c r="G66" s="7">
        <v>19500</v>
      </c>
      <c r="H66" s="7">
        <f>Tvente[[#This Row],[Quantité]]*Tvente[[#This Row],[Prix Vente]]</f>
        <v>117000</v>
      </c>
      <c r="I66" s="7" t="s">
        <v>134</v>
      </c>
      <c r="J66" s="8" t="s">
        <v>135</v>
      </c>
      <c r="K66" s="7" t="s">
        <v>67</v>
      </c>
      <c r="L66" s="7" t="s">
        <v>46</v>
      </c>
      <c r="M66" s="7">
        <v>9100</v>
      </c>
      <c r="N66" s="7">
        <f>Tvente[[#This Row],[CMUP]]*Tvente[[#This Row],[Quantité]]</f>
        <v>54600</v>
      </c>
      <c r="O66" s="7">
        <f>Tvente[[#This Row],[Chiffre d''affaire]]-Tvente[[#This Row],[Cout Achat]]</f>
        <v>62400</v>
      </c>
      <c r="P66" s="9">
        <f>Tvente[[#This Row],[Marge]]/Tvente[[#This Row],[Chiffre d''affaire]]</f>
        <v>0.53333333333333333</v>
      </c>
      <c r="Q66" s="7">
        <f>DAY(Tvente[[#This Row],[Date]])</f>
        <v>4</v>
      </c>
      <c r="R66" s="7">
        <f>MONTH(Tvente[[#This Row],[Date]])</f>
        <v>11</v>
      </c>
      <c r="S66" s="7">
        <f>YEAR(Tvente[[#This Row],[Date]])</f>
        <v>2023</v>
      </c>
      <c r="T6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6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7" spans="1:21" ht="89" customHeight="1" x14ac:dyDescent="0.35">
      <c r="A67" s="4">
        <v>66</v>
      </c>
      <c r="B67" s="5">
        <v>45235</v>
      </c>
      <c r="C67" s="4" t="s">
        <v>29</v>
      </c>
      <c r="D67" s="4" t="s">
        <v>30</v>
      </c>
      <c r="E67" s="6" t="s">
        <v>31</v>
      </c>
      <c r="F67" s="7">
        <v>1</v>
      </c>
      <c r="G67" s="7">
        <v>45000</v>
      </c>
      <c r="H67" s="7">
        <f>Tvente[[#This Row],[Quantité]]*Tvente[[#This Row],[Prix Vente]]</f>
        <v>45000</v>
      </c>
      <c r="I67" s="7" t="s">
        <v>136</v>
      </c>
      <c r="J67" s="8" t="s">
        <v>137</v>
      </c>
      <c r="K67" s="7" t="s">
        <v>26</v>
      </c>
      <c r="L67" s="7" t="s">
        <v>27</v>
      </c>
      <c r="M67" s="7">
        <v>15200</v>
      </c>
      <c r="N67" s="7">
        <f>Tvente[[#This Row],[CMUP]]*Tvente[[#This Row],[Quantité]]</f>
        <v>15200</v>
      </c>
      <c r="O67" s="7">
        <f>Tvente[[#This Row],[Chiffre d''affaire]]-Tvente[[#This Row],[Cout Achat]]</f>
        <v>29800</v>
      </c>
      <c r="P67" s="9">
        <f>Tvente[[#This Row],[Marge]]/Tvente[[#This Row],[Chiffre d''affaire]]</f>
        <v>0.66222222222222227</v>
      </c>
      <c r="Q67" s="7">
        <f>DAY(Tvente[[#This Row],[Date]])</f>
        <v>5</v>
      </c>
      <c r="R67" s="7">
        <f>MONTH(Tvente[[#This Row],[Date]])</f>
        <v>11</v>
      </c>
      <c r="S67" s="7">
        <f>YEAR(Tvente[[#This Row],[Date]])</f>
        <v>2023</v>
      </c>
      <c r="T6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6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8" spans="1:21" ht="89" customHeight="1" x14ac:dyDescent="0.35">
      <c r="A68" s="4">
        <v>67</v>
      </c>
      <c r="B68" s="5">
        <v>45236</v>
      </c>
      <c r="C68" s="4" t="s">
        <v>35</v>
      </c>
      <c r="D68" s="4" t="s">
        <v>33</v>
      </c>
      <c r="E68" s="6" t="s">
        <v>36</v>
      </c>
      <c r="F68" s="7">
        <v>5</v>
      </c>
      <c r="G68" s="7">
        <v>12000</v>
      </c>
      <c r="H68" s="7">
        <f>Tvente[[#This Row],[Quantité]]*Tvente[[#This Row],[Prix Vente]]</f>
        <v>60000</v>
      </c>
      <c r="I68" s="7" t="s">
        <v>94</v>
      </c>
      <c r="J68" s="8" t="s">
        <v>138</v>
      </c>
      <c r="K68" s="7" t="s">
        <v>49</v>
      </c>
      <c r="L68" s="7" t="s">
        <v>46</v>
      </c>
      <c r="M68" s="7">
        <v>4330</v>
      </c>
      <c r="N68" s="7">
        <f>Tvente[[#This Row],[CMUP]]*Tvente[[#This Row],[Quantité]]</f>
        <v>21650</v>
      </c>
      <c r="O68" s="7">
        <f>Tvente[[#This Row],[Chiffre d''affaire]]-Tvente[[#This Row],[Cout Achat]]</f>
        <v>38350</v>
      </c>
      <c r="P68" s="9">
        <f>Tvente[[#This Row],[Marge]]/Tvente[[#This Row],[Chiffre d''affaire]]</f>
        <v>0.63916666666666666</v>
      </c>
      <c r="Q68" s="7">
        <f>DAY(Tvente[[#This Row],[Date]])</f>
        <v>6</v>
      </c>
      <c r="R68" s="7">
        <f>MONTH(Tvente[[#This Row],[Date]])</f>
        <v>11</v>
      </c>
      <c r="S68" s="7">
        <f>YEAR(Tvente[[#This Row],[Date]])</f>
        <v>2023</v>
      </c>
      <c r="T6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6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69" spans="1:21" ht="89" customHeight="1" x14ac:dyDescent="0.35">
      <c r="A69" s="4">
        <v>68</v>
      </c>
      <c r="B69" s="5">
        <v>45237</v>
      </c>
      <c r="C69" s="4" t="s">
        <v>59</v>
      </c>
      <c r="D69" s="4" t="s">
        <v>41</v>
      </c>
      <c r="E69" s="6" t="s">
        <v>60</v>
      </c>
      <c r="F69" s="7">
        <v>3</v>
      </c>
      <c r="G69" s="7">
        <v>25000</v>
      </c>
      <c r="H69" s="7">
        <f>Tvente[[#This Row],[Quantité]]*Tvente[[#This Row],[Prix Vente]]</f>
        <v>75000</v>
      </c>
      <c r="I69" s="7" t="s">
        <v>125</v>
      </c>
      <c r="J69" s="8" t="s">
        <v>139</v>
      </c>
      <c r="K69" s="7" t="s">
        <v>26</v>
      </c>
      <c r="L69" s="7" t="s">
        <v>46</v>
      </c>
      <c r="M69" s="7">
        <v>6500</v>
      </c>
      <c r="N69" s="7">
        <f>Tvente[[#This Row],[CMUP]]*Tvente[[#This Row],[Quantité]]</f>
        <v>19500</v>
      </c>
      <c r="O69" s="7">
        <f>Tvente[[#This Row],[Chiffre d''affaire]]-Tvente[[#This Row],[Cout Achat]]</f>
        <v>55500</v>
      </c>
      <c r="P69" s="9">
        <f>Tvente[[#This Row],[Marge]]/Tvente[[#This Row],[Chiffre d''affaire]]</f>
        <v>0.74</v>
      </c>
      <c r="Q69" s="7">
        <f>DAY(Tvente[[#This Row],[Date]])</f>
        <v>7</v>
      </c>
      <c r="R69" s="7">
        <f>MONTH(Tvente[[#This Row],[Date]])</f>
        <v>11</v>
      </c>
      <c r="S69" s="7">
        <f>YEAR(Tvente[[#This Row],[Date]])</f>
        <v>2023</v>
      </c>
      <c r="T6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6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0" spans="1:21" ht="89" customHeight="1" x14ac:dyDescent="0.35">
      <c r="A70" s="4">
        <v>69</v>
      </c>
      <c r="B70" s="5">
        <v>45238</v>
      </c>
      <c r="C70" s="4" t="s">
        <v>39</v>
      </c>
      <c r="D70" s="4" t="s">
        <v>37</v>
      </c>
      <c r="E70" s="6" t="s">
        <v>40</v>
      </c>
      <c r="F70" s="7">
        <v>7</v>
      </c>
      <c r="G70" s="7">
        <v>19500</v>
      </c>
      <c r="H70" s="7">
        <f>Tvente[[#This Row],[Quantité]]*Tvente[[#This Row],[Prix Vente]]</f>
        <v>136500</v>
      </c>
      <c r="I70" s="7" t="s">
        <v>140</v>
      </c>
      <c r="J70" s="8" t="s">
        <v>141</v>
      </c>
      <c r="K70" s="7" t="s">
        <v>26</v>
      </c>
      <c r="L70" s="7" t="s">
        <v>27</v>
      </c>
      <c r="M70" s="7">
        <v>9100</v>
      </c>
      <c r="N70" s="7">
        <f>Tvente[[#This Row],[CMUP]]*Tvente[[#This Row],[Quantité]]</f>
        <v>63700</v>
      </c>
      <c r="O70" s="7">
        <f>Tvente[[#This Row],[Chiffre d''affaire]]-Tvente[[#This Row],[Cout Achat]]</f>
        <v>72800</v>
      </c>
      <c r="P70" s="9">
        <f>Tvente[[#This Row],[Marge]]/Tvente[[#This Row],[Chiffre d''affaire]]</f>
        <v>0.53333333333333333</v>
      </c>
      <c r="Q70" s="7">
        <f>DAY(Tvente[[#This Row],[Date]])</f>
        <v>8</v>
      </c>
      <c r="R70" s="7">
        <f>MONTH(Tvente[[#This Row],[Date]])</f>
        <v>11</v>
      </c>
      <c r="S70" s="7">
        <f>YEAR(Tvente[[#This Row],[Date]])</f>
        <v>2023</v>
      </c>
      <c r="T7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1" spans="1:21" ht="89" customHeight="1" x14ac:dyDescent="0.35">
      <c r="A71" s="4">
        <v>70</v>
      </c>
      <c r="B71" s="5">
        <v>45239</v>
      </c>
      <c r="C71" s="4" t="s">
        <v>35</v>
      </c>
      <c r="D71" s="4" t="s">
        <v>33</v>
      </c>
      <c r="E71" s="6" t="s">
        <v>36</v>
      </c>
      <c r="F71" s="7">
        <v>1</v>
      </c>
      <c r="G71" s="7">
        <v>12000</v>
      </c>
      <c r="H71" s="7">
        <f>Tvente[[#This Row],[Quantité]]*Tvente[[#This Row],[Prix Vente]]</f>
        <v>12000</v>
      </c>
      <c r="I71" s="7" t="s">
        <v>61</v>
      </c>
      <c r="J71" s="8" t="s">
        <v>142</v>
      </c>
      <c r="K71" s="7" t="s">
        <v>86</v>
      </c>
      <c r="L71" s="7" t="s">
        <v>27</v>
      </c>
      <c r="M71" s="7">
        <v>4330</v>
      </c>
      <c r="N71" s="7">
        <f>Tvente[[#This Row],[CMUP]]*Tvente[[#This Row],[Quantité]]</f>
        <v>4330</v>
      </c>
      <c r="O71" s="7">
        <f>Tvente[[#This Row],[Chiffre d''affaire]]-Tvente[[#This Row],[Cout Achat]]</f>
        <v>7670</v>
      </c>
      <c r="P71" s="9">
        <f>Tvente[[#This Row],[Marge]]/Tvente[[#This Row],[Chiffre d''affaire]]</f>
        <v>0.63916666666666666</v>
      </c>
      <c r="Q71" s="7">
        <f>DAY(Tvente[[#This Row],[Date]])</f>
        <v>9</v>
      </c>
      <c r="R71" s="7">
        <f>MONTH(Tvente[[#This Row],[Date]])</f>
        <v>11</v>
      </c>
      <c r="S71" s="7">
        <f>YEAR(Tvente[[#This Row],[Date]])</f>
        <v>2023</v>
      </c>
      <c r="T7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2" spans="1:21" ht="89" customHeight="1" x14ac:dyDescent="0.35">
      <c r="A72" s="4">
        <v>71</v>
      </c>
      <c r="B72" s="5">
        <v>45240</v>
      </c>
      <c r="C72" s="4" t="s">
        <v>39</v>
      </c>
      <c r="D72" s="4" t="s">
        <v>37</v>
      </c>
      <c r="E72" s="6" t="s">
        <v>40</v>
      </c>
      <c r="F72" s="7">
        <v>10</v>
      </c>
      <c r="G72" s="7">
        <v>19500</v>
      </c>
      <c r="H72" s="7">
        <f>Tvente[[#This Row],[Quantité]]*Tvente[[#This Row],[Prix Vente]]</f>
        <v>195000</v>
      </c>
      <c r="I72" s="7" t="s">
        <v>143</v>
      </c>
      <c r="J72" s="8" t="s">
        <v>144</v>
      </c>
      <c r="K72" s="7" t="s">
        <v>26</v>
      </c>
      <c r="L72" s="7" t="s">
        <v>46</v>
      </c>
      <c r="M72" s="7">
        <v>9100</v>
      </c>
      <c r="N72" s="7">
        <f>Tvente[[#This Row],[CMUP]]*Tvente[[#This Row],[Quantité]]</f>
        <v>91000</v>
      </c>
      <c r="O72" s="7">
        <f>Tvente[[#This Row],[Chiffre d''affaire]]-Tvente[[#This Row],[Cout Achat]]</f>
        <v>104000</v>
      </c>
      <c r="P72" s="9">
        <f>Tvente[[#This Row],[Marge]]/Tvente[[#This Row],[Chiffre d''affaire]]</f>
        <v>0.53333333333333333</v>
      </c>
      <c r="Q72" s="7">
        <f>DAY(Tvente[[#This Row],[Date]])</f>
        <v>10</v>
      </c>
      <c r="R72" s="7">
        <f>MONTH(Tvente[[#This Row],[Date]])</f>
        <v>11</v>
      </c>
      <c r="S72" s="7">
        <f>YEAR(Tvente[[#This Row],[Date]])</f>
        <v>2023</v>
      </c>
      <c r="T7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3" spans="1:21" ht="89" customHeight="1" x14ac:dyDescent="0.35">
      <c r="A73" s="4">
        <v>72</v>
      </c>
      <c r="B73" s="5">
        <v>45241</v>
      </c>
      <c r="C73" s="4" t="s">
        <v>21</v>
      </c>
      <c r="D73" s="4" t="s">
        <v>22</v>
      </c>
      <c r="E73" s="6" t="s">
        <v>23</v>
      </c>
      <c r="F73" s="7">
        <v>2</v>
      </c>
      <c r="G73" s="7">
        <v>22000</v>
      </c>
      <c r="H73" s="7">
        <f>Tvente[[#This Row],[Quantité]]*Tvente[[#This Row],[Prix Vente]]</f>
        <v>44000</v>
      </c>
      <c r="I73" s="7" t="s">
        <v>145</v>
      </c>
      <c r="J73" s="8" t="s">
        <v>146</v>
      </c>
      <c r="K73" s="7" t="s">
        <v>52</v>
      </c>
      <c r="L73" s="7" t="s">
        <v>27</v>
      </c>
      <c r="M73" s="7">
        <v>4893.333333333333</v>
      </c>
      <c r="N73" s="7">
        <f>Tvente[[#This Row],[CMUP]]*Tvente[[#This Row],[Quantité]]</f>
        <v>9786.6666666666661</v>
      </c>
      <c r="O73" s="7">
        <f>Tvente[[#This Row],[Chiffre d''affaire]]-Tvente[[#This Row],[Cout Achat]]</f>
        <v>34213.333333333336</v>
      </c>
      <c r="P73" s="9">
        <f>Tvente[[#This Row],[Marge]]/Tvente[[#This Row],[Chiffre d''affaire]]</f>
        <v>0.77757575757575759</v>
      </c>
      <c r="Q73" s="7">
        <f>DAY(Tvente[[#This Row],[Date]])</f>
        <v>11</v>
      </c>
      <c r="R73" s="7">
        <f>MONTH(Tvente[[#This Row],[Date]])</f>
        <v>11</v>
      </c>
      <c r="S73" s="7">
        <f>YEAR(Tvente[[#This Row],[Date]])</f>
        <v>2023</v>
      </c>
      <c r="T7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3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4" spans="1:21" ht="89" customHeight="1" x14ac:dyDescent="0.35">
      <c r="A74" s="4">
        <v>73</v>
      </c>
      <c r="B74" s="5">
        <v>45242</v>
      </c>
      <c r="C74" s="4" t="s">
        <v>21</v>
      </c>
      <c r="D74" s="4" t="s">
        <v>22</v>
      </c>
      <c r="E74" s="6" t="s">
        <v>23</v>
      </c>
      <c r="F74" s="7">
        <v>8</v>
      </c>
      <c r="G74" s="7">
        <v>22000</v>
      </c>
      <c r="H74" s="7">
        <f>Tvente[[#This Row],[Quantité]]*Tvente[[#This Row],[Prix Vente]]</f>
        <v>176000</v>
      </c>
      <c r="I74" s="7" t="s">
        <v>125</v>
      </c>
      <c r="J74" s="8" t="s">
        <v>147</v>
      </c>
      <c r="K74" s="7" t="s">
        <v>86</v>
      </c>
      <c r="L74" s="7" t="s">
        <v>46</v>
      </c>
      <c r="M74" s="7">
        <v>4893.333333333333</v>
      </c>
      <c r="N74" s="7">
        <f>Tvente[[#This Row],[CMUP]]*Tvente[[#This Row],[Quantité]]</f>
        <v>39146.666666666664</v>
      </c>
      <c r="O74" s="7">
        <f>Tvente[[#This Row],[Chiffre d''affaire]]-Tvente[[#This Row],[Cout Achat]]</f>
        <v>136853.33333333334</v>
      </c>
      <c r="P74" s="9">
        <f>Tvente[[#This Row],[Marge]]/Tvente[[#This Row],[Chiffre d''affaire]]</f>
        <v>0.77757575757575759</v>
      </c>
      <c r="Q74" s="7">
        <f>DAY(Tvente[[#This Row],[Date]])</f>
        <v>12</v>
      </c>
      <c r="R74" s="7">
        <f>MONTH(Tvente[[#This Row],[Date]])</f>
        <v>11</v>
      </c>
      <c r="S74" s="7">
        <f>YEAR(Tvente[[#This Row],[Date]])</f>
        <v>2023</v>
      </c>
      <c r="T7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5" spans="1:21" ht="89" customHeight="1" x14ac:dyDescent="0.35">
      <c r="A75" s="4">
        <v>74</v>
      </c>
      <c r="B75" s="5">
        <v>45243</v>
      </c>
      <c r="C75" s="4" t="s">
        <v>39</v>
      </c>
      <c r="D75" s="4" t="s">
        <v>37</v>
      </c>
      <c r="E75" s="6" t="s">
        <v>40</v>
      </c>
      <c r="F75" s="7">
        <v>5</v>
      </c>
      <c r="G75" s="7">
        <v>19500</v>
      </c>
      <c r="H75" s="7">
        <f>Tvente[[#This Row],[Quantité]]*Tvente[[#This Row],[Prix Vente]]</f>
        <v>97500</v>
      </c>
      <c r="I75" s="7" t="s">
        <v>125</v>
      </c>
      <c r="J75" s="8" t="s">
        <v>147</v>
      </c>
      <c r="K75" s="7" t="s">
        <v>86</v>
      </c>
      <c r="L75" s="7" t="s">
        <v>46</v>
      </c>
      <c r="M75" s="7">
        <v>9100</v>
      </c>
      <c r="N75" s="7">
        <f>Tvente[[#This Row],[CMUP]]*Tvente[[#This Row],[Quantité]]</f>
        <v>45500</v>
      </c>
      <c r="O75" s="7">
        <f>Tvente[[#This Row],[Chiffre d''affaire]]-Tvente[[#This Row],[Cout Achat]]</f>
        <v>52000</v>
      </c>
      <c r="P75" s="9">
        <f>Tvente[[#This Row],[Marge]]/Tvente[[#This Row],[Chiffre d''affaire]]</f>
        <v>0.53333333333333333</v>
      </c>
      <c r="Q75" s="7">
        <f>DAY(Tvente[[#This Row],[Date]])</f>
        <v>13</v>
      </c>
      <c r="R75" s="7">
        <f>MONTH(Tvente[[#This Row],[Date]])</f>
        <v>11</v>
      </c>
      <c r="S75" s="7">
        <f>YEAR(Tvente[[#This Row],[Date]])</f>
        <v>2023</v>
      </c>
      <c r="T7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6" spans="1:21" ht="89" customHeight="1" x14ac:dyDescent="0.35">
      <c r="A76" s="4">
        <v>75</v>
      </c>
      <c r="B76" s="5">
        <v>45244</v>
      </c>
      <c r="C76" s="4" t="s">
        <v>59</v>
      </c>
      <c r="D76" s="4" t="s">
        <v>41</v>
      </c>
      <c r="E76" s="6" t="s">
        <v>60</v>
      </c>
      <c r="F76" s="7">
        <v>9</v>
      </c>
      <c r="G76" s="7">
        <v>25000</v>
      </c>
      <c r="H76" s="7">
        <f>Tvente[[#This Row],[Quantité]]*Tvente[[#This Row],[Prix Vente]]</f>
        <v>225000</v>
      </c>
      <c r="I76" s="7" t="s">
        <v>125</v>
      </c>
      <c r="J76" s="8" t="s">
        <v>147</v>
      </c>
      <c r="K76" s="7" t="s">
        <v>86</v>
      </c>
      <c r="L76" s="7" t="s">
        <v>46</v>
      </c>
      <c r="M76" s="7">
        <v>6500</v>
      </c>
      <c r="N76" s="7">
        <f>Tvente[[#This Row],[CMUP]]*Tvente[[#This Row],[Quantité]]</f>
        <v>58500</v>
      </c>
      <c r="O76" s="7">
        <f>Tvente[[#This Row],[Chiffre d''affaire]]-Tvente[[#This Row],[Cout Achat]]</f>
        <v>166500</v>
      </c>
      <c r="P76" s="9">
        <f>Tvente[[#This Row],[Marge]]/Tvente[[#This Row],[Chiffre d''affaire]]</f>
        <v>0.74</v>
      </c>
      <c r="Q76" s="7">
        <f>DAY(Tvente[[#This Row],[Date]])</f>
        <v>14</v>
      </c>
      <c r="R76" s="7">
        <f>MONTH(Tvente[[#This Row],[Date]])</f>
        <v>11</v>
      </c>
      <c r="S76" s="7">
        <f>YEAR(Tvente[[#This Row],[Date]])</f>
        <v>2023</v>
      </c>
      <c r="T7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6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7" spans="1:21" ht="89" customHeight="1" x14ac:dyDescent="0.35">
      <c r="A77" s="4">
        <v>76</v>
      </c>
      <c r="B77" s="5">
        <v>45245</v>
      </c>
      <c r="C77" s="4" t="s">
        <v>21</v>
      </c>
      <c r="D77" s="4" t="s">
        <v>22</v>
      </c>
      <c r="E77" s="6" t="s">
        <v>23</v>
      </c>
      <c r="F77" s="7">
        <v>10</v>
      </c>
      <c r="G77" s="7">
        <v>22000</v>
      </c>
      <c r="H77" s="7">
        <f>Tvente[[#This Row],[Quantité]]*Tvente[[#This Row],[Prix Vente]]</f>
        <v>220000</v>
      </c>
      <c r="I77" s="7" t="s">
        <v>125</v>
      </c>
      <c r="J77" s="8" t="s">
        <v>147</v>
      </c>
      <c r="K77" s="7" t="s">
        <v>86</v>
      </c>
      <c r="L77" s="7" t="s">
        <v>46</v>
      </c>
      <c r="M77" s="7">
        <v>4893.333333333333</v>
      </c>
      <c r="N77" s="7">
        <f>Tvente[[#This Row],[CMUP]]*Tvente[[#This Row],[Quantité]]</f>
        <v>48933.333333333328</v>
      </c>
      <c r="O77" s="7">
        <f>Tvente[[#This Row],[Chiffre d''affaire]]-Tvente[[#This Row],[Cout Achat]]</f>
        <v>171066.66666666669</v>
      </c>
      <c r="P77" s="9">
        <f>Tvente[[#This Row],[Marge]]/Tvente[[#This Row],[Chiffre d''affaire]]</f>
        <v>0.7775757575757577</v>
      </c>
      <c r="Q77" s="7">
        <f>DAY(Tvente[[#This Row],[Date]])</f>
        <v>15</v>
      </c>
      <c r="R77" s="7">
        <f>MONTH(Tvente[[#This Row],[Date]])</f>
        <v>11</v>
      </c>
      <c r="S77" s="7">
        <f>YEAR(Tvente[[#This Row],[Date]])</f>
        <v>2023</v>
      </c>
      <c r="T7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7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8" spans="1:21" ht="89" customHeight="1" x14ac:dyDescent="0.35">
      <c r="A78" s="4">
        <v>77</v>
      </c>
      <c r="B78" s="5">
        <v>45246</v>
      </c>
      <c r="C78" s="4" t="s">
        <v>35</v>
      </c>
      <c r="D78" s="4" t="s">
        <v>33</v>
      </c>
      <c r="E78" s="6" t="s">
        <v>36</v>
      </c>
      <c r="F78" s="7">
        <v>8</v>
      </c>
      <c r="G78" s="7">
        <v>12000</v>
      </c>
      <c r="H78" s="7">
        <f>Tvente[[#This Row],[Quantité]]*Tvente[[#This Row],[Prix Vente]]</f>
        <v>96000</v>
      </c>
      <c r="I78" s="7" t="s">
        <v>125</v>
      </c>
      <c r="J78" s="8" t="s">
        <v>147</v>
      </c>
      <c r="K78" s="7" t="s">
        <v>86</v>
      </c>
      <c r="L78" s="7" t="s">
        <v>46</v>
      </c>
      <c r="M78" s="7">
        <v>4330</v>
      </c>
      <c r="N78" s="7">
        <f>Tvente[[#This Row],[CMUP]]*Tvente[[#This Row],[Quantité]]</f>
        <v>34640</v>
      </c>
      <c r="O78" s="7">
        <f>Tvente[[#This Row],[Chiffre d''affaire]]-Tvente[[#This Row],[Cout Achat]]</f>
        <v>61360</v>
      </c>
      <c r="P78" s="9">
        <f>Tvente[[#This Row],[Marge]]/Tvente[[#This Row],[Chiffre d''affaire]]</f>
        <v>0.63916666666666666</v>
      </c>
      <c r="Q78" s="7">
        <f>DAY(Tvente[[#This Row],[Date]])</f>
        <v>16</v>
      </c>
      <c r="R78" s="7">
        <f>MONTH(Tvente[[#This Row],[Date]])</f>
        <v>11</v>
      </c>
      <c r="S78" s="7">
        <f>YEAR(Tvente[[#This Row],[Date]])</f>
        <v>2023</v>
      </c>
      <c r="T7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79" spans="1:21" ht="89" customHeight="1" x14ac:dyDescent="0.35">
      <c r="A79" s="4">
        <v>78</v>
      </c>
      <c r="B79" s="5">
        <v>45247</v>
      </c>
      <c r="C79" s="4" t="s">
        <v>39</v>
      </c>
      <c r="D79" s="4" t="s">
        <v>37</v>
      </c>
      <c r="E79" s="6" t="s">
        <v>40</v>
      </c>
      <c r="F79" s="7">
        <v>5</v>
      </c>
      <c r="G79" s="7">
        <v>19500</v>
      </c>
      <c r="H79" s="7">
        <f>Tvente[[#This Row],[Quantité]]*Tvente[[#This Row],[Prix Vente]]</f>
        <v>97500</v>
      </c>
      <c r="I79" s="7" t="s">
        <v>96</v>
      </c>
      <c r="J79" s="8" t="s">
        <v>148</v>
      </c>
      <c r="K79" s="7" t="s">
        <v>86</v>
      </c>
      <c r="L79" s="7" t="s">
        <v>102</v>
      </c>
      <c r="M79" s="7">
        <v>9100</v>
      </c>
      <c r="N79" s="7">
        <f>Tvente[[#This Row],[CMUP]]*Tvente[[#This Row],[Quantité]]</f>
        <v>45500</v>
      </c>
      <c r="O79" s="7">
        <f>Tvente[[#This Row],[Chiffre d''affaire]]-Tvente[[#This Row],[Cout Achat]]</f>
        <v>52000</v>
      </c>
      <c r="P79" s="9">
        <f>Tvente[[#This Row],[Marge]]/Tvente[[#This Row],[Chiffre d''affaire]]</f>
        <v>0.53333333333333333</v>
      </c>
      <c r="Q79" s="7">
        <f>DAY(Tvente[[#This Row],[Date]])</f>
        <v>17</v>
      </c>
      <c r="R79" s="7">
        <f>MONTH(Tvente[[#This Row],[Date]])</f>
        <v>11</v>
      </c>
      <c r="S79" s="7">
        <f>YEAR(Tvente[[#This Row],[Date]])</f>
        <v>2023</v>
      </c>
      <c r="T7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7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0" spans="1:21" ht="89" customHeight="1" x14ac:dyDescent="0.35">
      <c r="A80" s="4">
        <v>79</v>
      </c>
      <c r="B80" s="5">
        <v>45248</v>
      </c>
      <c r="C80" s="4" t="s">
        <v>59</v>
      </c>
      <c r="D80" s="4" t="s">
        <v>41</v>
      </c>
      <c r="E80" s="6" t="s">
        <v>60</v>
      </c>
      <c r="F80" s="7">
        <v>6</v>
      </c>
      <c r="G80" s="7">
        <v>25000</v>
      </c>
      <c r="H80" s="7">
        <f>Tvente[[#This Row],[Quantité]]*Tvente[[#This Row],[Prix Vente]]</f>
        <v>150000</v>
      </c>
      <c r="I80" s="7" t="s">
        <v>149</v>
      </c>
      <c r="J80" s="8" t="s">
        <v>150</v>
      </c>
      <c r="K80" s="7" t="s">
        <v>55</v>
      </c>
      <c r="L80" s="7" t="s">
        <v>27</v>
      </c>
      <c r="M80" s="7">
        <v>6500</v>
      </c>
      <c r="N80" s="7">
        <f>Tvente[[#This Row],[CMUP]]*Tvente[[#This Row],[Quantité]]</f>
        <v>39000</v>
      </c>
      <c r="O80" s="7">
        <f>Tvente[[#This Row],[Chiffre d''affaire]]-Tvente[[#This Row],[Cout Achat]]</f>
        <v>111000</v>
      </c>
      <c r="P80" s="9">
        <f>Tvente[[#This Row],[Marge]]/Tvente[[#This Row],[Chiffre d''affaire]]</f>
        <v>0.74</v>
      </c>
      <c r="Q80" s="7">
        <f>DAY(Tvente[[#This Row],[Date]])</f>
        <v>18</v>
      </c>
      <c r="R80" s="7">
        <f>MONTH(Tvente[[#This Row],[Date]])</f>
        <v>11</v>
      </c>
      <c r="S80" s="7">
        <f>YEAR(Tvente[[#This Row],[Date]])</f>
        <v>2023</v>
      </c>
      <c r="T8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0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1" spans="1:21" ht="89" customHeight="1" x14ac:dyDescent="0.35">
      <c r="A81" s="4">
        <v>80</v>
      </c>
      <c r="B81" s="5">
        <v>45249</v>
      </c>
      <c r="C81" s="4" t="s">
        <v>21</v>
      </c>
      <c r="D81" s="4" t="s">
        <v>22</v>
      </c>
      <c r="E81" s="6" t="s">
        <v>23</v>
      </c>
      <c r="F81" s="7">
        <v>7</v>
      </c>
      <c r="G81" s="7">
        <v>22000</v>
      </c>
      <c r="H81" s="7">
        <f>Tvente[[#This Row],[Quantité]]*Tvente[[#This Row],[Prix Vente]]</f>
        <v>154000</v>
      </c>
      <c r="I81" s="7" t="s">
        <v>121</v>
      </c>
      <c r="J81" s="8" t="s">
        <v>151</v>
      </c>
      <c r="K81" s="7" t="s">
        <v>55</v>
      </c>
      <c r="L81" s="7" t="s">
        <v>27</v>
      </c>
      <c r="M81" s="7">
        <v>4893.333333333333</v>
      </c>
      <c r="N81" s="7">
        <f>Tvente[[#This Row],[CMUP]]*Tvente[[#This Row],[Quantité]]</f>
        <v>34253.333333333328</v>
      </c>
      <c r="O81" s="7">
        <f>Tvente[[#This Row],[Chiffre d''affaire]]-Tvente[[#This Row],[Cout Achat]]</f>
        <v>119746.66666666667</v>
      </c>
      <c r="P81" s="9">
        <f>Tvente[[#This Row],[Marge]]/Tvente[[#This Row],[Chiffre d''affaire]]</f>
        <v>0.77757575757575759</v>
      </c>
      <c r="Q81" s="7">
        <f>DAY(Tvente[[#This Row],[Date]])</f>
        <v>19</v>
      </c>
      <c r="R81" s="7">
        <f>MONTH(Tvente[[#This Row],[Date]])</f>
        <v>11</v>
      </c>
      <c r="S81" s="7">
        <f>YEAR(Tvente[[#This Row],[Date]])</f>
        <v>2023</v>
      </c>
      <c r="T8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2" spans="1:21" ht="89" customHeight="1" x14ac:dyDescent="0.35">
      <c r="A82" s="4">
        <v>81</v>
      </c>
      <c r="B82" s="5">
        <v>45250</v>
      </c>
      <c r="C82" s="4" t="s">
        <v>59</v>
      </c>
      <c r="D82" s="4" t="s">
        <v>41</v>
      </c>
      <c r="E82" s="6" t="s">
        <v>60</v>
      </c>
      <c r="F82" s="7">
        <v>5</v>
      </c>
      <c r="G82" s="7">
        <v>25000</v>
      </c>
      <c r="H82" s="7">
        <f>Tvente[[#This Row],[Quantité]]*Tvente[[#This Row],[Prix Vente]]</f>
        <v>125000</v>
      </c>
      <c r="I82" s="7" t="s">
        <v>152</v>
      </c>
      <c r="J82" s="8" t="s">
        <v>153</v>
      </c>
      <c r="K82" s="7" t="s">
        <v>26</v>
      </c>
      <c r="L82" s="7" t="s">
        <v>46</v>
      </c>
      <c r="M82" s="7">
        <v>6500</v>
      </c>
      <c r="N82" s="7">
        <f>Tvente[[#This Row],[CMUP]]*Tvente[[#This Row],[Quantité]]</f>
        <v>32500</v>
      </c>
      <c r="O82" s="7">
        <f>Tvente[[#This Row],[Chiffre d''affaire]]-Tvente[[#This Row],[Cout Achat]]</f>
        <v>92500</v>
      </c>
      <c r="P82" s="9">
        <f>Tvente[[#This Row],[Marge]]/Tvente[[#This Row],[Chiffre d''affaire]]</f>
        <v>0.74</v>
      </c>
      <c r="Q82" s="7">
        <f>DAY(Tvente[[#This Row],[Date]])</f>
        <v>20</v>
      </c>
      <c r="R82" s="7">
        <f>MONTH(Tvente[[#This Row],[Date]])</f>
        <v>11</v>
      </c>
      <c r="S82" s="7">
        <f>YEAR(Tvente[[#This Row],[Date]])</f>
        <v>2023</v>
      </c>
      <c r="T8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3" spans="1:21" ht="89" customHeight="1" x14ac:dyDescent="0.35">
      <c r="A83" s="4">
        <v>82</v>
      </c>
      <c r="B83" s="5">
        <v>45251</v>
      </c>
      <c r="C83" s="4" t="s">
        <v>29</v>
      </c>
      <c r="D83" s="4" t="s">
        <v>30</v>
      </c>
      <c r="E83" s="6" t="s">
        <v>31</v>
      </c>
      <c r="F83" s="7">
        <v>1</v>
      </c>
      <c r="G83" s="7">
        <v>45000</v>
      </c>
      <c r="H83" s="7">
        <f>Tvente[[#This Row],[Quantité]]*Tvente[[#This Row],[Prix Vente]]</f>
        <v>45000</v>
      </c>
      <c r="I83" s="7" t="s">
        <v>154</v>
      </c>
      <c r="J83" s="8" t="s">
        <v>155</v>
      </c>
      <c r="K83" s="7" t="s">
        <v>74</v>
      </c>
      <c r="L83" s="7" t="s">
        <v>46</v>
      </c>
      <c r="M83" s="7">
        <v>15200</v>
      </c>
      <c r="N83" s="7">
        <f>Tvente[[#This Row],[CMUP]]*Tvente[[#This Row],[Quantité]]</f>
        <v>15200</v>
      </c>
      <c r="O83" s="7">
        <f>Tvente[[#This Row],[Chiffre d''affaire]]-Tvente[[#This Row],[Cout Achat]]</f>
        <v>29800</v>
      </c>
      <c r="P83" s="9">
        <f>Tvente[[#This Row],[Marge]]/Tvente[[#This Row],[Chiffre d''affaire]]</f>
        <v>0.66222222222222227</v>
      </c>
      <c r="Q83" s="7">
        <f>DAY(Tvente[[#This Row],[Date]])</f>
        <v>21</v>
      </c>
      <c r="R83" s="7">
        <f>MONTH(Tvente[[#This Row],[Date]])</f>
        <v>11</v>
      </c>
      <c r="S83" s="7">
        <f>YEAR(Tvente[[#This Row],[Date]])</f>
        <v>2023</v>
      </c>
      <c r="T8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4" spans="1:21" ht="89" customHeight="1" x14ac:dyDescent="0.35">
      <c r="A84" s="4">
        <v>83</v>
      </c>
      <c r="B84" s="5">
        <v>45252</v>
      </c>
      <c r="C84" s="4" t="s">
        <v>29</v>
      </c>
      <c r="D84" s="4" t="s">
        <v>30</v>
      </c>
      <c r="E84" s="6" t="s">
        <v>31</v>
      </c>
      <c r="F84" s="7">
        <v>1</v>
      </c>
      <c r="G84" s="7">
        <v>45000</v>
      </c>
      <c r="H84" s="7">
        <f>Tvente[[#This Row],[Quantité]]*Tvente[[#This Row],[Prix Vente]]</f>
        <v>45000</v>
      </c>
      <c r="I84" s="7" t="s">
        <v>156</v>
      </c>
      <c r="J84" s="8" t="s">
        <v>157</v>
      </c>
      <c r="K84" s="7" t="s">
        <v>49</v>
      </c>
      <c r="L84" s="7" t="s">
        <v>46</v>
      </c>
      <c r="M84" s="7">
        <v>15200</v>
      </c>
      <c r="N84" s="7">
        <f>Tvente[[#This Row],[CMUP]]*Tvente[[#This Row],[Quantité]]</f>
        <v>15200</v>
      </c>
      <c r="O84" s="7">
        <f>Tvente[[#This Row],[Chiffre d''affaire]]-Tvente[[#This Row],[Cout Achat]]</f>
        <v>29800</v>
      </c>
      <c r="P84" s="9">
        <f>Tvente[[#This Row],[Marge]]/Tvente[[#This Row],[Chiffre d''affaire]]</f>
        <v>0.66222222222222227</v>
      </c>
      <c r="Q84" s="7">
        <f>DAY(Tvente[[#This Row],[Date]])</f>
        <v>22</v>
      </c>
      <c r="R84" s="7">
        <f>MONTH(Tvente[[#This Row],[Date]])</f>
        <v>11</v>
      </c>
      <c r="S84" s="7">
        <f>YEAR(Tvente[[#This Row],[Date]])</f>
        <v>2023</v>
      </c>
      <c r="T8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5" spans="1:21" ht="89" customHeight="1" x14ac:dyDescent="0.35">
      <c r="A85" s="4">
        <v>84</v>
      </c>
      <c r="B85" s="5">
        <v>45253</v>
      </c>
      <c r="C85" s="4" t="s">
        <v>59</v>
      </c>
      <c r="D85" s="4" t="s">
        <v>41</v>
      </c>
      <c r="E85" s="6" t="s">
        <v>60</v>
      </c>
      <c r="F85" s="7">
        <v>1</v>
      </c>
      <c r="G85" s="7">
        <v>25000</v>
      </c>
      <c r="H85" s="7">
        <f>Tvente[[#This Row],[Quantité]]*Tvente[[#This Row],[Prix Vente]]</f>
        <v>25000</v>
      </c>
      <c r="I85" s="7" t="s">
        <v>158</v>
      </c>
      <c r="J85" s="8" t="s">
        <v>159</v>
      </c>
      <c r="K85" s="7" t="s">
        <v>67</v>
      </c>
      <c r="L85" s="7" t="s">
        <v>46</v>
      </c>
      <c r="M85" s="7">
        <v>6500</v>
      </c>
      <c r="N85" s="7">
        <f>Tvente[[#This Row],[CMUP]]*Tvente[[#This Row],[Quantité]]</f>
        <v>6500</v>
      </c>
      <c r="O85" s="7">
        <f>Tvente[[#This Row],[Chiffre d''affaire]]-Tvente[[#This Row],[Cout Achat]]</f>
        <v>18500</v>
      </c>
      <c r="P85" s="9">
        <f>Tvente[[#This Row],[Marge]]/Tvente[[#This Row],[Chiffre d''affaire]]</f>
        <v>0.74</v>
      </c>
      <c r="Q85" s="7">
        <f>DAY(Tvente[[#This Row],[Date]])</f>
        <v>23</v>
      </c>
      <c r="R85" s="7">
        <f>MONTH(Tvente[[#This Row],[Date]])</f>
        <v>11</v>
      </c>
      <c r="S85" s="7">
        <f>YEAR(Tvente[[#This Row],[Date]])</f>
        <v>2023</v>
      </c>
      <c r="T8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6" spans="1:21" ht="89" customHeight="1" x14ac:dyDescent="0.35">
      <c r="A86" s="4">
        <v>85</v>
      </c>
      <c r="B86" s="5">
        <v>45254</v>
      </c>
      <c r="C86" s="4" t="s">
        <v>21</v>
      </c>
      <c r="D86" s="4" t="s">
        <v>22</v>
      </c>
      <c r="E86" s="6" t="s">
        <v>23</v>
      </c>
      <c r="F86" s="7">
        <v>4</v>
      </c>
      <c r="G86" s="7">
        <v>22000</v>
      </c>
      <c r="H86" s="7">
        <f>Tvente[[#This Row],[Quantité]]*Tvente[[#This Row],[Prix Vente]]</f>
        <v>88000</v>
      </c>
      <c r="I86" s="7" t="s">
        <v>160</v>
      </c>
      <c r="J86" s="8" t="s">
        <v>161</v>
      </c>
      <c r="K86" s="7" t="s">
        <v>26</v>
      </c>
      <c r="L86" s="7" t="s">
        <v>46</v>
      </c>
      <c r="M86" s="7">
        <v>4893.333333333333</v>
      </c>
      <c r="N86" s="7">
        <f>Tvente[[#This Row],[CMUP]]*Tvente[[#This Row],[Quantité]]</f>
        <v>19573.333333333332</v>
      </c>
      <c r="O86" s="7">
        <f>Tvente[[#This Row],[Chiffre d''affaire]]-Tvente[[#This Row],[Cout Achat]]</f>
        <v>68426.666666666672</v>
      </c>
      <c r="P86" s="9">
        <f>Tvente[[#This Row],[Marge]]/Tvente[[#This Row],[Chiffre d''affaire]]</f>
        <v>0.77757575757575759</v>
      </c>
      <c r="Q86" s="7">
        <f>DAY(Tvente[[#This Row],[Date]])</f>
        <v>24</v>
      </c>
      <c r="R86" s="7">
        <f>MONTH(Tvente[[#This Row],[Date]])</f>
        <v>11</v>
      </c>
      <c r="S86" s="7">
        <f>YEAR(Tvente[[#This Row],[Date]])</f>
        <v>2023</v>
      </c>
      <c r="T8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7" spans="1:21" ht="89" customHeight="1" x14ac:dyDescent="0.35">
      <c r="A87" s="4">
        <v>86</v>
      </c>
      <c r="B87" s="5">
        <v>45255</v>
      </c>
      <c r="C87" s="4" t="s">
        <v>35</v>
      </c>
      <c r="D87" s="4" t="s">
        <v>33</v>
      </c>
      <c r="E87" s="6" t="s">
        <v>36</v>
      </c>
      <c r="F87" s="7">
        <v>6</v>
      </c>
      <c r="G87" s="7">
        <v>12000</v>
      </c>
      <c r="H87" s="7">
        <f>Tvente[[#This Row],[Quantité]]*Tvente[[#This Row],[Prix Vente]]</f>
        <v>72000</v>
      </c>
      <c r="I87" s="7" t="s">
        <v>162</v>
      </c>
      <c r="J87" s="8" t="s">
        <v>163</v>
      </c>
      <c r="K87" s="7" t="s">
        <v>58</v>
      </c>
      <c r="L87" s="7" t="s">
        <v>27</v>
      </c>
      <c r="M87" s="7">
        <v>4330</v>
      </c>
      <c r="N87" s="7">
        <f>Tvente[[#This Row],[CMUP]]*Tvente[[#This Row],[Quantité]]</f>
        <v>25980</v>
      </c>
      <c r="O87" s="7">
        <f>Tvente[[#This Row],[Chiffre d''affaire]]-Tvente[[#This Row],[Cout Achat]]</f>
        <v>46020</v>
      </c>
      <c r="P87" s="9">
        <f>Tvente[[#This Row],[Marge]]/Tvente[[#This Row],[Chiffre d''affaire]]</f>
        <v>0.63916666666666666</v>
      </c>
      <c r="Q87" s="7">
        <f>DAY(Tvente[[#This Row],[Date]])</f>
        <v>25</v>
      </c>
      <c r="R87" s="7">
        <f>MONTH(Tvente[[#This Row],[Date]])</f>
        <v>11</v>
      </c>
      <c r="S87" s="7">
        <f>YEAR(Tvente[[#This Row],[Date]])</f>
        <v>2023</v>
      </c>
      <c r="T8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8" spans="1:21" ht="89" customHeight="1" x14ac:dyDescent="0.35">
      <c r="A88" s="4">
        <v>87</v>
      </c>
      <c r="B88" s="5">
        <v>45256</v>
      </c>
      <c r="C88" s="4" t="s">
        <v>39</v>
      </c>
      <c r="D88" s="4" t="s">
        <v>37</v>
      </c>
      <c r="E88" s="6" t="s">
        <v>40</v>
      </c>
      <c r="F88" s="7">
        <v>6</v>
      </c>
      <c r="G88" s="7">
        <v>19500</v>
      </c>
      <c r="H88" s="7">
        <f>Tvente[[#This Row],[Quantité]]*Tvente[[#This Row],[Prix Vente]]</f>
        <v>117000</v>
      </c>
      <c r="I88" s="7" t="s">
        <v>164</v>
      </c>
      <c r="J88" s="8" t="s">
        <v>165</v>
      </c>
      <c r="K88" s="7" t="s">
        <v>86</v>
      </c>
      <c r="L88" s="7" t="s">
        <v>46</v>
      </c>
      <c r="M88" s="7">
        <v>9100</v>
      </c>
      <c r="N88" s="7">
        <f>Tvente[[#This Row],[CMUP]]*Tvente[[#This Row],[Quantité]]</f>
        <v>54600</v>
      </c>
      <c r="O88" s="7">
        <f>Tvente[[#This Row],[Chiffre d''affaire]]-Tvente[[#This Row],[Cout Achat]]</f>
        <v>62400</v>
      </c>
      <c r="P88" s="9">
        <f>Tvente[[#This Row],[Marge]]/Tvente[[#This Row],[Chiffre d''affaire]]</f>
        <v>0.53333333333333333</v>
      </c>
      <c r="Q88" s="7">
        <f>DAY(Tvente[[#This Row],[Date]])</f>
        <v>26</v>
      </c>
      <c r="R88" s="7">
        <f>MONTH(Tvente[[#This Row],[Date]])</f>
        <v>11</v>
      </c>
      <c r="S88" s="7">
        <f>YEAR(Tvente[[#This Row],[Date]])</f>
        <v>2023</v>
      </c>
      <c r="T8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8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89" spans="1:21" ht="89" customHeight="1" x14ac:dyDescent="0.35">
      <c r="A89" s="4">
        <v>88</v>
      </c>
      <c r="B89" s="5">
        <v>45257</v>
      </c>
      <c r="C89" s="4" t="s">
        <v>39</v>
      </c>
      <c r="D89" s="4" t="s">
        <v>37</v>
      </c>
      <c r="E89" s="6" t="s">
        <v>40</v>
      </c>
      <c r="F89" s="7">
        <v>7</v>
      </c>
      <c r="G89" s="7">
        <v>19500</v>
      </c>
      <c r="H89" s="7">
        <f>Tvente[[#This Row],[Quantité]]*Tvente[[#This Row],[Prix Vente]]</f>
        <v>136500</v>
      </c>
      <c r="I89" s="7" t="s">
        <v>145</v>
      </c>
      <c r="J89" s="8" t="s">
        <v>166</v>
      </c>
      <c r="K89" s="7" t="s">
        <v>45</v>
      </c>
      <c r="L89" s="7" t="s">
        <v>46</v>
      </c>
      <c r="M89" s="7">
        <v>9100</v>
      </c>
      <c r="N89" s="7">
        <f>Tvente[[#This Row],[CMUP]]*Tvente[[#This Row],[Quantité]]</f>
        <v>63700</v>
      </c>
      <c r="O89" s="7">
        <f>Tvente[[#This Row],[Chiffre d''affaire]]-Tvente[[#This Row],[Cout Achat]]</f>
        <v>72800</v>
      </c>
      <c r="P89" s="9">
        <f>Tvente[[#This Row],[Marge]]/Tvente[[#This Row],[Chiffre d''affaire]]</f>
        <v>0.53333333333333333</v>
      </c>
      <c r="Q89" s="7">
        <f>DAY(Tvente[[#This Row],[Date]])</f>
        <v>27</v>
      </c>
      <c r="R89" s="7">
        <f>MONTH(Tvente[[#This Row],[Date]])</f>
        <v>11</v>
      </c>
      <c r="S89" s="7">
        <f>YEAR(Tvente[[#This Row],[Date]])</f>
        <v>2023</v>
      </c>
      <c r="T8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8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0" spans="1:21" ht="89" customHeight="1" x14ac:dyDescent="0.35">
      <c r="A90" s="4">
        <v>89</v>
      </c>
      <c r="B90" s="5">
        <v>45258</v>
      </c>
      <c r="C90" s="4" t="s">
        <v>39</v>
      </c>
      <c r="D90" s="4" t="s">
        <v>37</v>
      </c>
      <c r="E90" s="6" t="s">
        <v>40</v>
      </c>
      <c r="F90" s="7">
        <v>4</v>
      </c>
      <c r="G90" s="7">
        <v>19500</v>
      </c>
      <c r="H90" s="7">
        <f>Tvente[[#This Row],[Quantité]]*Tvente[[#This Row],[Prix Vente]]</f>
        <v>78000</v>
      </c>
      <c r="I90" s="7" t="s">
        <v>167</v>
      </c>
      <c r="J90" s="8" t="s">
        <v>168</v>
      </c>
      <c r="K90" s="7" t="s">
        <v>74</v>
      </c>
      <c r="L90" s="7" t="s">
        <v>46</v>
      </c>
      <c r="M90" s="7">
        <v>9100</v>
      </c>
      <c r="N90" s="7">
        <f>Tvente[[#This Row],[CMUP]]*Tvente[[#This Row],[Quantité]]</f>
        <v>36400</v>
      </c>
      <c r="O90" s="7">
        <f>Tvente[[#This Row],[Chiffre d''affaire]]-Tvente[[#This Row],[Cout Achat]]</f>
        <v>41600</v>
      </c>
      <c r="P90" s="9">
        <f>Tvente[[#This Row],[Marge]]/Tvente[[#This Row],[Chiffre d''affaire]]</f>
        <v>0.53333333333333333</v>
      </c>
      <c r="Q90" s="7">
        <f>DAY(Tvente[[#This Row],[Date]])</f>
        <v>28</v>
      </c>
      <c r="R90" s="7">
        <f>MONTH(Tvente[[#This Row],[Date]])</f>
        <v>11</v>
      </c>
      <c r="S90" s="7">
        <f>YEAR(Tvente[[#This Row],[Date]])</f>
        <v>2023</v>
      </c>
      <c r="T9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9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1" spans="1:21" ht="89" customHeight="1" x14ac:dyDescent="0.35">
      <c r="A91" s="4">
        <v>90</v>
      </c>
      <c r="B91" s="5">
        <v>45259</v>
      </c>
      <c r="C91" s="4" t="s">
        <v>29</v>
      </c>
      <c r="D91" s="4" t="s">
        <v>30</v>
      </c>
      <c r="E91" s="6" t="s">
        <v>31</v>
      </c>
      <c r="F91" s="7">
        <v>1</v>
      </c>
      <c r="G91" s="7">
        <v>45000</v>
      </c>
      <c r="H91" s="7">
        <f>Tvente[[#This Row],[Quantité]]*Tvente[[#This Row],[Prix Vente]]</f>
        <v>45000</v>
      </c>
      <c r="I91" s="7" t="s">
        <v>140</v>
      </c>
      <c r="J91" s="8" t="s">
        <v>169</v>
      </c>
      <c r="K91" s="7" t="s">
        <v>58</v>
      </c>
      <c r="L91" s="7" t="s">
        <v>27</v>
      </c>
      <c r="M91" s="7">
        <v>15200</v>
      </c>
      <c r="N91" s="7">
        <f>Tvente[[#This Row],[CMUP]]*Tvente[[#This Row],[Quantité]]</f>
        <v>15200</v>
      </c>
      <c r="O91" s="7">
        <f>Tvente[[#This Row],[Chiffre d''affaire]]-Tvente[[#This Row],[Cout Achat]]</f>
        <v>29800</v>
      </c>
      <c r="P91" s="9">
        <f>Tvente[[#This Row],[Marge]]/Tvente[[#This Row],[Chiffre d''affaire]]</f>
        <v>0.66222222222222227</v>
      </c>
      <c r="Q91" s="7">
        <f>DAY(Tvente[[#This Row],[Date]])</f>
        <v>29</v>
      </c>
      <c r="R91" s="7">
        <f>MONTH(Tvente[[#This Row],[Date]])</f>
        <v>11</v>
      </c>
      <c r="S91" s="7">
        <f>YEAR(Tvente[[#This Row],[Date]])</f>
        <v>2023</v>
      </c>
      <c r="T9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9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2" spans="1:21" ht="89" customHeight="1" x14ac:dyDescent="0.35">
      <c r="A92" s="4">
        <v>91</v>
      </c>
      <c r="B92" s="5">
        <v>45260</v>
      </c>
      <c r="C92" s="4" t="s">
        <v>39</v>
      </c>
      <c r="D92" s="4" t="s">
        <v>37</v>
      </c>
      <c r="E92" s="6" t="s">
        <v>40</v>
      </c>
      <c r="F92" s="7">
        <v>4</v>
      </c>
      <c r="G92" s="7">
        <v>19500</v>
      </c>
      <c r="H92" s="7">
        <f>Tvente[[#This Row],[Quantité]]*Tvente[[#This Row],[Prix Vente]]</f>
        <v>78000</v>
      </c>
      <c r="I92" s="7" t="s">
        <v>152</v>
      </c>
      <c r="J92" s="8" t="s">
        <v>170</v>
      </c>
      <c r="K92" s="7" t="s">
        <v>49</v>
      </c>
      <c r="L92" s="7" t="s">
        <v>46</v>
      </c>
      <c r="M92" s="7">
        <v>9100</v>
      </c>
      <c r="N92" s="7">
        <f>Tvente[[#This Row],[CMUP]]*Tvente[[#This Row],[Quantité]]</f>
        <v>36400</v>
      </c>
      <c r="O92" s="7">
        <f>Tvente[[#This Row],[Chiffre d''affaire]]-Tvente[[#This Row],[Cout Achat]]</f>
        <v>41600</v>
      </c>
      <c r="P92" s="9">
        <f>Tvente[[#This Row],[Marge]]/Tvente[[#This Row],[Chiffre d''affaire]]</f>
        <v>0.53333333333333333</v>
      </c>
      <c r="Q92" s="7">
        <f>DAY(Tvente[[#This Row],[Date]])</f>
        <v>30</v>
      </c>
      <c r="R92" s="7">
        <f>MONTH(Tvente[[#This Row],[Date]])</f>
        <v>11</v>
      </c>
      <c r="S92" s="7">
        <f>YEAR(Tvente[[#This Row],[Date]])</f>
        <v>2023</v>
      </c>
      <c r="T9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Nov</v>
      </c>
      <c r="U9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3" spans="1:21" ht="89" customHeight="1" x14ac:dyDescent="0.35">
      <c r="A93" s="4">
        <v>92</v>
      </c>
      <c r="B93" s="5">
        <v>45261</v>
      </c>
      <c r="C93" s="4" t="s">
        <v>59</v>
      </c>
      <c r="D93" s="4" t="s">
        <v>41</v>
      </c>
      <c r="E93" s="6" t="s">
        <v>60</v>
      </c>
      <c r="F93" s="7">
        <v>3</v>
      </c>
      <c r="G93" s="7">
        <v>25000</v>
      </c>
      <c r="H93" s="7">
        <f>Tvente[[#This Row],[Quantité]]*Tvente[[#This Row],[Prix Vente]]</f>
        <v>75000</v>
      </c>
      <c r="I93" s="7" t="s">
        <v>171</v>
      </c>
      <c r="J93" s="8" t="s">
        <v>172</v>
      </c>
      <c r="K93" s="7" t="s">
        <v>52</v>
      </c>
      <c r="L93" s="7" t="s">
        <v>46</v>
      </c>
      <c r="M93" s="7">
        <v>6500</v>
      </c>
      <c r="N93" s="7">
        <f>Tvente[[#This Row],[CMUP]]*Tvente[[#This Row],[Quantité]]</f>
        <v>19500</v>
      </c>
      <c r="O93" s="7">
        <f>Tvente[[#This Row],[Chiffre d''affaire]]-Tvente[[#This Row],[Cout Achat]]</f>
        <v>55500</v>
      </c>
      <c r="P93" s="9">
        <f>Tvente[[#This Row],[Marge]]/Tvente[[#This Row],[Chiffre d''affaire]]</f>
        <v>0.74</v>
      </c>
      <c r="Q93" s="7">
        <f>DAY(Tvente[[#This Row],[Date]])</f>
        <v>1</v>
      </c>
      <c r="R93" s="7">
        <f>MONTH(Tvente[[#This Row],[Date]])</f>
        <v>12</v>
      </c>
      <c r="S93" s="7">
        <f>YEAR(Tvente[[#This Row],[Date]])</f>
        <v>2023</v>
      </c>
      <c r="T9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9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4" spans="1:21" ht="89" customHeight="1" x14ac:dyDescent="0.35">
      <c r="A94" s="4">
        <v>93</v>
      </c>
      <c r="B94" s="5">
        <v>45262</v>
      </c>
      <c r="C94" s="4" t="s">
        <v>21</v>
      </c>
      <c r="D94" s="4" t="s">
        <v>22</v>
      </c>
      <c r="E94" s="6" t="s">
        <v>23</v>
      </c>
      <c r="F94" s="7">
        <v>8</v>
      </c>
      <c r="G94" s="7">
        <v>22000</v>
      </c>
      <c r="H94" s="7">
        <f>Tvente[[#This Row],[Quantité]]*Tvente[[#This Row],[Prix Vente]]</f>
        <v>176000</v>
      </c>
      <c r="I94" s="7" t="s">
        <v>82</v>
      </c>
      <c r="J94" s="8" t="s">
        <v>173</v>
      </c>
      <c r="K94" s="7" t="s">
        <v>45</v>
      </c>
      <c r="L94" s="7" t="s">
        <v>46</v>
      </c>
      <c r="M94" s="7">
        <v>4893.333333333333</v>
      </c>
      <c r="N94" s="7">
        <f>Tvente[[#This Row],[CMUP]]*Tvente[[#This Row],[Quantité]]</f>
        <v>39146.666666666664</v>
      </c>
      <c r="O94" s="7">
        <f>Tvente[[#This Row],[Chiffre d''affaire]]-Tvente[[#This Row],[Cout Achat]]</f>
        <v>136853.33333333334</v>
      </c>
      <c r="P94" s="9">
        <f>Tvente[[#This Row],[Marge]]/Tvente[[#This Row],[Chiffre d''affaire]]</f>
        <v>0.77757575757575759</v>
      </c>
      <c r="Q94" s="7">
        <f>DAY(Tvente[[#This Row],[Date]])</f>
        <v>2</v>
      </c>
      <c r="R94" s="7">
        <f>MONTH(Tvente[[#This Row],[Date]])</f>
        <v>12</v>
      </c>
      <c r="S94" s="7">
        <f>YEAR(Tvente[[#This Row],[Date]])</f>
        <v>2023</v>
      </c>
      <c r="T9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9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5" spans="1:21" ht="89" customHeight="1" x14ac:dyDescent="0.35">
      <c r="A95" s="4">
        <v>94</v>
      </c>
      <c r="B95" s="5">
        <v>45263</v>
      </c>
      <c r="C95" s="4" t="s">
        <v>35</v>
      </c>
      <c r="D95" s="4" t="s">
        <v>33</v>
      </c>
      <c r="E95" s="6" t="s">
        <v>36</v>
      </c>
      <c r="F95" s="7">
        <v>6</v>
      </c>
      <c r="G95" s="7">
        <v>12000</v>
      </c>
      <c r="H95" s="7">
        <f>Tvente[[#This Row],[Quantité]]*Tvente[[#This Row],[Prix Vente]]</f>
        <v>72000</v>
      </c>
      <c r="I95" s="7" t="s">
        <v>174</v>
      </c>
      <c r="J95" s="8" t="s">
        <v>175</v>
      </c>
      <c r="K95" s="7" t="s">
        <v>86</v>
      </c>
      <c r="L95" s="7" t="s">
        <v>27</v>
      </c>
      <c r="M95" s="7">
        <v>4330</v>
      </c>
      <c r="N95" s="7">
        <f>Tvente[[#This Row],[CMUP]]*Tvente[[#This Row],[Quantité]]</f>
        <v>25980</v>
      </c>
      <c r="O95" s="7">
        <f>Tvente[[#This Row],[Chiffre d''affaire]]-Tvente[[#This Row],[Cout Achat]]</f>
        <v>46020</v>
      </c>
      <c r="P95" s="9">
        <f>Tvente[[#This Row],[Marge]]/Tvente[[#This Row],[Chiffre d''affaire]]</f>
        <v>0.63916666666666666</v>
      </c>
      <c r="Q95" s="7">
        <f>DAY(Tvente[[#This Row],[Date]])</f>
        <v>3</v>
      </c>
      <c r="R95" s="7">
        <f>MONTH(Tvente[[#This Row],[Date]])</f>
        <v>12</v>
      </c>
      <c r="S95" s="7">
        <f>YEAR(Tvente[[#This Row],[Date]])</f>
        <v>2023</v>
      </c>
      <c r="T9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95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6" spans="1:21" ht="89" customHeight="1" x14ac:dyDescent="0.35">
      <c r="A96" s="4">
        <v>95</v>
      </c>
      <c r="B96" s="5">
        <v>45264</v>
      </c>
      <c r="C96" s="4" t="s">
        <v>35</v>
      </c>
      <c r="D96" s="4" t="s">
        <v>33</v>
      </c>
      <c r="E96" s="6" t="s">
        <v>36</v>
      </c>
      <c r="F96" s="7">
        <v>7</v>
      </c>
      <c r="G96" s="7">
        <v>12000</v>
      </c>
      <c r="H96" s="7">
        <f>Tvente[[#This Row],[Quantité]]*Tvente[[#This Row],[Prix Vente]]</f>
        <v>84000</v>
      </c>
      <c r="I96" s="7" t="s">
        <v>123</v>
      </c>
      <c r="J96" s="8" t="s">
        <v>176</v>
      </c>
      <c r="K96" s="7" t="s">
        <v>55</v>
      </c>
      <c r="L96" s="7" t="s">
        <v>27</v>
      </c>
      <c r="M96" s="7">
        <v>4330</v>
      </c>
      <c r="N96" s="7">
        <f>Tvente[[#This Row],[CMUP]]*Tvente[[#This Row],[Quantité]]</f>
        <v>30310</v>
      </c>
      <c r="O96" s="7">
        <f>Tvente[[#This Row],[Chiffre d''affaire]]-Tvente[[#This Row],[Cout Achat]]</f>
        <v>53690</v>
      </c>
      <c r="P96" s="9">
        <f>Tvente[[#This Row],[Marge]]/Tvente[[#This Row],[Chiffre d''affaire]]</f>
        <v>0.63916666666666666</v>
      </c>
      <c r="Q96" s="7">
        <f>DAY(Tvente[[#This Row],[Date]])</f>
        <v>4</v>
      </c>
      <c r="R96" s="7">
        <f>MONTH(Tvente[[#This Row],[Date]])</f>
        <v>12</v>
      </c>
      <c r="S96" s="7">
        <f>YEAR(Tvente[[#This Row],[Date]])</f>
        <v>2023</v>
      </c>
      <c r="T9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9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7" spans="1:21" ht="89" customHeight="1" x14ac:dyDescent="0.35">
      <c r="A97" s="4">
        <v>96</v>
      </c>
      <c r="B97" s="5">
        <v>45265</v>
      </c>
      <c r="C97" s="4" t="s">
        <v>59</v>
      </c>
      <c r="D97" s="4" t="s">
        <v>41</v>
      </c>
      <c r="E97" s="6" t="s">
        <v>60</v>
      </c>
      <c r="F97" s="7">
        <v>4</v>
      </c>
      <c r="G97" s="7">
        <v>25000</v>
      </c>
      <c r="H97" s="7">
        <f>Tvente[[#This Row],[Quantité]]*Tvente[[#This Row],[Prix Vente]]</f>
        <v>100000</v>
      </c>
      <c r="I97" s="7" t="s">
        <v>177</v>
      </c>
      <c r="J97" s="8" t="s">
        <v>178</v>
      </c>
      <c r="K97" s="7" t="s">
        <v>112</v>
      </c>
      <c r="L97" s="7" t="s">
        <v>46</v>
      </c>
      <c r="M97" s="7">
        <v>6500</v>
      </c>
      <c r="N97" s="7">
        <f>Tvente[[#This Row],[CMUP]]*Tvente[[#This Row],[Quantité]]</f>
        <v>26000</v>
      </c>
      <c r="O97" s="7">
        <f>Tvente[[#This Row],[Chiffre d''affaire]]-Tvente[[#This Row],[Cout Achat]]</f>
        <v>74000</v>
      </c>
      <c r="P97" s="9">
        <f>Tvente[[#This Row],[Marge]]/Tvente[[#This Row],[Chiffre d''affaire]]</f>
        <v>0.74</v>
      </c>
      <c r="Q97" s="7">
        <f>DAY(Tvente[[#This Row],[Date]])</f>
        <v>5</v>
      </c>
      <c r="R97" s="7">
        <f>MONTH(Tvente[[#This Row],[Date]])</f>
        <v>12</v>
      </c>
      <c r="S97" s="7">
        <f>YEAR(Tvente[[#This Row],[Date]])</f>
        <v>2023</v>
      </c>
      <c r="T9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97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8" spans="1:21" ht="89" customHeight="1" x14ac:dyDescent="0.35">
      <c r="A98" s="4">
        <v>97</v>
      </c>
      <c r="B98" s="5">
        <v>45266</v>
      </c>
      <c r="C98" s="4" t="s">
        <v>21</v>
      </c>
      <c r="D98" s="4" t="s">
        <v>22</v>
      </c>
      <c r="E98" s="6" t="s">
        <v>23</v>
      </c>
      <c r="F98" s="7">
        <v>10</v>
      </c>
      <c r="G98" s="7">
        <v>22000</v>
      </c>
      <c r="H98" s="7">
        <f>Tvente[[#This Row],[Quantité]]*Tvente[[#This Row],[Prix Vente]]</f>
        <v>220000</v>
      </c>
      <c r="I98" s="7" t="s">
        <v>24</v>
      </c>
      <c r="J98" s="8" t="s">
        <v>179</v>
      </c>
      <c r="K98" s="7" t="s">
        <v>67</v>
      </c>
      <c r="L98" s="7" t="s">
        <v>27</v>
      </c>
      <c r="M98" s="7">
        <v>4893.333333333333</v>
      </c>
      <c r="N98" s="7">
        <f>Tvente[[#This Row],[CMUP]]*Tvente[[#This Row],[Quantité]]</f>
        <v>48933.333333333328</v>
      </c>
      <c r="O98" s="7">
        <f>Tvente[[#This Row],[Chiffre d''affaire]]-Tvente[[#This Row],[Cout Achat]]</f>
        <v>171066.66666666669</v>
      </c>
      <c r="P98" s="9">
        <f>Tvente[[#This Row],[Marge]]/Tvente[[#This Row],[Chiffre d''affaire]]</f>
        <v>0.7775757575757577</v>
      </c>
      <c r="Q98" s="7">
        <f>DAY(Tvente[[#This Row],[Date]])</f>
        <v>6</v>
      </c>
      <c r="R98" s="7">
        <f>MONTH(Tvente[[#This Row],[Date]])</f>
        <v>12</v>
      </c>
      <c r="S98" s="7">
        <f>YEAR(Tvente[[#This Row],[Date]])</f>
        <v>2023</v>
      </c>
      <c r="T9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9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99" spans="1:21" ht="89" customHeight="1" x14ac:dyDescent="0.35">
      <c r="A99" s="4">
        <v>98</v>
      </c>
      <c r="B99" s="5">
        <v>45267</v>
      </c>
      <c r="C99" s="4" t="s">
        <v>59</v>
      </c>
      <c r="D99" s="4" t="s">
        <v>41</v>
      </c>
      <c r="E99" s="6" t="s">
        <v>60</v>
      </c>
      <c r="F99" s="7">
        <v>5</v>
      </c>
      <c r="G99" s="7">
        <v>25000</v>
      </c>
      <c r="H99" s="7">
        <f>Tvente[[#This Row],[Quantité]]*Tvente[[#This Row],[Prix Vente]]</f>
        <v>125000</v>
      </c>
      <c r="I99" s="7" t="s">
        <v>87</v>
      </c>
      <c r="J99" s="8" t="s">
        <v>180</v>
      </c>
      <c r="K99" s="7" t="s">
        <v>49</v>
      </c>
      <c r="L99" s="7" t="s">
        <v>46</v>
      </c>
      <c r="M99" s="7">
        <v>6500</v>
      </c>
      <c r="N99" s="7">
        <f>Tvente[[#This Row],[CMUP]]*Tvente[[#This Row],[Quantité]]</f>
        <v>32500</v>
      </c>
      <c r="O99" s="7">
        <f>Tvente[[#This Row],[Chiffre d''affaire]]-Tvente[[#This Row],[Cout Achat]]</f>
        <v>92500</v>
      </c>
      <c r="P99" s="9">
        <f>Tvente[[#This Row],[Marge]]/Tvente[[#This Row],[Chiffre d''affaire]]</f>
        <v>0.74</v>
      </c>
      <c r="Q99" s="7">
        <f>DAY(Tvente[[#This Row],[Date]])</f>
        <v>7</v>
      </c>
      <c r="R99" s="7">
        <f>MONTH(Tvente[[#This Row],[Date]])</f>
        <v>12</v>
      </c>
      <c r="S99" s="7">
        <f>YEAR(Tvente[[#This Row],[Date]])</f>
        <v>2023</v>
      </c>
      <c r="T9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9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0" spans="1:21" ht="89" customHeight="1" x14ac:dyDescent="0.35">
      <c r="A100" s="4">
        <v>99</v>
      </c>
      <c r="B100" s="5">
        <v>45268</v>
      </c>
      <c r="C100" s="4" t="s">
        <v>29</v>
      </c>
      <c r="D100" s="4" t="s">
        <v>30</v>
      </c>
      <c r="E100" s="6" t="s">
        <v>31</v>
      </c>
      <c r="F100" s="7">
        <v>1</v>
      </c>
      <c r="G100" s="7">
        <v>45000</v>
      </c>
      <c r="H100" s="7">
        <f>Tvente[[#This Row],[Quantité]]*Tvente[[#This Row],[Prix Vente]]</f>
        <v>45000</v>
      </c>
      <c r="I100" s="7" t="s">
        <v>181</v>
      </c>
      <c r="J100" s="8" t="s">
        <v>182</v>
      </c>
      <c r="K100" s="7" t="s">
        <v>26</v>
      </c>
      <c r="L100" s="7" t="s">
        <v>46</v>
      </c>
      <c r="M100" s="7">
        <v>15200</v>
      </c>
      <c r="N100" s="7">
        <f>Tvente[[#This Row],[CMUP]]*Tvente[[#This Row],[Quantité]]</f>
        <v>15200</v>
      </c>
      <c r="O100" s="7">
        <f>Tvente[[#This Row],[Chiffre d''affaire]]-Tvente[[#This Row],[Cout Achat]]</f>
        <v>29800</v>
      </c>
      <c r="P100" s="9">
        <f>Tvente[[#This Row],[Marge]]/Tvente[[#This Row],[Chiffre d''affaire]]</f>
        <v>0.66222222222222227</v>
      </c>
      <c r="Q100" s="7">
        <f>DAY(Tvente[[#This Row],[Date]])</f>
        <v>8</v>
      </c>
      <c r="R100" s="7">
        <f>MONTH(Tvente[[#This Row],[Date]])</f>
        <v>12</v>
      </c>
      <c r="S100" s="7">
        <f>YEAR(Tvente[[#This Row],[Date]])</f>
        <v>2023</v>
      </c>
      <c r="T10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1" spans="1:21" ht="89" customHeight="1" x14ac:dyDescent="0.35">
      <c r="A101" s="4">
        <v>100</v>
      </c>
      <c r="B101" s="5">
        <v>45269</v>
      </c>
      <c r="C101" s="4" t="s">
        <v>21</v>
      </c>
      <c r="D101" s="4" t="s">
        <v>22</v>
      </c>
      <c r="E101" s="6" t="s">
        <v>23</v>
      </c>
      <c r="F101" s="7">
        <v>8</v>
      </c>
      <c r="G101" s="7">
        <v>22000</v>
      </c>
      <c r="H101" s="7">
        <f>Tvente[[#This Row],[Quantité]]*Tvente[[#This Row],[Prix Vente]]</f>
        <v>176000</v>
      </c>
      <c r="I101" s="7" t="s">
        <v>183</v>
      </c>
      <c r="J101" s="8" t="s">
        <v>184</v>
      </c>
      <c r="K101" s="7" t="s">
        <v>112</v>
      </c>
      <c r="L101" s="7" t="s">
        <v>27</v>
      </c>
      <c r="M101" s="7">
        <v>4893.333333333333</v>
      </c>
      <c r="N101" s="7">
        <f>Tvente[[#This Row],[CMUP]]*Tvente[[#This Row],[Quantité]]</f>
        <v>39146.666666666664</v>
      </c>
      <c r="O101" s="7">
        <f>Tvente[[#This Row],[Chiffre d''affaire]]-Tvente[[#This Row],[Cout Achat]]</f>
        <v>136853.33333333334</v>
      </c>
      <c r="P101" s="9">
        <f>Tvente[[#This Row],[Marge]]/Tvente[[#This Row],[Chiffre d''affaire]]</f>
        <v>0.77757575757575759</v>
      </c>
      <c r="Q101" s="7">
        <f>DAY(Tvente[[#This Row],[Date]])</f>
        <v>9</v>
      </c>
      <c r="R101" s="7">
        <f>MONTH(Tvente[[#This Row],[Date]])</f>
        <v>12</v>
      </c>
      <c r="S101" s="7">
        <f>YEAR(Tvente[[#This Row],[Date]])</f>
        <v>2023</v>
      </c>
      <c r="T10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2" spans="1:21" ht="89" customHeight="1" x14ac:dyDescent="0.35">
      <c r="A102" s="4">
        <v>101</v>
      </c>
      <c r="B102" s="5">
        <v>45270</v>
      </c>
      <c r="C102" s="4" t="s">
        <v>59</v>
      </c>
      <c r="D102" s="4" t="s">
        <v>41</v>
      </c>
      <c r="E102" s="6" t="s">
        <v>60</v>
      </c>
      <c r="F102" s="7">
        <v>6</v>
      </c>
      <c r="G102" s="7">
        <v>25000</v>
      </c>
      <c r="H102" s="7">
        <f>Tvente[[#This Row],[Quantité]]*Tvente[[#This Row],[Prix Vente]]</f>
        <v>150000</v>
      </c>
      <c r="I102" s="7" t="s">
        <v>43</v>
      </c>
      <c r="J102" s="8" t="s">
        <v>185</v>
      </c>
      <c r="K102" s="7" t="s">
        <v>67</v>
      </c>
      <c r="L102" s="7" t="s">
        <v>46</v>
      </c>
      <c r="M102" s="7">
        <v>6500</v>
      </c>
      <c r="N102" s="7">
        <f>Tvente[[#This Row],[CMUP]]*Tvente[[#This Row],[Quantité]]</f>
        <v>39000</v>
      </c>
      <c r="O102" s="7">
        <f>Tvente[[#This Row],[Chiffre d''affaire]]-Tvente[[#This Row],[Cout Achat]]</f>
        <v>111000</v>
      </c>
      <c r="P102" s="9">
        <f>Tvente[[#This Row],[Marge]]/Tvente[[#This Row],[Chiffre d''affaire]]</f>
        <v>0.74</v>
      </c>
      <c r="Q102" s="7">
        <f>DAY(Tvente[[#This Row],[Date]])</f>
        <v>10</v>
      </c>
      <c r="R102" s="7">
        <f>MONTH(Tvente[[#This Row],[Date]])</f>
        <v>12</v>
      </c>
      <c r="S102" s="7">
        <f>YEAR(Tvente[[#This Row],[Date]])</f>
        <v>2023</v>
      </c>
      <c r="T10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3" spans="1:21" ht="89" customHeight="1" x14ac:dyDescent="0.35">
      <c r="A103" s="4">
        <v>102</v>
      </c>
      <c r="B103" s="5">
        <v>45271</v>
      </c>
      <c r="C103" s="4" t="s">
        <v>29</v>
      </c>
      <c r="D103" s="4" t="s">
        <v>30</v>
      </c>
      <c r="E103" s="6" t="s">
        <v>31</v>
      </c>
      <c r="F103" s="7">
        <v>1</v>
      </c>
      <c r="G103" s="7">
        <v>45000</v>
      </c>
      <c r="H103" s="7">
        <f>Tvente[[#This Row],[Quantité]]*Tvente[[#This Row],[Prix Vente]]</f>
        <v>45000</v>
      </c>
      <c r="I103" s="7" t="s">
        <v>186</v>
      </c>
      <c r="J103" s="8" t="s">
        <v>187</v>
      </c>
      <c r="K103" s="7" t="s">
        <v>67</v>
      </c>
      <c r="L103" s="7" t="s">
        <v>27</v>
      </c>
      <c r="M103" s="7">
        <v>15200</v>
      </c>
      <c r="N103" s="7">
        <f>Tvente[[#This Row],[CMUP]]*Tvente[[#This Row],[Quantité]]</f>
        <v>15200</v>
      </c>
      <c r="O103" s="7">
        <f>Tvente[[#This Row],[Chiffre d''affaire]]-Tvente[[#This Row],[Cout Achat]]</f>
        <v>29800</v>
      </c>
      <c r="P103" s="9">
        <f>Tvente[[#This Row],[Marge]]/Tvente[[#This Row],[Chiffre d''affaire]]</f>
        <v>0.66222222222222227</v>
      </c>
      <c r="Q103" s="7">
        <f>DAY(Tvente[[#This Row],[Date]])</f>
        <v>11</v>
      </c>
      <c r="R103" s="7">
        <f>MONTH(Tvente[[#This Row],[Date]])</f>
        <v>12</v>
      </c>
      <c r="S103" s="7">
        <f>YEAR(Tvente[[#This Row],[Date]])</f>
        <v>2023</v>
      </c>
      <c r="T10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4" spans="1:21" ht="89" customHeight="1" x14ac:dyDescent="0.35">
      <c r="A104" s="4">
        <v>103</v>
      </c>
      <c r="B104" s="5">
        <v>45272</v>
      </c>
      <c r="C104" s="4" t="s">
        <v>39</v>
      </c>
      <c r="D104" s="4" t="s">
        <v>37</v>
      </c>
      <c r="E104" s="6" t="s">
        <v>40</v>
      </c>
      <c r="F104" s="7">
        <v>2</v>
      </c>
      <c r="G104" s="7">
        <v>19500</v>
      </c>
      <c r="H104" s="7">
        <f>Tvente[[#This Row],[Quantité]]*Tvente[[#This Row],[Prix Vente]]</f>
        <v>39000</v>
      </c>
      <c r="I104" s="7" t="s">
        <v>188</v>
      </c>
      <c r="J104" s="8" t="s">
        <v>189</v>
      </c>
      <c r="K104" s="7" t="s">
        <v>55</v>
      </c>
      <c r="L104" s="7" t="s">
        <v>46</v>
      </c>
      <c r="M104" s="7">
        <v>9100</v>
      </c>
      <c r="N104" s="7">
        <f>Tvente[[#This Row],[CMUP]]*Tvente[[#This Row],[Quantité]]</f>
        <v>18200</v>
      </c>
      <c r="O104" s="7">
        <f>Tvente[[#This Row],[Chiffre d''affaire]]-Tvente[[#This Row],[Cout Achat]]</f>
        <v>20800</v>
      </c>
      <c r="P104" s="9">
        <f>Tvente[[#This Row],[Marge]]/Tvente[[#This Row],[Chiffre d''affaire]]</f>
        <v>0.53333333333333333</v>
      </c>
      <c r="Q104" s="7">
        <f>DAY(Tvente[[#This Row],[Date]])</f>
        <v>12</v>
      </c>
      <c r="R104" s="7">
        <f>MONTH(Tvente[[#This Row],[Date]])</f>
        <v>12</v>
      </c>
      <c r="S104" s="7">
        <f>YEAR(Tvente[[#This Row],[Date]])</f>
        <v>2023</v>
      </c>
      <c r="T10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5" spans="1:21" ht="89" customHeight="1" x14ac:dyDescent="0.35">
      <c r="A105" s="4">
        <v>104</v>
      </c>
      <c r="B105" s="5">
        <v>45273</v>
      </c>
      <c r="C105" s="4" t="s">
        <v>39</v>
      </c>
      <c r="D105" s="4" t="s">
        <v>37</v>
      </c>
      <c r="E105" s="6" t="s">
        <v>40</v>
      </c>
      <c r="F105" s="7">
        <v>3</v>
      </c>
      <c r="G105" s="7">
        <v>19500</v>
      </c>
      <c r="H105" s="7">
        <f>Tvente[[#This Row],[Quantité]]*Tvente[[#This Row],[Prix Vente]]</f>
        <v>58500</v>
      </c>
      <c r="I105" s="7" t="s">
        <v>140</v>
      </c>
      <c r="J105" s="8" t="s">
        <v>190</v>
      </c>
      <c r="K105" s="7" t="s">
        <v>112</v>
      </c>
      <c r="L105" s="7" t="s">
        <v>27</v>
      </c>
      <c r="M105" s="7">
        <v>9100</v>
      </c>
      <c r="N105" s="7">
        <f>Tvente[[#This Row],[CMUP]]*Tvente[[#This Row],[Quantité]]</f>
        <v>27300</v>
      </c>
      <c r="O105" s="7">
        <f>Tvente[[#This Row],[Chiffre d''affaire]]-Tvente[[#This Row],[Cout Achat]]</f>
        <v>31200</v>
      </c>
      <c r="P105" s="9">
        <f>Tvente[[#This Row],[Marge]]/Tvente[[#This Row],[Chiffre d''affaire]]</f>
        <v>0.53333333333333333</v>
      </c>
      <c r="Q105" s="7">
        <f>DAY(Tvente[[#This Row],[Date]])</f>
        <v>13</v>
      </c>
      <c r="R105" s="7">
        <f>MONTH(Tvente[[#This Row],[Date]])</f>
        <v>12</v>
      </c>
      <c r="S105" s="7">
        <f>YEAR(Tvente[[#This Row],[Date]])</f>
        <v>2023</v>
      </c>
      <c r="T10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6" spans="1:21" ht="89" customHeight="1" x14ac:dyDescent="0.35">
      <c r="A106" s="4">
        <v>105</v>
      </c>
      <c r="B106" s="5">
        <v>45274</v>
      </c>
      <c r="C106" s="4" t="s">
        <v>29</v>
      </c>
      <c r="D106" s="4" t="s">
        <v>30</v>
      </c>
      <c r="E106" s="6" t="s">
        <v>31</v>
      </c>
      <c r="F106" s="7">
        <v>1</v>
      </c>
      <c r="G106" s="7">
        <v>45000</v>
      </c>
      <c r="H106" s="7">
        <f>Tvente[[#This Row],[Quantité]]*Tvente[[#This Row],[Prix Vente]]</f>
        <v>45000</v>
      </c>
      <c r="I106" s="7" t="s">
        <v>50</v>
      </c>
      <c r="J106" s="8" t="s">
        <v>191</v>
      </c>
      <c r="K106" s="7" t="s">
        <v>26</v>
      </c>
      <c r="L106" s="7" t="s">
        <v>27</v>
      </c>
      <c r="M106" s="7">
        <v>15200</v>
      </c>
      <c r="N106" s="7">
        <f>Tvente[[#This Row],[CMUP]]*Tvente[[#This Row],[Quantité]]</f>
        <v>15200</v>
      </c>
      <c r="O106" s="7">
        <f>Tvente[[#This Row],[Chiffre d''affaire]]-Tvente[[#This Row],[Cout Achat]]</f>
        <v>29800</v>
      </c>
      <c r="P106" s="9">
        <f>Tvente[[#This Row],[Marge]]/Tvente[[#This Row],[Chiffre d''affaire]]</f>
        <v>0.66222222222222227</v>
      </c>
      <c r="Q106" s="7">
        <f>DAY(Tvente[[#This Row],[Date]])</f>
        <v>14</v>
      </c>
      <c r="R106" s="7">
        <f>MONTH(Tvente[[#This Row],[Date]])</f>
        <v>12</v>
      </c>
      <c r="S106" s="7">
        <f>YEAR(Tvente[[#This Row],[Date]])</f>
        <v>2023</v>
      </c>
      <c r="T10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7" spans="1:21" ht="89" customHeight="1" x14ac:dyDescent="0.35">
      <c r="A107" s="4">
        <v>106</v>
      </c>
      <c r="B107" s="5">
        <v>45275</v>
      </c>
      <c r="C107" s="4" t="s">
        <v>29</v>
      </c>
      <c r="D107" s="4" t="s">
        <v>30</v>
      </c>
      <c r="E107" s="6" t="s">
        <v>31</v>
      </c>
      <c r="F107" s="7">
        <v>1</v>
      </c>
      <c r="G107" s="7">
        <v>45000</v>
      </c>
      <c r="H107" s="7">
        <f>Tvente[[#This Row],[Quantité]]*Tvente[[#This Row],[Prix Vente]]</f>
        <v>45000</v>
      </c>
      <c r="I107" s="7" t="s">
        <v>181</v>
      </c>
      <c r="J107" s="8" t="s">
        <v>192</v>
      </c>
      <c r="K107" s="7" t="s">
        <v>55</v>
      </c>
      <c r="L107" s="7" t="s">
        <v>27</v>
      </c>
      <c r="M107" s="7">
        <v>15200</v>
      </c>
      <c r="N107" s="7">
        <f>Tvente[[#This Row],[CMUP]]*Tvente[[#This Row],[Quantité]]</f>
        <v>15200</v>
      </c>
      <c r="O107" s="7">
        <f>Tvente[[#This Row],[Chiffre d''affaire]]-Tvente[[#This Row],[Cout Achat]]</f>
        <v>29800</v>
      </c>
      <c r="P107" s="9">
        <f>Tvente[[#This Row],[Marge]]/Tvente[[#This Row],[Chiffre d''affaire]]</f>
        <v>0.66222222222222227</v>
      </c>
      <c r="Q107" s="7">
        <f>DAY(Tvente[[#This Row],[Date]])</f>
        <v>15</v>
      </c>
      <c r="R107" s="7">
        <f>MONTH(Tvente[[#This Row],[Date]])</f>
        <v>12</v>
      </c>
      <c r="S107" s="7">
        <f>YEAR(Tvente[[#This Row],[Date]])</f>
        <v>2023</v>
      </c>
      <c r="T10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8" spans="1:21" ht="89" customHeight="1" x14ac:dyDescent="0.35">
      <c r="A108" s="4">
        <v>107</v>
      </c>
      <c r="B108" s="5">
        <v>45276</v>
      </c>
      <c r="C108" s="4" t="s">
        <v>21</v>
      </c>
      <c r="D108" s="4" t="s">
        <v>22</v>
      </c>
      <c r="E108" s="6" t="s">
        <v>23</v>
      </c>
      <c r="F108" s="7">
        <v>7</v>
      </c>
      <c r="G108" s="7">
        <v>22000</v>
      </c>
      <c r="H108" s="7">
        <f>Tvente[[#This Row],[Quantité]]*Tvente[[#This Row],[Prix Vente]]</f>
        <v>154000</v>
      </c>
      <c r="I108" s="7" t="s">
        <v>193</v>
      </c>
      <c r="J108" s="8" t="s">
        <v>194</v>
      </c>
      <c r="K108" s="7" t="s">
        <v>52</v>
      </c>
      <c r="L108" s="7" t="s">
        <v>46</v>
      </c>
      <c r="M108" s="7">
        <v>4893.333333333333</v>
      </c>
      <c r="N108" s="7">
        <f>Tvente[[#This Row],[CMUP]]*Tvente[[#This Row],[Quantité]]</f>
        <v>34253.333333333328</v>
      </c>
      <c r="O108" s="7">
        <f>Tvente[[#This Row],[Chiffre d''affaire]]-Tvente[[#This Row],[Cout Achat]]</f>
        <v>119746.66666666667</v>
      </c>
      <c r="P108" s="9">
        <f>Tvente[[#This Row],[Marge]]/Tvente[[#This Row],[Chiffre d''affaire]]</f>
        <v>0.77757575757575759</v>
      </c>
      <c r="Q108" s="7">
        <f>DAY(Tvente[[#This Row],[Date]])</f>
        <v>16</v>
      </c>
      <c r="R108" s="7">
        <f>MONTH(Tvente[[#This Row],[Date]])</f>
        <v>12</v>
      </c>
      <c r="S108" s="7">
        <f>YEAR(Tvente[[#This Row],[Date]])</f>
        <v>2023</v>
      </c>
      <c r="T10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09" spans="1:21" ht="89" customHeight="1" x14ac:dyDescent="0.35">
      <c r="A109" s="4">
        <v>108</v>
      </c>
      <c r="B109" s="5">
        <v>45277</v>
      </c>
      <c r="C109" s="4" t="s">
        <v>39</v>
      </c>
      <c r="D109" s="4" t="s">
        <v>37</v>
      </c>
      <c r="E109" s="6" t="s">
        <v>40</v>
      </c>
      <c r="F109" s="7">
        <v>5</v>
      </c>
      <c r="G109" s="7">
        <v>19500</v>
      </c>
      <c r="H109" s="7">
        <f>Tvente[[#This Row],[Quantité]]*Tvente[[#This Row],[Prix Vente]]</f>
        <v>97500</v>
      </c>
      <c r="I109" s="7" t="s">
        <v>195</v>
      </c>
      <c r="J109" s="8" t="s">
        <v>196</v>
      </c>
      <c r="K109" s="7" t="s">
        <v>74</v>
      </c>
      <c r="L109" s="7" t="s">
        <v>27</v>
      </c>
      <c r="M109" s="7">
        <v>9100</v>
      </c>
      <c r="N109" s="7">
        <f>Tvente[[#This Row],[CMUP]]*Tvente[[#This Row],[Quantité]]</f>
        <v>45500</v>
      </c>
      <c r="O109" s="7">
        <f>Tvente[[#This Row],[Chiffre d''affaire]]-Tvente[[#This Row],[Cout Achat]]</f>
        <v>52000</v>
      </c>
      <c r="P109" s="9">
        <f>Tvente[[#This Row],[Marge]]/Tvente[[#This Row],[Chiffre d''affaire]]</f>
        <v>0.53333333333333333</v>
      </c>
      <c r="Q109" s="7">
        <f>DAY(Tvente[[#This Row],[Date]])</f>
        <v>17</v>
      </c>
      <c r="R109" s="7">
        <f>MONTH(Tvente[[#This Row],[Date]])</f>
        <v>12</v>
      </c>
      <c r="S109" s="7">
        <f>YEAR(Tvente[[#This Row],[Date]])</f>
        <v>2023</v>
      </c>
      <c r="T10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0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0" spans="1:21" ht="89" customHeight="1" x14ac:dyDescent="0.35">
      <c r="A110" s="4">
        <v>109</v>
      </c>
      <c r="B110" s="5">
        <v>45278</v>
      </c>
      <c r="C110" s="4" t="s">
        <v>29</v>
      </c>
      <c r="D110" s="4" t="s">
        <v>30</v>
      </c>
      <c r="E110" s="6" t="s">
        <v>31</v>
      </c>
      <c r="F110" s="7">
        <v>1</v>
      </c>
      <c r="G110" s="7">
        <v>45000</v>
      </c>
      <c r="H110" s="7">
        <f>Tvente[[#This Row],[Quantité]]*Tvente[[#This Row],[Prix Vente]]</f>
        <v>45000</v>
      </c>
      <c r="I110" s="7" t="s">
        <v>197</v>
      </c>
      <c r="J110" s="8" t="s">
        <v>198</v>
      </c>
      <c r="K110" s="7" t="s">
        <v>67</v>
      </c>
      <c r="L110" s="7" t="s">
        <v>46</v>
      </c>
      <c r="M110" s="7">
        <v>15200</v>
      </c>
      <c r="N110" s="7">
        <f>Tvente[[#This Row],[CMUP]]*Tvente[[#This Row],[Quantité]]</f>
        <v>15200</v>
      </c>
      <c r="O110" s="7">
        <f>Tvente[[#This Row],[Chiffre d''affaire]]-Tvente[[#This Row],[Cout Achat]]</f>
        <v>29800</v>
      </c>
      <c r="P110" s="9">
        <f>Tvente[[#This Row],[Marge]]/Tvente[[#This Row],[Chiffre d''affaire]]</f>
        <v>0.66222222222222227</v>
      </c>
      <c r="Q110" s="7">
        <f>DAY(Tvente[[#This Row],[Date]])</f>
        <v>18</v>
      </c>
      <c r="R110" s="7">
        <f>MONTH(Tvente[[#This Row],[Date]])</f>
        <v>12</v>
      </c>
      <c r="S110" s="7">
        <f>YEAR(Tvente[[#This Row],[Date]])</f>
        <v>2023</v>
      </c>
      <c r="T11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1" spans="1:21" ht="89" customHeight="1" x14ac:dyDescent="0.35">
      <c r="A111" s="4">
        <v>110</v>
      </c>
      <c r="B111" s="5">
        <v>45279</v>
      </c>
      <c r="C111" s="4" t="s">
        <v>21</v>
      </c>
      <c r="D111" s="4" t="s">
        <v>22</v>
      </c>
      <c r="E111" s="6" t="s">
        <v>23</v>
      </c>
      <c r="F111" s="7">
        <v>1</v>
      </c>
      <c r="G111" s="7">
        <v>22000</v>
      </c>
      <c r="H111" s="7">
        <f>Tvente[[#This Row],[Quantité]]*Tvente[[#This Row],[Prix Vente]]</f>
        <v>22000</v>
      </c>
      <c r="I111" s="7" t="s">
        <v>199</v>
      </c>
      <c r="J111" s="8" t="s">
        <v>200</v>
      </c>
      <c r="K111" s="7" t="s">
        <v>26</v>
      </c>
      <c r="L111" s="7" t="s">
        <v>46</v>
      </c>
      <c r="M111" s="7">
        <v>4893.333333333333</v>
      </c>
      <c r="N111" s="7">
        <f>Tvente[[#This Row],[CMUP]]*Tvente[[#This Row],[Quantité]]</f>
        <v>4893.333333333333</v>
      </c>
      <c r="O111" s="7">
        <f>Tvente[[#This Row],[Chiffre d''affaire]]-Tvente[[#This Row],[Cout Achat]]</f>
        <v>17106.666666666668</v>
      </c>
      <c r="P111" s="9">
        <f>Tvente[[#This Row],[Marge]]/Tvente[[#This Row],[Chiffre d''affaire]]</f>
        <v>0.77757575757575759</v>
      </c>
      <c r="Q111" s="7">
        <f>DAY(Tvente[[#This Row],[Date]])</f>
        <v>19</v>
      </c>
      <c r="R111" s="7">
        <f>MONTH(Tvente[[#This Row],[Date]])</f>
        <v>12</v>
      </c>
      <c r="S111" s="7">
        <f>YEAR(Tvente[[#This Row],[Date]])</f>
        <v>2023</v>
      </c>
      <c r="T11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2" spans="1:21" ht="89" customHeight="1" x14ac:dyDescent="0.35">
      <c r="A112" s="4">
        <v>111</v>
      </c>
      <c r="B112" s="5">
        <v>45280</v>
      </c>
      <c r="C112" s="4" t="s">
        <v>21</v>
      </c>
      <c r="D112" s="4" t="s">
        <v>22</v>
      </c>
      <c r="E112" s="6" t="s">
        <v>23</v>
      </c>
      <c r="F112" s="7">
        <v>1</v>
      </c>
      <c r="G112" s="7">
        <v>22000</v>
      </c>
      <c r="H112" s="7">
        <f>Tvente[[#This Row],[Quantité]]*Tvente[[#This Row],[Prix Vente]]</f>
        <v>22000</v>
      </c>
      <c r="I112" s="7" t="s">
        <v>68</v>
      </c>
      <c r="J112" s="8" t="s">
        <v>201</v>
      </c>
      <c r="K112" s="7" t="s">
        <v>112</v>
      </c>
      <c r="L112" s="7" t="s">
        <v>27</v>
      </c>
      <c r="M112" s="7">
        <v>4893.333333333333</v>
      </c>
      <c r="N112" s="7">
        <f>Tvente[[#This Row],[CMUP]]*Tvente[[#This Row],[Quantité]]</f>
        <v>4893.333333333333</v>
      </c>
      <c r="O112" s="7">
        <f>Tvente[[#This Row],[Chiffre d''affaire]]-Tvente[[#This Row],[Cout Achat]]</f>
        <v>17106.666666666668</v>
      </c>
      <c r="P112" s="9">
        <f>Tvente[[#This Row],[Marge]]/Tvente[[#This Row],[Chiffre d''affaire]]</f>
        <v>0.77757575757575759</v>
      </c>
      <c r="Q112" s="7">
        <f>DAY(Tvente[[#This Row],[Date]])</f>
        <v>20</v>
      </c>
      <c r="R112" s="7">
        <f>MONTH(Tvente[[#This Row],[Date]])</f>
        <v>12</v>
      </c>
      <c r="S112" s="7">
        <f>YEAR(Tvente[[#This Row],[Date]])</f>
        <v>2023</v>
      </c>
      <c r="T11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3" spans="1:21" ht="89" customHeight="1" x14ac:dyDescent="0.35">
      <c r="A113" s="4">
        <v>112</v>
      </c>
      <c r="B113" s="5">
        <v>45281</v>
      </c>
      <c r="C113" s="4" t="s">
        <v>35</v>
      </c>
      <c r="D113" s="4" t="s">
        <v>33</v>
      </c>
      <c r="E113" s="6" t="s">
        <v>36</v>
      </c>
      <c r="F113" s="7">
        <v>6</v>
      </c>
      <c r="G113" s="7">
        <v>12000</v>
      </c>
      <c r="H113" s="7">
        <f>Tvente[[#This Row],[Quantité]]*Tvente[[#This Row],[Prix Vente]]</f>
        <v>72000</v>
      </c>
      <c r="I113" s="7" t="s">
        <v>152</v>
      </c>
      <c r="J113" s="8" t="s">
        <v>202</v>
      </c>
      <c r="K113" s="7" t="s">
        <v>67</v>
      </c>
      <c r="L113" s="7" t="s">
        <v>102</v>
      </c>
      <c r="M113" s="7">
        <v>4330</v>
      </c>
      <c r="N113" s="7">
        <f>Tvente[[#This Row],[CMUP]]*Tvente[[#This Row],[Quantité]]</f>
        <v>25980</v>
      </c>
      <c r="O113" s="7">
        <f>Tvente[[#This Row],[Chiffre d''affaire]]-Tvente[[#This Row],[Cout Achat]]</f>
        <v>46020</v>
      </c>
      <c r="P113" s="9">
        <f>Tvente[[#This Row],[Marge]]/Tvente[[#This Row],[Chiffre d''affaire]]</f>
        <v>0.63916666666666666</v>
      </c>
      <c r="Q113" s="7">
        <f>DAY(Tvente[[#This Row],[Date]])</f>
        <v>21</v>
      </c>
      <c r="R113" s="7">
        <f>MONTH(Tvente[[#This Row],[Date]])</f>
        <v>12</v>
      </c>
      <c r="S113" s="7">
        <f>YEAR(Tvente[[#This Row],[Date]])</f>
        <v>2023</v>
      </c>
      <c r="T11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4" spans="1:21" ht="89" customHeight="1" x14ac:dyDescent="0.35">
      <c r="A114" s="4">
        <v>113</v>
      </c>
      <c r="B114" s="5">
        <v>45282</v>
      </c>
      <c r="C114" s="4" t="s">
        <v>59</v>
      </c>
      <c r="D114" s="4" t="s">
        <v>41</v>
      </c>
      <c r="E114" s="6" t="s">
        <v>60</v>
      </c>
      <c r="F114" s="7">
        <v>2</v>
      </c>
      <c r="G114" s="7">
        <v>25000</v>
      </c>
      <c r="H114" s="7">
        <f>Tvente[[#This Row],[Quantité]]*Tvente[[#This Row],[Prix Vente]]</f>
        <v>50000</v>
      </c>
      <c r="I114" s="7" t="s">
        <v>203</v>
      </c>
      <c r="J114" s="8" t="s">
        <v>204</v>
      </c>
      <c r="K114" s="7" t="s">
        <v>52</v>
      </c>
      <c r="L114" s="7" t="s">
        <v>27</v>
      </c>
      <c r="M114" s="7">
        <v>6500</v>
      </c>
      <c r="N114" s="7">
        <f>Tvente[[#This Row],[CMUP]]*Tvente[[#This Row],[Quantité]]</f>
        <v>13000</v>
      </c>
      <c r="O114" s="7">
        <f>Tvente[[#This Row],[Chiffre d''affaire]]-Tvente[[#This Row],[Cout Achat]]</f>
        <v>37000</v>
      </c>
      <c r="P114" s="9">
        <f>Tvente[[#This Row],[Marge]]/Tvente[[#This Row],[Chiffre d''affaire]]</f>
        <v>0.74</v>
      </c>
      <c r="Q114" s="7">
        <f>DAY(Tvente[[#This Row],[Date]])</f>
        <v>22</v>
      </c>
      <c r="R114" s="7">
        <f>MONTH(Tvente[[#This Row],[Date]])</f>
        <v>12</v>
      </c>
      <c r="S114" s="7">
        <f>YEAR(Tvente[[#This Row],[Date]])</f>
        <v>2023</v>
      </c>
      <c r="T11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4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5" spans="1:21" ht="89" customHeight="1" x14ac:dyDescent="0.35">
      <c r="A115" s="4">
        <v>114</v>
      </c>
      <c r="B115" s="5">
        <v>45283</v>
      </c>
      <c r="C115" s="4" t="s">
        <v>59</v>
      </c>
      <c r="D115" s="4" t="s">
        <v>41</v>
      </c>
      <c r="E115" s="6" t="s">
        <v>60</v>
      </c>
      <c r="F115" s="7">
        <v>4</v>
      </c>
      <c r="G115" s="7">
        <v>25000</v>
      </c>
      <c r="H115" s="7">
        <f>Tvente[[#This Row],[Quantité]]*Tvente[[#This Row],[Prix Vente]]</f>
        <v>100000</v>
      </c>
      <c r="I115" s="7" t="s">
        <v>158</v>
      </c>
      <c r="J115" s="8" t="s">
        <v>205</v>
      </c>
      <c r="K115" s="7" t="s">
        <v>52</v>
      </c>
      <c r="L115" s="7" t="s">
        <v>27</v>
      </c>
      <c r="M115" s="7">
        <v>6500</v>
      </c>
      <c r="N115" s="7">
        <f>Tvente[[#This Row],[CMUP]]*Tvente[[#This Row],[Quantité]]</f>
        <v>26000</v>
      </c>
      <c r="O115" s="7">
        <f>Tvente[[#This Row],[Chiffre d''affaire]]-Tvente[[#This Row],[Cout Achat]]</f>
        <v>74000</v>
      </c>
      <c r="P115" s="9">
        <f>Tvente[[#This Row],[Marge]]/Tvente[[#This Row],[Chiffre d''affaire]]</f>
        <v>0.74</v>
      </c>
      <c r="Q115" s="7">
        <f>DAY(Tvente[[#This Row],[Date]])</f>
        <v>23</v>
      </c>
      <c r="R115" s="7">
        <f>MONTH(Tvente[[#This Row],[Date]])</f>
        <v>12</v>
      </c>
      <c r="S115" s="7">
        <f>YEAR(Tvente[[#This Row],[Date]])</f>
        <v>2023</v>
      </c>
      <c r="T11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6" spans="1:21" ht="89" customHeight="1" x14ac:dyDescent="0.35">
      <c r="A116" s="4">
        <v>115</v>
      </c>
      <c r="B116" s="5">
        <v>45284</v>
      </c>
      <c r="C116" s="4" t="s">
        <v>39</v>
      </c>
      <c r="D116" s="4" t="s">
        <v>37</v>
      </c>
      <c r="E116" s="6" t="s">
        <v>40</v>
      </c>
      <c r="F116" s="7">
        <v>6</v>
      </c>
      <c r="G116" s="7">
        <v>19500</v>
      </c>
      <c r="H116" s="7">
        <f>Tvente[[#This Row],[Quantité]]*Tvente[[#This Row],[Prix Vente]]</f>
        <v>117000</v>
      </c>
      <c r="I116" s="7" t="s">
        <v>206</v>
      </c>
      <c r="J116" s="8" t="s">
        <v>207</v>
      </c>
      <c r="K116" s="7" t="s">
        <v>49</v>
      </c>
      <c r="L116" s="7" t="s">
        <v>46</v>
      </c>
      <c r="M116" s="7">
        <v>9100</v>
      </c>
      <c r="N116" s="7">
        <f>Tvente[[#This Row],[CMUP]]*Tvente[[#This Row],[Quantité]]</f>
        <v>54600</v>
      </c>
      <c r="O116" s="7">
        <f>Tvente[[#This Row],[Chiffre d''affaire]]-Tvente[[#This Row],[Cout Achat]]</f>
        <v>62400</v>
      </c>
      <c r="P116" s="9">
        <f>Tvente[[#This Row],[Marge]]/Tvente[[#This Row],[Chiffre d''affaire]]</f>
        <v>0.53333333333333333</v>
      </c>
      <c r="Q116" s="7">
        <f>DAY(Tvente[[#This Row],[Date]])</f>
        <v>24</v>
      </c>
      <c r="R116" s="7">
        <f>MONTH(Tvente[[#This Row],[Date]])</f>
        <v>12</v>
      </c>
      <c r="S116" s="7">
        <f>YEAR(Tvente[[#This Row],[Date]])</f>
        <v>2023</v>
      </c>
      <c r="T11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7" spans="1:21" ht="89" customHeight="1" x14ac:dyDescent="0.35">
      <c r="A117" s="4">
        <v>116</v>
      </c>
      <c r="B117" s="5">
        <v>45285</v>
      </c>
      <c r="C117" s="4" t="s">
        <v>39</v>
      </c>
      <c r="D117" s="4" t="s">
        <v>37</v>
      </c>
      <c r="E117" s="6" t="s">
        <v>40</v>
      </c>
      <c r="F117" s="7">
        <v>8</v>
      </c>
      <c r="G117" s="7">
        <v>19500</v>
      </c>
      <c r="H117" s="7">
        <f>Tvente[[#This Row],[Quantité]]*Tvente[[#This Row],[Prix Vente]]</f>
        <v>156000</v>
      </c>
      <c r="I117" s="7" t="s">
        <v>103</v>
      </c>
      <c r="J117" s="8" t="s">
        <v>208</v>
      </c>
      <c r="K117" s="7" t="s">
        <v>52</v>
      </c>
      <c r="L117" s="7" t="s">
        <v>46</v>
      </c>
      <c r="M117" s="7">
        <v>9100</v>
      </c>
      <c r="N117" s="7">
        <f>Tvente[[#This Row],[CMUP]]*Tvente[[#This Row],[Quantité]]</f>
        <v>72800</v>
      </c>
      <c r="O117" s="7">
        <f>Tvente[[#This Row],[Chiffre d''affaire]]-Tvente[[#This Row],[Cout Achat]]</f>
        <v>83200</v>
      </c>
      <c r="P117" s="9">
        <f>Tvente[[#This Row],[Marge]]/Tvente[[#This Row],[Chiffre d''affaire]]</f>
        <v>0.53333333333333333</v>
      </c>
      <c r="Q117" s="7">
        <f>DAY(Tvente[[#This Row],[Date]])</f>
        <v>25</v>
      </c>
      <c r="R117" s="7">
        <f>MONTH(Tvente[[#This Row],[Date]])</f>
        <v>12</v>
      </c>
      <c r="S117" s="7">
        <f>YEAR(Tvente[[#This Row],[Date]])</f>
        <v>2023</v>
      </c>
      <c r="T11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8" spans="1:21" ht="89" customHeight="1" x14ac:dyDescent="0.35">
      <c r="A118" s="4">
        <v>117</v>
      </c>
      <c r="B118" s="5">
        <v>45286</v>
      </c>
      <c r="C118" s="4" t="s">
        <v>29</v>
      </c>
      <c r="D118" s="4" t="s">
        <v>30</v>
      </c>
      <c r="E118" s="6" t="s">
        <v>31</v>
      </c>
      <c r="F118" s="7">
        <v>1</v>
      </c>
      <c r="G118" s="7">
        <v>45000</v>
      </c>
      <c r="H118" s="7">
        <f>Tvente[[#This Row],[Quantité]]*Tvente[[#This Row],[Prix Vente]]</f>
        <v>45000</v>
      </c>
      <c r="I118" s="7" t="s">
        <v>183</v>
      </c>
      <c r="J118" s="8" t="s">
        <v>209</v>
      </c>
      <c r="K118" s="7" t="s">
        <v>45</v>
      </c>
      <c r="L118" s="7" t="s">
        <v>27</v>
      </c>
      <c r="M118" s="7">
        <v>15200</v>
      </c>
      <c r="N118" s="7">
        <f>Tvente[[#This Row],[CMUP]]*Tvente[[#This Row],[Quantité]]</f>
        <v>15200</v>
      </c>
      <c r="O118" s="7">
        <f>Tvente[[#This Row],[Chiffre d''affaire]]-Tvente[[#This Row],[Cout Achat]]</f>
        <v>29800</v>
      </c>
      <c r="P118" s="9">
        <f>Tvente[[#This Row],[Marge]]/Tvente[[#This Row],[Chiffre d''affaire]]</f>
        <v>0.66222222222222227</v>
      </c>
      <c r="Q118" s="7">
        <f>DAY(Tvente[[#This Row],[Date]])</f>
        <v>26</v>
      </c>
      <c r="R118" s="7">
        <f>MONTH(Tvente[[#This Row],[Date]])</f>
        <v>12</v>
      </c>
      <c r="S118" s="7">
        <f>YEAR(Tvente[[#This Row],[Date]])</f>
        <v>2023</v>
      </c>
      <c r="T11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19" spans="1:21" ht="89" customHeight="1" x14ac:dyDescent="0.35">
      <c r="A119" s="4">
        <v>118</v>
      </c>
      <c r="B119" s="5">
        <v>45287</v>
      </c>
      <c r="C119" s="4" t="s">
        <v>35</v>
      </c>
      <c r="D119" s="4" t="s">
        <v>33</v>
      </c>
      <c r="E119" s="6" t="s">
        <v>36</v>
      </c>
      <c r="F119" s="7">
        <v>4</v>
      </c>
      <c r="G119" s="7">
        <v>12000</v>
      </c>
      <c r="H119" s="7">
        <f>Tvente[[#This Row],[Quantité]]*Tvente[[#This Row],[Prix Vente]]</f>
        <v>48000</v>
      </c>
      <c r="I119" s="7" t="s">
        <v>183</v>
      </c>
      <c r="J119" s="8" t="s">
        <v>209</v>
      </c>
      <c r="K119" s="7" t="s">
        <v>45</v>
      </c>
      <c r="L119" s="7" t="s">
        <v>27</v>
      </c>
      <c r="M119" s="7">
        <v>4330</v>
      </c>
      <c r="N119" s="7">
        <f>Tvente[[#This Row],[CMUP]]*Tvente[[#This Row],[Quantité]]</f>
        <v>17320</v>
      </c>
      <c r="O119" s="7">
        <f>Tvente[[#This Row],[Chiffre d''affaire]]-Tvente[[#This Row],[Cout Achat]]</f>
        <v>30680</v>
      </c>
      <c r="P119" s="9">
        <f>Tvente[[#This Row],[Marge]]/Tvente[[#This Row],[Chiffre d''affaire]]</f>
        <v>0.63916666666666666</v>
      </c>
      <c r="Q119" s="7">
        <f>DAY(Tvente[[#This Row],[Date]])</f>
        <v>27</v>
      </c>
      <c r="R119" s="7">
        <f>MONTH(Tvente[[#This Row],[Date]])</f>
        <v>12</v>
      </c>
      <c r="S119" s="7">
        <f>YEAR(Tvente[[#This Row],[Date]])</f>
        <v>2023</v>
      </c>
      <c r="T11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19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0" spans="1:21" ht="89" customHeight="1" x14ac:dyDescent="0.35">
      <c r="A120" s="4">
        <v>119</v>
      </c>
      <c r="B120" s="5">
        <v>45288</v>
      </c>
      <c r="C120" s="4" t="s">
        <v>35</v>
      </c>
      <c r="D120" s="4" t="s">
        <v>33</v>
      </c>
      <c r="E120" s="6" t="s">
        <v>36</v>
      </c>
      <c r="F120" s="7">
        <v>3</v>
      </c>
      <c r="G120" s="7">
        <v>12000</v>
      </c>
      <c r="H120" s="7">
        <f>Tvente[[#This Row],[Quantité]]*Tvente[[#This Row],[Prix Vente]]</f>
        <v>36000</v>
      </c>
      <c r="I120" s="7" t="s">
        <v>183</v>
      </c>
      <c r="J120" s="8" t="s">
        <v>209</v>
      </c>
      <c r="K120" s="7" t="s">
        <v>45</v>
      </c>
      <c r="L120" s="7" t="s">
        <v>27</v>
      </c>
      <c r="M120" s="7">
        <v>4330</v>
      </c>
      <c r="N120" s="7">
        <f>Tvente[[#This Row],[CMUP]]*Tvente[[#This Row],[Quantité]]</f>
        <v>12990</v>
      </c>
      <c r="O120" s="7">
        <f>Tvente[[#This Row],[Chiffre d''affaire]]-Tvente[[#This Row],[Cout Achat]]</f>
        <v>23010</v>
      </c>
      <c r="P120" s="9">
        <f>Tvente[[#This Row],[Marge]]/Tvente[[#This Row],[Chiffre d''affaire]]</f>
        <v>0.63916666666666666</v>
      </c>
      <c r="Q120" s="7">
        <f>DAY(Tvente[[#This Row],[Date]])</f>
        <v>28</v>
      </c>
      <c r="R120" s="7">
        <f>MONTH(Tvente[[#This Row],[Date]])</f>
        <v>12</v>
      </c>
      <c r="S120" s="7">
        <f>YEAR(Tvente[[#This Row],[Date]])</f>
        <v>2023</v>
      </c>
      <c r="T12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2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1" spans="1:21" ht="89" customHeight="1" x14ac:dyDescent="0.35">
      <c r="A121" s="4">
        <v>120</v>
      </c>
      <c r="B121" s="5">
        <v>45289</v>
      </c>
      <c r="C121" s="4" t="s">
        <v>35</v>
      </c>
      <c r="D121" s="4" t="s">
        <v>33</v>
      </c>
      <c r="E121" s="6" t="s">
        <v>36</v>
      </c>
      <c r="F121" s="7">
        <v>9</v>
      </c>
      <c r="G121" s="7">
        <v>12000</v>
      </c>
      <c r="H121" s="7">
        <f>Tvente[[#This Row],[Quantité]]*Tvente[[#This Row],[Prix Vente]]</f>
        <v>108000</v>
      </c>
      <c r="I121" s="7" t="s">
        <v>183</v>
      </c>
      <c r="J121" s="8" t="s">
        <v>209</v>
      </c>
      <c r="K121" s="7" t="s">
        <v>45</v>
      </c>
      <c r="L121" s="7" t="s">
        <v>27</v>
      </c>
      <c r="M121" s="7">
        <v>4330</v>
      </c>
      <c r="N121" s="7">
        <f>Tvente[[#This Row],[CMUP]]*Tvente[[#This Row],[Quantité]]</f>
        <v>38970</v>
      </c>
      <c r="O121" s="7">
        <f>Tvente[[#This Row],[Chiffre d''affaire]]-Tvente[[#This Row],[Cout Achat]]</f>
        <v>69030</v>
      </c>
      <c r="P121" s="9">
        <f>Tvente[[#This Row],[Marge]]/Tvente[[#This Row],[Chiffre d''affaire]]</f>
        <v>0.63916666666666666</v>
      </c>
      <c r="Q121" s="7">
        <f>DAY(Tvente[[#This Row],[Date]])</f>
        <v>29</v>
      </c>
      <c r="R121" s="7">
        <f>MONTH(Tvente[[#This Row],[Date]])</f>
        <v>12</v>
      </c>
      <c r="S121" s="7">
        <f>YEAR(Tvente[[#This Row],[Date]])</f>
        <v>2023</v>
      </c>
      <c r="T12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2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2" spans="1:21" ht="89" customHeight="1" x14ac:dyDescent="0.35">
      <c r="A122" s="4">
        <v>121</v>
      </c>
      <c r="B122" s="5">
        <v>45290</v>
      </c>
      <c r="C122" s="4" t="s">
        <v>29</v>
      </c>
      <c r="D122" s="4" t="s">
        <v>30</v>
      </c>
      <c r="E122" s="6" t="s">
        <v>31</v>
      </c>
      <c r="F122" s="7">
        <v>1</v>
      </c>
      <c r="G122" s="7">
        <v>45000</v>
      </c>
      <c r="H122" s="7">
        <f>Tvente[[#This Row],[Quantité]]*Tvente[[#This Row],[Prix Vente]]</f>
        <v>45000</v>
      </c>
      <c r="I122" s="7" t="s">
        <v>183</v>
      </c>
      <c r="J122" s="8" t="s">
        <v>209</v>
      </c>
      <c r="K122" s="7" t="s">
        <v>45</v>
      </c>
      <c r="L122" s="7" t="s">
        <v>27</v>
      </c>
      <c r="M122" s="7">
        <v>15200</v>
      </c>
      <c r="N122" s="7">
        <f>Tvente[[#This Row],[CMUP]]*Tvente[[#This Row],[Quantité]]</f>
        <v>15200</v>
      </c>
      <c r="O122" s="7">
        <f>Tvente[[#This Row],[Chiffre d''affaire]]-Tvente[[#This Row],[Cout Achat]]</f>
        <v>29800</v>
      </c>
      <c r="P122" s="9">
        <f>Tvente[[#This Row],[Marge]]/Tvente[[#This Row],[Chiffre d''affaire]]</f>
        <v>0.66222222222222227</v>
      </c>
      <c r="Q122" s="7">
        <f>DAY(Tvente[[#This Row],[Date]])</f>
        <v>30</v>
      </c>
      <c r="R122" s="7">
        <f>MONTH(Tvente[[#This Row],[Date]])</f>
        <v>12</v>
      </c>
      <c r="S122" s="7">
        <f>YEAR(Tvente[[#This Row],[Date]])</f>
        <v>2023</v>
      </c>
      <c r="T12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2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3" spans="1:21" ht="89" customHeight="1" x14ac:dyDescent="0.35">
      <c r="A123" s="4">
        <v>122</v>
      </c>
      <c r="B123" s="5">
        <v>45291</v>
      </c>
      <c r="C123" s="4" t="s">
        <v>59</v>
      </c>
      <c r="D123" s="4" t="s">
        <v>41</v>
      </c>
      <c r="E123" s="6" t="s">
        <v>60</v>
      </c>
      <c r="F123" s="7">
        <v>9</v>
      </c>
      <c r="G123" s="7">
        <v>25000</v>
      </c>
      <c r="H123" s="7">
        <f>Tvente[[#This Row],[Quantité]]*Tvente[[#This Row],[Prix Vente]]</f>
        <v>225000</v>
      </c>
      <c r="I123" s="7" t="s">
        <v>210</v>
      </c>
      <c r="J123" s="8" t="s">
        <v>211</v>
      </c>
      <c r="K123" s="7" t="s">
        <v>86</v>
      </c>
      <c r="L123" s="7" t="s">
        <v>102</v>
      </c>
      <c r="M123" s="7">
        <v>6500</v>
      </c>
      <c r="N123" s="7">
        <f>Tvente[[#This Row],[CMUP]]*Tvente[[#This Row],[Quantité]]</f>
        <v>58500</v>
      </c>
      <c r="O123" s="7">
        <f>Tvente[[#This Row],[Chiffre d''affaire]]-Tvente[[#This Row],[Cout Achat]]</f>
        <v>166500</v>
      </c>
      <c r="P123" s="9">
        <f>Tvente[[#This Row],[Marge]]/Tvente[[#This Row],[Chiffre d''affaire]]</f>
        <v>0.74</v>
      </c>
      <c r="Q123" s="7">
        <f>DAY(Tvente[[#This Row],[Date]])</f>
        <v>31</v>
      </c>
      <c r="R123" s="7">
        <f>MONTH(Tvente[[#This Row],[Date]])</f>
        <v>12</v>
      </c>
      <c r="S123" s="7">
        <f>YEAR(Tvente[[#This Row],[Date]])</f>
        <v>2023</v>
      </c>
      <c r="T12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Dec</v>
      </c>
      <c r="U12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4" spans="1:21" ht="89" customHeight="1" x14ac:dyDescent="0.35">
      <c r="A124" s="4">
        <v>123</v>
      </c>
      <c r="B124" s="5">
        <v>45292</v>
      </c>
      <c r="C124" s="4" t="s">
        <v>59</v>
      </c>
      <c r="D124" s="4" t="s">
        <v>41</v>
      </c>
      <c r="E124" s="6" t="s">
        <v>60</v>
      </c>
      <c r="F124" s="7">
        <v>10</v>
      </c>
      <c r="G124" s="7">
        <v>25000</v>
      </c>
      <c r="H124" s="7">
        <f>Tvente[[#This Row],[Quantité]]*Tvente[[#This Row],[Prix Vente]]</f>
        <v>250000</v>
      </c>
      <c r="I124" s="7" t="s">
        <v>156</v>
      </c>
      <c r="J124" s="8" t="s">
        <v>212</v>
      </c>
      <c r="K124" s="7" t="s">
        <v>58</v>
      </c>
      <c r="L124" s="7" t="s">
        <v>27</v>
      </c>
      <c r="M124" s="7">
        <v>6500</v>
      </c>
      <c r="N124" s="7">
        <f>Tvente[[#This Row],[CMUP]]*Tvente[[#This Row],[Quantité]]</f>
        <v>65000</v>
      </c>
      <c r="O124" s="7">
        <f>Tvente[[#This Row],[Chiffre d''affaire]]-Tvente[[#This Row],[Cout Achat]]</f>
        <v>185000</v>
      </c>
      <c r="P124" s="9">
        <f>Tvente[[#This Row],[Marge]]/Tvente[[#This Row],[Chiffre d''affaire]]</f>
        <v>0.74</v>
      </c>
      <c r="Q124" s="7">
        <f>DAY(Tvente[[#This Row],[Date]])</f>
        <v>1</v>
      </c>
      <c r="R124" s="7">
        <f>MONTH(Tvente[[#This Row],[Date]])</f>
        <v>1</v>
      </c>
      <c r="S124" s="7">
        <f>YEAR(Tvente[[#This Row],[Date]])</f>
        <v>2024</v>
      </c>
      <c r="T12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24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5" spans="1:21" ht="89" customHeight="1" x14ac:dyDescent="0.35">
      <c r="A125" s="4">
        <v>124</v>
      </c>
      <c r="B125" s="5">
        <v>45293</v>
      </c>
      <c r="C125" s="4" t="s">
        <v>29</v>
      </c>
      <c r="D125" s="4" t="s">
        <v>30</v>
      </c>
      <c r="E125" s="6" t="s">
        <v>31</v>
      </c>
      <c r="F125" s="7">
        <v>1</v>
      </c>
      <c r="G125" s="7">
        <v>45000</v>
      </c>
      <c r="H125" s="7">
        <f>Tvente[[#This Row],[Quantité]]*Tvente[[#This Row],[Prix Vente]]</f>
        <v>45000</v>
      </c>
      <c r="I125" s="7" t="s">
        <v>156</v>
      </c>
      <c r="J125" s="8" t="s">
        <v>212</v>
      </c>
      <c r="K125" s="7" t="s">
        <v>58</v>
      </c>
      <c r="L125" s="7" t="s">
        <v>27</v>
      </c>
      <c r="M125" s="7">
        <v>15200</v>
      </c>
      <c r="N125" s="7">
        <f>Tvente[[#This Row],[CMUP]]*Tvente[[#This Row],[Quantité]]</f>
        <v>15200</v>
      </c>
      <c r="O125" s="7">
        <f>Tvente[[#This Row],[Chiffre d''affaire]]-Tvente[[#This Row],[Cout Achat]]</f>
        <v>29800</v>
      </c>
      <c r="P125" s="9">
        <f>Tvente[[#This Row],[Marge]]/Tvente[[#This Row],[Chiffre d''affaire]]</f>
        <v>0.66222222222222227</v>
      </c>
      <c r="Q125" s="7">
        <f>DAY(Tvente[[#This Row],[Date]])</f>
        <v>2</v>
      </c>
      <c r="R125" s="7">
        <f>MONTH(Tvente[[#This Row],[Date]])</f>
        <v>1</v>
      </c>
      <c r="S125" s="7">
        <f>YEAR(Tvente[[#This Row],[Date]])</f>
        <v>2024</v>
      </c>
      <c r="T12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2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6" spans="1:21" ht="89" customHeight="1" x14ac:dyDescent="0.35">
      <c r="A126" s="4">
        <v>125</v>
      </c>
      <c r="B126" s="5">
        <v>45294</v>
      </c>
      <c r="C126" s="4" t="s">
        <v>35</v>
      </c>
      <c r="D126" s="4" t="s">
        <v>33</v>
      </c>
      <c r="E126" s="6" t="s">
        <v>36</v>
      </c>
      <c r="F126" s="7">
        <v>7</v>
      </c>
      <c r="G126" s="7">
        <v>12000</v>
      </c>
      <c r="H126" s="7">
        <f>Tvente[[#This Row],[Quantité]]*Tvente[[#This Row],[Prix Vente]]</f>
        <v>84000</v>
      </c>
      <c r="I126" s="7" t="s">
        <v>156</v>
      </c>
      <c r="J126" s="8" t="s">
        <v>212</v>
      </c>
      <c r="K126" s="7" t="s">
        <v>58</v>
      </c>
      <c r="L126" s="7" t="s">
        <v>27</v>
      </c>
      <c r="M126" s="7">
        <v>4330</v>
      </c>
      <c r="N126" s="7">
        <f>Tvente[[#This Row],[CMUP]]*Tvente[[#This Row],[Quantité]]</f>
        <v>30310</v>
      </c>
      <c r="O126" s="7">
        <f>Tvente[[#This Row],[Chiffre d''affaire]]-Tvente[[#This Row],[Cout Achat]]</f>
        <v>53690</v>
      </c>
      <c r="P126" s="9">
        <f>Tvente[[#This Row],[Marge]]/Tvente[[#This Row],[Chiffre d''affaire]]</f>
        <v>0.63916666666666666</v>
      </c>
      <c r="Q126" s="7">
        <f>DAY(Tvente[[#This Row],[Date]])</f>
        <v>3</v>
      </c>
      <c r="R126" s="7">
        <f>MONTH(Tvente[[#This Row],[Date]])</f>
        <v>1</v>
      </c>
      <c r="S126" s="7">
        <f>YEAR(Tvente[[#This Row],[Date]])</f>
        <v>2024</v>
      </c>
      <c r="T12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2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7" spans="1:21" ht="89" customHeight="1" x14ac:dyDescent="0.35">
      <c r="A127" s="4">
        <v>126</v>
      </c>
      <c r="B127" s="5">
        <v>45295</v>
      </c>
      <c r="C127" s="4" t="s">
        <v>35</v>
      </c>
      <c r="D127" s="4" t="s">
        <v>33</v>
      </c>
      <c r="E127" s="6" t="s">
        <v>36</v>
      </c>
      <c r="F127" s="7">
        <v>9</v>
      </c>
      <c r="G127" s="7">
        <v>12000</v>
      </c>
      <c r="H127" s="7">
        <f>Tvente[[#This Row],[Quantité]]*Tvente[[#This Row],[Prix Vente]]</f>
        <v>108000</v>
      </c>
      <c r="I127" s="7" t="s">
        <v>156</v>
      </c>
      <c r="J127" s="8" t="s">
        <v>212</v>
      </c>
      <c r="K127" s="7" t="s">
        <v>58</v>
      </c>
      <c r="L127" s="7" t="s">
        <v>27</v>
      </c>
      <c r="M127" s="7">
        <v>4330</v>
      </c>
      <c r="N127" s="7">
        <f>Tvente[[#This Row],[CMUP]]*Tvente[[#This Row],[Quantité]]</f>
        <v>38970</v>
      </c>
      <c r="O127" s="7">
        <f>Tvente[[#This Row],[Chiffre d''affaire]]-Tvente[[#This Row],[Cout Achat]]</f>
        <v>69030</v>
      </c>
      <c r="P127" s="9">
        <f>Tvente[[#This Row],[Marge]]/Tvente[[#This Row],[Chiffre d''affaire]]</f>
        <v>0.63916666666666666</v>
      </c>
      <c r="Q127" s="7">
        <f>DAY(Tvente[[#This Row],[Date]])</f>
        <v>4</v>
      </c>
      <c r="R127" s="7">
        <f>MONTH(Tvente[[#This Row],[Date]])</f>
        <v>1</v>
      </c>
      <c r="S127" s="7">
        <f>YEAR(Tvente[[#This Row],[Date]])</f>
        <v>2024</v>
      </c>
      <c r="T12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2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8" spans="1:21" ht="89" customHeight="1" x14ac:dyDescent="0.35">
      <c r="A128" s="4">
        <v>127</v>
      </c>
      <c r="B128" s="5">
        <v>45296</v>
      </c>
      <c r="C128" s="4" t="s">
        <v>39</v>
      </c>
      <c r="D128" s="4" t="s">
        <v>37</v>
      </c>
      <c r="E128" s="6" t="s">
        <v>40</v>
      </c>
      <c r="F128" s="7">
        <v>7</v>
      </c>
      <c r="G128" s="7">
        <v>19500</v>
      </c>
      <c r="H128" s="7">
        <f>Tvente[[#This Row],[Quantité]]*Tvente[[#This Row],[Prix Vente]]</f>
        <v>136500</v>
      </c>
      <c r="I128" s="7" t="s">
        <v>156</v>
      </c>
      <c r="J128" s="8" t="s">
        <v>212</v>
      </c>
      <c r="K128" s="7" t="s">
        <v>58</v>
      </c>
      <c r="L128" s="7" t="s">
        <v>27</v>
      </c>
      <c r="M128" s="7">
        <v>9100</v>
      </c>
      <c r="N128" s="7">
        <f>Tvente[[#This Row],[CMUP]]*Tvente[[#This Row],[Quantité]]</f>
        <v>63700</v>
      </c>
      <c r="O128" s="7">
        <f>Tvente[[#This Row],[Chiffre d''affaire]]-Tvente[[#This Row],[Cout Achat]]</f>
        <v>72800</v>
      </c>
      <c r="P128" s="9">
        <f>Tvente[[#This Row],[Marge]]/Tvente[[#This Row],[Chiffre d''affaire]]</f>
        <v>0.53333333333333333</v>
      </c>
      <c r="Q128" s="7">
        <f>DAY(Tvente[[#This Row],[Date]])</f>
        <v>5</v>
      </c>
      <c r="R128" s="7">
        <f>MONTH(Tvente[[#This Row],[Date]])</f>
        <v>1</v>
      </c>
      <c r="S128" s="7">
        <f>YEAR(Tvente[[#This Row],[Date]])</f>
        <v>2024</v>
      </c>
      <c r="T12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28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29" spans="1:21" ht="89" customHeight="1" x14ac:dyDescent="0.35">
      <c r="A129" s="4">
        <v>128</v>
      </c>
      <c r="B129" s="5">
        <v>45297</v>
      </c>
      <c r="C129" s="4" t="s">
        <v>29</v>
      </c>
      <c r="D129" s="4" t="s">
        <v>30</v>
      </c>
      <c r="E129" s="6" t="s">
        <v>31</v>
      </c>
      <c r="F129" s="7">
        <v>1</v>
      </c>
      <c r="G129" s="7">
        <v>45000</v>
      </c>
      <c r="H129" s="7">
        <f>Tvente[[#This Row],[Quantité]]*Tvente[[#This Row],[Prix Vente]]</f>
        <v>45000</v>
      </c>
      <c r="I129" s="7" t="s">
        <v>174</v>
      </c>
      <c r="J129" s="8" t="s">
        <v>213</v>
      </c>
      <c r="K129" s="7" t="s">
        <v>74</v>
      </c>
      <c r="L129" s="7" t="s">
        <v>27</v>
      </c>
      <c r="M129" s="7">
        <v>15200</v>
      </c>
      <c r="N129" s="7">
        <f>Tvente[[#This Row],[CMUP]]*Tvente[[#This Row],[Quantité]]</f>
        <v>15200</v>
      </c>
      <c r="O129" s="7">
        <f>Tvente[[#This Row],[Chiffre d''affaire]]-Tvente[[#This Row],[Cout Achat]]</f>
        <v>29800</v>
      </c>
      <c r="P129" s="9">
        <f>Tvente[[#This Row],[Marge]]/Tvente[[#This Row],[Chiffre d''affaire]]</f>
        <v>0.66222222222222227</v>
      </c>
      <c r="Q129" s="7">
        <f>DAY(Tvente[[#This Row],[Date]])</f>
        <v>6</v>
      </c>
      <c r="R129" s="7">
        <f>MONTH(Tvente[[#This Row],[Date]])</f>
        <v>1</v>
      </c>
      <c r="S129" s="7">
        <f>YEAR(Tvente[[#This Row],[Date]])</f>
        <v>2024</v>
      </c>
      <c r="T12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2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0" spans="1:21" ht="89" customHeight="1" x14ac:dyDescent="0.35">
      <c r="A130" s="4">
        <v>129</v>
      </c>
      <c r="B130" s="5">
        <v>45298</v>
      </c>
      <c r="C130" s="4" t="s">
        <v>35</v>
      </c>
      <c r="D130" s="4" t="s">
        <v>33</v>
      </c>
      <c r="E130" s="6" t="s">
        <v>36</v>
      </c>
      <c r="F130" s="7">
        <v>8</v>
      </c>
      <c r="G130" s="7">
        <v>12000</v>
      </c>
      <c r="H130" s="7">
        <f>Tvente[[#This Row],[Quantité]]*Tvente[[#This Row],[Prix Vente]]</f>
        <v>96000</v>
      </c>
      <c r="I130" s="7" t="s">
        <v>152</v>
      </c>
      <c r="J130" s="8" t="s">
        <v>214</v>
      </c>
      <c r="K130" s="7" t="s">
        <v>26</v>
      </c>
      <c r="L130" s="7" t="s">
        <v>102</v>
      </c>
      <c r="M130" s="7">
        <v>4330</v>
      </c>
      <c r="N130" s="7">
        <f>Tvente[[#This Row],[CMUP]]*Tvente[[#This Row],[Quantité]]</f>
        <v>34640</v>
      </c>
      <c r="O130" s="7">
        <f>Tvente[[#This Row],[Chiffre d''affaire]]-Tvente[[#This Row],[Cout Achat]]</f>
        <v>61360</v>
      </c>
      <c r="P130" s="9">
        <f>Tvente[[#This Row],[Marge]]/Tvente[[#This Row],[Chiffre d''affaire]]</f>
        <v>0.63916666666666666</v>
      </c>
      <c r="Q130" s="7">
        <f>DAY(Tvente[[#This Row],[Date]])</f>
        <v>7</v>
      </c>
      <c r="R130" s="7">
        <f>MONTH(Tvente[[#This Row],[Date]])</f>
        <v>1</v>
      </c>
      <c r="S130" s="7">
        <f>YEAR(Tvente[[#This Row],[Date]])</f>
        <v>2024</v>
      </c>
      <c r="T13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1" spans="1:21" ht="89" customHeight="1" x14ac:dyDescent="0.35">
      <c r="A131" s="4">
        <v>130</v>
      </c>
      <c r="B131" s="5">
        <v>45299</v>
      </c>
      <c r="C131" s="4" t="s">
        <v>21</v>
      </c>
      <c r="D131" s="4" t="s">
        <v>22</v>
      </c>
      <c r="E131" s="6" t="s">
        <v>23</v>
      </c>
      <c r="F131" s="7">
        <v>6</v>
      </c>
      <c r="G131" s="7">
        <v>22000</v>
      </c>
      <c r="H131" s="7">
        <f>Tvente[[#This Row],[Quantité]]*Tvente[[#This Row],[Prix Vente]]</f>
        <v>132000</v>
      </c>
      <c r="I131" s="7" t="s">
        <v>152</v>
      </c>
      <c r="J131" s="8" t="s">
        <v>215</v>
      </c>
      <c r="K131" s="7" t="s">
        <v>112</v>
      </c>
      <c r="L131" s="7" t="s">
        <v>102</v>
      </c>
      <c r="M131" s="7">
        <v>4893.333333333333</v>
      </c>
      <c r="N131" s="7">
        <f>Tvente[[#This Row],[CMUP]]*Tvente[[#This Row],[Quantité]]</f>
        <v>29360</v>
      </c>
      <c r="O131" s="7">
        <f>Tvente[[#This Row],[Chiffre d''affaire]]-Tvente[[#This Row],[Cout Achat]]</f>
        <v>102640</v>
      </c>
      <c r="P131" s="9">
        <f>Tvente[[#This Row],[Marge]]/Tvente[[#This Row],[Chiffre d''affaire]]</f>
        <v>0.77757575757575759</v>
      </c>
      <c r="Q131" s="7">
        <f>DAY(Tvente[[#This Row],[Date]])</f>
        <v>8</v>
      </c>
      <c r="R131" s="7">
        <f>MONTH(Tvente[[#This Row],[Date]])</f>
        <v>1</v>
      </c>
      <c r="S131" s="7">
        <f>YEAR(Tvente[[#This Row],[Date]])</f>
        <v>2024</v>
      </c>
      <c r="T13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2" spans="1:21" ht="89" customHeight="1" x14ac:dyDescent="0.35">
      <c r="A132" s="4">
        <v>131</v>
      </c>
      <c r="B132" s="5">
        <v>45300</v>
      </c>
      <c r="C132" s="4" t="s">
        <v>21</v>
      </c>
      <c r="D132" s="4" t="s">
        <v>22</v>
      </c>
      <c r="E132" s="6" t="s">
        <v>23</v>
      </c>
      <c r="F132" s="7">
        <v>10</v>
      </c>
      <c r="G132" s="7">
        <v>22000</v>
      </c>
      <c r="H132" s="7">
        <f>Tvente[[#This Row],[Quantité]]*Tvente[[#This Row],[Prix Vente]]</f>
        <v>220000</v>
      </c>
      <c r="I132" s="7" t="s">
        <v>216</v>
      </c>
      <c r="J132" s="8" t="s">
        <v>217</v>
      </c>
      <c r="K132" s="7" t="s">
        <v>49</v>
      </c>
      <c r="L132" s="7" t="s">
        <v>27</v>
      </c>
      <c r="M132" s="7">
        <v>4893.333333333333</v>
      </c>
      <c r="N132" s="7">
        <f>Tvente[[#This Row],[CMUP]]*Tvente[[#This Row],[Quantité]]</f>
        <v>48933.333333333328</v>
      </c>
      <c r="O132" s="7">
        <f>Tvente[[#This Row],[Chiffre d''affaire]]-Tvente[[#This Row],[Cout Achat]]</f>
        <v>171066.66666666669</v>
      </c>
      <c r="P132" s="9">
        <f>Tvente[[#This Row],[Marge]]/Tvente[[#This Row],[Chiffre d''affaire]]</f>
        <v>0.7775757575757577</v>
      </c>
      <c r="Q132" s="7">
        <f>DAY(Tvente[[#This Row],[Date]])</f>
        <v>9</v>
      </c>
      <c r="R132" s="7">
        <f>MONTH(Tvente[[#This Row],[Date]])</f>
        <v>1</v>
      </c>
      <c r="S132" s="7">
        <f>YEAR(Tvente[[#This Row],[Date]])</f>
        <v>2024</v>
      </c>
      <c r="T13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3" spans="1:21" ht="89" customHeight="1" x14ac:dyDescent="0.35">
      <c r="A133" s="4">
        <v>132</v>
      </c>
      <c r="B133" s="5">
        <v>45301</v>
      </c>
      <c r="C133" s="4" t="s">
        <v>29</v>
      </c>
      <c r="D133" s="4" t="s">
        <v>30</v>
      </c>
      <c r="E133" s="6" t="s">
        <v>31</v>
      </c>
      <c r="F133" s="7">
        <v>1</v>
      </c>
      <c r="G133" s="7">
        <v>45000</v>
      </c>
      <c r="H133" s="7">
        <f>Tvente[[#This Row],[Quantité]]*Tvente[[#This Row],[Prix Vente]]</f>
        <v>45000</v>
      </c>
      <c r="I133" s="7" t="s">
        <v>167</v>
      </c>
      <c r="J133" s="8" t="s">
        <v>218</v>
      </c>
      <c r="K133" s="7" t="s">
        <v>52</v>
      </c>
      <c r="L133" s="7" t="s">
        <v>46</v>
      </c>
      <c r="M133" s="7">
        <v>15200</v>
      </c>
      <c r="N133" s="7">
        <f>Tvente[[#This Row],[CMUP]]*Tvente[[#This Row],[Quantité]]</f>
        <v>15200</v>
      </c>
      <c r="O133" s="7">
        <f>Tvente[[#This Row],[Chiffre d''affaire]]-Tvente[[#This Row],[Cout Achat]]</f>
        <v>29800</v>
      </c>
      <c r="P133" s="9">
        <f>Tvente[[#This Row],[Marge]]/Tvente[[#This Row],[Chiffre d''affaire]]</f>
        <v>0.66222222222222227</v>
      </c>
      <c r="Q133" s="7">
        <f>DAY(Tvente[[#This Row],[Date]])</f>
        <v>10</v>
      </c>
      <c r="R133" s="7">
        <f>MONTH(Tvente[[#This Row],[Date]])</f>
        <v>1</v>
      </c>
      <c r="S133" s="7">
        <f>YEAR(Tvente[[#This Row],[Date]])</f>
        <v>2024</v>
      </c>
      <c r="T13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4" spans="1:21" ht="89" customHeight="1" x14ac:dyDescent="0.35">
      <c r="A134" s="4">
        <v>133</v>
      </c>
      <c r="B134" s="5">
        <v>45302</v>
      </c>
      <c r="C134" s="4" t="s">
        <v>29</v>
      </c>
      <c r="D134" s="4" t="s">
        <v>30</v>
      </c>
      <c r="E134" s="6" t="s">
        <v>31</v>
      </c>
      <c r="F134" s="7">
        <v>1</v>
      </c>
      <c r="G134" s="7">
        <v>45000</v>
      </c>
      <c r="H134" s="7">
        <f>Tvente[[#This Row],[Quantité]]*Tvente[[#This Row],[Prix Vente]]</f>
        <v>45000</v>
      </c>
      <c r="I134" s="7" t="s">
        <v>154</v>
      </c>
      <c r="J134" s="8" t="s">
        <v>219</v>
      </c>
      <c r="K134" s="7" t="s">
        <v>58</v>
      </c>
      <c r="L134" s="7" t="s">
        <v>46</v>
      </c>
      <c r="M134" s="7">
        <v>15200</v>
      </c>
      <c r="N134" s="7">
        <f>Tvente[[#This Row],[CMUP]]*Tvente[[#This Row],[Quantité]]</f>
        <v>15200</v>
      </c>
      <c r="O134" s="7">
        <f>Tvente[[#This Row],[Chiffre d''affaire]]-Tvente[[#This Row],[Cout Achat]]</f>
        <v>29800</v>
      </c>
      <c r="P134" s="9">
        <f>Tvente[[#This Row],[Marge]]/Tvente[[#This Row],[Chiffre d''affaire]]</f>
        <v>0.66222222222222227</v>
      </c>
      <c r="Q134" s="7">
        <f>DAY(Tvente[[#This Row],[Date]])</f>
        <v>11</v>
      </c>
      <c r="R134" s="7">
        <f>MONTH(Tvente[[#This Row],[Date]])</f>
        <v>1</v>
      </c>
      <c r="S134" s="7">
        <f>YEAR(Tvente[[#This Row],[Date]])</f>
        <v>2024</v>
      </c>
      <c r="T13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5" spans="1:21" ht="89" customHeight="1" x14ac:dyDescent="0.35">
      <c r="A135" s="4">
        <v>134</v>
      </c>
      <c r="B135" s="5">
        <v>45303</v>
      </c>
      <c r="C135" s="4" t="s">
        <v>59</v>
      </c>
      <c r="D135" s="4" t="s">
        <v>41</v>
      </c>
      <c r="E135" s="6" t="s">
        <v>60</v>
      </c>
      <c r="F135" s="7">
        <v>7</v>
      </c>
      <c r="G135" s="7">
        <v>25000</v>
      </c>
      <c r="H135" s="7">
        <f>Tvente[[#This Row],[Quantité]]*Tvente[[#This Row],[Prix Vente]]</f>
        <v>175000</v>
      </c>
      <c r="I135" s="7" t="s">
        <v>220</v>
      </c>
      <c r="J135" s="8" t="s">
        <v>221</v>
      </c>
      <c r="K135" s="7" t="s">
        <v>52</v>
      </c>
      <c r="L135" s="7" t="s">
        <v>46</v>
      </c>
      <c r="M135" s="7">
        <v>6500</v>
      </c>
      <c r="N135" s="7">
        <f>Tvente[[#This Row],[CMUP]]*Tvente[[#This Row],[Quantité]]</f>
        <v>45500</v>
      </c>
      <c r="O135" s="7">
        <f>Tvente[[#This Row],[Chiffre d''affaire]]-Tvente[[#This Row],[Cout Achat]]</f>
        <v>129500</v>
      </c>
      <c r="P135" s="9">
        <f>Tvente[[#This Row],[Marge]]/Tvente[[#This Row],[Chiffre d''affaire]]</f>
        <v>0.74</v>
      </c>
      <c r="Q135" s="7">
        <f>DAY(Tvente[[#This Row],[Date]])</f>
        <v>12</v>
      </c>
      <c r="R135" s="7">
        <f>MONTH(Tvente[[#This Row],[Date]])</f>
        <v>1</v>
      </c>
      <c r="S135" s="7">
        <f>YEAR(Tvente[[#This Row],[Date]])</f>
        <v>2024</v>
      </c>
      <c r="T13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6" spans="1:21" ht="89" customHeight="1" x14ac:dyDescent="0.35">
      <c r="A136" s="4">
        <v>135</v>
      </c>
      <c r="B136" s="5">
        <v>45304</v>
      </c>
      <c r="C136" s="4" t="s">
        <v>29</v>
      </c>
      <c r="D136" s="4" t="s">
        <v>30</v>
      </c>
      <c r="E136" s="6" t="s">
        <v>31</v>
      </c>
      <c r="F136" s="7">
        <v>1</v>
      </c>
      <c r="G136" s="7">
        <v>45000</v>
      </c>
      <c r="H136" s="7">
        <f>Tvente[[#This Row],[Quantité]]*Tvente[[#This Row],[Prix Vente]]</f>
        <v>45000</v>
      </c>
      <c r="I136" s="7" t="s">
        <v>72</v>
      </c>
      <c r="J136" s="8" t="s">
        <v>222</v>
      </c>
      <c r="K136" s="7" t="s">
        <v>55</v>
      </c>
      <c r="L136" s="7" t="s">
        <v>46</v>
      </c>
      <c r="M136" s="7">
        <v>15200</v>
      </c>
      <c r="N136" s="7">
        <f>Tvente[[#This Row],[CMUP]]*Tvente[[#This Row],[Quantité]]</f>
        <v>15200</v>
      </c>
      <c r="O136" s="7">
        <f>Tvente[[#This Row],[Chiffre d''affaire]]-Tvente[[#This Row],[Cout Achat]]</f>
        <v>29800</v>
      </c>
      <c r="P136" s="9">
        <f>Tvente[[#This Row],[Marge]]/Tvente[[#This Row],[Chiffre d''affaire]]</f>
        <v>0.66222222222222227</v>
      </c>
      <c r="Q136" s="7">
        <f>DAY(Tvente[[#This Row],[Date]])</f>
        <v>13</v>
      </c>
      <c r="R136" s="7">
        <f>MONTH(Tvente[[#This Row],[Date]])</f>
        <v>1</v>
      </c>
      <c r="S136" s="7">
        <f>YEAR(Tvente[[#This Row],[Date]])</f>
        <v>2024</v>
      </c>
      <c r="T13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7" spans="1:21" ht="89" customHeight="1" x14ac:dyDescent="0.35">
      <c r="A137" s="4">
        <v>136</v>
      </c>
      <c r="B137" s="5">
        <v>45305</v>
      </c>
      <c r="C137" s="4" t="s">
        <v>35</v>
      </c>
      <c r="D137" s="4" t="s">
        <v>33</v>
      </c>
      <c r="E137" s="6" t="s">
        <v>36</v>
      </c>
      <c r="F137" s="7">
        <v>2</v>
      </c>
      <c r="G137" s="7">
        <v>12000</v>
      </c>
      <c r="H137" s="7">
        <f>Tvente[[#This Row],[Quantité]]*Tvente[[#This Row],[Prix Vente]]</f>
        <v>24000</v>
      </c>
      <c r="I137" s="7" t="s">
        <v>72</v>
      </c>
      <c r="J137" s="8" t="s">
        <v>222</v>
      </c>
      <c r="K137" s="7" t="s">
        <v>55</v>
      </c>
      <c r="L137" s="7" t="s">
        <v>46</v>
      </c>
      <c r="M137" s="7">
        <v>4330</v>
      </c>
      <c r="N137" s="7">
        <f>Tvente[[#This Row],[CMUP]]*Tvente[[#This Row],[Quantité]]</f>
        <v>8660</v>
      </c>
      <c r="O137" s="7">
        <f>Tvente[[#This Row],[Chiffre d''affaire]]-Tvente[[#This Row],[Cout Achat]]</f>
        <v>15340</v>
      </c>
      <c r="P137" s="9">
        <f>Tvente[[#This Row],[Marge]]/Tvente[[#This Row],[Chiffre d''affaire]]</f>
        <v>0.63916666666666666</v>
      </c>
      <c r="Q137" s="7">
        <f>DAY(Tvente[[#This Row],[Date]])</f>
        <v>14</v>
      </c>
      <c r="R137" s="7">
        <f>MONTH(Tvente[[#This Row],[Date]])</f>
        <v>1</v>
      </c>
      <c r="S137" s="7">
        <f>YEAR(Tvente[[#This Row],[Date]])</f>
        <v>2024</v>
      </c>
      <c r="T13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8" spans="1:21" ht="89" customHeight="1" x14ac:dyDescent="0.35">
      <c r="A138" s="4">
        <v>137</v>
      </c>
      <c r="B138" s="5">
        <v>45306</v>
      </c>
      <c r="C138" s="4" t="s">
        <v>29</v>
      </c>
      <c r="D138" s="4" t="s">
        <v>30</v>
      </c>
      <c r="E138" s="6" t="s">
        <v>31</v>
      </c>
      <c r="F138" s="7">
        <v>1</v>
      </c>
      <c r="G138" s="7">
        <v>45000</v>
      </c>
      <c r="H138" s="7">
        <f>Tvente[[#This Row],[Quantité]]*Tvente[[#This Row],[Prix Vente]]</f>
        <v>45000</v>
      </c>
      <c r="I138" s="7" t="s">
        <v>72</v>
      </c>
      <c r="J138" s="8" t="s">
        <v>222</v>
      </c>
      <c r="K138" s="7" t="s">
        <v>55</v>
      </c>
      <c r="L138" s="7" t="s">
        <v>46</v>
      </c>
      <c r="M138" s="7">
        <v>15200</v>
      </c>
      <c r="N138" s="7">
        <f>Tvente[[#This Row],[CMUP]]*Tvente[[#This Row],[Quantité]]</f>
        <v>15200</v>
      </c>
      <c r="O138" s="7">
        <f>Tvente[[#This Row],[Chiffre d''affaire]]-Tvente[[#This Row],[Cout Achat]]</f>
        <v>29800</v>
      </c>
      <c r="P138" s="9">
        <f>Tvente[[#This Row],[Marge]]/Tvente[[#This Row],[Chiffre d''affaire]]</f>
        <v>0.66222222222222227</v>
      </c>
      <c r="Q138" s="7">
        <f>DAY(Tvente[[#This Row],[Date]])</f>
        <v>15</v>
      </c>
      <c r="R138" s="7">
        <f>MONTH(Tvente[[#This Row],[Date]])</f>
        <v>1</v>
      </c>
      <c r="S138" s="7">
        <f>YEAR(Tvente[[#This Row],[Date]])</f>
        <v>2024</v>
      </c>
      <c r="T13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39" spans="1:21" ht="89" customHeight="1" x14ac:dyDescent="0.35">
      <c r="A139" s="4">
        <v>138</v>
      </c>
      <c r="B139" s="5">
        <v>45307</v>
      </c>
      <c r="C139" s="4" t="s">
        <v>59</v>
      </c>
      <c r="D139" s="4" t="s">
        <v>41</v>
      </c>
      <c r="E139" s="6" t="s">
        <v>60</v>
      </c>
      <c r="F139" s="7">
        <v>10</v>
      </c>
      <c r="G139" s="7">
        <v>25000</v>
      </c>
      <c r="H139" s="7">
        <f>Tvente[[#This Row],[Quantité]]*Tvente[[#This Row],[Prix Vente]]</f>
        <v>250000</v>
      </c>
      <c r="I139" s="7" t="s">
        <v>223</v>
      </c>
      <c r="J139" s="8" t="s">
        <v>224</v>
      </c>
      <c r="K139" s="7" t="s">
        <v>112</v>
      </c>
      <c r="L139" s="7" t="s">
        <v>46</v>
      </c>
      <c r="M139" s="7">
        <v>6500</v>
      </c>
      <c r="N139" s="7">
        <f>Tvente[[#This Row],[CMUP]]*Tvente[[#This Row],[Quantité]]</f>
        <v>65000</v>
      </c>
      <c r="O139" s="7">
        <f>Tvente[[#This Row],[Chiffre d''affaire]]-Tvente[[#This Row],[Cout Achat]]</f>
        <v>185000</v>
      </c>
      <c r="P139" s="9">
        <f>Tvente[[#This Row],[Marge]]/Tvente[[#This Row],[Chiffre d''affaire]]</f>
        <v>0.74</v>
      </c>
      <c r="Q139" s="7">
        <f>DAY(Tvente[[#This Row],[Date]])</f>
        <v>16</v>
      </c>
      <c r="R139" s="7">
        <f>MONTH(Tvente[[#This Row],[Date]])</f>
        <v>1</v>
      </c>
      <c r="S139" s="7">
        <f>YEAR(Tvente[[#This Row],[Date]])</f>
        <v>2024</v>
      </c>
      <c r="T13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3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0" spans="1:21" ht="89" customHeight="1" x14ac:dyDescent="0.35">
      <c r="A140" s="4">
        <v>139</v>
      </c>
      <c r="B140" s="5">
        <v>45308</v>
      </c>
      <c r="C140" s="4" t="s">
        <v>39</v>
      </c>
      <c r="D140" s="4" t="s">
        <v>37</v>
      </c>
      <c r="E140" s="6" t="s">
        <v>40</v>
      </c>
      <c r="F140" s="7">
        <v>8</v>
      </c>
      <c r="G140" s="7">
        <v>19500</v>
      </c>
      <c r="H140" s="7">
        <f>Tvente[[#This Row],[Quantité]]*Tvente[[#This Row],[Prix Vente]]</f>
        <v>156000</v>
      </c>
      <c r="I140" s="7" t="s">
        <v>223</v>
      </c>
      <c r="J140" s="8" t="s">
        <v>224</v>
      </c>
      <c r="K140" s="7" t="s">
        <v>112</v>
      </c>
      <c r="L140" s="7" t="s">
        <v>46</v>
      </c>
      <c r="M140" s="7">
        <v>9100</v>
      </c>
      <c r="N140" s="7">
        <f>Tvente[[#This Row],[CMUP]]*Tvente[[#This Row],[Quantité]]</f>
        <v>72800</v>
      </c>
      <c r="O140" s="7">
        <f>Tvente[[#This Row],[Chiffre d''affaire]]-Tvente[[#This Row],[Cout Achat]]</f>
        <v>83200</v>
      </c>
      <c r="P140" s="9">
        <f>Tvente[[#This Row],[Marge]]/Tvente[[#This Row],[Chiffre d''affaire]]</f>
        <v>0.53333333333333333</v>
      </c>
      <c r="Q140" s="7">
        <f>DAY(Tvente[[#This Row],[Date]])</f>
        <v>17</v>
      </c>
      <c r="R140" s="7">
        <f>MONTH(Tvente[[#This Row],[Date]])</f>
        <v>1</v>
      </c>
      <c r="S140" s="7">
        <f>YEAR(Tvente[[#This Row],[Date]])</f>
        <v>2024</v>
      </c>
      <c r="T14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1" spans="1:21" ht="89" customHeight="1" x14ac:dyDescent="0.35">
      <c r="A141" s="4">
        <v>140</v>
      </c>
      <c r="B141" s="5">
        <v>45309</v>
      </c>
      <c r="C141" s="4" t="s">
        <v>29</v>
      </c>
      <c r="D141" s="4" t="s">
        <v>30</v>
      </c>
      <c r="E141" s="6" t="s">
        <v>31</v>
      </c>
      <c r="F141" s="7">
        <v>1</v>
      </c>
      <c r="G141" s="7">
        <v>45000</v>
      </c>
      <c r="H141" s="7">
        <f>Tvente[[#This Row],[Quantité]]*Tvente[[#This Row],[Prix Vente]]</f>
        <v>45000</v>
      </c>
      <c r="I141" s="7" t="s">
        <v>223</v>
      </c>
      <c r="J141" s="8" t="s">
        <v>224</v>
      </c>
      <c r="K141" s="7" t="s">
        <v>112</v>
      </c>
      <c r="L141" s="7" t="s">
        <v>46</v>
      </c>
      <c r="M141" s="7">
        <v>15200</v>
      </c>
      <c r="N141" s="7">
        <f>Tvente[[#This Row],[CMUP]]*Tvente[[#This Row],[Quantité]]</f>
        <v>15200</v>
      </c>
      <c r="O141" s="7">
        <f>Tvente[[#This Row],[Chiffre d''affaire]]-Tvente[[#This Row],[Cout Achat]]</f>
        <v>29800</v>
      </c>
      <c r="P141" s="9">
        <f>Tvente[[#This Row],[Marge]]/Tvente[[#This Row],[Chiffre d''affaire]]</f>
        <v>0.66222222222222227</v>
      </c>
      <c r="Q141" s="7">
        <f>DAY(Tvente[[#This Row],[Date]])</f>
        <v>18</v>
      </c>
      <c r="R141" s="7">
        <f>MONTH(Tvente[[#This Row],[Date]])</f>
        <v>1</v>
      </c>
      <c r="S141" s="7">
        <f>YEAR(Tvente[[#This Row],[Date]])</f>
        <v>2024</v>
      </c>
      <c r="T14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2" spans="1:21" ht="89" customHeight="1" x14ac:dyDescent="0.35">
      <c r="A142" s="4">
        <v>141</v>
      </c>
      <c r="B142" s="5">
        <v>45310</v>
      </c>
      <c r="C142" s="4" t="s">
        <v>59</v>
      </c>
      <c r="D142" s="4" t="s">
        <v>41</v>
      </c>
      <c r="E142" s="6" t="s">
        <v>60</v>
      </c>
      <c r="F142" s="7">
        <v>7</v>
      </c>
      <c r="G142" s="7">
        <v>25000</v>
      </c>
      <c r="H142" s="7">
        <f>Tvente[[#This Row],[Quantité]]*Tvente[[#This Row],[Prix Vente]]</f>
        <v>175000</v>
      </c>
      <c r="I142" s="7" t="s">
        <v>223</v>
      </c>
      <c r="J142" s="8" t="s">
        <v>224</v>
      </c>
      <c r="K142" s="7" t="s">
        <v>112</v>
      </c>
      <c r="L142" s="7" t="s">
        <v>46</v>
      </c>
      <c r="M142" s="7">
        <v>6500</v>
      </c>
      <c r="N142" s="7">
        <f>Tvente[[#This Row],[CMUP]]*Tvente[[#This Row],[Quantité]]</f>
        <v>45500</v>
      </c>
      <c r="O142" s="7">
        <f>Tvente[[#This Row],[Chiffre d''affaire]]-Tvente[[#This Row],[Cout Achat]]</f>
        <v>129500</v>
      </c>
      <c r="P142" s="9">
        <f>Tvente[[#This Row],[Marge]]/Tvente[[#This Row],[Chiffre d''affaire]]</f>
        <v>0.74</v>
      </c>
      <c r="Q142" s="7">
        <f>DAY(Tvente[[#This Row],[Date]])</f>
        <v>19</v>
      </c>
      <c r="R142" s="7">
        <f>MONTH(Tvente[[#This Row],[Date]])</f>
        <v>1</v>
      </c>
      <c r="S142" s="7">
        <f>YEAR(Tvente[[#This Row],[Date]])</f>
        <v>2024</v>
      </c>
      <c r="T14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3" spans="1:21" ht="89" customHeight="1" x14ac:dyDescent="0.35">
      <c r="A143" s="4">
        <v>142</v>
      </c>
      <c r="B143" s="5">
        <v>45311</v>
      </c>
      <c r="C143" s="4" t="s">
        <v>59</v>
      </c>
      <c r="D143" s="4" t="s">
        <v>41</v>
      </c>
      <c r="E143" s="6" t="s">
        <v>60</v>
      </c>
      <c r="F143" s="7">
        <v>4</v>
      </c>
      <c r="G143" s="7">
        <v>25000</v>
      </c>
      <c r="H143" s="7">
        <f>Tvente[[#This Row],[Quantité]]*Tvente[[#This Row],[Prix Vente]]</f>
        <v>100000</v>
      </c>
      <c r="I143" s="7" t="s">
        <v>223</v>
      </c>
      <c r="J143" s="8" t="s">
        <v>224</v>
      </c>
      <c r="K143" s="7" t="s">
        <v>112</v>
      </c>
      <c r="L143" s="7" t="s">
        <v>46</v>
      </c>
      <c r="M143" s="7">
        <v>6500</v>
      </c>
      <c r="N143" s="7">
        <f>Tvente[[#This Row],[CMUP]]*Tvente[[#This Row],[Quantité]]</f>
        <v>26000</v>
      </c>
      <c r="O143" s="7">
        <f>Tvente[[#This Row],[Chiffre d''affaire]]-Tvente[[#This Row],[Cout Achat]]</f>
        <v>74000</v>
      </c>
      <c r="P143" s="9">
        <f>Tvente[[#This Row],[Marge]]/Tvente[[#This Row],[Chiffre d''affaire]]</f>
        <v>0.74</v>
      </c>
      <c r="Q143" s="7">
        <f>DAY(Tvente[[#This Row],[Date]])</f>
        <v>20</v>
      </c>
      <c r="R143" s="7">
        <f>MONTH(Tvente[[#This Row],[Date]])</f>
        <v>1</v>
      </c>
      <c r="S143" s="7">
        <f>YEAR(Tvente[[#This Row],[Date]])</f>
        <v>2024</v>
      </c>
      <c r="T14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4" spans="1:21" ht="89" customHeight="1" x14ac:dyDescent="0.35">
      <c r="A144" s="4">
        <v>143</v>
      </c>
      <c r="B144" s="5">
        <v>45312</v>
      </c>
      <c r="C144" s="4" t="s">
        <v>39</v>
      </c>
      <c r="D144" s="4" t="s">
        <v>37</v>
      </c>
      <c r="E144" s="6" t="s">
        <v>40</v>
      </c>
      <c r="F144" s="7">
        <v>7</v>
      </c>
      <c r="G144" s="7">
        <v>19500</v>
      </c>
      <c r="H144" s="7">
        <f>Tvente[[#This Row],[Quantité]]*Tvente[[#This Row],[Prix Vente]]</f>
        <v>136500</v>
      </c>
      <c r="I144" s="7" t="s">
        <v>43</v>
      </c>
      <c r="J144" s="8" t="s">
        <v>225</v>
      </c>
      <c r="K144" s="7" t="s">
        <v>45</v>
      </c>
      <c r="L144" s="7" t="s">
        <v>46</v>
      </c>
      <c r="M144" s="7">
        <v>9100</v>
      </c>
      <c r="N144" s="7">
        <f>Tvente[[#This Row],[CMUP]]*Tvente[[#This Row],[Quantité]]</f>
        <v>63700</v>
      </c>
      <c r="O144" s="7">
        <f>Tvente[[#This Row],[Chiffre d''affaire]]-Tvente[[#This Row],[Cout Achat]]</f>
        <v>72800</v>
      </c>
      <c r="P144" s="9">
        <f>Tvente[[#This Row],[Marge]]/Tvente[[#This Row],[Chiffre d''affaire]]</f>
        <v>0.53333333333333333</v>
      </c>
      <c r="Q144" s="7">
        <f>DAY(Tvente[[#This Row],[Date]])</f>
        <v>21</v>
      </c>
      <c r="R144" s="7">
        <f>MONTH(Tvente[[#This Row],[Date]])</f>
        <v>1</v>
      </c>
      <c r="S144" s="7">
        <f>YEAR(Tvente[[#This Row],[Date]])</f>
        <v>2024</v>
      </c>
      <c r="T14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5" spans="1:21" ht="89" customHeight="1" x14ac:dyDescent="0.35">
      <c r="A145" s="4">
        <v>144</v>
      </c>
      <c r="B145" s="5">
        <v>45313</v>
      </c>
      <c r="C145" s="4" t="s">
        <v>29</v>
      </c>
      <c r="D145" s="4" t="s">
        <v>30</v>
      </c>
      <c r="E145" s="6" t="s">
        <v>31</v>
      </c>
      <c r="F145" s="7">
        <v>1</v>
      </c>
      <c r="G145" s="7">
        <v>45000</v>
      </c>
      <c r="H145" s="7">
        <f>Tvente[[#This Row],[Quantité]]*Tvente[[#This Row],[Prix Vente]]</f>
        <v>45000</v>
      </c>
      <c r="I145" s="7" t="s">
        <v>226</v>
      </c>
      <c r="J145" s="8" t="s">
        <v>227</v>
      </c>
      <c r="K145" s="7" t="s">
        <v>86</v>
      </c>
      <c r="L145" s="7" t="s">
        <v>27</v>
      </c>
      <c r="M145" s="7">
        <v>15200</v>
      </c>
      <c r="N145" s="7">
        <f>Tvente[[#This Row],[CMUP]]*Tvente[[#This Row],[Quantité]]</f>
        <v>15200</v>
      </c>
      <c r="O145" s="7">
        <f>Tvente[[#This Row],[Chiffre d''affaire]]-Tvente[[#This Row],[Cout Achat]]</f>
        <v>29800</v>
      </c>
      <c r="P145" s="9">
        <f>Tvente[[#This Row],[Marge]]/Tvente[[#This Row],[Chiffre d''affaire]]</f>
        <v>0.66222222222222227</v>
      </c>
      <c r="Q145" s="7">
        <f>DAY(Tvente[[#This Row],[Date]])</f>
        <v>22</v>
      </c>
      <c r="R145" s="7">
        <f>MONTH(Tvente[[#This Row],[Date]])</f>
        <v>1</v>
      </c>
      <c r="S145" s="7">
        <f>YEAR(Tvente[[#This Row],[Date]])</f>
        <v>2024</v>
      </c>
      <c r="T14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6" spans="1:21" ht="89" customHeight="1" x14ac:dyDescent="0.35">
      <c r="A146" s="4">
        <v>145</v>
      </c>
      <c r="B146" s="5">
        <v>45314</v>
      </c>
      <c r="C146" s="4" t="s">
        <v>21</v>
      </c>
      <c r="D146" s="4" t="s">
        <v>22</v>
      </c>
      <c r="E146" s="6" t="s">
        <v>23</v>
      </c>
      <c r="F146" s="7">
        <v>6</v>
      </c>
      <c r="G146" s="7">
        <v>22000</v>
      </c>
      <c r="H146" s="7">
        <f>Tvente[[#This Row],[Quantité]]*Tvente[[#This Row],[Prix Vente]]</f>
        <v>132000</v>
      </c>
      <c r="I146" s="7" t="s">
        <v>117</v>
      </c>
      <c r="J146" s="8" t="s">
        <v>228</v>
      </c>
      <c r="K146" s="7" t="s">
        <v>55</v>
      </c>
      <c r="L146" s="7" t="s">
        <v>46</v>
      </c>
      <c r="M146" s="7">
        <v>4893.333333333333</v>
      </c>
      <c r="N146" s="7">
        <f>Tvente[[#This Row],[CMUP]]*Tvente[[#This Row],[Quantité]]</f>
        <v>29360</v>
      </c>
      <c r="O146" s="7">
        <f>Tvente[[#This Row],[Chiffre d''affaire]]-Tvente[[#This Row],[Cout Achat]]</f>
        <v>102640</v>
      </c>
      <c r="P146" s="9">
        <f>Tvente[[#This Row],[Marge]]/Tvente[[#This Row],[Chiffre d''affaire]]</f>
        <v>0.77757575757575759</v>
      </c>
      <c r="Q146" s="7">
        <f>DAY(Tvente[[#This Row],[Date]])</f>
        <v>23</v>
      </c>
      <c r="R146" s="7">
        <f>MONTH(Tvente[[#This Row],[Date]])</f>
        <v>1</v>
      </c>
      <c r="S146" s="7">
        <f>YEAR(Tvente[[#This Row],[Date]])</f>
        <v>2024</v>
      </c>
      <c r="T14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7" spans="1:21" ht="89" customHeight="1" x14ac:dyDescent="0.35">
      <c r="A147" s="4">
        <v>146</v>
      </c>
      <c r="B147" s="5">
        <v>45315</v>
      </c>
      <c r="C147" s="4" t="s">
        <v>39</v>
      </c>
      <c r="D147" s="4" t="s">
        <v>37</v>
      </c>
      <c r="E147" s="6" t="s">
        <v>40</v>
      </c>
      <c r="F147" s="7">
        <v>4</v>
      </c>
      <c r="G147" s="7">
        <v>19500</v>
      </c>
      <c r="H147" s="7">
        <f>Tvente[[#This Row],[Quantité]]*Tvente[[#This Row],[Prix Vente]]</f>
        <v>78000</v>
      </c>
      <c r="I147" s="7" t="s">
        <v>206</v>
      </c>
      <c r="J147" s="8" t="s">
        <v>229</v>
      </c>
      <c r="K147" s="7" t="s">
        <v>55</v>
      </c>
      <c r="L147" s="7" t="s">
        <v>27</v>
      </c>
      <c r="M147" s="7">
        <v>9100</v>
      </c>
      <c r="N147" s="7">
        <f>Tvente[[#This Row],[CMUP]]*Tvente[[#This Row],[Quantité]]</f>
        <v>36400</v>
      </c>
      <c r="O147" s="7">
        <f>Tvente[[#This Row],[Chiffre d''affaire]]-Tvente[[#This Row],[Cout Achat]]</f>
        <v>41600</v>
      </c>
      <c r="P147" s="9">
        <f>Tvente[[#This Row],[Marge]]/Tvente[[#This Row],[Chiffre d''affaire]]</f>
        <v>0.53333333333333333</v>
      </c>
      <c r="Q147" s="7">
        <f>DAY(Tvente[[#This Row],[Date]])</f>
        <v>24</v>
      </c>
      <c r="R147" s="7">
        <f>MONTH(Tvente[[#This Row],[Date]])</f>
        <v>1</v>
      </c>
      <c r="S147" s="7">
        <f>YEAR(Tvente[[#This Row],[Date]])</f>
        <v>2024</v>
      </c>
      <c r="T14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8" spans="1:21" ht="89" customHeight="1" x14ac:dyDescent="0.35">
      <c r="A148" s="4">
        <v>147</v>
      </c>
      <c r="B148" s="5">
        <v>45316</v>
      </c>
      <c r="C148" s="4" t="s">
        <v>21</v>
      </c>
      <c r="D148" s="4" t="s">
        <v>22</v>
      </c>
      <c r="E148" s="6" t="s">
        <v>23</v>
      </c>
      <c r="F148" s="7">
        <v>9</v>
      </c>
      <c r="G148" s="7">
        <v>22000</v>
      </c>
      <c r="H148" s="7">
        <f>Tvente[[#This Row],[Quantité]]*Tvente[[#This Row],[Prix Vente]]</f>
        <v>198000</v>
      </c>
      <c r="I148" s="7" t="s">
        <v>206</v>
      </c>
      <c r="J148" s="8" t="s">
        <v>229</v>
      </c>
      <c r="K148" s="7" t="s">
        <v>55</v>
      </c>
      <c r="L148" s="7" t="s">
        <v>27</v>
      </c>
      <c r="M148" s="7">
        <v>4893.333333333333</v>
      </c>
      <c r="N148" s="7">
        <f>Tvente[[#This Row],[CMUP]]*Tvente[[#This Row],[Quantité]]</f>
        <v>44040</v>
      </c>
      <c r="O148" s="7">
        <f>Tvente[[#This Row],[Chiffre d''affaire]]-Tvente[[#This Row],[Cout Achat]]</f>
        <v>153960</v>
      </c>
      <c r="P148" s="9">
        <f>Tvente[[#This Row],[Marge]]/Tvente[[#This Row],[Chiffre d''affaire]]</f>
        <v>0.77757575757575759</v>
      </c>
      <c r="Q148" s="7">
        <f>DAY(Tvente[[#This Row],[Date]])</f>
        <v>25</v>
      </c>
      <c r="R148" s="7">
        <f>MONTH(Tvente[[#This Row],[Date]])</f>
        <v>1</v>
      </c>
      <c r="S148" s="7">
        <f>YEAR(Tvente[[#This Row],[Date]])</f>
        <v>2024</v>
      </c>
      <c r="T14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49" spans="1:21" ht="89" customHeight="1" x14ac:dyDescent="0.35">
      <c r="A149" s="4">
        <v>148</v>
      </c>
      <c r="B149" s="5">
        <v>45317</v>
      </c>
      <c r="C149" s="4" t="s">
        <v>29</v>
      </c>
      <c r="D149" s="4" t="s">
        <v>30</v>
      </c>
      <c r="E149" s="6" t="s">
        <v>31</v>
      </c>
      <c r="F149" s="7">
        <v>1</v>
      </c>
      <c r="G149" s="7">
        <v>45000</v>
      </c>
      <c r="H149" s="7">
        <f>Tvente[[#This Row],[Quantité]]*Tvente[[#This Row],[Prix Vente]]</f>
        <v>45000</v>
      </c>
      <c r="I149" s="7" t="s">
        <v>206</v>
      </c>
      <c r="J149" s="8" t="s">
        <v>229</v>
      </c>
      <c r="K149" s="7" t="s">
        <v>55</v>
      </c>
      <c r="L149" s="7" t="s">
        <v>27</v>
      </c>
      <c r="M149" s="7">
        <v>15200</v>
      </c>
      <c r="N149" s="7">
        <f>Tvente[[#This Row],[CMUP]]*Tvente[[#This Row],[Quantité]]</f>
        <v>15200</v>
      </c>
      <c r="O149" s="7">
        <f>Tvente[[#This Row],[Chiffre d''affaire]]-Tvente[[#This Row],[Cout Achat]]</f>
        <v>29800</v>
      </c>
      <c r="P149" s="9">
        <f>Tvente[[#This Row],[Marge]]/Tvente[[#This Row],[Chiffre d''affaire]]</f>
        <v>0.66222222222222227</v>
      </c>
      <c r="Q149" s="7">
        <f>DAY(Tvente[[#This Row],[Date]])</f>
        <v>26</v>
      </c>
      <c r="R149" s="7">
        <f>MONTH(Tvente[[#This Row],[Date]])</f>
        <v>1</v>
      </c>
      <c r="S149" s="7">
        <f>YEAR(Tvente[[#This Row],[Date]])</f>
        <v>2024</v>
      </c>
      <c r="T14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4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0" spans="1:21" ht="89" customHeight="1" x14ac:dyDescent="0.35">
      <c r="A150" s="4">
        <v>149</v>
      </c>
      <c r="B150" s="5">
        <v>45318</v>
      </c>
      <c r="C150" s="4" t="s">
        <v>29</v>
      </c>
      <c r="D150" s="4" t="s">
        <v>30</v>
      </c>
      <c r="E150" s="6" t="s">
        <v>31</v>
      </c>
      <c r="F150" s="7">
        <v>1</v>
      </c>
      <c r="G150" s="7">
        <v>45000</v>
      </c>
      <c r="H150" s="7">
        <f>Tvente[[#This Row],[Quantité]]*Tvente[[#This Row],[Prix Vente]]</f>
        <v>45000</v>
      </c>
      <c r="I150" s="7" t="s">
        <v>206</v>
      </c>
      <c r="J150" s="8" t="s">
        <v>229</v>
      </c>
      <c r="K150" s="7" t="s">
        <v>55</v>
      </c>
      <c r="L150" s="7" t="s">
        <v>27</v>
      </c>
      <c r="M150" s="7">
        <v>15200</v>
      </c>
      <c r="N150" s="7">
        <f>Tvente[[#This Row],[CMUP]]*Tvente[[#This Row],[Quantité]]</f>
        <v>15200</v>
      </c>
      <c r="O150" s="7">
        <f>Tvente[[#This Row],[Chiffre d''affaire]]-Tvente[[#This Row],[Cout Achat]]</f>
        <v>29800</v>
      </c>
      <c r="P150" s="9">
        <f>Tvente[[#This Row],[Marge]]/Tvente[[#This Row],[Chiffre d''affaire]]</f>
        <v>0.66222222222222227</v>
      </c>
      <c r="Q150" s="7">
        <f>DAY(Tvente[[#This Row],[Date]])</f>
        <v>27</v>
      </c>
      <c r="R150" s="7">
        <f>MONTH(Tvente[[#This Row],[Date]])</f>
        <v>1</v>
      </c>
      <c r="S150" s="7">
        <f>YEAR(Tvente[[#This Row],[Date]])</f>
        <v>2024</v>
      </c>
      <c r="T15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5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1" spans="1:21" ht="89" customHeight="1" x14ac:dyDescent="0.35">
      <c r="A151" s="4">
        <v>150</v>
      </c>
      <c r="B151" s="5">
        <v>45319</v>
      </c>
      <c r="C151" s="4" t="s">
        <v>21</v>
      </c>
      <c r="D151" s="4" t="s">
        <v>22</v>
      </c>
      <c r="E151" s="6" t="s">
        <v>23</v>
      </c>
      <c r="F151" s="7">
        <v>1</v>
      </c>
      <c r="G151" s="7">
        <v>22000</v>
      </c>
      <c r="H151" s="7">
        <f>Tvente[[#This Row],[Quantité]]*Tvente[[#This Row],[Prix Vente]]</f>
        <v>22000</v>
      </c>
      <c r="I151" s="7" t="s">
        <v>226</v>
      </c>
      <c r="J151" s="8" t="s">
        <v>230</v>
      </c>
      <c r="K151" s="7" t="s">
        <v>74</v>
      </c>
      <c r="L151" s="7" t="s">
        <v>46</v>
      </c>
      <c r="M151" s="7">
        <v>4893.333333333333</v>
      </c>
      <c r="N151" s="7">
        <f>Tvente[[#This Row],[CMUP]]*Tvente[[#This Row],[Quantité]]</f>
        <v>4893.333333333333</v>
      </c>
      <c r="O151" s="7">
        <f>Tvente[[#This Row],[Chiffre d''affaire]]-Tvente[[#This Row],[Cout Achat]]</f>
        <v>17106.666666666668</v>
      </c>
      <c r="P151" s="9">
        <f>Tvente[[#This Row],[Marge]]/Tvente[[#This Row],[Chiffre d''affaire]]</f>
        <v>0.77757575757575759</v>
      </c>
      <c r="Q151" s="7">
        <f>DAY(Tvente[[#This Row],[Date]])</f>
        <v>28</v>
      </c>
      <c r="R151" s="7">
        <f>MONTH(Tvente[[#This Row],[Date]])</f>
        <v>1</v>
      </c>
      <c r="S151" s="7">
        <f>YEAR(Tvente[[#This Row],[Date]])</f>
        <v>2024</v>
      </c>
      <c r="T15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5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2" spans="1:21" ht="89" customHeight="1" x14ac:dyDescent="0.35">
      <c r="A152" s="4">
        <v>151</v>
      </c>
      <c r="B152" s="5">
        <v>45320</v>
      </c>
      <c r="C152" s="4" t="s">
        <v>59</v>
      </c>
      <c r="D152" s="4" t="s">
        <v>41</v>
      </c>
      <c r="E152" s="6" t="s">
        <v>60</v>
      </c>
      <c r="F152" s="7">
        <v>4</v>
      </c>
      <c r="G152" s="7">
        <v>25000</v>
      </c>
      <c r="H152" s="7">
        <f>Tvente[[#This Row],[Quantité]]*Tvente[[#This Row],[Prix Vente]]</f>
        <v>100000</v>
      </c>
      <c r="I152" s="7" t="s">
        <v>174</v>
      </c>
      <c r="J152" s="8" t="s">
        <v>231</v>
      </c>
      <c r="K152" s="7" t="s">
        <v>86</v>
      </c>
      <c r="L152" s="7" t="s">
        <v>46</v>
      </c>
      <c r="M152" s="7">
        <v>6500</v>
      </c>
      <c r="N152" s="7">
        <f>Tvente[[#This Row],[CMUP]]*Tvente[[#This Row],[Quantité]]</f>
        <v>26000</v>
      </c>
      <c r="O152" s="7">
        <f>Tvente[[#This Row],[Chiffre d''affaire]]-Tvente[[#This Row],[Cout Achat]]</f>
        <v>74000</v>
      </c>
      <c r="P152" s="9">
        <f>Tvente[[#This Row],[Marge]]/Tvente[[#This Row],[Chiffre d''affaire]]</f>
        <v>0.74</v>
      </c>
      <c r="Q152" s="7">
        <f>DAY(Tvente[[#This Row],[Date]])</f>
        <v>29</v>
      </c>
      <c r="R152" s="7">
        <f>MONTH(Tvente[[#This Row],[Date]])</f>
        <v>1</v>
      </c>
      <c r="S152" s="7">
        <f>YEAR(Tvente[[#This Row],[Date]])</f>
        <v>2024</v>
      </c>
      <c r="T15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5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3" spans="1:21" ht="89" customHeight="1" x14ac:dyDescent="0.35">
      <c r="A153" s="4">
        <v>152</v>
      </c>
      <c r="B153" s="5">
        <v>45321</v>
      </c>
      <c r="C153" s="4" t="s">
        <v>35</v>
      </c>
      <c r="D153" s="4" t="s">
        <v>33</v>
      </c>
      <c r="E153" s="6" t="s">
        <v>36</v>
      </c>
      <c r="F153" s="7">
        <v>9</v>
      </c>
      <c r="G153" s="7">
        <v>12000</v>
      </c>
      <c r="H153" s="7">
        <f>Tvente[[#This Row],[Quantité]]*Tvente[[#This Row],[Prix Vente]]</f>
        <v>108000</v>
      </c>
      <c r="I153" s="7" t="s">
        <v>232</v>
      </c>
      <c r="J153" s="8" t="s">
        <v>233</v>
      </c>
      <c r="K153" s="7" t="s">
        <v>55</v>
      </c>
      <c r="L153" s="7" t="s">
        <v>27</v>
      </c>
      <c r="M153" s="7">
        <v>4330</v>
      </c>
      <c r="N153" s="7">
        <f>Tvente[[#This Row],[CMUP]]*Tvente[[#This Row],[Quantité]]</f>
        <v>38970</v>
      </c>
      <c r="O153" s="7">
        <f>Tvente[[#This Row],[Chiffre d''affaire]]-Tvente[[#This Row],[Cout Achat]]</f>
        <v>69030</v>
      </c>
      <c r="P153" s="9">
        <f>Tvente[[#This Row],[Marge]]/Tvente[[#This Row],[Chiffre d''affaire]]</f>
        <v>0.63916666666666666</v>
      </c>
      <c r="Q153" s="7">
        <f>DAY(Tvente[[#This Row],[Date]])</f>
        <v>30</v>
      </c>
      <c r="R153" s="7">
        <f>MONTH(Tvente[[#This Row],[Date]])</f>
        <v>1</v>
      </c>
      <c r="S153" s="7">
        <f>YEAR(Tvente[[#This Row],[Date]])</f>
        <v>2024</v>
      </c>
      <c r="T15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5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4" spans="1:21" ht="89" customHeight="1" x14ac:dyDescent="0.35">
      <c r="A154" s="4">
        <v>153</v>
      </c>
      <c r="B154" s="5">
        <v>45322</v>
      </c>
      <c r="C154" s="4" t="s">
        <v>29</v>
      </c>
      <c r="D154" s="4" t="s">
        <v>30</v>
      </c>
      <c r="E154" s="6" t="s">
        <v>31</v>
      </c>
      <c r="F154" s="7">
        <v>2</v>
      </c>
      <c r="G154" s="7">
        <v>45000</v>
      </c>
      <c r="H154" s="7">
        <f>Tvente[[#This Row],[Quantité]]*Tvente[[#This Row],[Prix Vente]]</f>
        <v>90000</v>
      </c>
      <c r="I154" s="7" t="s">
        <v>232</v>
      </c>
      <c r="J154" s="8" t="s">
        <v>233</v>
      </c>
      <c r="K154" s="7" t="s">
        <v>55</v>
      </c>
      <c r="L154" s="7" t="s">
        <v>27</v>
      </c>
      <c r="M154" s="7">
        <v>15200</v>
      </c>
      <c r="N154" s="7">
        <f>Tvente[[#This Row],[CMUP]]*Tvente[[#This Row],[Quantité]]</f>
        <v>30400</v>
      </c>
      <c r="O154" s="7">
        <f>Tvente[[#This Row],[Chiffre d''affaire]]-Tvente[[#This Row],[Cout Achat]]</f>
        <v>59600</v>
      </c>
      <c r="P154" s="9">
        <f>Tvente[[#This Row],[Marge]]/Tvente[[#This Row],[Chiffre d''affaire]]</f>
        <v>0.66222222222222227</v>
      </c>
      <c r="Q154" s="7">
        <f>DAY(Tvente[[#This Row],[Date]])</f>
        <v>31</v>
      </c>
      <c r="R154" s="7">
        <f>MONTH(Tvente[[#This Row],[Date]])</f>
        <v>1</v>
      </c>
      <c r="S154" s="7">
        <f>YEAR(Tvente[[#This Row],[Date]])</f>
        <v>2024</v>
      </c>
      <c r="T15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Janv</v>
      </c>
      <c r="U15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5" spans="1:21" ht="89" customHeight="1" x14ac:dyDescent="0.35">
      <c r="A155" s="4">
        <v>154</v>
      </c>
      <c r="B155" s="5">
        <v>45323</v>
      </c>
      <c r="C155" s="4" t="s">
        <v>39</v>
      </c>
      <c r="D155" s="4" t="s">
        <v>37</v>
      </c>
      <c r="E155" s="6" t="s">
        <v>40</v>
      </c>
      <c r="F155" s="7">
        <v>7</v>
      </c>
      <c r="G155" s="7">
        <v>19500</v>
      </c>
      <c r="H155" s="7">
        <f>Tvente[[#This Row],[Quantité]]*Tvente[[#This Row],[Prix Vente]]</f>
        <v>136500</v>
      </c>
      <c r="I155" s="7" t="s">
        <v>92</v>
      </c>
      <c r="J155" s="8" t="s">
        <v>234</v>
      </c>
      <c r="K155" s="7" t="s">
        <v>74</v>
      </c>
      <c r="L155" s="7" t="s">
        <v>46</v>
      </c>
      <c r="M155" s="7">
        <v>9100</v>
      </c>
      <c r="N155" s="7">
        <f>Tvente[[#This Row],[CMUP]]*Tvente[[#This Row],[Quantité]]</f>
        <v>63700</v>
      </c>
      <c r="O155" s="7">
        <f>Tvente[[#This Row],[Chiffre d''affaire]]-Tvente[[#This Row],[Cout Achat]]</f>
        <v>72800</v>
      </c>
      <c r="P155" s="9">
        <f>Tvente[[#This Row],[Marge]]/Tvente[[#This Row],[Chiffre d''affaire]]</f>
        <v>0.53333333333333333</v>
      </c>
      <c r="Q155" s="7">
        <f>DAY(Tvente[[#This Row],[Date]])</f>
        <v>1</v>
      </c>
      <c r="R155" s="7">
        <f>MONTH(Tvente[[#This Row],[Date]])</f>
        <v>2</v>
      </c>
      <c r="S155" s="7">
        <f>YEAR(Tvente[[#This Row],[Date]])</f>
        <v>2024</v>
      </c>
      <c r="T15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5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6" spans="1:21" ht="89" customHeight="1" x14ac:dyDescent="0.35">
      <c r="A156" s="4">
        <v>155</v>
      </c>
      <c r="B156" s="5">
        <v>45324</v>
      </c>
      <c r="C156" s="4" t="s">
        <v>29</v>
      </c>
      <c r="D156" s="4" t="s">
        <v>30</v>
      </c>
      <c r="E156" s="6" t="s">
        <v>31</v>
      </c>
      <c r="F156" s="7">
        <v>3</v>
      </c>
      <c r="G156" s="7">
        <v>45000</v>
      </c>
      <c r="H156" s="7">
        <f>Tvente[[#This Row],[Quantité]]*Tvente[[#This Row],[Prix Vente]]</f>
        <v>135000</v>
      </c>
      <c r="I156" s="7" t="s">
        <v>92</v>
      </c>
      <c r="J156" s="8" t="s">
        <v>234</v>
      </c>
      <c r="K156" s="7" t="s">
        <v>74</v>
      </c>
      <c r="L156" s="7" t="s">
        <v>46</v>
      </c>
      <c r="M156" s="7">
        <v>15200</v>
      </c>
      <c r="N156" s="7">
        <f>Tvente[[#This Row],[CMUP]]*Tvente[[#This Row],[Quantité]]</f>
        <v>45600</v>
      </c>
      <c r="O156" s="7">
        <f>Tvente[[#This Row],[Chiffre d''affaire]]-Tvente[[#This Row],[Cout Achat]]</f>
        <v>89400</v>
      </c>
      <c r="P156" s="9">
        <f>Tvente[[#This Row],[Marge]]/Tvente[[#This Row],[Chiffre d''affaire]]</f>
        <v>0.66222222222222227</v>
      </c>
      <c r="Q156" s="7">
        <f>DAY(Tvente[[#This Row],[Date]])</f>
        <v>2</v>
      </c>
      <c r="R156" s="7">
        <f>MONTH(Tvente[[#This Row],[Date]])</f>
        <v>2</v>
      </c>
      <c r="S156" s="7">
        <f>YEAR(Tvente[[#This Row],[Date]])</f>
        <v>2024</v>
      </c>
      <c r="T15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5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7" spans="1:21" ht="89" customHeight="1" x14ac:dyDescent="0.35">
      <c r="A157" s="4">
        <v>156</v>
      </c>
      <c r="B157" s="5">
        <v>45325</v>
      </c>
      <c r="C157" s="4" t="s">
        <v>39</v>
      </c>
      <c r="D157" s="4" t="s">
        <v>37</v>
      </c>
      <c r="E157" s="6" t="s">
        <v>40</v>
      </c>
      <c r="F157" s="7">
        <v>6</v>
      </c>
      <c r="G157" s="7">
        <v>19500</v>
      </c>
      <c r="H157" s="7">
        <f>Tvente[[#This Row],[Quantité]]*Tvente[[#This Row],[Prix Vente]]</f>
        <v>117000</v>
      </c>
      <c r="I157" s="7" t="s">
        <v>235</v>
      </c>
      <c r="J157" s="8" t="s">
        <v>236</v>
      </c>
      <c r="K157" s="7" t="s">
        <v>86</v>
      </c>
      <c r="L157" s="7" t="s">
        <v>46</v>
      </c>
      <c r="M157" s="7">
        <v>9100</v>
      </c>
      <c r="N157" s="7">
        <f>Tvente[[#This Row],[CMUP]]*Tvente[[#This Row],[Quantité]]</f>
        <v>54600</v>
      </c>
      <c r="O157" s="7">
        <f>Tvente[[#This Row],[Chiffre d''affaire]]-Tvente[[#This Row],[Cout Achat]]</f>
        <v>62400</v>
      </c>
      <c r="P157" s="9">
        <f>Tvente[[#This Row],[Marge]]/Tvente[[#This Row],[Chiffre d''affaire]]</f>
        <v>0.53333333333333333</v>
      </c>
      <c r="Q157" s="7">
        <f>DAY(Tvente[[#This Row],[Date]])</f>
        <v>3</v>
      </c>
      <c r="R157" s="7">
        <f>MONTH(Tvente[[#This Row],[Date]])</f>
        <v>2</v>
      </c>
      <c r="S157" s="7">
        <f>YEAR(Tvente[[#This Row],[Date]])</f>
        <v>2024</v>
      </c>
      <c r="T15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5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8" spans="1:21" ht="89" customHeight="1" x14ac:dyDescent="0.35">
      <c r="A158" s="4">
        <v>157</v>
      </c>
      <c r="B158" s="5">
        <v>45326</v>
      </c>
      <c r="C158" s="4" t="s">
        <v>29</v>
      </c>
      <c r="D158" s="4" t="s">
        <v>30</v>
      </c>
      <c r="E158" s="6" t="s">
        <v>31</v>
      </c>
      <c r="F158" s="7">
        <v>7</v>
      </c>
      <c r="G158" s="7">
        <v>45000</v>
      </c>
      <c r="H158" s="7">
        <f>Tvente[[#This Row],[Quantité]]*Tvente[[#This Row],[Prix Vente]]</f>
        <v>315000</v>
      </c>
      <c r="I158" s="7" t="s">
        <v>237</v>
      </c>
      <c r="J158" s="8" t="s">
        <v>238</v>
      </c>
      <c r="K158" s="7" t="s">
        <v>52</v>
      </c>
      <c r="L158" s="7" t="s">
        <v>27</v>
      </c>
      <c r="M158" s="7">
        <v>15200</v>
      </c>
      <c r="N158" s="7">
        <f>Tvente[[#This Row],[CMUP]]*Tvente[[#This Row],[Quantité]]</f>
        <v>106400</v>
      </c>
      <c r="O158" s="7">
        <f>Tvente[[#This Row],[Chiffre d''affaire]]-Tvente[[#This Row],[Cout Achat]]</f>
        <v>208600</v>
      </c>
      <c r="P158" s="9">
        <f>Tvente[[#This Row],[Marge]]/Tvente[[#This Row],[Chiffre d''affaire]]</f>
        <v>0.66222222222222227</v>
      </c>
      <c r="Q158" s="7">
        <f>DAY(Tvente[[#This Row],[Date]])</f>
        <v>4</v>
      </c>
      <c r="R158" s="7">
        <f>MONTH(Tvente[[#This Row],[Date]])</f>
        <v>2</v>
      </c>
      <c r="S158" s="7">
        <f>YEAR(Tvente[[#This Row],[Date]])</f>
        <v>2024</v>
      </c>
      <c r="T15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5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59" spans="1:21" ht="89" customHeight="1" x14ac:dyDescent="0.35">
      <c r="A159" s="4">
        <v>158</v>
      </c>
      <c r="B159" s="5">
        <v>45327</v>
      </c>
      <c r="C159" s="4" t="s">
        <v>35</v>
      </c>
      <c r="D159" s="4" t="s">
        <v>33</v>
      </c>
      <c r="E159" s="6" t="s">
        <v>36</v>
      </c>
      <c r="F159" s="7">
        <v>1</v>
      </c>
      <c r="G159" s="7">
        <v>12000</v>
      </c>
      <c r="H159" s="7">
        <f>Tvente[[#This Row],[Quantité]]*Tvente[[#This Row],[Prix Vente]]</f>
        <v>12000</v>
      </c>
      <c r="I159" s="7" t="s">
        <v>237</v>
      </c>
      <c r="J159" s="8" t="s">
        <v>238</v>
      </c>
      <c r="K159" s="7" t="s">
        <v>52</v>
      </c>
      <c r="L159" s="7" t="s">
        <v>27</v>
      </c>
      <c r="M159" s="7">
        <v>4330</v>
      </c>
      <c r="N159" s="7">
        <f>Tvente[[#This Row],[CMUP]]*Tvente[[#This Row],[Quantité]]</f>
        <v>4330</v>
      </c>
      <c r="O159" s="7">
        <f>Tvente[[#This Row],[Chiffre d''affaire]]-Tvente[[#This Row],[Cout Achat]]</f>
        <v>7670</v>
      </c>
      <c r="P159" s="9">
        <f>Tvente[[#This Row],[Marge]]/Tvente[[#This Row],[Chiffre d''affaire]]</f>
        <v>0.63916666666666666</v>
      </c>
      <c r="Q159" s="7">
        <f>DAY(Tvente[[#This Row],[Date]])</f>
        <v>5</v>
      </c>
      <c r="R159" s="7">
        <f>MONTH(Tvente[[#This Row],[Date]])</f>
        <v>2</v>
      </c>
      <c r="S159" s="7">
        <f>YEAR(Tvente[[#This Row],[Date]])</f>
        <v>2024</v>
      </c>
      <c r="T15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59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0" spans="1:21" ht="89" customHeight="1" x14ac:dyDescent="0.35">
      <c r="A160" s="4">
        <v>159</v>
      </c>
      <c r="B160" s="5">
        <v>45328</v>
      </c>
      <c r="C160" s="4" t="s">
        <v>21</v>
      </c>
      <c r="D160" s="4" t="s">
        <v>22</v>
      </c>
      <c r="E160" s="6" t="s">
        <v>23</v>
      </c>
      <c r="F160" s="7">
        <v>6</v>
      </c>
      <c r="G160" s="7">
        <v>22000</v>
      </c>
      <c r="H160" s="7">
        <f>Tvente[[#This Row],[Quantité]]*Tvente[[#This Row],[Prix Vente]]</f>
        <v>132000</v>
      </c>
      <c r="I160" s="7" t="s">
        <v>237</v>
      </c>
      <c r="J160" s="8" t="s">
        <v>238</v>
      </c>
      <c r="K160" s="7" t="s">
        <v>52</v>
      </c>
      <c r="L160" s="7" t="s">
        <v>27</v>
      </c>
      <c r="M160" s="7">
        <v>4893.333333333333</v>
      </c>
      <c r="N160" s="7">
        <f>Tvente[[#This Row],[CMUP]]*Tvente[[#This Row],[Quantité]]</f>
        <v>29360</v>
      </c>
      <c r="O160" s="7">
        <f>Tvente[[#This Row],[Chiffre d''affaire]]-Tvente[[#This Row],[Cout Achat]]</f>
        <v>102640</v>
      </c>
      <c r="P160" s="9">
        <f>Tvente[[#This Row],[Marge]]/Tvente[[#This Row],[Chiffre d''affaire]]</f>
        <v>0.77757575757575759</v>
      </c>
      <c r="Q160" s="7">
        <f>DAY(Tvente[[#This Row],[Date]])</f>
        <v>6</v>
      </c>
      <c r="R160" s="7">
        <f>MONTH(Tvente[[#This Row],[Date]])</f>
        <v>2</v>
      </c>
      <c r="S160" s="7">
        <f>YEAR(Tvente[[#This Row],[Date]])</f>
        <v>2024</v>
      </c>
      <c r="T16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0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1" spans="1:21" ht="89" customHeight="1" x14ac:dyDescent="0.35">
      <c r="A161" s="4">
        <v>160</v>
      </c>
      <c r="B161" s="5">
        <v>45329</v>
      </c>
      <c r="C161" s="4" t="s">
        <v>29</v>
      </c>
      <c r="D161" s="4" t="s">
        <v>30</v>
      </c>
      <c r="E161" s="6" t="s">
        <v>31</v>
      </c>
      <c r="F161" s="7">
        <v>7</v>
      </c>
      <c r="G161" s="7">
        <v>45000</v>
      </c>
      <c r="H161" s="7">
        <f>Tvente[[#This Row],[Quantité]]*Tvente[[#This Row],[Prix Vente]]</f>
        <v>315000</v>
      </c>
      <c r="I161" s="7" t="s">
        <v>237</v>
      </c>
      <c r="J161" s="8" t="s">
        <v>238</v>
      </c>
      <c r="K161" s="7" t="s">
        <v>52</v>
      </c>
      <c r="L161" s="7" t="s">
        <v>27</v>
      </c>
      <c r="M161" s="7">
        <v>15200</v>
      </c>
      <c r="N161" s="7">
        <f>Tvente[[#This Row],[CMUP]]*Tvente[[#This Row],[Quantité]]</f>
        <v>106400</v>
      </c>
      <c r="O161" s="7">
        <f>Tvente[[#This Row],[Chiffre d''affaire]]-Tvente[[#This Row],[Cout Achat]]</f>
        <v>208600</v>
      </c>
      <c r="P161" s="9">
        <f>Tvente[[#This Row],[Marge]]/Tvente[[#This Row],[Chiffre d''affaire]]</f>
        <v>0.66222222222222227</v>
      </c>
      <c r="Q161" s="7">
        <f>DAY(Tvente[[#This Row],[Date]])</f>
        <v>7</v>
      </c>
      <c r="R161" s="7">
        <f>MONTH(Tvente[[#This Row],[Date]])</f>
        <v>2</v>
      </c>
      <c r="S161" s="7">
        <f>YEAR(Tvente[[#This Row],[Date]])</f>
        <v>2024</v>
      </c>
      <c r="T16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2" spans="1:21" ht="89" customHeight="1" x14ac:dyDescent="0.35">
      <c r="A162" s="4">
        <v>161</v>
      </c>
      <c r="B162" s="5">
        <v>45330</v>
      </c>
      <c r="C162" s="4" t="s">
        <v>29</v>
      </c>
      <c r="D162" s="4" t="s">
        <v>30</v>
      </c>
      <c r="E162" s="6" t="s">
        <v>31</v>
      </c>
      <c r="F162" s="7">
        <v>6</v>
      </c>
      <c r="G162" s="7">
        <v>45000</v>
      </c>
      <c r="H162" s="7">
        <f>Tvente[[#This Row],[Quantité]]*Tvente[[#This Row],[Prix Vente]]</f>
        <v>270000</v>
      </c>
      <c r="I162" s="7" t="s">
        <v>237</v>
      </c>
      <c r="J162" s="8" t="s">
        <v>238</v>
      </c>
      <c r="K162" s="7" t="s">
        <v>52</v>
      </c>
      <c r="L162" s="7" t="s">
        <v>27</v>
      </c>
      <c r="M162" s="7">
        <v>15200</v>
      </c>
      <c r="N162" s="7">
        <f>Tvente[[#This Row],[CMUP]]*Tvente[[#This Row],[Quantité]]</f>
        <v>91200</v>
      </c>
      <c r="O162" s="7">
        <f>Tvente[[#This Row],[Chiffre d''affaire]]-Tvente[[#This Row],[Cout Achat]]</f>
        <v>178800</v>
      </c>
      <c r="P162" s="9">
        <f>Tvente[[#This Row],[Marge]]/Tvente[[#This Row],[Chiffre d''affaire]]</f>
        <v>0.66222222222222227</v>
      </c>
      <c r="Q162" s="7">
        <f>DAY(Tvente[[#This Row],[Date]])</f>
        <v>8</v>
      </c>
      <c r="R162" s="7">
        <f>MONTH(Tvente[[#This Row],[Date]])</f>
        <v>2</v>
      </c>
      <c r="S162" s="7">
        <f>YEAR(Tvente[[#This Row],[Date]])</f>
        <v>2024</v>
      </c>
      <c r="T16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3" spans="1:21" ht="89" customHeight="1" x14ac:dyDescent="0.35">
      <c r="A163" s="4">
        <v>162</v>
      </c>
      <c r="B163" s="5">
        <v>45331</v>
      </c>
      <c r="C163" s="4" t="s">
        <v>35</v>
      </c>
      <c r="D163" s="4" t="s">
        <v>33</v>
      </c>
      <c r="E163" s="6" t="s">
        <v>36</v>
      </c>
      <c r="F163" s="7">
        <v>7</v>
      </c>
      <c r="G163" s="7">
        <v>12000</v>
      </c>
      <c r="H163" s="7">
        <f>Tvente[[#This Row],[Quantité]]*Tvente[[#This Row],[Prix Vente]]</f>
        <v>84000</v>
      </c>
      <c r="I163" s="7" t="s">
        <v>105</v>
      </c>
      <c r="J163" s="8" t="s">
        <v>239</v>
      </c>
      <c r="K163" s="7" t="s">
        <v>74</v>
      </c>
      <c r="L163" s="7" t="s">
        <v>46</v>
      </c>
      <c r="M163" s="7">
        <v>4330</v>
      </c>
      <c r="N163" s="7">
        <f>Tvente[[#This Row],[CMUP]]*Tvente[[#This Row],[Quantité]]</f>
        <v>30310</v>
      </c>
      <c r="O163" s="7">
        <f>Tvente[[#This Row],[Chiffre d''affaire]]-Tvente[[#This Row],[Cout Achat]]</f>
        <v>53690</v>
      </c>
      <c r="P163" s="9">
        <f>Tvente[[#This Row],[Marge]]/Tvente[[#This Row],[Chiffre d''affaire]]</f>
        <v>0.63916666666666666</v>
      </c>
      <c r="Q163" s="7">
        <f>DAY(Tvente[[#This Row],[Date]])</f>
        <v>9</v>
      </c>
      <c r="R163" s="7">
        <f>MONTH(Tvente[[#This Row],[Date]])</f>
        <v>2</v>
      </c>
      <c r="S163" s="7">
        <f>YEAR(Tvente[[#This Row],[Date]])</f>
        <v>2024</v>
      </c>
      <c r="T16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4" spans="1:21" ht="89" customHeight="1" x14ac:dyDescent="0.35">
      <c r="A164" s="4">
        <v>163</v>
      </c>
      <c r="B164" s="5">
        <v>45332</v>
      </c>
      <c r="C164" s="4" t="s">
        <v>21</v>
      </c>
      <c r="D164" s="4" t="s">
        <v>22</v>
      </c>
      <c r="E164" s="6" t="s">
        <v>23</v>
      </c>
      <c r="F164" s="7">
        <v>9</v>
      </c>
      <c r="G164" s="7">
        <v>22000</v>
      </c>
      <c r="H164" s="7">
        <f>Tvente[[#This Row],[Quantité]]*Tvente[[#This Row],[Prix Vente]]</f>
        <v>198000</v>
      </c>
      <c r="I164" s="7" t="s">
        <v>136</v>
      </c>
      <c r="J164" s="8" t="s">
        <v>240</v>
      </c>
      <c r="K164" s="7" t="s">
        <v>26</v>
      </c>
      <c r="L164" s="7" t="s">
        <v>46</v>
      </c>
      <c r="M164" s="7">
        <v>4893.333333333333</v>
      </c>
      <c r="N164" s="7">
        <f>Tvente[[#This Row],[CMUP]]*Tvente[[#This Row],[Quantité]]</f>
        <v>44040</v>
      </c>
      <c r="O164" s="7">
        <f>Tvente[[#This Row],[Chiffre d''affaire]]-Tvente[[#This Row],[Cout Achat]]</f>
        <v>153960</v>
      </c>
      <c r="P164" s="9">
        <f>Tvente[[#This Row],[Marge]]/Tvente[[#This Row],[Chiffre d''affaire]]</f>
        <v>0.77757575757575759</v>
      </c>
      <c r="Q164" s="7">
        <f>DAY(Tvente[[#This Row],[Date]])</f>
        <v>10</v>
      </c>
      <c r="R164" s="7">
        <f>MONTH(Tvente[[#This Row],[Date]])</f>
        <v>2</v>
      </c>
      <c r="S164" s="7">
        <f>YEAR(Tvente[[#This Row],[Date]])</f>
        <v>2024</v>
      </c>
      <c r="T16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5" spans="1:21" ht="89" customHeight="1" x14ac:dyDescent="0.35">
      <c r="A165" s="4">
        <v>164</v>
      </c>
      <c r="B165" s="5">
        <v>45333</v>
      </c>
      <c r="C165" s="4" t="s">
        <v>29</v>
      </c>
      <c r="D165" s="4" t="s">
        <v>30</v>
      </c>
      <c r="E165" s="6" t="s">
        <v>31</v>
      </c>
      <c r="F165" s="7">
        <v>2</v>
      </c>
      <c r="G165" s="7">
        <v>45000</v>
      </c>
      <c r="H165" s="7">
        <f>Tvente[[#This Row],[Quantité]]*Tvente[[#This Row],[Prix Vente]]</f>
        <v>90000</v>
      </c>
      <c r="I165" s="7" t="s">
        <v>125</v>
      </c>
      <c r="J165" s="8" t="s">
        <v>241</v>
      </c>
      <c r="K165" s="7" t="s">
        <v>67</v>
      </c>
      <c r="L165" s="7" t="s">
        <v>102</v>
      </c>
      <c r="M165" s="7">
        <v>15200</v>
      </c>
      <c r="N165" s="7">
        <f>Tvente[[#This Row],[CMUP]]*Tvente[[#This Row],[Quantité]]</f>
        <v>30400</v>
      </c>
      <c r="O165" s="7">
        <f>Tvente[[#This Row],[Chiffre d''affaire]]-Tvente[[#This Row],[Cout Achat]]</f>
        <v>59600</v>
      </c>
      <c r="P165" s="9">
        <f>Tvente[[#This Row],[Marge]]/Tvente[[#This Row],[Chiffre d''affaire]]</f>
        <v>0.66222222222222227</v>
      </c>
      <c r="Q165" s="7">
        <f>DAY(Tvente[[#This Row],[Date]])</f>
        <v>11</v>
      </c>
      <c r="R165" s="7">
        <f>MONTH(Tvente[[#This Row],[Date]])</f>
        <v>2</v>
      </c>
      <c r="S165" s="7">
        <f>YEAR(Tvente[[#This Row],[Date]])</f>
        <v>2024</v>
      </c>
      <c r="T16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6" spans="1:21" ht="89" customHeight="1" x14ac:dyDescent="0.35">
      <c r="A166" s="4">
        <v>165</v>
      </c>
      <c r="B166" s="5">
        <v>45334</v>
      </c>
      <c r="C166" s="4" t="s">
        <v>21</v>
      </c>
      <c r="D166" s="4" t="s">
        <v>22</v>
      </c>
      <c r="E166" s="6" t="s">
        <v>23</v>
      </c>
      <c r="F166" s="7">
        <v>4</v>
      </c>
      <c r="G166" s="7">
        <v>22000</v>
      </c>
      <c r="H166" s="7">
        <f>Tvente[[#This Row],[Quantité]]*Tvente[[#This Row],[Prix Vente]]</f>
        <v>88000</v>
      </c>
      <c r="I166" s="7" t="s">
        <v>125</v>
      </c>
      <c r="J166" s="8" t="s">
        <v>241</v>
      </c>
      <c r="K166" s="7" t="s">
        <v>67</v>
      </c>
      <c r="L166" s="7" t="s">
        <v>102</v>
      </c>
      <c r="M166" s="7">
        <v>4893.333333333333</v>
      </c>
      <c r="N166" s="7">
        <f>Tvente[[#This Row],[CMUP]]*Tvente[[#This Row],[Quantité]]</f>
        <v>19573.333333333332</v>
      </c>
      <c r="O166" s="7">
        <f>Tvente[[#This Row],[Chiffre d''affaire]]-Tvente[[#This Row],[Cout Achat]]</f>
        <v>68426.666666666672</v>
      </c>
      <c r="P166" s="9">
        <f>Tvente[[#This Row],[Marge]]/Tvente[[#This Row],[Chiffre d''affaire]]</f>
        <v>0.77757575757575759</v>
      </c>
      <c r="Q166" s="7">
        <f>DAY(Tvente[[#This Row],[Date]])</f>
        <v>12</v>
      </c>
      <c r="R166" s="7">
        <f>MONTH(Tvente[[#This Row],[Date]])</f>
        <v>2</v>
      </c>
      <c r="S166" s="7">
        <f>YEAR(Tvente[[#This Row],[Date]])</f>
        <v>2024</v>
      </c>
      <c r="T16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7" spans="1:21" ht="89" customHeight="1" x14ac:dyDescent="0.35">
      <c r="A167" s="4">
        <v>166</v>
      </c>
      <c r="B167" s="5">
        <v>45335</v>
      </c>
      <c r="C167" s="4" t="s">
        <v>29</v>
      </c>
      <c r="D167" s="4" t="s">
        <v>30</v>
      </c>
      <c r="E167" s="6" t="s">
        <v>31</v>
      </c>
      <c r="F167" s="7">
        <v>2</v>
      </c>
      <c r="G167" s="7">
        <v>45000</v>
      </c>
      <c r="H167" s="7">
        <f>Tvente[[#This Row],[Quantité]]*Tvente[[#This Row],[Prix Vente]]</f>
        <v>90000</v>
      </c>
      <c r="I167" s="7" t="s">
        <v>125</v>
      </c>
      <c r="J167" s="8" t="s">
        <v>241</v>
      </c>
      <c r="K167" s="7" t="s">
        <v>67</v>
      </c>
      <c r="L167" s="7" t="s">
        <v>102</v>
      </c>
      <c r="M167" s="7">
        <v>15200</v>
      </c>
      <c r="N167" s="7">
        <f>Tvente[[#This Row],[CMUP]]*Tvente[[#This Row],[Quantité]]</f>
        <v>30400</v>
      </c>
      <c r="O167" s="7">
        <f>Tvente[[#This Row],[Chiffre d''affaire]]-Tvente[[#This Row],[Cout Achat]]</f>
        <v>59600</v>
      </c>
      <c r="P167" s="9">
        <f>Tvente[[#This Row],[Marge]]/Tvente[[#This Row],[Chiffre d''affaire]]</f>
        <v>0.66222222222222227</v>
      </c>
      <c r="Q167" s="7">
        <f>DAY(Tvente[[#This Row],[Date]])</f>
        <v>13</v>
      </c>
      <c r="R167" s="7">
        <f>MONTH(Tvente[[#This Row],[Date]])</f>
        <v>2</v>
      </c>
      <c r="S167" s="7">
        <f>YEAR(Tvente[[#This Row],[Date]])</f>
        <v>2024</v>
      </c>
      <c r="T16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8" spans="1:21" ht="89" customHeight="1" x14ac:dyDescent="0.35">
      <c r="A168" s="4">
        <v>167</v>
      </c>
      <c r="B168" s="5">
        <v>45336</v>
      </c>
      <c r="C168" s="4" t="s">
        <v>29</v>
      </c>
      <c r="D168" s="4" t="s">
        <v>30</v>
      </c>
      <c r="E168" s="6" t="s">
        <v>31</v>
      </c>
      <c r="F168" s="7">
        <v>2</v>
      </c>
      <c r="G168" s="7">
        <v>45000</v>
      </c>
      <c r="H168" s="7">
        <f>Tvente[[#This Row],[Quantité]]*Tvente[[#This Row],[Prix Vente]]</f>
        <v>90000</v>
      </c>
      <c r="I168" s="7" t="s">
        <v>56</v>
      </c>
      <c r="J168" s="8" t="s">
        <v>242</v>
      </c>
      <c r="K168" s="7" t="s">
        <v>112</v>
      </c>
      <c r="L168" s="7" t="s">
        <v>27</v>
      </c>
      <c r="M168" s="7">
        <v>15200</v>
      </c>
      <c r="N168" s="7">
        <f>Tvente[[#This Row],[CMUP]]*Tvente[[#This Row],[Quantité]]</f>
        <v>30400</v>
      </c>
      <c r="O168" s="7">
        <f>Tvente[[#This Row],[Chiffre d''affaire]]-Tvente[[#This Row],[Cout Achat]]</f>
        <v>59600</v>
      </c>
      <c r="P168" s="9">
        <f>Tvente[[#This Row],[Marge]]/Tvente[[#This Row],[Chiffre d''affaire]]</f>
        <v>0.66222222222222227</v>
      </c>
      <c r="Q168" s="7">
        <f>DAY(Tvente[[#This Row],[Date]])</f>
        <v>14</v>
      </c>
      <c r="R168" s="7">
        <f>MONTH(Tvente[[#This Row],[Date]])</f>
        <v>2</v>
      </c>
      <c r="S168" s="7">
        <f>YEAR(Tvente[[#This Row],[Date]])</f>
        <v>2024</v>
      </c>
      <c r="T16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69" spans="1:21" ht="89" customHeight="1" x14ac:dyDescent="0.35">
      <c r="A169" s="4">
        <v>168</v>
      </c>
      <c r="B169" s="5">
        <v>45337</v>
      </c>
      <c r="C169" s="4" t="s">
        <v>35</v>
      </c>
      <c r="D169" s="4" t="s">
        <v>33</v>
      </c>
      <c r="E169" s="6" t="s">
        <v>36</v>
      </c>
      <c r="F169" s="7">
        <v>3</v>
      </c>
      <c r="G169" s="7">
        <v>12000</v>
      </c>
      <c r="H169" s="7">
        <f>Tvente[[#This Row],[Quantité]]*Tvente[[#This Row],[Prix Vente]]</f>
        <v>36000</v>
      </c>
      <c r="I169" s="7" t="s">
        <v>197</v>
      </c>
      <c r="J169" s="8" t="s">
        <v>243</v>
      </c>
      <c r="K169" s="7" t="s">
        <v>45</v>
      </c>
      <c r="L169" s="7" t="s">
        <v>102</v>
      </c>
      <c r="M169" s="7">
        <v>4330</v>
      </c>
      <c r="N169" s="7">
        <f>Tvente[[#This Row],[CMUP]]*Tvente[[#This Row],[Quantité]]</f>
        <v>12990</v>
      </c>
      <c r="O169" s="7">
        <f>Tvente[[#This Row],[Chiffre d''affaire]]-Tvente[[#This Row],[Cout Achat]]</f>
        <v>23010</v>
      </c>
      <c r="P169" s="9">
        <f>Tvente[[#This Row],[Marge]]/Tvente[[#This Row],[Chiffre d''affaire]]</f>
        <v>0.63916666666666666</v>
      </c>
      <c r="Q169" s="7">
        <f>DAY(Tvente[[#This Row],[Date]])</f>
        <v>15</v>
      </c>
      <c r="R169" s="7">
        <f>MONTH(Tvente[[#This Row],[Date]])</f>
        <v>2</v>
      </c>
      <c r="S169" s="7">
        <f>YEAR(Tvente[[#This Row],[Date]])</f>
        <v>2024</v>
      </c>
      <c r="T16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69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0" spans="1:21" ht="89" customHeight="1" x14ac:dyDescent="0.35">
      <c r="A170" s="4">
        <v>169</v>
      </c>
      <c r="B170" s="5">
        <v>45338</v>
      </c>
      <c r="C170" s="4" t="s">
        <v>29</v>
      </c>
      <c r="D170" s="4" t="s">
        <v>30</v>
      </c>
      <c r="E170" s="6" t="s">
        <v>31</v>
      </c>
      <c r="F170" s="7">
        <v>2</v>
      </c>
      <c r="G170" s="7">
        <v>45000</v>
      </c>
      <c r="H170" s="7">
        <f>Tvente[[#This Row],[Quantité]]*Tvente[[#This Row],[Prix Vente]]</f>
        <v>90000</v>
      </c>
      <c r="I170" s="7" t="s">
        <v>123</v>
      </c>
      <c r="J170" s="8" t="s">
        <v>244</v>
      </c>
      <c r="K170" s="7" t="s">
        <v>26</v>
      </c>
      <c r="L170" s="7" t="s">
        <v>27</v>
      </c>
      <c r="M170" s="7">
        <v>15200</v>
      </c>
      <c r="N170" s="7">
        <f>Tvente[[#This Row],[CMUP]]*Tvente[[#This Row],[Quantité]]</f>
        <v>30400</v>
      </c>
      <c r="O170" s="7">
        <f>Tvente[[#This Row],[Chiffre d''affaire]]-Tvente[[#This Row],[Cout Achat]]</f>
        <v>59600</v>
      </c>
      <c r="P170" s="9">
        <f>Tvente[[#This Row],[Marge]]/Tvente[[#This Row],[Chiffre d''affaire]]</f>
        <v>0.66222222222222227</v>
      </c>
      <c r="Q170" s="7">
        <f>DAY(Tvente[[#This Row],[Date]])</f>
        <v>16</v>
      </c>
      <c r="R170" s="7">
        <f>MONTH(Tvente[[#This Row],[Date]])</f>
        <v>2</v>
      </c>
      <c r="S170" s="7">
        <f>YEAR(Tvente[[#This Row],[Date]])</f>
        <v>2024</v>
      </c>
      <c r="T17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1" spans="1:21" ht="89" customHeight="1" x14ac:dyDescent="0.35">
      <c r="A171" s="4">
        <v>170</v>
      </c>
      <c r="B171" s="5">
        <v>45339</v>
      </c>
      <c r="C171" s="4" t="s">
        <v>35</v>
      </c>
      <c r="D171" s="4" t="s">
        <v>33</v>
      </c>
      <c r="E171" s="6" t="s">
        <v>36</v>
      </c>
      <c r="F171" s="7">
        <v>9</v>
      </c>
      <c r="G171" s="7">
        <v>12000</v>
      </c>
      <c r="H171" s="7">
        <f>Tvente[[#This Row],[Quantité]]*Tvente[[#This Row],[Prix Vente]]</f>
        <v>108000</v>
      </c>
      <c r="I171" s="7" t="s">
        <v>123</v>
      </c>
      <c r="J171" s="8" t="s">
        <v>244</v>
      </c>
      <c r="K171" s="7" t="s">
        <v>26</v>
      </c>
      <c r="L171" s="7" t="s">
        <v>27</v>
      </c>
      <c r="M171" s="7">
        <v>4330</v>
      </c>
      <c r="N171" s="7">
        <f>Tvente[[#This Row],[CMUP]]*Tvente[[#This Row],[Quantité]]</f>
        <v>38970</v>
      </c>
      <c r="O171" s="7">
        <f>Tvente[[#This Row],[Chiffre d''affaire]]-Tvente[[#This Row],[Cout Achat]]</f>
        <v>69030</v>
      </c>
      <c r="P171" s="9">
        <f>Tvente[[#This Row],[Marge]]/Tvente[[#This Row],[Chiffre d''affaire]]</f>
        <v>0.63916666666666666</v>
      </c>
      <c r="Q171" s="7">
        <f>DAY(Tvente[[#This Row],[Date]])</f>
        <v>17</v>
      </c>
      <c r="R171" s="7">
        <f>MONTH(Tvente[[#This Row],[Date]])</f>
        <v>2</v>
      </c>
      <c r="S171" s="7">
        <f>YEAR(Tvente[[#This Row],[Date]])</f>
        <v>2024</v>
      </c>
      <c r="T17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2" spans="1:21" ht="89" customHeight="1" x14ac:dyDescent="0.35">
      <c r="A172" s="4">
        <v>171</v>
      </c>
      <c r="B172" s="5">
        <v>45340</v>
      </c>
      <c r="C172" s="4" t="s">
        <v>21</v>
      </c>
      <c r="D172" s="4" t="s">
        <v>22</v>
      </c>
      <c r="E172" s="6" t="s">
        <v>23</v>
      </c>
      <c r="F172" s="7">
        <v>2</v>
      </c>
      <c r="G172" s="7">
        <v>22000</v>
      </c>
      <c r="H172" s="7">
        <f>Tvente[[#This Row],[Quantité]]*Tvente[[#This Row],[Prix Vente]]</f>
        <v>44000</v>
      </c>
      <c r="I172" s="7" t="s">
        <v>123</v>
      </c>
      <c r="J172" s="8" t="s">
        <v>244</v>
      </c>
      <c r="K172" s="7" t="s">
        <v>26</v>
      </c>
      <c r="L172" s="7" t="s">
        <v>27</v>
      </c>
      <c r="M172" s="7">
        <v>4893.333333333333</v>
      </c>
      <c r="N172" s="7">
        <f>Tvente[[#This Row],[CMUP]]*Tvente[[#This Row],[Quantité]]</f>
        <v>9786.6666666666661</v>
      </c>
      <c r="O172" s="7">
        <f>Tvente[[#This Row],[Chiffre d''affaire]]-Tvente[[#This Row],[Cout Achat]]</f>
        <v>34213.333333333336</v>
      </c>
      <c r="P172" s="9">
        <f>Tvente[[#This Row],[Marge]]/Tvente[[#This Row],[Chiffre d''affaire]]</f>
        <v>0.77757575757575759</v>
      </c>
      <c r="Q172" s="7">
        <f>DAY(Tvente[[#This Row],[Date]])</f>
        <v>18</v>
      </c>
      <c r="R172" s="7">
        <f>MONTH(Tvente[[#This Row],[Date]])</f>
        <v>2</v>
      </c>
      <c r="S172" s="7">
        <f>YEAR(Tvente[[#This Row],[Date]])</f>
        <v>2024</v>
      </c>
      <c r="T17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3" spans="1:21" ht="89" customHeight="1" x14ac:dyDescent="0.35">
      <c r="A173" s="4">
        <v>172</v>
      </c>
      <c r="B173" s="5">
        <v>45341</v>
      </c>
      <c r="C173" s="4" t="s">
        <v>59</v>
      </c>
      <c r="D173" s="4" t="s">
        <v>41</v>
      </c>
      <c r="E173" s="6" t="s">
        <v>60</v>
      </c>
      <c r="F173" s="7">
        <v>2</v>
      </c>
      <c r="G173" s="7">
        <v>25000</v>
      </c>
      <c r="H173" s="7">
        <f>Tvente[[#This Row],[Quantité]]*Tvente[[#This Row],[Prix Vente]]</f>
        <v>50000</v>
      </c>
      <c r="I173" s="7" t="s">
        <v>72</v>
      </c>
      <c r="J173" s="8" t="s">
        <v>245</v>
      </c>
      <c r="K173" s="7" t="s">
        <v>52</v>
      </c>
      <c r="L173" s="7" t="s">
        <v>27</v>
      </c>
      <c r="M173" s="7">
        <v>6500</v>
      </c>
      <c r="N173" s="7">
        <f>Tvente[[#This Row],[CMUP]]*Tvente[[#This Row],[Quantité]]</f>
        <v>13000</v>
      </c>
      <c r="O173" s="7">
        <f>Tvente[[#This Row],[Chiffre d''affaire]]-Tvente[[#This Row],[Cout Achat]]</f>
        <v>37000</v>
      </c>
      <c r="P173" s="9">
        <f>Tvente[[#This Row],[Marge]]/Tvente[[#This Row],[Chiffre d''affaire]]</f>
        <v>0.74</v>
      </c>
      <c r="Q173" s="7">
        <f>DAY(Tvente[[#This Row],[Date]])</f>
        <v>19</v>
      </c>
      <c r="R173" s="7">
        <f>MONTH(Tvente[[#This Row],[Date]])</f>
        <v>2</v>
      </c>
      <c r="S173" s="7">
        <f>YEAR(Tvente[[#This Row],[Date]])</f>
        <v>2024</v>
      </c>
      <c r="T17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4" spans="1:21" ht="89" customHeight="1" x14ac:dyDescent="0.35">
      <c r="A174" s="4">
        <v>173</v>
      </c>
      <c r="B174" s="5">
        <v>45342</v>
      </c>
      <c r="C174" s="4" t="s">
        <v>35</v>
      </c>
      <c r="D174" s="4" t="s">
        <v>33</v>
      </c>
      <c r="E174" s="6" t="s">
        <v>36</v>
      </c>
      <c r="F174" s="7">
        <v>2</v>
      </c>
      <c r="G174" s="7">
        <v>12000</v>
      </c>
      <c r="H174" s="7">
        <f>Tvente[[#This Row],[Quantité]]*Tvente[[#This Row],[Prix Vente]]</f>
        <v>24000</v>
      </c>
      <c r="I174" s="7" t="s">
        <v>216</v>
      </c>
      <c r="J174" s="8" t="s">
        <v>246</v>
      </c>
      <c r="K174" s="7" t="s">
        <v>55</v>
      </c>
      <c r="L174" s="7" t="s">
        <v>27</v>
      </c>
      <c r="M174" s="7">
        <v>4330</v>
      </c>
      <c r="N174" s="7">
        <f>Tvente[[#This Row],[CMUP]]*Tvente[[#This Row],[Quantité]]</f>
        <v>8660</v>
      </c>
      <c r="O174" s="7">
        <f>Tvente[[#This Row],[Chiffre d''affaire]]-Tvente[[#This Row],[Cout Achat]]</f>
        <v>15340</v>
      </c>
      <c r="P174" s="9">
        <f>Tvente[[#This Row],[Marge]]/Tvente[[#This Row],[Chiffre d''affaire]]</f>
        <v>0.63916666666666666</v>
      </c>
      <c r="Q174" s="7">
        <f>DAY(Tvente[[#This Row],[Date]])</f>
        <v>20</v>
      </c>
      <c r="R174" s="7">
        <f>MONTH(Tvente[[#This Row],[Date]])</f>
        <v>2</v>
      </c>
      <c r="S174" s="7">
        <f>YEAR(Tvente[[#This Row],[Date]])</f>
        <v>2024</v>
      </c>
      <c r="T17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4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5" spans="1:21" ht="89" customHeight="1" x14ac:dyDescent="0.35">
      <c r="A175" s="4">
        <v>174</v>
      </c>
      <c r="B175" s="5">
        <v>45343</v>
      </c>
      <c r="C175" s="4" t="s">
        <v>39</v>
      </c>
      <c r="D175" s="4" t="s">
        <v>37</v>
      </c>
      <c r="E175" s="6" t="s">
        <v>40</v>
      </c>
      <c r="F175" s="7">
        <v>7</v>
      </c>
      <c r="G175" s="7">
        <v>19500</v>
      </c>
      <c r="H175" s="7">
        <f>Tvente[[#This Row],[Quantité]]*Tvente[[#This Row],[Prix Vente]]</f>
        <v>136500</v>
      </c>
      <c r="I175" s="7" t="s">
        <v>107</v>
      </c>
      <c r="J175" s="8" t="s">
        <v>247</v>
      </c>
      <c r="K175" s="7" t="s">
        <v>74</v>
      </c>
      <c r="L175" s="7" t="s">
        <v>46</v>
      </c>
      <c r="M175" s="7">
        <v>9100</v>
      </c>
      <c r="N175" s="7">
        <f>Tvente[[#This Row],[CMUP]]*Tvente[[#This Row],[Quantité]]</f>
        <v>63700</v>
      </c>
      <c r="O175" s="7">
        <f>Tvente[[#This Row],[Chiffre d''affaire]]-Tvente[[#This Row],[Cout Achat]]</f>
        <v>72800</v>
      </c>
      <c r="P175" s="9">
        <f>Tvente[[#This Row],[Marge]]/Tvente[[#This Row],[Chiffre d''affaire]]</f>
        <v>0.53333333333333333</v>
      </c>
      <c r="Q175" s="7">
        <f>DAY(Tvente[[#This Row],[Date]])</f>
        <v>21</v>
      </c>
      <c r="R175" s="7">
        <f>MONTH(Tvente[[#This Row],[Date]])</f>
        <v>2</v>
      </c>
      <c r="S175" s="7">
        <f>YEAR(Tvente[[#This Row],[Date]])</f>
        <v>2024</v>
      </c>
      <c r="T17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6" spans="1:21" ht="89" customHeight="1" x14ac:dyDescent="0.35">
      <c r="A176" s="4">
        <v>175</v>
      </c>
      <c r="B176" s="5">
        <v>45344</v>
      </c>
      <c r="C176" s="4" t="s">
        <v>35</v>
      </c>
      <c r="D176" s="4" t="s">
        <v>33</v>
      </c>
      <c r="E176" s="6" t="s">
        <v>36</v>
      </c>
      <c r="F176" s="7">
        <v>7</v>
      </c>
      <c r="G176" s="7">
        <v>12000</v>
      </c>
      <c r="H176" s="7">
        <f>Tvente[[#This Row],[Quantité]]*Tvente[[#This Row],[Prix Vente]]</f>
        <v>84000</v>
      </c>
      <c r="I176" s="7" t="s">
        <v>107</v>
      </c>
      <c r="J176" s="8" t="s">
        <v>247</v>
      </c>
      <c r="K176" s="7" t="s">
        <v>74</v>
      </c>
      <c r="L176" s="7" t="s">
        <v>46</v>
      </c>
      <c r="M176" s="7">
        <v>4330</v>
      </c>
      <c r="N176" s="7">
        <f>Tvente[[#This Row],[CMUP]]*Tvente[[#This Row],[Quantité]]</f>
        <v>30310</v>
      </c>
      <c r="O176" s="7">
        <f>Tvente[[#This Row],[Chiffre d''affaire]]-Tvente[[#This Row],[Cout Achat]]</f>
        <v>53690</v>
      </c>
      <c r="P176" s="9">
        <f>Tvente[[#This Row],[Marge]]/Tvente[[#This Row],[Chiffre d''affaire]]</f>
        <v>0.63916666666666666</v>
      </c>
      <c r="Q176" s="7">
        <f>DAY(Tvente[[#This Row],[Date]])</f>
        <v>22</v>
      </c>
      <c r="R176" s="7">
        <f>MONTH(Tvente[[#This Row],[Date]])</f>
        <v>2</v>
      </c>
      <c r="S176" s="7">
        <f>YEAR(Tvente[[#This Row],[Date]])</f>
        <v>2024</v>
      </c>
      <c r="T17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7" spans="1:21" ht="89" customHeight="1" x14ac:dyDescent="0.35">
      <c r="A177" s="4">
        <v>176</v>
      </c>
      <c r="B177" s="5">
        <v>45345</v>
      </c>
      <c r="C177" s="4" t="s">
        <v>35</v>
      </c>
      <c r="D177" s="4" t="s">
        <v>33</v>
      </c>
      <c r="E177" s="6" t="s">
        <v>36</v>
      </c>
      <c r="F177" s="7">
        <v>6</v>
      </c>
      <c r="G177" s="7">
        <v>12000</v>
      </c>
      <c r="H177" s="7">
        <f>Tvente[[#This Row],[Quantité]]*Tvente[[#This Row],[Prix Vente]]</f>
        <v>72000</v>
      </c>
      <c r="I177" s="7" t="s">
        <v>107</v>
      </c>
      <c r="J177" s="8" t="s">
        <v>247</v>
      </c>
      <c r="K177" s="7" t="s">
        <v>74</v>
      </c>
      <c r="L177" s="7" t="s">
        <v>46</v>
      </c>
      <c r="M177" s="7">
        <v>4330</v>
      </c>
      <c r="N177" s="7">
        <f>Tvente[[#This Row],[CMUP]]*Tvente[[#This Row],[Quantité]]</f>
        <v>25980</v>
      </c>
      <c r="O177" s="7">
        <f>Tvente[[#This Row],[Chiffre d''affaire]]-Tvente[[#This Row],[Cout Achat]]</f>
        <v>46020</v>
      </c>
      <c r="P177" s="9">
        <f>Tvente[[#This Row],[Marge]]/Tvente[[#This Row],[Chiffre d''affaire]]</f>
        <v>0.63916666666666666</v>
      </c>
      <c r="Q177" s="7">
        <f>DAY(Tvente[[#This Row],[Date]])</f>
        <v>23</v>
      </c>
      <c r="R177" s="7">
        <f>MONTH(Tvente[[#This Row],[Date]])</f>
        <v>2</v>
      </c>
      <c r="S177" s="7">
        <f>YEAR(Tvente[[#This Row],[Date]])</f>
        <v>2024</v>
      </c>
      <c r="T17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8" spans="1:21" ht="89" customHeight="1" x14ac:dyDescent="0.35">
      <c r="A178" s="4">
        <v>177</v>
      </c>
      <c r="B178" s="5">
        <v>45346</v>
      </c>
      <c r="C178" s="4" t="s">
        <v>35</v>
      </c>
      <c r="D178" s="4" t="s">
        <v>33</v>
      </c>
      <c r="E178" s="6" t="s">
        <v>36</v>
      </c>
      <c r="F178" s="7">
        <v>5</v>
      </c>
      <c r="G178" s="7">
        <v>12000</v>
      </c>
      <c r="H178" s="7">
        <f>Tvente[[#This Row],[Quantité]]*Tvente[[#This Row],[Prix Vente]]</f>
        <v>60000</v>
      </c>
      <c r="I178" s="7" t="s">
        <v>70</v>
      </c>
      <c r="J178" s="8" t="s">
        <v>248</v>
      </c>
      <c r="K178" s="7" t="s">
        <v>58</v>
      </c>
      <c r="L178" s="7" t="s">
        <v>46</v>
      </c>
      <c r="M178" s="7">
        <v>4330</v>
      </c>
      <c r="N178" s="7">
        <f>Tvente[[#This Row],[CMUP]]*Tvente[[#This Row],[Quantité]]</f>
        <v>21650</v>
      </c>
      <c r="O178" s="7">
        <f>Tvente[[#This Row],[Chiffre d''affaire]]-Tvente[[#This Row],[Cout Achat]]</f>
        <v>38350</v>
      </c>
      <c r="P178" s="9">
        <f>Tvente[[#This Row],[Marge]]/Tvente[[#This Row],[Chiffre d''affaire]]</f>
        <v>0.63916666666666666</v>
      </c>
      <c r="Q178" s="7">
        <f>DAY(Tvente[[#This Row],[Date]])</f>
        <v>24</v>
      </c>
      <c r="R178" s="7">
        <f>MONTH(Tvente[[#This Row],[Date]])</f>
        <v>2</v>
      </c>
      <c r="S178" s="7">
        <f>YEAR(Tvente[[#This Row],[Date]])</f>
        <v>2024</v>
      </c>
      <c r="T17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79" spans="1:21" ht="89" customHeight="1" x14ac:dyDescent="0.35">
      <c r="A179" s="4">
        <v>178</v>
      </c>
      <c r="B179" s="5">
        <v>45347</v>
      </c>
      <c r="C179" s="4" t="s">
        <v>59</v>
      </c>
      <c r="D179" s="4" t="s">
        <v>41</v>
      </c>
      <c r="E179" s="6" t="s">
        <v>60</v>
      </c>
      <c r="F179" s="7">
        <v>2</v>
      </c>
      <c r="G179" s="7">
        <v>25000</v>
      </c>
      <c r="H179" s="7">
        <f>Tvente[[#This Row],[Quantité]]*Tvente[[#This Row],[Prix Vente]]</f>
        <v>50000</v>
      </c>
      <c r="I179" s="7" t="s">
        <v>195</v>
      </c>
      <c r="J179" s="8" t="s">
        <v>249</v>
      </c>
      <c r="K179" s="7" t="s">
        <v>26</v>
      </c>
      <c r="L179" s="7" t="s">
        <v>27</v>
      </c>
      <c r="M179" s="7">
        <v>6500</v>
      </c>
      <c r="N179" s="7">
        <f>Tvente[[#This Row],[CMUP]]*Tvente[[#This Row],[Quantité]]</f>
        <v>13000</v>
      </c>
      <c r="O179" s="7">
        <f>Tvente[[#This Row],[Chiffre d''affaire]]-Tvente[[#This Row],[Cout Achat]]</f>
        <v>37000</v>
      </c>
      <c r="P179" s="9">
        <f>Tvente[[#This Row],[Marge]]/Tvente[[#This Row],[Chiffre d''affaire]]</f>
        <v>0.74</v>
      </c>
      <c r="Q179" s="7">
        <f>DAY(Tvente[[#This Row],[Date]])</f>
        <v>25</v>
      </c>
      <c r="R179" s="7">
        <f>MONTH(Tvente[[#This Row],[Date]])</f>
        <v>2</v>
      </c>
      <c r="S179" s="7">
        <f>YEAR(Tvente[[#This Row],[Date]])</f>
        <v>2024</v>
      </c>
      <c r="T17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7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0" spans="1:21" ht="89" customHeight="1" x14ac:dyDescent="0.35">
      <c r="A180" s="4">
        <v>179</v>
      </c>
      <c r="B180" s="5">
        <v>45348</v>
      </c>
      <c r="C180" s="4" t="s">
        <v>21</v>
      </c>
      <c r="D180" s="4" t="s">
        <v>22</v>
      </c>
      <c r="E180" s="6" t="s">
        <v>23</v>
      </c>
      <c r="F180" s="7">
        <v>9</v>
      </c>
      <c r="G180" s="7">
        <v>22000</v>
      </c>
      <c r="H180" s="7">
        <f>Tvente[[#This Row],[Quantité]]*Tvente[[#This Row],[Prix Vente]]</f>
        <v>198000</v>
      </c>
      <c r="I180" s="7" t="s">
        <v>195</v>
      </c>
      <c r="J180" s="8" t="s">
        <v>249</v>
      </c>
      <c r="K180" s="7" t="s">
        <v>26</v>
      </c>
      <c r="L180" s="7" t="s">
        <v>27</v>
      </c>
      <c r="M180" s="7">
        <v>4893.333333333333</v>
      </c>
      <c r="N180" s="7">
        <f>Tvente[[#This Row],[CMUP]]*Tvente[[#This Row],[Quantité]]</f>
        <v>44040</v>
      </c>
      <c r="O180" s="7">
        <f>Tvente[[#This Row],[Chiffre d''affaire]]-Tvente[[#This Row],[Cout Achat]]</f>
        <v>153960</v>
      </c>
      <c r="P180" s="9">
        <f>Tvente[[#This Row],[Marge]]/Tvente[[#This Row],[Chiffre d''affaire]]</f>
        <v>0.77757575757575759</v>
      </c>
      <c r="Q180" s="7">
        <f>DAY(Tvente[[#This Row],[Date]])</f>
        <v>26</v>
      </c>
      <c r="R180" s="7">
        <f>MONTH(Tvente[[#This Row],[Date]])</f>
        <v>2</v>
      </c>
      <c r="S180" s="7">
        <f>YEAR(Tvente[[#This Row],[Date]])</f>
        <v>2024</v>
      </c>
      <c r="T18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80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1" spans="1:21" ht="89" customHeight="1" x14ac:dyDescent="0.35">
      <c r="A181" s="4">
        <v>180</v>
      </c>
      <c r="B181" s="5">
        <v>45349</v>
      </c>
      <c r="C181" s="4" t="s">
        <v>39</v>
      </c>
      <c r="D181" s="4" t="s">
        <v>37</v>
      </c>
      <c r="E181" s="6" t="s">
        <v>40</v>
      </c>
      <c r="F181" s="7">
        <v>8</v>
      </c>
      <c r="G181" s="7">
        <v>19500</v>
      </c>
      <c r="H181" s="7">
        <f>Tvente[[#This Row],[Quantité]]*Tvente[[#This Row],[Prix Vente]]</f>
        <v>156000</v>
      </c>
      <c r="I181" s="7" t="s">
        <v>195</v>
      </c>
      <c r="J181" s="8" t="s">
        <v>249</v>
      </c>
      <c r="K181" s="7" t="s">
        <v>26</v>
      </c>
      <c r="L181" s="7" t="s">
        <v>27</v>
      </c>
      <c r="M181" s="7">
        <v>9100</v>
      </c>
      <c r="N181" s="7">
        <f>Tvente[[#This Row],[CMUP]]*Tvente[[#This Row],[Quantité]]</f>
        <v>72800</v>
      </c>
      <c r="O181" s="7">
        <f>Tvente[[#This Row],[Chiffre d''affaire]]-Tvente[[#This Row],[Cout Achat]]</f>
        <v>83200</v>
      </c>
      <c r="P181" s="9">
        <f>Tvente[[#This Row],[Marge]]/Tvente[[#This Row],[Chiffre d''affaire]]</f>
        <v>0.53333333333333333</v>
      </c>
      <c r="Q181" s="7">
        <f>DAY(Tvente[[#This Row],[Date]])</f>
        <v>27</v>
      </c>
      <c r="R181" s="7">
        <f>MONTH(Tvente[[#This Row],[Date]])</f>
        <v>2</v>
      </c>
      <c r="S181" s="7">
        <f>YEAR(Tvente[[#This Row],[Date]])</f>
        <v>2024</v>
      </c>
      <c r="T18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81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2" spans="1:21" ht="89" customHeight="1" x14ac:dyDescent="0.35">
      <c r="A182" s="4">
        <v>181</v>
      </c>
      <c r="B182" s="5">
        <v>45350</v>
      </c>
      <c r="C182" s="4" t="s">
        <v>39</v>
      </c>
      <c r="D182" s="4" t="s">
        <v>37</v>
      </c>
      <c r="E182" s="6" t="s">
        <v>40</v>
      </c>
      <c r="F182" s="7">
        <v>10</v>
      </c>
      <c r="G182" s="7">
        <v>19500</v>
      </c>
      <c r="H182" s="7">
        <f>Tvente[[#This Row],[Quantité]]*Tvente[[#This Row],[Prix Vente]]</f>
        <v>195000</v>
      </c>
      <c r="I182" s="7" t="s">
        <v>195</v>
      </c>
      <c r="J182" s="8" t="s">
        <v>249</v>
      </c>
      <c r="K182" s="7" t="s">
        <v>26</v>
      </c>
      <c r="L182" s="7" t="s">
        <v>27</v>
      </c>
      <c r="M182" s="7">
        <v>9100</v>
      </c>
      <c r="N182" s="7">
        <f>Tvente[[#This Row],[CMUP]]*Tvente[[#This Row],[Quantité]]</f>
        <v>91000</v>
      </c>
      <c r="O182" s="7">
        <f>Tvente[[#This Row],[Chiffre d''affaire]]-Tvente[[#This Row],[Cout Achat]]</f>
        <v>104000</v>
      </c>
      <c r="P182" s="9">
        <f>Tvente[[#This Row],[Marge]]/Tvente[[#This Row],[Chiffre d''affaire]]</f>
        <v>0.53333333333333333</v>
      </c>
      <c r="Q182" s="7">
        <f>DAY(Tvente[[#This Row],[Date]])</f>
        <v>28</v>
      </c>
      <c r="R182" s="7">
        <f>MONTH(Tvente[[#This Row],[Date]])</f>
        <v>2</v>
      </c>
      <c r="S182" s="7">
        <f>YEAR(Tvente[[#This Row],[Date]])</f>
        <v>2024</v>
      </c>
      <c r="T18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8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3" spans="1:21" ht="89" customHeight="1" x14ac:dyDescent="0.35">
      <c r="A183" s="4">
        <v>182</v>
      </c>
      <c r="B183" s="5">
        <v>45351</v>
      </c>
      <c r="C183" s="4" t="s">
        <v>29</v>
      </c>
      <c r="D183" s="4" t="s">
        <v>30</v>
      </c>
      <c r="E183" s="6" t="s">
        <v>31</v>
      </c>
      <c r="F183" s="7">
        <v>2</v>
      </c>
      <c r="G183" s="7">
        <v>45000</v>
      </c>
      <c r="H183" s="7">
        <f>Tvente[[#This Row],[Quantité]]*Tvente[[#This Row],[Prix Vente]]</f>
        <v>90000</v>
      </c>
      <c r="I183" s="7" t="s">
        <v>188</v>
      </c>
      <c r="J183" s="8" t="s">
        <v>250</v>
      </c>
      <c r="K183" s="7" t="s">
        <v>67</v>
      </c>
      <c r="L183" s="7" t="s">
        <v>27</v>
      </c>
      <c r="M183" s="7">
        <v>15200</v>
      </c>
      <c r="N183" s="7">
        <f>Tvente[[#This Row],[CMUP]]*Tvente[[#This Row],[Quantité]]</f>
        <v>30400</v>
      </c>
      <c r="O183" s="7">
        <f>Tvente[[#This Row],[Chiffre d''affaire]]-Tvente[[#This Row],[Cout Achat]]</f>
        <v>59600</v>
      </c>
      <c r="P183" s="9">
        <f>Tvente[[#This Row],[Marge]]/Tvente[[#This Row],[Chiffre d''affaire]]</f>
        <v>0.66222222222222227</v>
      </c>
      <c r="Q183" s="7">
        <f>DAY(Tvente[[#This Row],[Date]])</f>
        <v>29</v>
      </c>
      <c r="R183" s="7">
        <f>MONTH(Tvente[[#This Row],[Date]])</f>
        <v>2</v>
      </c>
      <c r="S183" s="7">
        <f>YEAR(Tvente[[#This Row],[Date]])</f>
        <v>2024</v>
      </c>
      <c r="T18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Fev</v>
      </c>
      <c r="U18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4" spans="1:21" ht="89" customHeight="1" x14ac:dyDescent="0.35">
      <c r="A184" s="4">
        <v>183</v>
      </c>
      <c r="B184" s="5">
        <v>45352</v>
      </c>
      <c r="C184" s="4" t="s">
        <v>21</v>
      </c>
      <c r="D184" s="4" t="s">
        <v>22</v>
      </c>
      <c r="E184" s="6" t="s">
        <v>23</v>
      </c>
      <c r="F184" s="7">
        <v>8</v>
      </c>
      <c r="G184" s="7">
        <v>22000</v>
      </c>
      <c r="H184" s="7">
        <f>Tvente[[#This Row],[Quantité]]*Tvente[[#This Row],[Prix Vente]]</f>
        <v>176000</v>
      </c>
      <c r="I184" s="7" t="s">
        <v>90</v>
      </c>
      <c r="J184" s="8" t="s">
        <v>251</v>
      </c>
      <c r="K184" s="7" t="s">
        <v>52</v>
      </c>
      <c r="L184" s="7" t="s">
        <v>46</v>
      </c>
      <c r="M184" s="7">
        <v>4893.333333333333</v>
      </c>
      <c r="N184" s="7">
        <f>Tvente[[#This Row],[CMUP]]*Tvente[[#This Row],[Quantité]]</f>
        <v>39146.666666666664</v>
      </c>
      <c r="O184" s="7">
        <f>Tvente[[#This Row],[Chiffre d''affaire]]-Tvente[[#This Row],[Cout Achat]]</f>
        <v>136853.33333333334</v>
      </c>
      <c r="P184" s="9">
        <f>Tvente[[#This Row],[Marge]]/Tvente[[#This Row],[Chiffre d''affaire]]</f>
        <v>0.77757575757575759</v>
      </c>
      <c r="Q184" s="7">
        <f>DAY(Tvente[[#This Row],[Date]])</f>
        <v>1</v>
      </c>
      <c r="R184" s="7">
        <f>MONTH(Tvente[[#This Row],[Date]])</f>
        <v>3</v>
      </c>
      <c r="S184" s="7">
        <f>YEAR(Tvente[[#This Row],[Date]])</f>
        <v>2024</v>
      </c>
      <c r="T18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8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5" spans="1:21" ht="89" customHeight="1" x14ac:dyDescent="0.35">
      <c r="A185" s="4">
        <v>184</v>
      </c>
      <c r="B185" s="5">
        <v>45353</v>
      </c>
      <c r="C185" s="4" t="s">
        <v>59</v>
      </c>
      <c r="D185" s="4" t="s">
        <v>41</v>
      </c>
      <c r="E185" s="6" t="s">
        <v>60</v>
      </c>
      <c r="F185" s="7">
        <v>1</v>
      </c>
      <c r="G185" s="7">
        <v>25000</v>
      </c>
      <c r="H185" s="7">
        <f>Tvente[[#This Row],[Quantité]]*Tvente[[#This Row],[Prix Vente]]</f>
        <v>25000</v>
      </c>
      <c r="I185" s="7" t="s">
        <v>47</v>
      </c>
      <c r="J185" s="8" t="s">
        <v>252</v>
      </c>
      <c r="K185" s="7" t="s">
        <v>55</v>
      </c>
      <c r="L185" s="7" t="s">
        <v>46</v>
      </c>
      <c r="M185" s="7">
        <v>6500</v>
      </c>
      <c r="N185" s="7">
        <f>Tvente[[#This Row],[CMUP]]*Tvente[[#This Row],[Quantité]]</f>
        <v>6500</v>
      </c>
      <c r="O185" s="7">
        <f>Tvente[[#This Row],[Chiffre d''affaire]]-Tvente[[#This Row],[Cout Achat]]</f>
        <v>18500</v>
      </c>
      <c r="P185" s="9">
        <f>Tvente[[#This Row],[Marge]]/Tvente[[#This Row],[Chiffre d''affaire]]</f>
        <v>0.74</v>
      </c>
      <c r="Q185" s="7">
        <f>DAY(Tvente[[#This Row],[Date]])</f>
        <v>2</v>
      </c>
      <c r="R185" s="7">
        <f>MONTH(Tvente[[#This Row],[Date]])</f>
        <v>3</v>
      </c>
      <c r="S185" s="7">
        <f>YEAR(Tvente[[#This Row],[Date]])</f>
        <v>2024</v>
      </c>
      <c r="T18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8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6" spans="1:21" ht="89" customHeight="1" x14ac:dyDescent="0.35">
      <c r="A186" s="4">
        <v>185</v>
      </c>
      <c r="B186" s="5">
        <v>45354</v>
      </c>
      <c r="C186" s="4" t="s">
        <v>29</v>
      </c>
      <c r="D186" s="4" t="s">
        <v>30</v>
      </c>
      <c r="E186" s="6" t="s">
        <v>31</v>
      </c>
      <c r="F186" s="7">
        <v>2</v>
      </c>
      <c r="G186" s="7">
        <v>45000</v>
      </c>
      <c r="H186" s="7">
        <f>Tvente[[#This Row],[Quantité]]*Tvente[[#This Row],[Prix Vente]]</f>
        <v>90000</v>
      </c>
      <c r="I186" s="7" t="s">
        <v>47</v>
      </c>
      <c r="J186" s="8" t="s">
        <v>252</v>
      </c>
      <c r="K186" s="7" t="s">
        <v>55</v>
      </c>
      <c r="L186" s="7" t="s">
        <v>46</v>
      </c>
      <c r="M186" s="7">
        <v>15200</v>
      </c>
      <c r="N186" s="7">
        <f>Tvente[[#This Row],[CMUP]]*Tvente[[#This Row],[Quantité]]</f>
        <v>30400</v>
      </c>
      <c r="O186" s="7">
        <f>Tvente[[#This Row],[Chiffre d''affaire]]-Tvente[[#This Row],[Cout Achat]]</f>
        <v>59600</v>
      </c>
      <c r="P186" s="9">
        <f>Tvente[[#This Row],[Marge]]/Tvente[[#This Row],[Chiffre d''affaire]]</f>
        <v>0.66222222222222227</v>
      </c>
      <c r="Q186" s="7">
        <f>DAY(Tvente[[#This Row],[Date]])</f>
        <v>3</v>
      </c>
      <c r="R186" s="7">
        <f>MONTH(Tvente[[#This Row],[Date]])</f>
        <v>3</v>
      </c>
      <c r="S186" s="7">
        <f>YEAR(Tvente[[#This Row],[Date]])</f>
        <v>2024</v>
      </c>
      <c r="T18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8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7" spans="1:21" ht="89" customHeight="1" x14ac:dyDescent="0.35">
      <c r="A187" s="4">
        <v>186</v>
      </c>
      <c r="B187" s="5">
        <v>45355</v>
      </c>
      <c r="C187" s="4" t="s">
        <v>29</v>
      </c>
      <c r="D187" s="4" t="s">
        <v>30</v>
      </c>
      <c r="E187" s="6" t="s">
        <v>31</v>
      </c>
      <c r="F187" s="7">
        <v>2</v>
      </c>
      <c r="G187" s="7">
        <v>45000</v>
      </c>
      <c r="H187" s="7">
        <f>Tvente[[#This Row],[Quantité]]*Tvente[[#This Row],[Prix Vente]]</f>
        <v>90000</v>
      </c>
      <c r="I187" s="7" t="s">
        <v>47</v>
      </c>
      <c r="J187" s="8" t="s">
        <v>252</v>
      </c>
      <c r="K187" s="7" t="s">
        <v>55</v>
      </c>
      <c r="L187" s="7" t="s">
        <v>46</v>
      </c>
      <c r="M187" s="7">
        <v>15200</v>
      </c>
      <c r="N187" s="7">
        <f>Tvente[[#This Row],[CMUP]]*Tvente[[#This Row],[Quantité]]</f>
        <v>30400</v>
      </c>
      <c r="O187" s="7">
        <f>Tvente[[#This Row],[Chiffre d''affaire]]-Tvente[[#This Row],[Cout Achat]]</f>
        <v>59600</v>
      </c>
      <c r="P187" s="9">
        <f>Tvente[[#This Row],[Marge]]/Tvente[[#This Row],[Chiffre d''affaire]]</f>
        <v>0.66222222222222227</v>
      </c>
      <c r="Q187" s="7">
        <f>DAY(Tvente[[#This Row],[Date]])</f>
        <v>4</v>
      </c>
      <c r="R187" s="7">
        <f>MONTH(Tvente[[#This Row],[Date]])</f>
        <v>3</v>
      </c>
      <c r="S187" s="7">
        <f>YEAR(Tvente[[#This Row],[Date]])</f>
        <v>2024</v>
      </c>
      <c r="T18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8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8" spans="1:21" ht="89" customHeight="1" x14ac:dyDescent="0.35">
      <c r="A188" s="4">
        <v>187</v>
      </c>
      <c r="B188" s="5">
        <v>45356</v>
      </c>
      <c r="C188" s="4" t="s">
        <v>21</v>
      </c>
      <c r="D188" s="4" t="s">
        <v>22</v>
      </c>
      <c r="E188" s="6" t="s">
        <v>23</v>
      </c>
      <c r="F188" s="7">
        <v>2</v>
      </c>
      <c r="G188" s="7">
        <v>22000</v>
      </c>
      <c r="H188" s="7">
        <f>Tvente[[#This Row],[Quantité]]*Tvente[[#This Row],[Prix Vente]]</f>
        <v>44000</v>
      </c>
      <c r="I188" s="7" t="s">
        <v>53</v>
      </c>
      <c r="J188" s="8" t="s">
        <v>253</v>
      </c>
      <c r="K188" s="7" t="s">
        <v>52</v>
      </c>
      <c r="L188" s="7" t="s">
        <v>27</v>
      </c>
      <c r="M188" s="7">
        <v>4893.333333333333</v>
      </c>
      <c r="N188" s="7">
        <f>Tvente[[#This Row],[CMUP]]*Tvente[[#This Row],[Quantité]]</f>
        <v>9786.6666666666661</v>
      </c>
      <c r="O188" s="7">
        <f>Tvente[[#This Row],[Chiffre d''affaire]]-Tvente[[#This Row],[Cout Achat]]</f>
        <v>34213.333333333336</v>
      </c>
      <c r="P188" s="9">
        <f>Tvente[[#This Row],[Marge]]/Tvente[[#This Row],[Chiffre d''affaire]]</f>
        <v>0.77757575757575759</v>
      </c>
      <c r="Q188" s="7">
        <f>DAY(Tvente[[#This Row],[Date]])</f>
        <v>5</v>
      </c>
      <c r="R188" s="7">
        <f>MONTH(Tvente[[#This Row],[Date]])</f>
        <v>3</v>
      </c>
      <c r="S188" s="7">
        <f>YEAR(Tvente[[#This Row],[Date]])</f>
        <v>2024</v>
      </c>
      <c r="T18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8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89" spans="1:21" ht="89" customHeight="1" x14ac:dyDescent="0.35">
      <c r="A189" s="4">
        <v>188</v>
      </c>
      <c r="B189" s="5">
        <v>45357</v>
      </c>
      <c r="C189" s="4" t="s">
        <v>39</v>
      </c>
      <c r="D189" s="4" t="s">
        <v>37</v>
      </c>
      <c r="E189" s="6" t="s">
        <v>40</v>
      </c>
      <c r="F189" s="7">
        <v>10</v>
      </c>
      <c r="G189" s="7">
        <v>19500</v>
      </c>
      <c r="H189" s="7">
        <f>Tvente[[#This Row],[Quantité]]*Tvente[[#This Row],[Prix Vente]]</f>
        <v>195000</v>
      </c>
      <c r="I189" s="7" t="s">
        <v>254</v>
      </c>
      <c r="J189" s="8" t="s">
        <v>255</v>
      </c>
      <c r="K189" s="7" t="s">
        <v>112</v>
      </c>
      <c r="L189" s="7" t="s">
        <v>27</v>
      </c>
      <c r="M189" s="7">
        <v>9100</v>
      </c>
      <c r="N189" s="7">
        <f>Tvente[[#This Row],[CMUP]]*Tvente[[#This Row],[Quantité]]</f>
        <v>91000</v>
      </c>
      <c r="O189" s="7">
        <f>Tvente[[#This Row],[Chiffre d''affaire]]-Tvente[[#This Row],[Cout Achat]]</f>
        <v>104000</v>
      </c>
      <c r="P189" s="9">
        <f>Tvente[[#This Row],[Marge]]/Tvente[[#This Row],[Chiffre d''affaire]]</f>
        <v>0.53333333333333333</v>
      </c>
      <c r="Q189" s="7">
        <f>DAY(Tvente[[#This Row],[Date]])</f>
        <v>6</v>
      </c>
      <c r="R189" s="7">
        <f>MONTH(Tvente[[#This Row],[Date]])</f>
        <v>3</v>
      </c>
      <c r="S189" s="7">
        <f>YEAR(Tvente[[#This Row],[Date]])</f>
        <v>2024</v>
      </c>
      <c r="T18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8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0" spans="1:21" ht="89" customHeight="1" x14ac:dyDescent="0.35">
      <c r="A190" s="4">
        <v>189</v>
      </c>
      <c r="B190" s="5">
        <v>45358</v>
      </c>
      <c r="C190" s="4" t="s">
        <v>59</v>
      </c>
      <c r="D190" s="4" t="s">
        <v>41</v>
      </c>
      <c r="E190" s="6" t="s">
        <v>60</v>
      </c>
      <c r="F190" s="7">
        <v>9</v>
      </c>
      <c r="G190" s="7">
        <v>25000</v>
      </c>
      <c r="H190" s="7">
        <f>Tvente[[#This Row],[Quantité]]*Tvente[[#This Row],[Prix Vente]]</f>
        <v>225000</v>
      </c>
      <c r="I190" s="7" t="s">
        <v>254</v>
      </c>
      <c r="J190" s="8" t="s">
        <v>255</v>
      </c>
      <c r="K190" s="7" t="s">
        <v>112</v>
      </c>
      <c r="L190" s="7" t="s">
        <v>27</v>
      </c>
      <c r="M190" s="7">
        <v>6500</v>
      </c>
      <c r="N190" s="7">
        <f>Tvente[[#This Row],[CMUP]]*Tvente[[#This Row],[Quantité]]</f>
        <v>58500</v>
      </c>
      <c r="O190" s="7">
        <f>Tvente[[#This Row],[Chiffre d''affaire]]-Tvente[[#This Row],[Cout Achat]]</f>
        <v>166500</v>
      </c>
      <c r="P190" s="9">
        <f>Tvente[[#This Row],[Marge]]/Tvente[[#This Row],[Chiffre d''affaire]]</f>
        <v>0.74</v>
      </c>
      <c r="Q190" s="7">
        <f>DAY(Tvente[[#This Row],[Date]])</f>
        <v>7</v>
      </c>
      <c r="R190" s="7">
        <f>MONTH(Tvente[[#This Row],[Date]])</f>
        <v>3</v>
      </c>
      <c r="S190" s="7">
        <f>YEAR(Tvente[[#This Row],[Date]])</f>
        <v>2024</v>
      </c>
      <c r="T19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0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1" spans="1:21" ht="89" customHeight="1" x14ac:dyDescent="0.35">
      <c r="A191" s="4">
        <v>190</v>
      </c>
      <c r="B191" s="5">
        <v>45359</v>
      </c>
      <c r="C191" s="4" t="s">
        <v>59</v>
      </c>
      <c r="D191" s="4" t="s">
        <v>41</v>
      </c>
      <c r="E191" s="6" t="s">
        <v>60</v>
      </c>
      <c r="F191" s="7">
        <v>5</v>
      </c>
      <c r="G191" s="7">
        <v>25000</v>
      </c>
      <c r="H191" s="7">
        <f>Tvente[[#This Row],[Quantité]]*Tvente[[#This Row],[Prix Vente]]</f>
        <v>125000</v>
      </c>
      <c r="I191" s="7" t="s">
        <v>254</v>
      </c>
      <c r="J191" s="8" t="s">
        <v>255</v>
      </c>
      <c r="K191" s="7" t="s">
        <v>112</v>
      </c>
      <c r="L191" s="7" t="s">
        <v>27</v>
      </c>
      <c r="M191" s="7">
        <v>6500</v>
      </c>
      <c r="N191" s="7">
        <f>Tvente[[#This Row],[CMUP]]*Tvente[[#This Row],[Quantité]]</f>
        <v>32500</v>
      </c>
      <c r="O191" s="7">
        <f>Tvente[[#This Row],[Chiffre d''affaire]]-Tvente[[#This Row],[Cout Achat]]</f>
        <v>92500</v>
      </c>
      <c r="P191" s="9">
        <f>Tvente[[#This Row],[Marge]]/Tvente[[#This Row],[Chiffre d''affaire]]</f>
        <v>0.74</v>
      </c>
      <c r="Q191" s="7">
        <f>DAY(Tvente[[#This Row],[Date]])</f>
        <v>8</v>
      </c>
      <c r="R191" s="7">
        <f>MONTH(Tvente[[#This Row],[Date]])</f>
        <v>3</v>
      </c>
      <c r="S191" s="7">
        <f>YEAR(Tvente[[#This Row],[Date]])</f>
        <v>2024</v>
      </c>
      <c r="T19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1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2" spans="1:21" ht="89" customHeight="1" x14ac:dyDescent="0.35">
      <c r="A192" s="4">
        <v>191</v>
      </c>
      <c r="B192" s="5">
        <v>45360</v>
      </c>
      <c r="C192" s="4" t="s">
        <v>39</v>
      </c>
      <c r="D192" s="4" t="s">
        <v>37</v>
      </c>
      <c r="E192" s="6" t="s">
        <v>40</v>
      </c>
      <c r="F192" s="7">
        <v>9</v>
      </c>
      <c r="G192" s="7">
        <v>19500</v>
      </c>
      <c r="H192" s="7">
        <f>Tvente[[#This Row],[Quantité]]*Tvente[[#This Row],[Prix Vente]]</f>
        <v>175500</v>
      </c>
      <c r="I192" s="7" t="s">
        <v>232</v>
      </c>
      <c r="J192" s="8" t="s">
        <v>256</v>
      </c>
      <c r="K192" s="7" t="s">
        <v>49</v>
      </c>
      <c r="L192" s="7" t="s">
        <v>46</v>
      </c>
      <c r="M192" s="7">
        <v>9100</v>
      </c>
      <c r="N192" s="7">
        <f>Tvente[[#This Row],[CMUP]]*Tvente[[#This Row],[Quantité]]</f>
        <v>81900</v>
      </c>
      <c r="O192" s="7">
        <f>Tvente[[#This Row],[Chiffre d''affaire]]-Tvente[[#This Row],[Cout Achat]]</f>
        <v>93600</v>
      </c>
      <c r="P192" s="9">
        <f>Tvente[[#This Row],[Marge]]/Tvente[[#This Row],[Chiffre d''affaire]]</f>
        <v>0.53333333333333333</v>
      </c>
      <c r="Q192" s="7">
        <f>DAY(Tvente[[#This Row],[Date]])</f>
        <v>9</v>
      </c>
      <c r="R192" s="7">
        <f>MONTH(Tvente[[#This Row],[Date]])</f>
        <v>3</v>
      </c>
      <c r="S192" s="7">
        <f>YEAR(Tvente[[#This Row],[Date]])</f>
        <v>2024</v>
      </c>
      <c r="T19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3" spans="1:21" ht="89" customHeight="1" x14ac:dyDescent="0.35">
      <c r="A193" s="4">
        <v>192</v>
      </c>
      <c r="B193" s="5">
        <v>45361</v>
      </c>
      <c r="C193" s="4" t="s">
        <v>29</v>
      </c>
      <c r="D193" s="4" t="s">
        <v>30</v>
      </c>
      <c r="E193" s="6" t="s">
        <v>31</v>
      </c>
      <c r="F193" s="7">
        <v>2</v>
      </c>
      <c r="G193" s="7">
        <v>45000</v>
      </c>
      <c r="H193" s="7">
        <f>Tvente[[#This Row],[Quantité]]*Tvente[[#This Row],[Prix Vente]]</f>
        <v>90000</v>
      </c>
      <c r="I193" s="7" t="s">
        <v>47</v>
      </c>
      <c r="J193" s="8" t="s">
        <v>257</v>
      </c>
      <c r="K193" s="7" t="s">
        <v>74</v>
      </c>
      <c r="L193" s="7" t="s">
        <v>46</v>
      </c>
      <c r="M193" s="7">
        <v>15200</v>
      </c>
      <c r="N193" s="7">
        <f>Tvente[[#This Row],[CMUP]]*Tvente[[#This Row],[Quantité]]</f>
        <v>30400</v>
      </c>
      <c r="O193" s="7">
        <f>Tvente[[#This Row],[Chiffre d''affaire]]-Tvente[[#This Row],[Cout Achat]]</f>
        <v>59600</v>
      </c>
      <c r="P193" s="9">
        <f>Tvente[[#This Row],[Marge]]/Tvente[[#This Row],[Chiffre d''affaire]]</f>
        <v>0.66222222222222227</v>
      </c>
      <c r="Q193" s="7">
        <f>DAY(Tvente[[#This Row],[Date]])</f>
        <v>10</v>
      </c>
      <c r="R193" s="7">
        <f>MONTH(Tvente[[#This Row],[Date]])</f>
        <v>3</v>
      </c>
      <c r="S193" s="7">
        <f>YEAR(Tvente[[#This Row],[Date]])</f>
        <v>2024</v>
      </c>
      <c r="T19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4" spans="1:21" ht="89" customHeight="1" x14ac:dyDescent="0.35">
      <c r="A194" s="4">
        <v>193</v>
      </c>
      <c r="B194" s="5">
        <v>45362</v>
      </c>
      <c r="C194" s="4" t="s">
        <v>35</v>
      </c>
      <c r="D194" s="4" t="s">
        <v>33</v>
      </c>
      <c r="E194" s="6" t="s">
        <v>36</v>
      </c>
      <c r="F194" s="7">
        <v>7</v>
      </c>
      <c r="G194" s="7">
        <v>12000</v>
      </c>
      <c r="H194" s="7">
        <f>Tvente[[#This Row],[Quantité]]*Tvente[[#This Row],[Prix Vente]]</f>
        <v>84000</v>
      </c>
      <c r="I194" s="7" t="s">
        <v>43</v>
      </c>
      <c r="J194" s="8" t="s">
        <v>258</v>
      </c>
      <c r="K194" s="7" t="s">
        <v>67</v>
      </c>
      <c r="L194" s="7" t="s">
        <v>46</v>
      </c>
      <c r="M194" s="7">
        <v>4330</v>
      </c>
      <c r="N194" s="7">
        <f>Tvente[[#This Row],[CMUP]]*Tvente[[#This Row],[Quantité]]</f>
        <v>30310</v>
      </c>
      <c r="O194" s="7">
        <f>Tvente[[#This Row],[Chiffre d''affaire]]-Tvente[[#This Row],[Cout Achat]]</f>
        <v>53690</v>
      </c>
      <c r="P194" s="9">
        <f>Tvente[[#This Row],[Marge]]/Tvente[[#This Row],[Chiffre d''affaire]]</f>
        <v>0.63916666666666666</v>
      </c>
      <c r="Q194" s="7">
        <f>DAY(Tvente[[#This Row],[Date]])</f>
        <v>11</v>
      </c>
      <c r="R194" s="7">
        <f>MONTH(Tvente[[#This Row],[Date]])</f>
        <v>3</v>
      </c>
      <c r="S194" s="7">
        <f>YEAR(Tvente[[#This Row],[Date]])</f>
        <v>2024</v>
      </c>
      <c r="T19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4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5" spans="1:21" ht="89" customHeight="1" x14ac:dyDescent="0.35">
      <c r="A195" s="4">
        <v>194</v>
      </c>
      <c r="B195" s="5">
        <v>45363</v>
      </c>
      <c r="C195" s="4" t="s">
        <v>59</v>
      </c>
      <c r="D195" s="4" t="s">
        <v>41</v>
      </c>
      <c r="E195" s="6" t="s">
        <v>60</v>
      </c>
      <c r="F195" s="7">
        <v>5</v>
      </c>
      <c r="G195" s="7">
        <v>25000</v>
      </c>
      <c r="H195" s="7">
        <f>Tvente[[#This Row],[Quantité]]*Tvente[[#This Row],[Prix Vente]]</f>
        <v>125000</v>
      </c>
      <c r="I195" s="7" t="s">
        <v>43</v>
      </c>
      <c r="J195" s="8" t="s">
        <v>258</v>
      </c>
      <c r="K195" s="7" t="s">
        <v>67</v>
      </c>
      <c r="L195" s="7" t="s">
        <v>46</v>
      </c>
      <c r="M195" s="7">
        <v>6500</v>
      </c>
      <c r="N195" s="7">
        <f>Tvente[[#This Row],[CMUP]]*Tvente[[#This Row],[Quantité]]</f>
        <v>32500</v>
      </c>
      <c r="O195" s="7">
        <f>Tvente[[#This Row],[Chiffre d''affaire]]-Tvente[[#This Row],[Cout Achat]]</f>
        <v>92500</v>
      </c>
      <c r="P195" s="9">
        <f>Tvente[[#This Row],[Marge]]/Tvente[[#This Row],[Chiffre d''affaire]]</f>
        <v>0.74</v>
      </c>
      <c r="Q195" s="7">
        <f>DAY(Tvente[[#This Row],[Date]])</f>
        <v>12</v>
      </c>
      <c r="R195" s="7">
        <f>MONTH(Tvente[[#This Row],[Date]])</f>
        <v>3</v>
      </c>
      <c r="S195" s="7">
        <f>YEAR(Tvente[[#This Row],[Date]])</f>
        <v>2024</v>
      </c>
      <c r="T19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6" spans="1:21" ht="89" customHeight="1" x14ac:dyDescent="0.35">
      <c r="A196" s="4">
        <v>195</v>
      </c>
      <c r="B196" s="5">
        <v>45364</v>
      </c>
      <c r="C196" s="4" t="s">
        <v>29</v>
      </c>
      <c r="D196" s="4" t="s">
        <v>30</v>
      </c>
      <c r="E196" s="6" t="s">
        <v>31</v>
      </c>
      <c r="F196" s="7">
        <v>2</v>
      </c>
      <c r="G196" s="7">
        <v>45000</v>
      </c>
      <c r="H196" s="7">
        <f>Tvente[[#This Row],[Quantité]]*Tvente[[#This Row],[Prix Vente]]</f>
        <v>90000</v>
      </c>
      <c r="I196" s="7" t="s">
        <v>43</v>
      </c>
      <c r="J196" s="8" t="s">
        <v>258</v>
      </c>
      <c r="K196" s="7" t="s">
        <v>67</v>
      </c>
      <c r="L196" s="7" t="s">
        <v>46</v>
      </c>
      <c r="M196" s="7">
        <v>15200</v>
      </c>
      <c r="N196" s="7">
        <f>Tvente[[#This Row],[CMUP]]*Tvente[[#This Row],[Quantité]]</f>
        <v>30400</v>
      </c>
      <c r="O196" s="7">
        <f>Tvente[[#This Row],[Chiffre d''affaire]]-Tvente[[#This Row],[Cout Achat]]</f>
        <v>59600</v>
      </c>
      <c r="P196" s="9">
        <f>Tvente[[#This Row],[Marge]]/Tvente[[#This Row],[Chiffre d''affaire]]</f>
        <v>0.66222222222222227</v>
      </c>
      <c r="Q196" s="7">
        <f>DAY(Tvente[[#This Row],[Date]])</f>
        <v>13</v>
      </c>
      <c r="R196" s="7">
        <f>MONTH(Tvente[[#This Row],[Date]])</f>
        <v>3</v>
      </c>
      <c r="S196" s="7">
        <f>YEAR(Tvente[[#This Row],[Date]])</f>
        <v>2024</v>
      </c>
      <c r="T19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7" spans="1:21" ht="89" customHeight="1" x14ac:dyDescent="0.35">
      <c r="A197" s="4">
        <v>196</v>
      </c>
      <c r="B197" s="5">
        <v>45365</v>
      </c>
      <c r="C197" s="4" t="s">
        <v>59</v>
      </c>
      <c r="D197" s="4" t="s">
        <v>41</v>
      </c>
      <c r="E197" s="6" t="s">
        <v>60</v>
      </c>
      <c r="F197" s="7">
        <v>5</v>
      </c>
      <c r="G197" s="7">
        <v>25000</v>
      </c>
      <c r="H197" s="7">
        <f>Tvente[[#This Row],[Quantité]]*Tvente[[#This Row],[Prix Vente]]</f>
        <v>125000</v>
      </c>
      <c r="I197" s="7" t="s">
        <v>149</v>
      </c>
      <c r="J197" s="8" t="s">
        <v>259</v>
      </c>
      <c r="K197" s="7" t="s">
        <v>112</v>
      </c>
      <c r="L197" s="7" t="s">
        <v>27</v>
      </c>
      <c r="M197" s="7">
        <v>6500</v>
      </c>
      <c r="N197" s="7">
        <f>Tvente[[#This Row],[CMUP]]*Tvente[[#This Row],[Quantité]]</f>
        <v>32500</v>
      </c>
      <c r="O197" s="7">
        <f>Tvente[[#This Row],[Chiffre d''affaire]]-Tvente[[#This Row],[Cout Achat]]</f>
        <v>92500</v>
      </c>
      <c r="P197" s="9">
        <f>Tvente[[#This Row],[Marge]]/Tvente[[#This Row],[Chiffre d''affaire]]</f>
        <v>0.74</v>
      </c>
      <c r="Q197" s="7">
        <f>DAY(Tvente[[#This Row],[Date]])</f>
        <v>14</v>
      </c>
      <c r="R197" s="7">
        <f>MONTH(Tvente[[#This Row],[Date]])</f>
        <v>3</v>
      </c>
      <c r="S197" s="7">
        <f>YEAR(Tvente[[#This Row],[Date]])</f>
        <v>2024</v>
      </c>
      <c r="T19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7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8" spans="1:21" ht="89" customHeight="1" x14ac:dyDescent="0.35">
      <c r="A198" s="4">
        <v>197</v>
      </c>
      <c r="B198" s="5">
        <v>45366</v>
      </c>
      <c r="C198" s="4" t="s">
        <v>35</v>
      </c>
      <c r="D198" s="4" t="s">
        <v>33</v>
      </c>
      <c r="E198" s="6" t="s">
        <v>36</v>
      </c>
      <c r="F198" s="7">
        <v>1</v>
      </c>
      <c r="G198" s="7">
        <v>12000</v>
      </c>
      <c r="H198" s="7">
        <f>Tvente[[#This Row],[Quantité]]*Tvente[[#This Row],[Prix Vente]]</f>
        <v>12000</v>
      </c>
      <c r="I198" s="7" t="s">
        <v>87</v>
      </c>
      <c r="J198" s="8" t="s">
        <v>260</v>
      </c>
      <c r="K198" s="7" t="s">
        <v>26</v>
      </c>
      <c r="L198" s="7" t="s">
        <v>46</v>
      </c>
      <c r="M198" s="7">
        <v>4330</v>
      </c>
      <c r="N198" s="7">
        <f>Tvente[[#This Row],[CMUP]]*Tvente[[#This Row],[Quantité]]</f>
        <v>4330</v>
      </c>
      <c r="O198" s="7">
        <f>Tvente[[#This Row],[Chiffre d''affaire]]-Tvente[[#This Row],[Cout Achat]]</f>
        <v>7670</v>
      </c>
      <c r="P198" s="9">
        <f>Tvente[[#This Row],[Marge]]/Tvente[[#This Row],[Chiffre d''affaire]]</f>
        <v>0.63916666666666666</v>
      </c>
      <c r="Q198" s="7">
        <f>DAY(Tvente[[#This Row],[Date]])</f>
        <v>15</v>
      </c>
      <c r="R198" s="7">
        <f>MONTH(Tvente[[#This Row],[Date]])</f>
        <v>3</v>
      </c>
      <c r="S198" s="7">
        <f>YEAR(Tvente[[#This Row],[Date]])</f>
        <v>2024</v>
      </c>
      <c r="T19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199" spans="1:21" ht="89" customHeight="1" x14ac:dyDescent="0.35">
      <c r="A199" s="4">
        <v>198</v>
      </c>
      <c r="B199" s="5">
        <v>45367</v>
      </c>
      <c r="C199" s="4" t="s">
        <v>29</v>
      </c>
      <c r="D199" s="4" t="s">
        <v>30</v>
      </c>
      <c r="E199" s="6" t="s">
        <v>31</v>
      </c>
      <c r="F199" s="7">
        <v>2</v>
      </c>
      <c r="G199" s="7">
        <v>45000</v>
      </c>
      <c r="H199" s="7">
        <f>Tvente[[#This Row],[Quantité]]*Tvente[[#This Row],[Prix Vente]]</f>
        <v>90000</v>
      </c>
      <c r="I199" s="7" t="s">
        <v>87</v>
      </c>
      <c r="J199" s="8" t="s">
        <v>260</v>
      </c>
      <c r="K199" s="7" t="s">
        <v>26</v>
      </c>
      <c r="L199" s="7" t="s">
        <v>46</v>
      </c>
      <c r="M199" s="7">
        <v>15200</v>
      </c>
      <c r="N199" s="7">
        <f>Tvente[[#This Row],[CMUP]]*Tvente[[#This Row],[Quantité]]</f>
        <v>30400</v>
      </c>
      <c r="O199" s="7">
        <f>Tvente[[#This Row],[Chiffre d''affaire]]-Tvente[[#This Row],[Cout Achat]]</f>
        <v>59600</v>
      </c>
      <c r="P199" s="9">
        <f>Tvente[[#This Row],[Marge]]/Tvente[[#This Row],[Chiffre d''affaire]]</f>
        <v>0.66222222222222227</v>
      </c>
      <c r="Q199" s="7">
        <f>DAY(Tvente[[#This Row],[Date]])</f>
        <v>16</v>
      </c>
      <c r="R199" s="7">
        <f>MONTH(Tvente[[#This Row],[Date]])</f>
        <v>3</v>
      </c>
      <c r="S199" s="7">
        <f>YEAR(Tvente[[#This Row],[Date]])</f>
        <v>2024</v>
      </c>
      <c r="T19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19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0" spans="1:21" ht="89" customHeight="1" x14ac:dyDescent="0.35">
      <c r="A200" s="4">
        <v>199</v>
      </c>
      <c r="B200" s="5">
        <v>45368</v>
      </c>
      <c r="C200" s="4" t="s">
        <v>39</v>
      </c>
      <c r="D200" s="4" t="s">
        <v>37</v>
      </c>
      <c r="E200" s="6" t="s">
        <v>40</v>
      </c>
      <c r="F200" s="7">
        <v>9</v>
      </c>
      <c r="G200" s="7">
        <v>19500</v>
      </c>
      <c r="H200" s="7">
        <f>Tvente[[#This Row],[Quantité]]*Tvente[[#This Row],[Prix Vente]]</f>
        <v>175500</v>
      </c>
      <c r="I200" s="7" t="s">
        <v>87</v>
      </c>
      <c r="J200" s="8" t="s">
        <v>260</v>
      </c>
      <c r="K200" s="7" t="s">
        <v>26</v>
      </c>
      <c r="L200" s="7" t="s">
        <v>46</v>
      </c>
      <c r="M200" s="7">
        <v>9100</v>
      </c>
      <c r="N200" s="7">
        <f>Tvente[[#This Row],[CMUP]]*Tvente[[#This Row],[Quantité]]</f>
        <v>81900</v>
      </c>
      <c r="O200" s="7">
        <f>Tvente[[#This Row],[Chiffre d''affaire]]-Tvente[[#This Row],[Cout Achat]]</f>
        <v>93600</v>
      </c>
      <c r="P200" s="9">
        <f>Tvente[[#This Row],[Marge]]/Tvente[[#This Row],[Chiffre d''affaire]]</f>
        <v>0.53333333333333333</v>
      </c>
      <c r="Q200" s="7">
        <f>DAY(Tvente[[#This Row],[Date]])</f>
        <v>17</v>
      </c>
      <c r="R200" s="7">
        <f>MONTH(Tvente[[#This Row],[Date]])</f>
        <v>3</v>
      </c>
      <c r="S200" s="7">
        <f>YEAR(Tvente[[#This Row],[Date]])</f>
        <v>2024</v>
      </c>
      <c r="T20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1" spans="1:21" ht="89" customHeight="1" x14ac:dyDescent="0.35">
      <c r="A201" s="4">
        <v>200</v>
      </c>
      <c r="B201" s="5">
        <v>45369</v>
      </c>
      <c r="C201" s="4" t="s">
        <v>21</v>
      </c>
      <c r="D201" s="4" t="s">
        <v>22</v>
      </c>
      <c r="E201" s="6" t="s">
        <v>23</v>
      </c>
      <c r="F201" s="7">
        <v>1</v>
      </c>
      <c r="G201" s="7">
        <v>22000</v>
      </c>
      <c r="H201" s="7">
        <f>Tvente[[#This Row],[Quantité]]*Tvente[[#This Row],[Prix Vente]]</f>
        <v>22000</v>
      </c>
      <c r="I201" s="7" t="s">
        <v>87</v>
      </c>
      <c r="J201" s="8" t="s">
        <v>260</v>
      </c>
      <c r="K201" s="7" t="s">
        <v>26</v>
      </c>
      <c r="L201" s="7" t="s">
        <v>46</v>
      </c>
      <c r="M201" s="7">
        <v>4893.333333333333</v>
      </c>
      <c r="N201" s="7">
        <f>Tvente[[#This Row],[CMUP]]*Tvente[[#This Row],[Quantité]]</f>
        <v>4893.333333333333</v>
      </c>
      <c r="O201" s="7">
        <f>Tvente[[#This Row],[Chiffre d''affaire]]-Tvente[[#This Row],[Cout Achat]]</f>
        <v>17106.666666666668</v>
      </c>
      <c r="P201" s="9">
        <f>Tvente[[#This Row],[Marge]]/Tvente[[#This Row],[Chiffre d''affaire]]</f>
        <v>0.77757575757575759</v>
      </c>
      <c r="Q201" s="7">
        <f>DAY(Tvente[[#This Row],[Date]])</f>
        <v>18</v>
      </c>
      <c r="R201" s="7">
        <f>MONTH(Tvente[[#This Row],[Date]])</f>
        <v>3</v>
      </c>
      <c r="S201" s="7">
        <f>YEAR(Tvente[[#This Row],[Date]])</f>
        <v>2024</v>
      </c>
      <c r="T20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2" spans="1:21" ht="89" customHeight="1" x14ac:dyDescent="0.35">
      <c r="A202" s="4">
        <v>201</v>
      </c>
      <c r="B202" s="5">
        <v>45370</v>
      </c>
      <c r="C202" s="4" t="s">
        <v>59</v>
      </c>
      <c r="D202" s="4" t="s">
        <v>41</v>
      </c>
      <c r="E202" s="6" t="s">
        <v>60</v>
      </c>
      <c r="F202" s="7">
        <v>10</v>
      </c>
      <c r="G202" s="7">
        <v>25000</v>
      </c>
      <c r="H202" s="7">
        <f>Tvente[[#This Row],[Quantité]]*Tvente[[#This Row],[Prix Vente]]</f>
        <v>250000</v>
      </c>
      <c r="I202" s="7" t="s">
        <v>197</v>
      </c>
      <c r="J202" s="8" t="s">
        <v>261</v>
      </c>
      <c r="K202" s="7" t="s">
        <v>74</v>
      </c>
      <c r="L202" s="7" t="s">
        <v>102</v>
      </c>
      <c r="M202" s="7">
        <v>6500</v>
      </c>
      <c r="N202" s="7">
        <f>Tvente[[#This Row],[CMUP]]*Tvente[[#This Row],[Quantité]]</f>
        <v>65000</v>
      </c>
      <c r="O202" s="7">
        <f>Tvente[[#This Row],[Chiffre d''affaire]]-Tvente[[#This Row],[Cout Achat]]</f>
        <v>185000</v>
      </c>
      <c r="P202" s="9">
        <f>Tvente[[#This Row],[Marge]]/Tvente[[#This Row],[Chiffre d''affaire]]</f>
        <v>0.74</v>
      </c>
      <c r="Q202" s="7">
        <f>DAY(Tvente[[#This Row],[Date]])</f>
        <v>19</v>
      </c>
      <c r="R202" s="7">
        <f>MONTH(Tvente[[#This Row],[Date]])</f>
        <v>3</v>
      </c>
      <c r="S202" s="7">
        <f>YEAR(Tvente[[#This Row],[Date]])</f>
        <v>2024</v>
      </c>
      <c r="T20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3" spans="1:21" ht="89" customHeight="1" x14ac:dyDescent="0.35">
      <c r="A203" s="4">
        <v>202</v>
      </c>
      <c r="B203" s="5">
        <v>45371</v>
      </c>
      <c r="C203" s="4" t="s">
        <v>35</v>
      </c>
      <c r="D203" s="4" t="s">
        <v>33</v>
      </c>
      <c r="E203" s="6" t="s">
        <v>36</v>
      </c>
      <c r="F203" s="7">
        <v>6</v>
      </c>
      <c r="G203" s="7">
        <v>12000</v>
      </c>
      <c r="H203" s="7">
        <f>Tvente[[#This Row],[Quantité]]*Tvente[[#This Row],[Prix Vente]]</f>
        <v>72000</v>
      </c>
      <c r="I203" s="7" t="s">
        <v>43</v>
      </c>
      <c r="J203" s="8" t="s">
        <v>262</v>
      </c>
      <c r="K203" s="7" t="s">
        <v>58</v>
      </c>
      <c r="L203" s="7" t="s">
        <v>46</v>
      </c>
      <c r="M203" s="7">
        <v>4330</v>
      </c>
      <c r="N203" s="7">
        <f>Tvente[[#This Row],[CMUP]]*Tvente[[#This Row],[Quantité]]</f>
        <v>25980</v>
      </c>
      <c r="O203" s="7">
        <f>Tvente[[#This Row],[Chiffre d''affaire]]-Tvente[[#This Row],[Cout Achat]]</f>
        <v>46020</v>
      </c>
      <c r="P203" s="9">
        <f>Tvente[[#This Row],[Marge]]/Tvente[[#This Row],[Chiffre d''affaire]]</f>
        <v>0.63916666666666666</v>
      </c>
      <c r="Q203" s="7">
        <f>DAY(Tvente[[#This Row],[Date]])</f>
        <v>20</v>
      </c>
      <c r="R203" s="7">
        <f>MONTH(Tvente[[#This Row],[Date]])</f>
        <v>3</v>
      </c>
      <c r="S203" s="7">
        <f>YEAR(Tvente[[#This Row],[Date]])</f>
        <v>2024</v>
      </c>
      <c r="T20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4" spans="1:21" ht="89" customHeight="1" x14ac:dyDescent="0.35">
      <c r="A204" s="4">
        <v>203</v>
      </c>
      <c r="B204" s="5">
        <v>45372</v>
      </c>
      <c r="C204" s="4" t="s">
        <v>21</v>
      </c>
      <c r="D204" s="4" t="s">
        <v>22</v>
      </c>
      <c r="E204" s="6" t="s">
        <v>23</v>
      </c>
      <c r="F204" s="7">
        <v>6</v>
      </c>
      <c r="G204" s="7">
        <v>22000</v>
      </c>
      <c r="H204" s="7">
        <f>Tvente[[#This Row],[Quantité]]*Tvente[[#This Row],[Prix Vente]]</f>
        <v>132000</v>
      </c>
      <c r="I204" s="7" t="s">
        <v>263</v>
      </c>
      <c r="J204" s="8" t="s">
        <v>264</v>
      </c>
      <c r="K204" s="7" t="s">
        <v>52</v>
      </c>
      <c r="L204" s="7" t="s">
        <v>46</v>
      </c>
      <c r="M204" s="7">
        <v>4893.333333333333</v>
      </c>
      <c r="N204" s="7">
        <f>Tvente[[#This Row],[CMUP]]*Tvente[[#This Row],[Quantité]]</f>
        <v>29360</v>
      </c>
      <c r="O204" s="7">
        <f>Tvente[[#This Row],[Chiffre d''affaire]]-Tvente[[#This Row],[Cout Achat]]</f>
        <v>102640</v>
      </c>
      <c r="P204" s="9">
        <f>Tvente[[#This Row],[Marge]]/Tvente[[#This Row],[Chiffre d''affaire]]</f>
        <v>0.77757575757575759</v>
      </c>
      <c r="Q204" s="7">
        <f>DAY(Tvente[[#This Row],[Date]])</f>
        <v>21</v>
      </c>
      <c r="R204" s="7">
        <f>MONTH(Tvente[[#This Row],[Date]])</f>
        <v>3</v>
      </c>
      <c r="S204" s="7">
        <f>YEAR(Tvente[[#This Row],[Date]])</f>
        <v>2024</v>
      </c>
      <c r="T20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5" spans="1:21" ht="89" customHeight="1" x14ac:dyDescent="0.35">
      <c r="A205" s="4">
        <v>204</v>
      </c>
      <c r="B205" s="5">
        <v>45373</v>
      </c>
      <c r="C205" s="4" t="s">
        <v>59</v>
      </c>
      <c r="D205" s="4" t="s">
        <v>41</v>
      </c>
      <c r="E205" s="6" t="s">
        <v>60</v>
      </c>
      <c r="F205" s="7">
        <v>5</v>
      </c>
      <c r="G205" s="7">
        <v>25000</v>
      </c>
      <c r="H205" s="7">
        <f>Tvente[[#This Row],[Quantité]]*Tvente[[#This Row],[Prix Vente]]</f>
        <v>125000</v>
      </c>
      <c r="I205" s="7" t="s">
        <v>263</v>
      </c>
      <c r="J205" s="8" t="s">
        <v>264</v>
      </c>
      <c r="K205" s="7" t="s">
        <v>52</v>
      </c>
      <c r="L205" s="7" t="s">
        <v>46</v>
      </c>
      <c r="M205" s="7">
        <v>6500</v>
      </c>
      <c r="N205" s="7">
        <f>Tvente[[#This Row],[CMUP]]*Tvente[[#This Row],[Quantité]]</f>
        <v>32500</v>
      </c>
      <c r="O205" s="7">
        <f>Tvente[[#This Row],[Chiffre d''affaire]]-Tvente[[#This Row],[Cout Achat]]</f>
        <v>92500</v>
      </c>
      <c r="P205" s="9">
        <f>Tvente[[#This Row],[Marge]]/Tvente[[#This Row],[Chiffre d''affaire]]</f>
        <v>0.74</v>
      </c>
      <c r="Q205" s="7">
        <f>DAY(Tvente[[#This Row],[Date]])</f>
        <v>22</v>
      </c>
      <c r="R205" s="7">
        <f>MONTH(Tvente[[#This Row],[Date]])</f>
        <v>3</v>
      </c>
      <c r="S205" s="7">
        <f>YEAR(Tvente[[#This Row],[Date]])</f>
        <v>2024</v>
      </c>
      <c r="T20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6" spans="1:21" ht="89" customHeight="1" x14ac:dyDescent="0.35">
      <c r="A206" s="4">
        <v>205</v>
      </c>
      <c r="B206" s="5">
        <v>45374</v>
      </c>
      <c r="C206" s="4" t="s">
        <v>35</v>
      </c>
      <c r="D206" s="4" t="s">
        <v>33</v>
      </c>
      <c r="E206" s="6" t="s">
        <v>36</v>
      </c>
      <c r="F206" s="7">
        <v>6</v>
      </c>
      <c r="G206" s="7">
        <v>12000</v>
      </c>
      <c r="H206" s="7">
        <f>Tvente[[#This Row],[Quantité]]*Tvente[[#This Row],[Prix Vente]]</f>
        <v>72000</v>
      </c>
      <c r="I206" s="7" t="s">
        <v>263</v>
      </c>
      <c r="J206" s="8" t="s">
        <v>264</v>
      </c>
      <c r="K206" s="7" t="s">
        <v>52</v>
      </c>
      <c r="L206" s="7" t="s">
        <v>46</v>
      </c>
      <c r="M206" s="7">
        <v>4330</v>
      </c>
      <c r="N206" s="7">
        <f>Tvente[[#This Row],[CMUP]]*Tvente[[#This Row],[Quantité]]</f>
        <v>25980</v>
      </c>
      <c r="O206" s="7">
        <f>Tvente[[#This Row],[Chiffre d''affaire]]-Tvente[[#This Row],[Cout Achat]]</f>
        <v>46020</v>
      </c>
      <c r="P206" s="9">
        <f>Tvente[[#This Row],[Marge]]/Tvente[[#This Row],[Chiffre d''affaire]]</f>
        <v>0.63916666666666666</v>
      </c>
      <c r="Q206" s="7">
        <f>DAY(Tvente[[#This Row],[Date]])</f>
        <v>23</v>
      </c>
      <c r="R206" s="7">
        <f>MONTH(Tvente[[#This Row],[Date]])</f>
        <v>3</v>
      </c>
      <c r="S206" s="7">
        <f>YEAR(Tvente[[#This Row],[Date]])</f>
        <v>2024</v>
      </c>
      <c r="T20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7" spans="1:21" ht="89" customHeight="1" x14ac:dyDescent="0.35">
      <c r="A207" s="4">
        <v>206</v>
      </c>
      <c r="B207" s="5">
        <v>45375</v>
      </c>
      <c r="C207" s="4" t="s">
        <v>59</v>
      </c>
      <c r="D207" s="4" t="s">
        <v>41</v>
      </c>
      <c r="E207" s="6" t="s">
        <v>60</v>
      </c>
      <c r="F207" s="7">
        <v>6</v>
      </c>
      <c r="G207" s="7">
        <v>25000</v>
      </c>
      <c r="H207" s="7">
        <f>Tvente[[#This Row],[Quantité]]*Tvente[[#This Row],[Prix Vente]]</f>
        <v>150000</v>
      </c>
      <c r="I207" s="7" t="s">
        <v>132</v>
      </c>
      <c r="J207" s="8" t="s">
        <v>265</v>
      </c>
      <c r="K207" s="7" t="s">
        <v>55</v>
      </c>
      <c r="L207" s="7" t="s">
        <v>27</v>
      </c>
      <c r="M207" s="7">
        <v>6500</v>
      </c>
      <c r="N207" s="7">
        <f>Tvente[[#This Row],[CMUP]]*Tvente[[#This Row],[Quantité]]</f>
        <v>39000</v>
      </c>
      <c r="O207" s="7">
        <f>Tvente[[#This Row],[Chiffre d''affaire]]-Tvente[[#This Row],[Cout Achat]]</f>
        <v>111000</v>
      </c>
      <c r="P207" s="9">
        <f>Tvente[[#This Row],[Marge]]/Tvente[[#This Row],[Chiffre d''affaire]]</f>
        <v>0.74</v>
      </c>
      <c r="Q207" s="7">
        <f>DAY(Tvente[[#This Row],[Date]])</f>
        <v>24</v>
      </c>
      <c r="R207" s="7">
        <f>MONTH(Tvente[[#This Row],[Date]])</f>
        <v>3</v>
      </c>
      <c r="S207" s="7">
        <f>YEAR(Tvente[[#This Row],[Date]])</f>
        <v>2024</v>
      </c>
      <c r="T20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7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8" spans="1:21" ht="89" customHeight="1" x14ac:dyDescent="0.35">
      <c r="A208" s="4">
        <v>207</v>
      </c>
      <c r="B208" s="5">
        <v>45376</v>
      </c>
      <c r="C208" s="4" t="s">
        <v>21</v>
      </c>
      <c r="D208" s="4" t="s">
        <v>22</v>
      </c>
      <c r="E208" s="6" t="s">
        <v>23</v>
      </c>
      <c r="F208" s="7">
        <v>3</v>
      </c>
      <c r="G208" s="7">
        <v>22000</v>
      </c>
      <c r="H208" s="7">
        <f>Tvente[[#This Row],[Quantité]]*Tvente[[#This Row],[Prix Vente]]</f>
        <v>66000</v>
      </c>
      <c r="I208" s="7" t="s">
        <v>24</v>
      </c>
      <c r="J208" s="8" t="s">
        <v>266</v>
      </c>
      <c r="K208" s="7" t="s">
        <v>74</v>
      </c>
      <c r="L208" s="7" t="s">
        <v>46</v>
      </c>
      <c r="M208" s="7">
        <v>4893.333333333333</v>
      </c>
      <c r="N208" s="7">
        <f>Tvente[[#This Row],[CMUP]]*Tvente[[#This Row],[Quantité]]</f>
        <v>14680</v>
      </c>
      <c r="O208" s="7">
        <f>Tvente[[#This Row],[Chiffre d''affaire]]-Tvente[[#This Row],[Cout Achat]]</f>
        <v>51320</v>
      </c>
      <c r="P208" s="9">
        <f>Tvente[[#This Row],[Marge]]/Tvente[[#This Row],[Chiffre d''affaire]]</f>
        <v>0.77757575757575759</v>
      </c>
      <c r="Q208" s="7">
        <f>DAY(Tvente[[#This Row],[Date]])</f>
        <v>25</v>
      </c>
      <c r="R208" s="7">
        <f>MONTH(Tvente[[#This Row],[Date]])</f>
        <v>3</v>
      </c>
      <c r="S208" s="7">
        <f>YEAR(Tvente[[#This Row],[Date]])</f>
        <v>2024</v>
      </c>
      <c r="T20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09" spans="1:21" ht="89" customHeight="1" x14ac:dyDescent="0.35">
      <c r="A209" s="4">
        <v>208</v>
      </c>
      <c r="B209" s="5">
        <v>45377</v>
      </c>
      <c r="C209" s="4" t="s">
        <v>35</v>
      </c>
      <c r="D209" s="4" t="s">
        <v>33</v>
      </c>
      <c r="E209" s="6" t="s">
        <v>36</v>
      </c>
      <c r="F209" s="7">
        <v>6</v>
      </c>
      <c r="G209" s="7">
        <v>12000</v>
      </c>
      <c r="H209" s="7">
        <f>Tvente[[#This Row],[Quantité]]*Tvente[[#This Row],[Prix Vente]]</f>
        <v>72000</v>
      </c>
      <c r="I209" s="7" t="s">
        <v>267</v>
      </c>
      <c r="J209" s="8" t="s">
        <v>268</v>
      </c>
      <c r="K209" s="7" t="s">
        <v>49</v>
      </c>
      <c r="L209" s="7" t="s">
        <v>46</v>
      </c>
      <c r="M209" s="7">
        <v>4330</v>
      </c>
      <c r="N209" s="7">
        <f>Tvente[[#This Row],[CMUP]]*Tvente[[#This Row],[Quantité]]</f>
        <v>25980</v>
      </c>
      <c r="O209" s="7">
        <f>Tvente[[#This Row],[Chiffre d''affaire]]-Tvente[[#This Row],[Cout Achat]]</f>
        <v>46020</v>
      </c>
      <c r="P209" s="9">
        <f>Tvente[[#This Row],[Marge]]/Tvente[[#This Row],[Chiffre d''affaire]]</f>
        <v>0.63916666666666666</v>
      </c>
      <c r="Q209" s="7">
        <f>DAY(Tvente[[#This Row],[Date]])</f>
        <v>26</v>
      </c>
      <c r="R209" s="7">
        <f>MONTH(Tvente[[#This Row],[Date]])</f>
        <v>3</v>
      </c>
      <c r="S209" s="7">
        <f>YEAR(Tvente[[#This Row],[Date]])</f>
        <v>2024</v>
      </c>
      <c r="T20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09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0" spans="1:21" ht="89" customHeight="1" x14ac:dyDescent="0.35">
      <c r="A210" s="4">
        <v>209</v>
      </c>
      <c r="B210" s="5">
        <v>45378</v>
      </c>
      <c r="C210" s="4" t="s">
        <v>29</v>
      </c>
      <c r="D210" s="4" t="s">
        <v>30</v>
      </c>
      <c r="E210" s="6" t="s">
        <v>31</v>
      </c>
      <c r="F210" s="7">
        <v>2</v>
      </c>
      <c r="G210" s="7">
        <v>45000</v>
      </c>
      <c r="H210" s="7">
        <f>Tvente[[#This Row],[Quantité]]*Tvente[[#This Row],[Prix Vente]]</f>
        <v>90000</v>
      </c>
      <c r="I210" s="7" t="s">
        <v>267</v>
      </c>
      <c r="J210" s="8" t="s">
        <v>268</v>
      </c>
      <c r="K210" s="7" t="s">
        <v>49</v>
      </c>
      <c r="L210" s="7" t="s">
        <v>46</v>
      </c>
      <c r="M210" s="7">
        <v>15200</v>
      </c>
      <c r="N210" s="7">
        <f>Tvente[[#This Row],[CMUP]]*Tvente[[#This Row],[Quantité]]</f>
        <v>30400</v>
      </c>
      <c r="O210" s="7">
        <f>Tvente[[#This Row],[Chiffre d''affaire]]-Tvente[[#This Row],[Cout Achat]]</f>
        <v>59600</v>
      </c>
      <c r="P210" s="9">
        <f>Tvente[[#This Row],[Marge]]/Tvente[[#This Row],[Chiffre d''affaire]]</f>
        <v>0.66222222222222227</v>
      </c>
      <c r="Q210" s="7">
        <f>DAY(Tvente[[#This Row],[Date]])</f>
        <v>27</v>
      </c>
      <c r="R210" s="7">
        <f>MONTH(Tvente[[#This Row],[Date]])</f>
        <v>3</v>
      </c>
      <c r="S210" s="7">
        <f>YEAR(Tvente[[#This Row],[Date]])</f>
        <v>2024</v>
      </c>
      <c r="T21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1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1" spans="1:21" ht="89" customHeight="1" x14ac:dyDescent="0.35">
      <c r="A211" s="4">
        <v>210</v>
      </c>
      <c r="B211" s="5">
        <v>45379</v>
      </c>
      <c r="C211" s="4" t="s">
        <v>59</v>
      </c>
      <c r="D211" s="4" t="s">
        <v>41</v>
      </c>
      <c r="E211" s="6" t="s">
        <v>60</v>
      </c>
      <c r="F211" s="7">
        <v>8</v>
      </c>
      <c r="G211" s="7">
        <v>25000</v>
      </c>
      <c r="H211" s="7">
        <f>Tvente[[#This Row],[Quantité]]*Tvente[[#This Row],[Prix Vente]]</f>
        <v>200000</v>
      </c>
      <c r="I211" s="7" t="s">
        <v>267</v>
      </c>
      <c r="J211" s="8" t="s">
        <v>268</v>
      </c>
      <c r="K211" s="7" t="s">
        <v>49</v>
      </c>
      <c r="L211" s="7" t="s">
        <v>46</v>
      </c>
      <c r="M211" s="7">
        <v>6500</v>
      </c>
      <c r="N211" s="7">
        <f>Tvente[[#This Row],[CMUP]]*Tvente[[#This Row],[Quantité]]</f>
        <v>52000</v>
      </c>
      <c r="O211" s="7">
        <f>Tvente[[#This Row],[Chiffre d''affaire]]-Tvente[[#This Row],[Cout Achat]]</f>
        <v>148000</v>
      </c>
      <c r="P211" s="9">
        <f>Tvente[[#This Row],[Marge]]/Tvente[[#This Row],[Chiffre d''affaire]]</f>
        <v>0.74</v>
      </c>
      <c r="Q211" s="7">
        <f>DAY(Tvente[[#This Row],[Date]])</f>
        <v>28</v>
      </c>
      <c r="R211" s="7">
        <f>MONTH(Tvente[[#This Row],[Date]])</f>
        <v>3</v>
      </c>
      <c r="S211" s="7">
        <f>YEAR(Tvente[[#This Row],[Date]])</f>
        <v>2024</v>
      </c>
      <c r="T21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11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2" spans="1:21" ht="89" customHeight="1" x14ac:dyDescent="0.35">
      <c r="A212" s="4">
        <v>211</v>
      </c>
      <c r="B212" s="5">
        <v>45380</v>
      </c>
      <c r="C212" s="4" t="s">
        <v>21</v>
      </c>
      <c r="D212" s="4" t="s">
        <v>22</v>
      </c>
      <c r="E212" s="6" t="s">
        <v>23</v>
      </c>
      <c r="F212" s="7">
        <v>3</v>
      </c>
      <c r="G212" s="7">
        <v>22000</v>
      </c>
      <c r="H212" s="7">
        <f>Tvente[[#This Row],[Quantité]]*Tvente[[#This Row],[Prix Vente]]</f>
        <v>66000</v>
      </c>
      <c r="I212" s="7" t="s">
        <v>94</v>
      </c>
      <c r="J212" s="8" t="s">
        <v>269</v>
      </c>
      <c r="K212" s="7" t="s">
        <v>55</v>
      </c>
      <c r="L212" s="7" t="s">
        <v>46</v>
      </c>
      <c r="M212" s="7">
        <v>4893.333333333333</v>
      </c>
      <c r="N212" s="7">
        <f>Tvente[[#This Row],[CMUP]]*Tvente[[#This Row],[Quantité]]</f>
        <v>14680</v>
      </c>
      <c r="O212" s="7">
        <f>Tvente[[#This Row],[Chiffre d''affaire]]-Tvente[[#This Row],[Cout Achat]]</f>
        <v>51320</v>
      </c>
      <c r="P212" s="9">
        <f>Tvente[[#This Row],[Marge]]/Tvente[[#This Row],[Chiffre d''affaire]]</f>
        <v>0.77757575757575759</v>
      </c>
      <c r="Q212" s="7">
        <f>DAY(Tvente[[#This Row],[Date]])</f>
        <v>29</v>
      </c>
      <c r="R212" s="7">
        <f>MONTH(Tvente[[#This Row],[Date]])</f>
        <v>3</v>
      </c>
      <c r="S212" s="7">
        <f>YEAR(Tvente[[#This Row],[Date]])</f>
        <v>2024</v>
      </c>
      <c r="T21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1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3" spans="1:21" ht="89" customHeight="1" x14ac:dyDescent="0.35">
      <c r="A213" s="4">
        <v>212</v>
      </c>
      <c r="B213" s="5">
        <v>45381</v>
      </c>
      <c r="C213" s="4" t="s">
        <v>35</v>
      </c>
      <c r="D213" s="4" t="s">
        <v>33</v>
      </c>
      <c r="E213" s="6" t="s">
        <v>36</v>
      </c>
      <c r="F213" s="7">
        <v>6</v>
      </c>
      <c r="G213" s="7">
        <v>12000</v>
      </c>
      <c r="H213" s="7">
        <f>Tvente[[#This Row],[Quantité]]*Tvente[[#This Row],[Prix Vente]]</f>
        <v>72000</v>
      </c>
      <c r="I213" s="7" t="s">
        <v>109</v>
      </c>
      <c r="J213" s="8" t="s">
        <v>270</v>
      </c>
      <c r="K213" s="7" t="s">
        <v>26</v>
      </c>
      <c r="L213" s="7" t="s">
        <v>46</v>
      </c>
      <c r="M213" s="7">
        <v>4330</v>
      </c>
      <c r="N213" s="7">
        <f>Tvente[[#This Row],[CMUP]]*Tvente[[#This Row],[Quantité]]</f>
        <v>25980</v>
      </c>
      <c r="O213" s="7">
        <f>Tvente[[#This Row],[Chiffre d''affaire]]-Tvente[[#This Row],[Cout Achat]]</f>
        <v>46020</v>
      </c>
      <c r="P213" s="9">
        <f>Tvente[[#This Row],[Marge]]/Tvente[[#This Row],[Chiffre d''affaire]]</f>
        <v>0.63916666666666666</v>
      </c>
      <c r="Q213" s="7">
        <f>DAY(Tvente[[#This Row],[Date]])</f>
        <v>30</v>
      </c>
      <c r="R213" s="7">
        <f>MONTH(Tvente[[#This Row],[Date]])</f>
        <v>3</v>
      </c>
      <c r="S213" s="7">
        <f>YEAR(Tvente[[#This Row],[Date]])</f>
        <v>2024</v>
      </c>
      <c r="T21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1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4" spans="1:21" ht="89" customHeight="1" x14ac:dyDescent="0.35">
      <c r="A214" s="4">
        <v>213</v>
      </c>
      <c r="B214" s="5">
        <v>45382</v>
      </c>
      <c r="C214" s="4" t="s">
        <v>35</v>
      </c>
      <c r="D214" s="4" t="s">
        <v>33</v>
      </c>
      <c r="E214" s="6" t="s">
        <v>36</v>
      </c>
      <c r="F214" s="7">
        <v>6</v>
      </c>
      <c r="G214" s="7">
        <v>12000</v>
      </c>
      <c r="H214" s="7">
        <f>Tvente[[#This Row],[Quantité]]*Tvente[[#This Row],[Prix Vente]]</f>
        <v>72000</v>
      </c>
      <c r="I214" s="7" t="s">
        <v>134</v>
      </c>
      <c r="J214" s="8" t="s">
        <v>271</v>
      </c>
      <c r="K214" s="7" t="s">
        <v>49</v>
      </c>
      <c r="L214" s="7" t="s">
        <v>46</v>
      </c>
      <c r="M214" s="7">
        <v>4330</v>
      </c>
      <c r="N214" s="7">
        <f>Tvente[[#This Row],[CMUP]]*Tvente[[#This Row],[Quantité]]</f>
        <v>25980</v>
      </c>
      <c r="O214" s="7">
        <f>Tvente[[#This Row],[Chiffre d''affaire]]-Tvente[[#This Row],[Cout Achat]]</f>
        <v>46020</v>
      </c>
      <c r="P214" s="9">
        <f>Tvente[[#This Row],[Marge]]/Tvente[[#This Row],[Chiffre d''affaire]]</f>
        <v>0.63916666666666666</v>
      </c>
      <c r="Q214" s="7">
        <f>DAY(Tvente[[#This Row],[Date]])</f>
        <v>31</v>
      </c>
      <c r="R214" s="7">
        <f>MONTH(Tvente[[#This Row],[Date]])</f>
        <v>3</v>
      </c>
      <c r="S214" s="7">
        <f>YEAR(Tvente[[#This Row],[Date]])</f>
        <v>2024</v>
      </c>
      <c r="T21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Mars</v>
      </c>
      <c r="U214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5" spans="1:21" ht="89" customHeight="1" x14ac:dyDescent="0.35">
      <c r="A215" s="4">
        <v>214</v>
      </c>
      <c r="B215" s="5">
        <v>45383</v>
      </c>
      <c r="C215" s="4" t="s">
        <v>29</v>
      </c>
      <c r="D215" s="4" t="s">
        <v>30</v>
      </c>
      <c r="E215" s="6" t="s">
        <v>31</v>
      </c>
      <c r="F215" s="7">
        <v>2</v>
      </c>
      <c r="G215" s="7">
        <v>45000</v>
      </c>
      <c r="H215" s="7">
        <f>Tvente[[#This Row],[Quantité]]*Tvente[[#This Row],[Prix Vente]]</f>
        <v>90000</v>
      </c>
      <c r="I215" s="7" t="s">
        <v>77</v>
      </c>
      <c r="J215" s="8" t="s">
        <v>272</v>
      </c>
      <c r="K215" s="7" t="s">
        <v>26</v>
      </c>
      <c r="L215" s="7" t="s">
        <v>46</v>
      </c>
      <c r="M215" s="7">
        <v>15200</v>
      </c>
      <c r="N215" s="7">
        <f>Tvente[[#This Row],[CMUP]]*Tvente[[#This Row],[Quantité]]</f>
        <v>30400</v>
      </c>
      <c r="O215" s="7">
        <f>Tvente[[#This Row],[Chiffre d''affaire]]-Tvente[[#This Row],[Cout Achat]]</f>
        <v>59600</v>
      </c>
      <c r="P215" s="9">
        <f>Tvente[[#This Row],[Marge]]/Tvente[[#This Row],[Chiffre d''affaire]]</f>
        <v>0.66222222222222227</v>
      </c>
      <c r="Q215" s="7">
        <f>DAY(Tvente[[#This Row],[Date]])</f>
        <v>1</v>
      </c>
      <c r="R215" s="7">
        <f>MONTH(Tvente[[#This Row],[Date]])</f>
        <v>4</v>
      </c>
      <c r="S215" s="7">
        <f>YEAR(Tvente[[#This Row],[Date]])</f>
        <v>2024</v>
      </c>
      <c r="T21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1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6" spans="1:21" ht="89" customHeight="1" x14ac:dyDescent="0.35">
      <c r="A216" s="4">
        <v>215</v>
      </c>
      <c r="B216" s="5">
        <v>45384</v>
      </c>
      <c r="C216" s="4" t="s">
        <v>29</v>
      </c>
      <c r="D216" s="4" t="s">
        <v>30</v>
      </c>
      <c r="E216" s="6" t="s">
        <v>31</v>
      </c>
      <c r="F216" s="7">
        <v>2</v>
      </c>
      <c r="G216" s="7">
        <v>45000</v>
      </c>
      <c r="H216" s="7">
        <f>Tvente[[#This Row],[Quantité]]*Tvente[[#This Row],[Prix Vente]]</f>
        <v>90000</v>
      </c>
      <c r="I216" s="7" t="s">
        <v>77</v>
      </c>
      <c r="J216" s="8" t="s">
        <v>272</v>
      </c>
      <c r="K216" s="7" t="s">
        <v>26</v>
      </c>
      <c r="L216" s="7" t="s">
        <v>46</v>
      </c>
      <c r="M216" s="7">
        <v>15200</v>
      </c>
      <c r="N216" s="7">
        <f>Tvente[[#This Row],[CMUP]]*Tvente[[#This Row],[Quantité]]</f>
        <v>30400</v>
      </c>
      <c r="O216" s="7">
        <f>Tvente[[#This Row],[Chiffre d''affaire]]-Tvente[[#This Row],[Cout Achat]]</f>
        <v>59600</v>
      </c>
      <c r="P216" s="9">
        <f>Tvente[[#This Row],[Marge]]/Tvente[[#This Row],[Chiffre d''affaire]]</f>
        <v>0.66222222222222227</v>
      </c>
      <c r="Q216" s="7">
        <f>DAY(Tvente[[#This Row],[Date]])</f>
        <v>2</v>
      </c>
      <c r="R216" s="7">
        <f>MONTH(Tvente[[#This Row],[Date]])</f>
        <v>4</v>
      </c>
      <c r="S216" s="7">
        <f>YEAR(Tvente[[#This Row],[Date]])</f>
        <v>2024</v>
      </c>
      <c r="T21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1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7" spans="1:21" ht="89" customHeight="1" x14ac:dyDescent="0.35">
      <c r="A217" s="4">
        <v>216</v>
      </c>
      <c r="B217" s="5">
        <v>45385</v>
      </c>
      <c r="C217" s="4" t="s">
        <v>29</v>
      </c>
      <c r="D217" s="4" t="s">
        <v>30</v>
      </c>
      <c r="E217" s="6" t="s">
        <v>31</v>
      </c>
      <c r="F217" s="7">
        <v>2</v>
      </c>
      <c r="G217" s="7">
        <v>45000</v>
      </c>
      <c r="H217" s="7">
        <f>Tvente[[#This Row],[Quantité]]*Tvente[[#This Row],[Prix Vente]]</f>
        <v>90000</v>
      </c>
      <c r="I217" s="7" t="s">
        <v>77</v>
      </c>
      <c r="J217" s="8" t="s">
        <v>272</v>
      </c>
      <c r="K217" s="7" t="s">
        <v>26</v>
      </c>
      <c r="L217" s="7" t="s">
        <v>46</v>
      </c>
      <c r="M217" s="7">
        <v>15200</v>
      </c>
      <c r="N217" s="7">
        <f>Tvente[[#This Row],[CMUP]]*Tvente[[#This Row],[Quantité]]</f>
        <v>30400</v>
      </c>
      <c r="O217" s="7">
        <f>Tvente[[#This Row],[Chiffre d''affaire]]-Tvente[[#This Row],[Cout Achat]]</f>
        <v>59600</v>
      </c>
      <c r="P217" s="9">
        <f>Tvente[[#This Row],[Marge]]/Tvente[[#This Row],[Chiffre d''affaire]]</f>
        <v>0.66222222222222227</v>
      </c>
      <c r="Q217" s="7">
        <f>DAY(Tvente[[#This Row],[Date]])</f>
        <v>3</v>
      </c>
      <c r="R217" s="7">
        <f>MONTH(Tvente[[#This Row],[Date]])</f>
        <v>4</v>
      </c>
      <c r="S217" s="7">
        <f>YEAR(Tvente[[#This Row],[Date]])</f>
        <v>2024</v>
      </c>
      <c r="T21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1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8" spans="1:21" ht="89" customHeight="1" x14ac:dyDescent="0.35">
      <c r="A218" s="4">
        <v>217</v>
      </c>
      <c r="B218" s="5">
        <v>45386</v>
      </c>
      <c r="C218" s="4" t="s">
        <v>35</v>
      </c>
      <c r="D218" s="4" t="s">
        <v>33</v>
      </c>
      <c r="E218" s="6" t="s">
        <v>36</v>
      </c>
      <c r="F218" s="7">
        <v>2</v>
      </c>
      <c r="G218" s="7">
        <v>12000</v>
      </c>
      <c r="H218" s="7">
        <f>Tvente[[#This Row],[Quantité]]*Tvente[[#This Row],[Prix Vente]]</f>
        <v>24000</v>
      </c>
      <c r="I218" s="7" t="s">
        <v>273</v>
      </c>
      <c r="J218" s="8" t="s">
        <v>274</v>
      </c>
      <c r="K218" s="7" t="s">
        <v>52</v>
      </c>
      <c r="L218" s="7" t="s">
        <v>27</v>
      </c>
      <c r="M218" s="7">
        <v>4330</v>
      </c>
      <c r="N218" s="7">
        <f>Tvente[[#This Row],[CMUP]]*Tvente[[#This Row],[Quantité]]</f>
        <v>8660</v>
      </c>
      <c r="O218" s="7">
        <f>Tvente[[#This Row],[Chiffre d''affaire]]-Tvente[[#This Row],[Cout Achat]]</f>
        <v>15340</v>
      </c>
      <c r="P218" s="9">
        <f>Tvente[[#This Row],[Marge]]/Tvente[[#This Row],[Chiffre d''affaire]]</f>
        <v>0.63916666666666666</v>
      </c>
      <c r="Q218" s="7">
        <f>DAY(Tvente[[#This Row],[Date]])</f>
        <v>4</v>
      </c>
      <c r="R218" s="7">
        <f>MONTH(Tvente[[#This Row],[Date]])</f>
        <v>4</v>
      </c>
      <c r="S218" s="7">
        <f>YEAR(Tvente[[#This Row],[Date]])</f>
        <v>2024</v>
      </c>
      <c r="T21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1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19" spans="1:21" ht="89" customHeight="1" x14ac:dyDescent="0.35">
      <c r="A219" s="4">
        <v>218</v>
      </c>
      <c r="B219" s="5">
        <v>45387</v>
      </c>
      <c r="C219" s="4" t="s">
        <v>29</v>
      </c>
      <c r="D219" s="4" t="s">
        <v>30</v>
      </c>
      <c r="E219" s="6" t="s">
        <v>31</v>
      </c>
      <c r="F219" s="7">
        <v>1</v>
      </c>
      <c r="G219" s="7">
        <v>45000</v>
      </c>
      <c r="H219" s="7">
        <f>Tvente[[#This Row],[Quantité]]*Tvente[[#This Row],[Prix Vente]]</f>
        <v>45000</v>
      </c>
      <c r="I219" s="7" t="s">
        <v>154</v>
      </c>
      <c r="J219" s="8" t="s">
        <v>275</v>
      </c>
      <c r="K219" s="7" t="s">
        <v>55</v>
      </c>
      <c r="L219" s="7" t="s">
        <v>102</v>
      </c>
      <c r="M219" s="7">
        <v>15200</v>
      </c>
      <c r="N219" s="7">
        <f>Tvente[[#This Row],[CMUP]]*Tvente[[#This Row],[Quantité]]</f>
        <v>15200</v>
      </c>
      <c r="O219" s="7">
        <f>Tvente[[#This Row],[Chiffre d''affaire]]-Tvente[[#This Row],[Cout Achat]]</f>
        <v>29800</v>
      </c>
      <c r="P219" s="9">
        <f>Tvente[[#This Row],[Marge]]/Tvente[[#This Row],[Chiffre d''affaire]]</f>
        <v>0.66222222222222227</v>
      </c>
      <c r="Q219" s="7">
        <f>DAY(Tvente[[#This Row],[Date]])</f>
        <v>5</v>
      </c>
      <c r="R219" s="7">
        <f>MONTH(Tvente[[#This Row],[Date]])</f>
        <v>4</v>
      </c>
      <c r="S219" s="7">
        <f>YEAR(Tvente[[#This Row],[Date]])</f>
        <v>2024</v>
      </c>
      <c r="T21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1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0" spans="1:21" ht="89" customHeight="1" x14ac:dyDescent="0.35">
      <c r="A220" s="4">
        <v>219</v>
      </c>
      <c r="B220" s="5">
        <v>45388</v>
      </c>
      <c r="C220" s="4" t="s">
        <v>35</v>
      </c>
      <c r="D220" s="4" t="s">
        <v>33</v>
      </c>
      <c r="E220" s="6" t="s">
        <v>36</v>
      </c>
      <c r="F220" s="7">
        <v>2</v>
      </c>
      <c r="G220" s="7">
        <v>12000</v>
      </c>
      <c r="H220" s="7">
        <f>Tvente[[#This Row],[Quantité]]*Tvente[[#This Row],[Prix Vente]]</f>
        <v>24000</v>
      </c>
      <c r="I220" s="7" t="s">
        <v>154</v>
      </c>
      <c r="J220" s="8" t="s">
        <v>275</v>
      </c>
      <c r="K220" s="7" t="s">
        <v>55</v>
      </c>
      <c r="L220" s="7" t="s">
        <v>102</v>
      </c>
      <c r="M220" s="7">
        <v>4330</v>
      </c>
      <c r="N220" s="7">
        <f>Tvente[[#This Row],[CMUP]]*Tvente[[#This Row],[Quantité]]</f>
        <v>8660</v>
      </c>
      <c r="O220" s="7">
        <f>Tvente[[#This Row],[Chiffre d''affaire]]-Tvente[[#This Row],[Cout Achat]]</f>
        <v>15340</v>
      </c>
      <c r="P220" s="9">
        <f>Tvente[[#This Row],[Marge]]/Tvente[[#This Row],[Chiffre d''affaire]]</f>
        <v>0.63916666666666666</v>
      </c>
      <c r="Q220" s="7">
        <f>DAY(Tvente[[#This Row],[Date]])</f>
        <v>6</v>
      </c>
      <c r="R220" s="7">
        <f>MONTH(Tvente[[#This Row],[Date]])</f>
        <v>4</v>
      </c>
      <c r="S220" s="7">
        <f>YEAR(Tvente[[#This Row],[Date]])</f>
        <v>2024</v>
      </c>
      <c r="T22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1" spans="1:21" ht="89" customHeight="1" x14ac:dyDescent="0.35">
      <c r="A221" s="4">
        <v>220</v>
      </c>
      <c r="B221" s="5">
        <v>45389</v>
      </c>
      <c r="C221" s="4" t="s">
        <v>21</v>
      </c>
      <c r="D221" s="4" t="s">
        <v>22</v>
      </c>
      <c r="E221" s="6" t="s">
        <v>23</v>
      </c>
      <c r="F221" s="7">
        <v>9</v>
      </c>
      <c r="G221" s="7">
        <v>22000</v>
      </c>
      <c r="H221" s="7">
        <f>Tvente[[#This Row],[Quantité]]*Tvente[[#This Row],[Prix Vente]]</f>
        <v>198000</v>
      </c>
      <c r="I221" s="7" t="s">
        <v>154</v>
      </c>
      <c r="J221" s="8" t="s">
        <v>275</v>
      </c>
      <c r="K221" s="7" t="s">
        <v>55</v>
      </c>
      <c r="L221" s="7" t="s">
        <v>102</v>
      </c>
      <c r="M221" s="7">
        <v>4893.333333333333</v>
      </c>
      <c r="N221" s="7">
        <f>Tvente[[#This Row],[CMUP]]*Tvente[[#This Row],[Quantité]]</f>
        <v>44040</v>
      </c>
      <c r="O221" s="7">
        <f>Tvente[[#This Row],[Chiffre d''affaire]]-Tvente[[#This Row],[Cout Achat]]</f>
        <v>153960</v>
      </c>
      <c r="P221" s="9">
        <f>Tvente[[#This Row],[Marge]]/Tvente[[#This Row],[Chiffre d''affaire]]</f>
        <v>0.77757575757575759</v>
      </c>
      <c r="Q221" s="7">
        <f>DAY(Tvente[[#This Row],[Date]])</f>
        <v>7</v>
      </c>
      <c r="R221" s="7">
        <f>MONTH(Tvente[[#This Row],[Date]])</f>
        <v>4</v>
      </c>
      <c r="S221" s="7">
        <f>YEAR(Tvente[[#This Row],[Date]])</f>
        <v>2024</v>
      </c>
      <c r="T22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2" spans="1:21" ht="89" customHeight="1" x14ac:dyDescent="0.35">
      <c r="A222" s="4">
        <v>221</v>
      </c>
      <c r="B222" s="5">
        <v>45390</v>
      </c>
      <c r="C222" s="4" t="s">
        <v>29</v>
      </c>
      <c r="D222" s="4" t="s">
        <v>30</v>
      </c>
      <c r="E222" s="6" t="s">
        <v>31</v>
      </c>
      <c r="F222" s="7">
        <v>1</v>
      </c>
      <c r="G222" s="7">
        <v>45000</v>
      </c>
      <c r="H222" s="7">
        <f>Tvente[[#This Row],[Quantité]]*Tvente[[#This Row],[Prix Vente]]</f>
        <v>45000</v>
      </c>
      <c r="I222" s="7" t="s">
        <v>154</v>
      </c>
      <c r="J222" s="8" t="s">
        <v>275</v>
      </c>
      <c r="K222" s="7" t="s">
        <v>55</v>
      </c>
      <c r="L222" s="7" t="s">
        <v>102</v>
      </c>
      <c r="M222" s="7">
        <v>15200</v>
      </c>
      <c r="N222" s="7">
        <f>Tvente[[#This Row],[CMUP]]*Tvente[[#This Row],[Quantité]]</f>
        <v>15200</v>
      </c>
      <c r="O222" s="7">
        <f>Tvente[[#This Row],[Chiffre d''affaire]]-Tvente[[#This Row],[Cout Achat]]</f>
        <v>29800</v>
      </c>
      <c r="P222" s="9">
        <f>Tvente[[#This Row],[Marge]]/Tvente[[#This Row],[Chiffre d''affaire]]</f>
        <v>0.66222222222222227</v>
      </c>
      <c r="Q222" s="7">
        <f>DAY(Tvente[[#This Row],[Date]])</f>
        <v>8</v>
      </c>
      <c r="R222" s="7">
        <f>MONTH(Tvente[[#This Row],[Date]])</f>
        <v>4</v>
      </c>
      <c r="S222" s="7">
        <f>YEAR(Tvente[[#This Row],[Date]])</f>
        <v>2024</v>
      </c>
      <c r="T22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3" spans="1:21" ht="89" customHeight="1" x14ac:dyDescent="0.35">
      <c r="A223" s="4">
        <v>222</v>
      </c>
      <c r="B223" s="5">
        <v>45391</v>
      </c>
      <c r="C223" s="4" t="s">
        <v>39</v>
      </c>
      <c r="D223" s="4" t="s">
        <v>37</v>
      </c>
      <c r="E223" s="6" t="s">
        <v>40</v>
      </c>
      <c r="F223" s="7">
        <v>6</v>
      </c>
      <c r="G223" s="7">
        <v>19500</v>
      </c>
      <c r="H223" s="7">
        <f>Tvente[[#This Row],[Quantité]]*Tvente[[#This Row],[Prix Vente]]</f>
        <v>117000</v>
      </c>
      <c r="I223" s="7" t="s">
        <v>276</v>
      </c>
      <c r="J223" s="8" t="s">
        <v>277</v>
      </c>
      <c r="K223" s="7" t="s">
        <v>112</v>
      </c>
      <c r="L223" s="7" t="s">
        <v>46</v>
      </c>
      <c r="M223" s="7">
        <v>9100</v>
      </c>
      <c r="N223" s="7">
        <f>Tvente[[#This Row],[CMUP]]*Tvente[[#This Row],[Quantité]]</f>
        <v>54600</v>
      </c>
      <c r="O223" s="7">
        <f>Tvente[[#This Row],[Chiffre d''affaire]]-Tvente[[#This Row],[Cout Achat]]</f>
        <v>62400</v>
      </c>
      <c r="P223" s="9">
        <f>Tvente[[#This Row],[Marge]]/Tvente[[#This Row],[Chiffre d''affaire]]</f>
        <v>0.53333333333333333</v>
      </c>
      <c r="Q223" s="7">
        <f>DAY(Tvente[[#This Row],[Date]])</f>
        <v>9</v>
      </c>
      <c r="R223" s="7">
        <f>MONTH(Tvente[[#This Row],[Date]])</f>
        <v>4</v>
      </c>
      <c r="S223" s="7">
        <f>YEAR(Tvente[[#This Row],[Date]])</f>
        <v>2024</v>
      </c>
      <c r="T22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3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4" spans="1:21" ht="89" customHeight="1" x14ac:dyDescent="0.35">
      <c r="A224" s="4">
        <v>223</v>
      </c>
      <c r="B224" s="5">
        <v>45392</v>
      </c>
      <c r="C224" s="4" t="s">
        <v>29</v>
      </c>
      <c r="D224" s="4" t="s">
        <v>30</v>
      </c>
      <c r="E224" s="6" t="s">
        <v>31</v>
      </c>
      <c r="F224" s="7">
        <v>1</v>
      </c>
      <c r="G224" s="7">
        <v>45000</v>
      </c>
      <c r="H224" s="7">
        <f>Tvente[[#This Row],[Quantité]]*Tvente[[#This Row],[Prix Vente]]</f>
        <v>45000</v>
      </c>
      <c r="I224" s="7" t="s">
        <v>278</v>
      </c>
      <c r="J224" s="8" t="s">
        <v>279</v>
      </c>
      <c r="K224" s="7" t="s">
        <v>55</v>
      </c>
      <c r="L224" s="7" t="s">
        <v>102</v>
      </c>
      <c r="M224" s="7">
        <v>15200</v>
      </c>
      <c r="N224" s="7">
        <f>Tvente[[#This Row],[CMUP]]*Tvente[[#This Row],[Quantité]]</f>
        <v>15200</v>
      </c>
      <c r="O224" s="7">
        <f>Tvente[[#This Row],[Chiffre d''affaire]]-Tvente[[#This Row],[Cout Achat]]</f>
        <v>29800</v>
      </c>
      <c r="P224" s="9">
        <f>Tvente[[#This Row],[Marge]]/Tvente[[#This Row],[Chiffre d''affaire]]</f>
        <v>0.66222222222222227</v>
      </c>
      <c r="Q224" s="7">
        <f>DAY(Tvente[[#This Row],[Date]])</f>
        <v>10</v>
      </c>
      <c r="R224" s="7">
        <f>MONTH(Tvente[[#This Row],[Date]])</f>
        <v>4</v>
      </c>
      <c r="S224" s="7">
        <f>YEAR(Tvente[[#This Row],[Date]])</f>
        <v>2024</v>
      </c>
      <c r="T22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5" spans="1:21" ht="89" customHeight="1" x14ac:dyDescent="0.35">
      <c r="A225" s="4">
        <v>224</v>
      </c>
      <c r="B225" s="5">
        <v>45393</v>
      </c>
      <c r="C225" s="4" t="s">
        <v>29</v>
      </c>
      <c r="D225" s="4" t="s">
        <v>30</v>
      </c>
      <c r="E225" s="6" t="s">
        <v>31</v>
      </c>
      <c r="F225" s="7">
        <v>1</v>
      </c>
      <c r="G225" s="7">
        <v>45000</v>
      </c>
      <c r="H225" s="7">
        <f>Tvente[[#This Row],[Quantité]]*Tvente[[#This Row],[Prix Vente]]</f>
        <v>45000</v>
      </c>
      <c r="I225" s="7" t="s">
        <v>119</v>
      </c>
      <c r="J225" s="8" t="s">
        <v>280</v>
      </c>
      <c r="K225" s="7" t="s">
        <v>52</v>
      </c>
      <c r="L225" s="7" t="s">
        <v>46</v>
      </c>
      <c r="M225" s="7">
        <v>15200</v>
      </c>
      <c r="N225" s="7">
        <f>Tvente[[#This Row],[CMUP]]*Tvente[[#This Row],[Quantité]]</f>
        <v>15200</v>
      </c>
      <c r="O225" s="7">
        <f>Tvente[[#This Row],[Chiffre d''affaire]]-Tvente[[#This Row],[Cout Achat]]</f>
        <v>29800</v>
      </c>
      <c r="P225" s="9">
        <f>Tvente[[#This Row],[Marge]]/Tvente[[#This Row],[Chiffre d''affaire]]</f>
        <v>0.66222222222222227</v>
      </c>
      <c r="Q225" s="7">
        <f>DAY(Tvente[[#This Row],[Date]])</f>
        <v>11</v>
      </c>
      <c r="R225" s="7">
        <f>MONTH(Tvente[[#This Row],[Date]])</f>
        <v>4</v>
      </c>
      <c r="S225" s="7">
        <f>YEAR(Tvente[[#This Row],[Date]])</f>
        <v>2024</v>
      </c>
      <c r="T22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6" spans="1:21" ht="89" customHeight="1" x14ac:dyDescent="0.35">
      <c r="A226" s="4">
        <v>225</v>
      </c>
      <c r="B226" s="5">
        <v>45394</v>
      </c>
      <c r="C226" s="4" t="s">
        <v>29</v>
      </c>
      <c r="D226" s="4" t="s">
        <v>30</v>
      </c>
      <c r="E226" s="6" t="s">
        <v>31</v>
      </c>
      <c r="F226" s="7">
        <v>1</v>
      </c>
      <c r="G226" s="7">
        <v>45000</v>
      </c>
      <c r="H226" s="7">
        <f>Tvente[[#This Row],[Quantité]]*Tvente[[#This Row],[Prix Vente]]</f>
        <v>45000</v>
      </c>
      <c r="I226" s="7" t="s">
        <v>119</v>
      </c>
      <c r="J226" s="8" t="s">
        <v>280</v>
      </c>
      <c r="K226" s="7" t="s">
        <v>52</v>
      </c>
      <c r="L226" s="7" t="s">
        <v>46</v>
      </c>
      <c r="M226" s="7">
        <v>15200</v>
      </c>
      <c r="N226" s="7">
        <f>Tvente[[#This Row],[CMUP]]*Tvente[[#This Row],[Quantité]]</f>
        <v>15200</v>
      </c>
      <c r="O226" s="7">
        <f>Tvente[[#This Row],[Chiffre d''affaire]]-Tvente[[#This Row],[Cout Achat]]</f>
        <v>29800</v>
      </c>
      <c r="P226" s="9">
        <f>Tvente[[#This Row],[Marge]]/Tvente[[#This Row],[Chiffre d''affaire]]</f>
        <v>0.66222222222222227</v>
      </c>
      <c r="Q226" s="7">
        <f>DAY(Tvente[[#This Row],[Date]])</f>
        <v>12</v>
      </c>
      <c r="R226" s="7">
        <f>MONTH(Tvente[[#This Row],[Date]])</f>
        <v>4</v>
      </c>
      <c r="S226" s="7">
        <f>YEAR(Tvente[[#This Row],[Date]])</f>
        <v>2024</v>
      </c>
      <c r="T22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7" spans="1:21" ht="89" customHeight="1" x14ac:dyDescent="0.35">
      <c r="A227" s="4">
        <v>226</v>
      </c>
      <c r="B227" s="5">
        <v>45395</v>
      </c>
      <c r="C227" s="4" t="s">
        <v>29</v>
      </c>
      <c r="D227" s="4" t="s">
        <v>30</v>
      </c>
      <c r="E227" s="6" t="s">
        <v>31</v>
      </c>
      <c r="F227" s="7">
        <v>1</v>
      </c>
      <c r="G227" s="7">
        <v>45000</v>
      </c>
      <c r="H227" s="7">
        <f>Tvente[[#This Row],[Quantité]]*Tvente[[#This Row],[Prix Vente]]</f>
        <v>45000</v>
      </c>
      <c r="I227" s="7" t="s">
        <v>119</v>
      </c>
      <c r="J227" s="8" t="s">
        <v>280</v>
      </c>
      <c r="K227" s="7" t="s">
        <v>52</v>
      </c>
      <c r="L227" s="7" t="s">
        <v>46</v>
      </c>
      <c r="M227" s="7">
        <v>15200</v>
      </c>
      <c r="N227" s="7">
        <f>Tvente[[#This Row],[CMUP]]*Tvente[[#This Row],[Quantité]]</f>
        <v>15200</v>
      </c>
      <c r="O227" s="7">
        <f>Tvente[[#This Row],[Chiffre d''affaire]]-Tvente[[#This Row],[Cout Achat]]</f>
        <v>29800</v>
      </c>
      <c r="P227" s="9">
        <f>Tvente[[#This Row],[Marge]]/Tvente[[#This Row],[Chiffre d''affaire]]</f>
        <v>0.66222222222222227</v>
      </c>
      <c r="Q227" s="7">
        <f>DAY(Tvente[[#This Row],[Date]])</f>
        <v>13</v>
      </c>
      <c r="R227" s="7">
        <f>MONTH(Tvente[[#This Row],[Date]])</f>
        <v>4</v>
      </c>
      <c r="S227" s="7">
        <f>YEAR(Tvente[[#This Row],[Date]])</f>
        <v>2024</v>
      </c>
      <c r="T22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8" spans="1:21" ht="89" customHeight="1" x14ac:dyDescent="0.35">
      <c r="A228" s="4">
        <v>227</v>
      </c>
      <c r="B228" s="5">
        <v>45396</v>
      </c>
      <c r="C228" s="4" t="s">
        <v>29</v>
      </c>
      <c r="D228" s="4" t="s">
        <v>30</v>
      </c>
      <c r="E228" s="6" t="s">
        <v>31</v>
      </c>
      <c r="F228" s="7">
        <v>1</v>
      </c>
      <c r="G228" s="7">
        <v>45000</v>
      </c>
      <c r="H228" s="7">
        <f>Tvente[[#This Row],[Quantité]]*Tvente[[#This Row],[Prix Vente]]</f>
        <v>45000</v>
      </c>
      <c r="I228" s="7" t="s">
        <v>119</v>
      </c>
      <c r="J228" s="8" t="s">
        <v>280</v>
      </c>
      <c r="K228" s="7" t="s">
        <v>52</v>
      </c>
      <c r="L228" s="7" t="s">
        <v>46</v>
      </c>
      <c r="M228" s="7">
        <v>15200</v>
      </c>
      <c r="N228" s="7">
        <f>Tvente[[#This Row],[CMUP]]*Tvente[[#This Row],[Quantité]]</f>
        <v>15200</v>
      </c>
      <c r="O228" s="7">
        <f>Tvente[[#This Row],[Chiffre d''affaire]]-Tvente[[#This Row],[Cout Achat]]</f>
        <v>29800</v>
      </c>
      <c r="P228" s="9">
        <f>Tvente[[#This Row],[Marge]]/Tvente[[#This Row],[Chiffre d''affaire]]</f>
        <v>0.66222222222222227</v>
      </c>
      <c r="Q228" s="7">
        <f>DAY(Tvente[[#This Row],[Date]])</f>
        <v>14</v>
      </c>
      <c r="R228" s="7">
        <f>MONTH(Tvente[[#This Row],[Date]])</f>
        <v>4</v>
      </c>
      <c r="S228" s="7">
        <f>YEAR(Tvente[[#This Row],[Date]])</f>
        <v>2024</v>
      </c>
      <c r="T22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29" spans="1:21" ht="89" customHeight="1" x14ac:dyDescent="0.35">
      <c r="A229" s="4">
        <v>228</v>
      </c>
      <c r="B229" s="5">
        <v>45397</v>
      </c>
      <c r="C229" s="4" t="s">
        <v>29</v>
      </c>
      <c r="D229" s="4" t="s">
        <v>30</v>
      </c>
      <c r="E229" s="6" t="s">
        <v>31</v>
      </c>
      <c r="F229" s="7">
        <v>1</v>
      </c>
      <c r="G229" s="7">
        <v>45000</v>
      </c>
      <c r="H229" s="7">
        <f>Tvente[[#This Row],[Quantité]]*Tvente[[#This Row],[Prix Vente]]</f>
        <v>45000</v>
      </c>
      <c r="I229" s="7" t="s">
        <v>254</v>
      </c>
      <c r="J229" s="8" t="s">
        <v>281</v>
      </c>
      <c r="K229" s="7" t="s">
        <v>55</v>
      </c>
      <c r="L229" s="7" t="s">
        <v>46</v>
      </c>
      <c r="M229" s="7">
        <v>15200</v>
      </c>
      <c r="N229" s="7">
        <f>Tvente[[#This Row],[CMUP]]*Tvente[[#This Row],[Quantité]]</f>
        <v>15200</v>
      </c>
      <c r="O229" s="7">
        <f>Tvente[[#This Row],[Chiffre d''affaire]]-Tvente[[#This Row],[Cout Achat]]</f>
        <v>29800</v>
      </c>
      <c r="P229" s="9">
        <f>Tvente[[#This Row],[Marge]]/Tvente[[#This Row],[Chiffre d''affaire]]</f>
        <v>0.66222222222222227</v>
      </c>
      <c r="Q229" s="7">
        <f>DAY(Tvente[[#This Row],[Date]])</f>
        <v>15</v>
      </c>
      <c r="R229" s="7">
        <f>MONTH(Tvente[[#This Row],[Date]])</f>
        <v>4</v>
      </c>
      <c r="S229" s="7">
        <f>YEAR(Tvente[[#This Row],[Date]])</f>
        <v>2024</v>
      </c>
      <c r="T22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2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0" spans="1:21" ht="89" customHeight="1" x14ac:dyDescent="0.35">
      <c r="A230" s="4">
        <v>229</v>
      </c>
      <c r="B230" s="5">
        <v>45398</v>
      </c>
      <c r="C230" s="4" t="s">
        <v>59</v>
      </c>
      <c r="D230" s="4" t="s">
        <v>41</v>
      </c>
      <c r="E230" s="6" t="s">
        <v>60</v>
      </c>
      <c r="F230" s="7">
        <v>2</v>
      </c>
      <c r="G230" s="7">
        <v>25000</v>
      </c>
      <c r="H230" s="7">
        <f>Tvente[[#This Row],[Quantité]]*Tvente[[#This Row],[Prix Vente]]</f>
        <v>50000</v>
      </c>
      <c r="I230" s="7" t="s">
        <v>132</v>
      </c>
      <c r="J230" s="8" t="s">
        <v>282</v>
      </c>
      <c r="K230" s="7" t="s">
        <v>45</v>
      </c>
      <c r="L230" s="7" t="s">
        <v>46</v>
      </c>
      <c r="M230" s="7">
        <v>6500</v>
      </c>
      <c r="N230" s="7">
        <f>Tvente[[#This Row],[CMUP]]*Tvente[[#This Row],[Quantité]]</f>
        <v>13000</v>
      </c>
      <c r="O230" s="7">
        <f>Tvente[[#This Row],[Chiffre d''affaire]]-Tvente[[#This Row],[Cout Achat]]</f>
        <v>37000</v>
      </c>
      <c r="P230" s="9">
        <f>Tvente[[#This Row],[Marge]]/Tvente[[#This Row],[Chiffre d''affaire]]</f>
        <v>0.74</v>
      </c>
      <c r="Q230" s="7">
        <f>DAY(Tvente[[#This Row],[Date]])</f>
        <v>16</v>
      </c>
      <c r="R230" s="7">
        <f>MONTH(Tvente[[#This Row],[Date]])</f>
        <v>4</v>
      </c>
      <c r="S230" s="7">
        <f>YEAR(Tvente[[#This Row],[Date]])</f>
        <v>2024</v>
      </c>
      <c r="T23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0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1" spans="1:21" ht="89" customHeight="1" x14ac:dyDescent="0.35">
      <c r="A231" s="4">
        <v>230</v>
      </c>
      <c r="B231" s="5">
        <v>45399</v>
      </c>
      <c r="C231" s="4" t="s">
        <v>59</v>
      </c>
      <c r="D231" s="4" t="s">
        <v>41</v>
      </c>
      <c r="E231" s="6" t="s">
        <v>60</v>
      </c>
      <c r="F231" s="7">
        <v>4</v>
      </c>
      <c r="G231" s="7">
        <v>25000</v>
      </c>
      <c r="H231" s="7">
        <f>Tvente[[#This Row],[Quantité]]*Tvente[[#This Row],[Prix Vente]]</f>
        <v>100000</v>
      </c>
      <c r="I231" s="7" t="s">
        <v>92</v>
      </c>
      <c r="J231" s="8" t="s">
        <v>283</v>
      </c>
      <c r="K231" s="7" t="s">
        <v>55</v>
      </c>
      <c r="L231" s="7" t="s">
        <v>27</v>
      </c>
      <c r="M231" s="7">
        <v>6500</v>
      </c>
      <c r="N231" s="7">
        <f>Tvente[[#This Row],[CMUP]]*Tvente[[#This Row],[Quantité]]</f>
        <v>26000</v>
      </c>
      <c r="O231" s="7">
        <f>Tvente[[#This Row],[Chiffre d''affaire]]-Tvente[[#This Row],[Cout Achat]]</f>
        <v>74000</v>
      </c>
      <c r="P231" s="9">
        <f>Tvente[[#This Row],[Marge]]/Tvente[[#This Row],[Chiffre d''affaire]]</f>
        <v>0.74</v>
      </c>
      <c r="Q231" s="7">
        <f>DAY(Tvente[[#This Row],[Date]])</f>
        <v>17</v>
      </c>
      <c r="R231" s="7">
        <f>MONTH(Tvente[[#This Row],[Date]])</f>
        <v>4</v>
      </c>
      <c r="S231" s="7">
        <f>YEAR(Tvente[[#This Row],[Date]])</f>
        <v>2024</v>
      </c>
      <c r="T23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1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2" spans="1:21" ht="89" customHeight="1" x14ac:dyDescent="0.35">
      <c r="A232" s="4">
        <v>231</v>
      </c>
      <c r="B232" s="5">
        <v>45400</v>
      </c>
      <c r="C232" s="4" t="s">
        <v>39</v>
      </c>
      <c r="D232" s="4" t="s">
        <v>37</v>
      </c>
      <c r="E232" s="6" t="s">
        <v>40</v>
      </c>
      <c r="F232" s="7">
        <v>3</v>
      </c>
      <c r="G232" s="7">
        <v>19500</v>
      </c>
      <c r="H232" s="7">
        <f>Tvente[[#This Row],[Quantité]]*Tvente[[#This Row],[Prix Vente]]</f>
        <v>58500</v>
      </c>
      <c r="I232" s="7" t="s">
        <v>121</v>
      </c>
      <c r="J232" s="8" t="s">
        <v>284</v>
      </c>
      <c r="K232" s="7" t="s">
        <v>26</v>
      </c>
      <c r="L232" s="7" t="s">
        <v>27</v>
      </c>
      <c r="M232" s="7">
        <v>9100</v>
      </c>
      <c r="N232" s="7">
        <f>Tvente[[#This Row],[CMUP]]*Tvente[[#This Row],[Quantité]]</f>
        <v>27300</v>
      </c>
      <c r="O232" s="7">
        <f>Tvente[[#This Row],[Chiffre d''affaire]]-Tvente[[#This Row],[Cout Achat]]</f>
        <v>31200</v>
      </c>
      <c r="P232" s="9">
        <f>Tvente[[#This Row],[Marge]]/Tvente[[#This Row],[Chiffre d''affaire]]</f>
        <v>0.53333333333333333</v>
      </c>
      <c r="Q232" s="7">
        <f>DAY(Tvente[[#This Row],[Date]])</f>
        <v>18</v>
      </c>
      <c r="R232" s="7">
        <f>MONTH(Tvente[[#This Row],[Date]])</f>
        <v>4</v>
      </c>
      <c r="S232" s="7">
        <f>YEAR(Tvente[[#This Row],[Date]])</f>
        <v>2024</v>
      </c>
      <c r="T23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3" spans="1:21" ht="89" customHeight="1" x14ac:dyDescent="0.35">
      <c r="A233" s="4">
        <v>232</v>
      </c>
      <c r="B233" s="5">
        <v>45401</v>
      </c>
      <c r="C233" s="4" t="s">
        <v>59</v>
      </c>
      <c r="D233" s="4" t="s">
        <v>41</v>
      </c>
      <c r="E233" s="6" t="s">
        <v>60</v>
      </c>
      <c r="F233" s="7">
        <v>1</v>
      </c>
      <c r="G233" s="7">
        <v>25000</v>
      </c>
      <c r="H233" s="7">
        <f>Tvente[[#This Row],[Quantité]]*Tvente[[#This Row],[Prix Vente]]</f>
        <v>25000</v>
      </c>
      <c r="I233" s="7" t="s">
        <v>121</v>
      </c>
      <c r="J233" s="8" t="s">
        <v>284</v>
      </c>
      <c r="K233" s="7" t="s">
        <v>26</v>
      </c>
      <c r="L233" s="7" t="s">
        <v>27</v>
      </c>
      <c r="M233" s="7">
        <v>6500</v>
      </c>
      <c r="N233" s="7">
        <f>Tvente[[#This Row],[CMUP]]*Tvente[[#This Row],[Quantité]]</f>
        <v>6500</v>
      </c>
      <c r="O233" s="7">
        <f>Tvente[[#This Row],[Chiffre d''affaire]]-Tvente[[#This Row],[Cout Achat]]</f>
        <v>18500</v>
      </c>
      <c r="P233" s="9">
        <f>Tvente[[#This Row],[Marge]]/Tvente[[#This Row],[Chiffre d''affaire]]</f>
        <v>0.74</v>
      </c>
      <c r="Q233" s="7">
        <f>DAY(Tvente[[#This Row],[Date]])</f>
        <v>19</v>
      </c>
      <c r="R233" s="7">
        <f>MONTH(Tvente[[#This Row],[Date]])</f>
        <v>4</v>
      </c>
      <c r="S233" s="7">
        <f>YEAR(Tvente[[#This Row],[Date]])</f>
        <v>2024</v>
      </c>
      <c r="T23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4" spans="1:21" ht="89" customHeight="1" x14ac:dyDescent="0.35">
      <c r="A234" s="4">
        <v>233</v>
      </c>
      <c r="B234" s="5">
        <v>45402</v>
      </c>
      <c r="C234" s="4" t="s">
        <v>35</v>
      </c>
      <c r="D234" s="4" t="s">
        <v>33</v>
      </c>
      <c r="E234" s="6" t="s">
        <v>36</v>
      </c>
      <c r="F234" s="7">
        <v>9</v>
      </c>
      <c r="G234" s="7">
        <v>12000</v>
      </c>
      <c r="H234" s="7">
        <f>Tvente[[#This Row],[Quantité]]*Tvente[[#This Row],[Prix Vente]]</f>
        <v>108000</v>
      </c>
      <c r="I234" s="7" t="s">
        <v>121</v>
      </c>
      <c r="J234" s="8" t="s">
        <v>284</v>
      </c>
      <c r="K234" s="7" t="s">
        <v>26</v>
      </c>
      <c r="L234" s="7" t="s">
        <v>27</v>
      </c>
      <c r="M234" s="7">
        <v>4330</v>
      </c>
      <c r="N234" s="7">
        <f>Tvente[[#This Row],[CMUP]]*Tvente[[#This Row],[Quantité]]</f>
        <v>38970</v>
      </c>
      <c r="O234" s="7">
        <f>Tvente[[#This Row],[Chiffre d''affaire]]-Tvente[[#This Row],[Cout Achat]]</f>
        <v>69030</v>
      </c>
      <c r="P234" s="9">
        <f>Tvente[[#This Row],[Marge]]/Tvente[[#This Row],[Chiffre d''affaire]]</f>
        <v>0.63916666666666666</v>
      </c>
      <c r="Q234" s="7">
        <f>DAY(Tvente[[#This Row],[Date]])</f>
        <v>20</v>
      </c>
      <c r="R234" s="7">
        <f>MONTH(Tvente[[#This Row],[Date]])</f>
        <v>4</v>
      </c>
      <c r="S234" s="7">
        <f>YEAR(Tvente[[#This Row],[Date]])</f>
        <v>2024</v>
      </c>
      <c r="T23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4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5" spans="1:21" ht="89" customHeight="1" x14ac:dyDescent="0.35">
      <c r="A235" s="4">
        <v>234</v>
      </c>
      <c r="B235" s="5">
        <v>45403</v>
      </c>
      <c r="C235" s="4" t="s">
        <v>29</v>
      </c>
      <c r="D235" s="4" t="s">
        <v>30</v>
      </c>
      <c r="E235" s="6" t="s">
        <v>31</v>
      </c>
      <c r="F235" s="7">
        <v>1</v>
      </c>
      <c r="G235" s="7">
        <v>45000</v>
      </c>
      <c r="H235" s="7">
        <f>Tvente[[#This Row],[Quantité]]*Tvente[[#This Row],[Prix Vente]]</f>
        <v>45000</v>
      </c>
      <c r="I235" s="7" t="s">
        <v>186</v>
      </c>
      <c r="J235" s="8" t="s">
        <v>285</v>
      </c>
      <c r="K235" s="7" t="s">
        <v>67</v>
      </c>
      <c r="L235" s="7" t="s">
        <v>27</v>
      </c>
      <c r="M235" s="7">
        <v>15200</v>
      </c>
      <c r="N235" s="7">
        <f>Tvente[[#This Row],[CMUP]]*Tvente[[#This Row],[Quantité]]</f>
        <v>15200</v>
      </c>
      <c r="O235" s="7">
        <f>Tvente[[#This Row],[Chiffre d''affaire]]-Tvente[[#This Row],[Cout Achat]]</f>
        <v>29800</v>
      </c>
      <c r="P235" s="9">
        <f>Tvente[[#This Row],[Marge]]/Tvente[[#This Row],[Chiffre d''affaire]]</f>
        <v>0.66222222222222227</v>
      </c>
      <c r="Q235" s="7">
        <f>DAY(Tvente[[#This Row],[Date]])</f>
        <v>21</v>
      </c>
      <c r="R235" s="7">
        <f>MONTH(Tvente[[#This Row],[Date]])</f>
        <v>4</v>
      </c>
      <c r="S235" s="7">
        <f>YEAR(Tvente[[#This Row],[Date]])</f>
        <v>2024</v>
      </c>
      <c r="T23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6" spans="1:21" ht="89" customHeight="1" x14ac:dyDescent="0.35">
      <c r="A236" s="4">
        <v>235</v>
      </c>
      <c r="B236" s="5">
        <v>45404</v>
      </c>
      <c r="C236" s="4" t="s">
        <v>21</v>
      </c>
      <c r="D236" s="4" t="s">
        <v>22</v>
      </c>
      <c r="E236" s="6" t="s">
        <v>23</v>
      </c>
      <c r="F236" s="7">
        <v>1</v>
      </c>
      <c r="G236" s="7">
        <v>22000</v>
      </c>
      <c r="H236" s="7">
        <f>Tvente[[#This Row],[Quantité]]*Tvente[[#This Row],[Prix Vente]]</f>
        <v>22000</v>
      </c>
      <c r="I236" s="7" t="s">
        <v>220</v>
      </c>
      <c r="J236" s="8" t="s">
        <v>286</v>
      </c>
      <c r="K236" s="7" t="s">
        <v>55</v>
      </c>
      <c r="L236" s="7" t="s">
        <v>46</v>
      </c>
      <c r="M236" s="7">
        <v>4893.333333333333</v>
      </c>
      <c r="N236" s="7">
        <f>Tvente[[#This Row],[CMUP]]*Tvente[[#This Row],[Quantité]]</f>
        <v>4893.333333333333</v>
      </c>
      <c r="O236" s="7">
        <f>Tvente[[#This Row],[Chiffre d''affaire]]-Tvente[[#This Row],[Cout Achat]]</f>
        <v>17106.666666666668</v>
      </c>
      <c r="P236" s="9">
        <f>Tvente[[#This Row],[Marge]]/Tvente[[#This Row],[Chiffre d''affaire]]</f>
        <v>0.77757575757575759</v>
      </c>
      <c r="Q236" s="7">
        <f>DAY(Tvente[[#This Row],[Date]])</f>
        <v>22</v>
      </c>
      <c r="R236" s="7">
        <f>MONTH(Tvente[[#This Row],[Date]])</f>
        <v>4</v>
      </c>
      <c r="S236" s="7">
        <f>YEAR(Tvente[[#This Row],[Date]])</f>
        <v>2024</v>
      </c>
      <c r="T23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7" spans="1:21" ht="89" customHeight="1" x14ac:dyDescent="0.35">
      <c r="A237" s="4">
        <v>236</v>
      </c>
      <c r="B237" s="5">
        <v>45405</v>
      </c>
      <c r="C237" s="4" t="s">
        <v>39</v>
      </c>
      <c r="D237" s="4" t="s">
        <v>37</v>
      </c>
      <c r="E237" s="6" t="s">
        <v>40</v>
      </c>
      <c r="F237" s="7">
        <v>1</v>
      </c>
      <c r="G237" s="7">
        <v>19500</v>
      </c>
      <c r="H237" s="7">
        <f>Tvente[[#This Row],[Quantité]]*Tvente[[#This Row],[Prix Vente]]</f>
        <v>19500</v>
      </c>
      <c r="I237" s="7" t="s">
        <v>287</v>
      </c>
      <c r="J237" s="8" t="s">
        <v>288</v>
      </c>
      <c r="K237" s="7" t="s">
        <v>45</v>
      </c>
      <c r="L237" s="7" t="s">
        <v>46</v>
      </c>
      <c r="M237" s="7">
        <v>9100</v>
      </c>
      <c r="N237" s="7">
        <f>Tvente[[#This Row],[CMUP]]*Tvente[[#This Row],[Quantité]]</f>
        <v>9100</v>
      </c>
      <c r="O237" s="7">
        <f>Tvente[[#This Row],[Chiffre d''affaire]]-Tvente[[#This Row],[Cout Achat]]</f>
        <v>10400</v>
      </c>
      <c r="P237" s="9">
        <f>Tvente[[#This Row],[Marge]]/Tvente[[#This Row],[Chiffre d''affaire]]</f>
        <v>0.53333333333333333</v>
      </c>
      <c r="Q237" s="7">
        <f>DAY(Tvente[[#This Row],[Date]])</f>
        <v>23</v>
      </c>
      <c r="R237" s="7">
        <f>MONTH(Tvente[[#This Row],[Date]])</f>
        <v>4</v>
      </c>
      <c r="S237" s="7">
        <f>YEAR(Tvente[[#This Row],[Date]])</f>
        <v>2024</v>
      </c>
      <c r="T23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8" spans="1:21" ht="89" customHeight="1" x14ac:dyDescent="0.35">
      <c r="A238" s="4">
        <v>237</v>
      </c>
      <c r="B238" s="5">
        <v>45406</v>
      </c>
      <c r="C238" s="4" t="s">
        <v>29</v>
      </c>
      <c r="D238" s="4" t="s">
        <v>30</v>
      </c>
      <c r="E238" s="6" t="s">
        <v>31</v>
      </c>
      <c r="F238" s="7">
        <v>1</v>
      </c>
      <c r="G238" s="7">
        <v>45000</v>
      </c>
      <c r="H238" s="7">
        <f>Tvente[[#This Row],[Quantité]]*Tvente[[#This Row],[Prix Vente]]</f>
        <v>45000</v>
      </c>
      <c r="I238" s="7" t="s">
        <v>287</v>
      </c>
      <c r="J238" s="8" t="s">
        <v>288</v>
      </c>
      <c r="K238" s="7" t="s">
        <v>45</v>
      </c>
      <c r="L238" s="7" t="s">
        <v>46</v>
      </c>
      <c r="M238" s="7">
        <v>15200</v>
      </c>
      <c r="N238" s="7">
        <f>Tvente[[#This Row],[CMUP]]*Tvente[[#This Row],[Quantité]]</f>
        <v>15200</v>
      </c>
      <c r="O238" s="7">
        <f>Tvente[[#This Row],[Chiffre d''affaire]]-Tvente[[#This Row],[Cout Achat]]</f>
        <v>29800</v>
      </c>
      <c r="P238" s="9">
        <f>Tvente[[#This Row],[Marge]]/Tvente[[#This Row],[Chiffre d''affaire]]</f>
        <v>0.66222222222222227</v>
      </c>
      <c r="Q238" s="7">
        <f>DAY(Tvente[[#This Row],[Date]])</f>
        <v>24</v>
      </c>
      <c r="R238" s="7">
        <f>MONTH(Tvente[[#This Row],[Date]])</f>
        <v>4</v>
      </c>
      <c r="S238" s="7">
        <f>YEAR(Tvente[[#This Row],[Date]])</f>
        <v>2024</v>
      </c>
      <c r="T23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39" spans="1:21" ht="89" customHeight="1" x14ac:dyDescent="0.35">
      <c r="A239" s="4">
        <v>238</v>
      </c>
      <c r="B239" s="5">
        <v>45407</v>
      </c>
      <c r="C239" s="4" t="s">
        <v>21</v>
      </c>
      <c r="D239" s="4" t="s">
        <v>22</v>
      </c>
      <c r="E239" s="6" t="s">
        <v>23</v>
      </c>
      <c r="F239" s="7">
        <v>2</v>
      </c>
      <c r="G239" s="7">
        <v>22000</v>
      </c>
      <c r="H239" s="7">
        <f>Tvente[[#This Row],[Quantité]]*Tvente[[#This Row],[Prix Vente]]</f>
        <v>44000</v>
      </c>
      <c r="I239" s="7" t="s">
        <v>289</v>
      </c>
      <c r="J239" s="8" t="s">
        <v>290</v>
      </c>
      <c r="K239" s="7" t="s">
        <v>86</v>
      </c>
      <c r="L239" s="7" t="s">
        <v>102</v>
      </c>
      <c r="M239" s="7">
        <v>4893.333333333333</v>
      </c>
      <c r="N239" s="7">
        <f>Tvente[[#This Row],[CMUP]]*Tvente[[#This Row],[Quantité]]</f>
        <v>9786.6666666666661</v>
      </c>
      <c r="O239" s="7">
        <f>Tvente[[#This Row],[Chiffre d''affaire]]-Tvente[[#This Row],[Cout Achat]]</f>
        <v>34213.333333333336</v>
      </c>
      <c r="P239" s="9">
        <f>Tvente[[#This Row],[Marge]]/Tvente[[#This Row],[Chiffre d''affaire]]</f>
        <v>0.77757575757575759</v>
      </c>
      <c r="Q239" s="7">
        <f>DAY(Tvente[[#This Row],[Date]])</f>
        <v>25</v>
      </c>
      <c r="R239" s="7">
        <f>MONTH(Tvente[[#This Row],[Date]])</f>
        <v>4</v>
      </c>
      <c r="S239" s="7">
        <f>YEAR(Tvente[[#This Row],[Date]])</f>
        <v>2024</v>
      </c>
      <c r="T23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39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0" spans="1:21" ht="89" customHeight="1" x14ac:dyDescent="0.35">
      <c r="A240" s="4">
        <v>239</v>
      </c>
      <c r="B240" s="5">
        <v>45408</v>
      </c>
      <c r="C240" s="4" t="s">
        <v>35</v>
      </c>
      <c r="D240" s="4" t="s">
        <v>33</v>
      </c>
      <c r="E240" s="6" t="s">
        <v>36</v>
      </c>
      <c r="F240" s="7">
        <v>5</v>
      </c>
      <c r="G240" s="7">
        <v>12000</v>
      </c>
      <c r="H240" s="7">
        <f>Tvente[[#This Row],[Quantité]]*Tvente[[#This Row],[Prix Vente]]</f>
        <v>60000</v>
      </c>
      <c r="I240" s="7" t="s">
        <v>181</v>
      </c>
      <c r="J240" s="8" t="s">
        <v>291</v>
      </c>
      <c r="K240" s="7" t="s">
        <v>112</v>
      </c>
      <c r="L240" s="7" t="s">
        <v>46</v>
      </c>
      <c r="M240" s="7">
        <v>4330</v>
      </c>
      <c r="N240" s="7">
        <f>Tvente[[#This Row],[CMUP]]*Tvente[[#This Row],[Quantité]]</f>
        <v>21650</v>
      </c>
      <c r="O240" s="7">
        <f>Tvente[[#This Row],[Chiffre d''affaire]]-Tvente[[#This Row],[Cout Achat]]</f>
        <v>38350</v>
      </c>
      <c r="P240" s="9">
        <f>Tvente[[#This Row],[Marge]]/Tvente[[#This Row],[Chiffre d''affaire]]</f>
        <v>0.63916666666666666</v>
      </c>
      <c r="Q240" s="7">
        <f>DAY(Tvente[[#This Row],[Date]])</f>
        <v>26</v>
      </c>
      <c r="R240" s="7">
        <f>MONTH(Tvente[[#This Row],[Date]])</f>
        <v>4</v>
      </c>
      <c r="S240" s="7">
        <f>YEAR(Tvente[[#This Row],[Date]])</f>
        <v>2024</v>
      </c>
      <c r="T24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4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1" spans="1:21" ht="89" customHeight="1" x14ac:dyDescent="0.35">
      <c r="A241" s="4">
        <v>240</v>
      </c>
      <c r="B241" s="5">
        <v>45409</v>
      </c>
      <c r="C241" s="4" t="s">
        <v>39</v>
      </c>
      <c r="D241" s="4" t="s">
        <v>37</v>
      </c>
      <c r="E241" s="6" t="s">
        <v>40</v>
      </c>
      <c r="F241" s="7">
        <v>3</v>
      </c>
      <c r="G241" s="7">
        <v>19500</v>
      </c>
      <c r="H241" s="7">
        <f>Tvente[[#This Row],[Quantité]]*Tvente[[#This Row],[Prix Vente]]</f>
        <v>58500</v>
      </c>
      <c r="I241" s="7" t="s">
        <v>181</v>
      </c>
      <c r="J241" s="8" t="s">
        <v>291</v>
      </c>
      <c r="K241" s="7" t="s">
        <v>112</v>
      </c>
      <c r="L241" s="7" t="s">
        <v>46</v>
      </c>
      <c r="M241" s="7">
        <v>9100</v>
      </c>
      <c r="N241" s="7">
        <f>Tvente[[#This Row],[CMUP]]*Tvente[[#This Row],[Quantité]]</f>
        <v>27300</v>
      </c>
      <c r="O241" s="7">
        <f>Tvente[[#This Row],[Chiffre d''affaire]]-Tvente[[#This Row],[Cout Achat]]</f>
        <v>31200</v>
      </c>
      <c r="P241" s="9">
        <f>Tvente[[#This Row],[Marge]]/Tvente[[#This Row],[Chiffre d''affaire]]</f>
        <v>0.53333333333333333</v>
      </c>
      <c r="Q241" s="7">
        <f>DAY(Tvente[[#This Row],[Date]])</f>
        <v>27</v>
      </c>
      <c r="R241" s="7">
        <f>MONTH(Tvente[[#This Row],[Date]])</f>
        <v>4</v>
      </c>
      <c r="S241" s="7">
        <f>YEAR(Tvente[[#This Row],[Date]])</f>
        <v>2024</v>
      </c>
      <c r="T24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41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2" spans="1:21" ht="89" customHeight="1" x14ac:dyDescent="0.35">
      <c r="A242" s="4">
        <v>241</v>
      </c>
      <c r="B242" s="5">
        <v>45410</v>
      </c>
      <c r="C242" s="4" t="s">
        <v>39</v>
      </c>
      <c r="D242" s="4" t="s">
        <v>37</v>
      </c>
      <c r="E242" s="6" t="s">
        <v>40</v>
      </c>
      <c r="F242" s="7">
        <v>6</v>
      </c>
      <c r="G242" s="7">
        <v>19500</v>
      </c>
      <c r="H242" s="7">
        <f>Tvente[[#This Row],[Quantité]]*Tvente[[#This Row],[Prix Vente]]</f>
        <v>117000</v>
      </c>
      <c r="I242" s="7" t="s">
        <v>181</v>
      </c>
      <c r="J242" s="8" t="s">
        <v>291</v>
      </c>
      <c r="K242" s="7" t="s">
        <v>112</v>
      </c>
      <c r="L242" s="7" t="s">
        <v>46</v>
      </c>
      <c r="M242" s="7">
        <v>9100</v>
      </c>
      <c r="N242" s="7">
        <f>Tvente[[#This Row],[CMUP]]*Tvente[[#This Row],[Quantité]]</f>
        <v>54600</v>
      </c>
      <c r="O242" s="7">
        <f>Tvente[[#This Row],[Chiffre d''affaire]]-Tvente[[#This Row],[Cout Achat]]</f>
        <v>62400</v>
      </c>
      <c r="P242" s="9">
        <f>Tvente[[#This Row],[Marge]]/Tvente[[#This Row],[Chiffre d''affaire]]</f>
        <v>0.53333333333333333</v>
      </c>
      <c r="Q242" s="7">
        <f>DAY(Tvente[[#This Row],[Date]])</f>
        <v>28</v>
      </c>
      <c r="R242" s="7">
        <f>MONTH(Tvente[[#This Row],[Date]])</f>
        <v>4</v>
      </c>
      <c r="S242" s="7">
        <f>YEAR(Tvente[[#This Row],[Date]])</f>
        <v>2024</v>
      </c>
      <c r="T24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4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3" spans="1:21" ht="89" customHeight="1" x14ac:dyDescent="0.35">
      <c r="A243" s="4">
        <v>242</v>
      </c>
      <c r="B243" s="5">
        <v>45411</v>
      </c>
      <c r="C243" s="4" t="s">
        <v>29</v>
      </c>
      <c r="D243" s="4" t="s">
        <v>30</v>
      </c>
      <c r="E243" s="6" t="s">
        <v>31</v>
      </c>
      <c r="F243" s="7">
        <v>1</v>
      </c>
      <c r="G243" s="7">
        <v>45000</v>
      </c>
      <c r="H243" s="7">
        <f>Tvente[[#This Row],[Quantité]]*Tvente[[#This Row],[Prix Vente]]</f>
        <v>45000</v>
      </c>
      <c r="I243" s="7" t="s">
        <v>117</v>
      </c>
      <c r="J243" s="8" t="s">
        <v>292</v>
      </c>
      <c r="K243" s="7" t="s">
        <v>86</v>
      </c>
      <c r="L243" s="7" t="s">
        <v>27</v>
      </c>
      <c r="M243" s="7">
        <v>15200</v>
      </c>
      <c r="N243" s="7">
        <f>Tvente[[#This Row],[CMUP]]*Tvente[[#This Row],[Quantité]]</f>
        <v>15200</v>
      </c>
      <c r="O243" s="7">
        <f>Tvente[[#This Row],[Chiffre d''affaire]]-Tvente[[#This Row],[Cout Achat]]</f>
        <v>29800</v>
      </c>
      <c r="P243" s="9">
        <f>Tvente[[#This Row],[Marge]]/Tvente[[#This Row],[Chiffre d''affaire]]</f>
        <v>0.66222222222222227</v>
      </c>
      <c r="Q243" s="7">
        <f>DAY(Tvente[[#This Row],[Date]])</f>
        <v>29</v>
      </c>
      <c r="R243" s="7">
        <f>MONTH(Tvente[[#This Row],[Date]])</f>
        <v>4</v>
      </c>
      <c r="S243" s="7">
        <f>YEAR(Tvente[[#This Row],[Date]])</f>
        <v>2024</v>
      </c>
      <c r="T24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4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4" spans="1:21" ht="89" customHeight="1" x14ac:dyDescent="0.35">
      <c r="A244" s="4">
        <v>243</v>
      </c>
      <c r="B244" s="5">
        <v>45412</v>
      </c>
      <c r="C244" s="4" t="s">
        <v>59</v>
      </c>
      <c r="D244" s="4" t="s">
        <v>41</v>
      </c>
      <c r="E244" s="6" t="s">
        <v>60</v>
      </c>
      <c r="F244" s="7">
        <v>9</v>
      </c>
      <c r="G244" s="7">
        <v>25000</v>
      </c>
      <c r="H244" s="7">
        <f>Tvente[[#This Row],[Quantité]]*Tvente[[#This Row],[Prix Vente]]</f>
        <v>225000</v>
      </c>
      <c r="I244" s="7" t="s">
        <v>75</v>
      </c>
      <c r="J244" s="8" t="s">
        <v>293</v>
      </c>
      <c r="K244" s="7" t="s">
        <v>26</v>
      </c>
      <c r="L244" s="7" t="s">
        <v>46</v>
      </c>
      <c r="M244" s="7">
        <v>6500</v>
      </c>
      <c r="N244" s="7">
        <f>Tvente[[#This Row],[CMUP]]*Tvente[[#This Row],[Quantité]]</f>
        <v>58500</v>
      </c>
      <c r="O244" s="7">
        <f>Tvente[[#This Row],[Chiffre d''affaire]]-Tvente[[#This Row],[Cout Achat]]</f>
        <v>166500</v>
      </c>
      <c r="P244" s="9">
        <f>Tvente[[#This Row],[Marge]]/Tvente[[#This Row],[Chiffre d''affaire]]</f>
        <v>0.74</v>
      </c>
      <c r="Q244" s="7">
        <f>DAY(Tvente[[#This Row],[Date]])</f>
        <v>30</v>
      </c>
      <c r="R244" s="7">
        <f>MONTH(Tvente[[#This Row],[Date]])</f>
        <v>4</v>
      </c>
      <c r="S244" s="7">
        <f>YEAR(Tvente[[#This Row],[Date]])</f>
        <v>2024</v>
      </c>
      <c r="T24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Avril</v>
      </c>
      <c r="U244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5" spans="1:21" ht="89" customHeight="1" x14ac:dyDescent="0.35">
      <c r="A245" s="4">
        <v>244</v>
      </c>
      <c r="B245" s="5">
        <v>45413</v>
      </c>
      <c r="C245" s="4" t="s">
        <v>29</v>
      </c>
      <c r="D245" s="4" t="s">
        <v>30</v>
      </c>
      <c r="E245" s="6" t="s">
        <v>31</v>
      </c>
      <c r="F245" s="7">
        <v>1</v>
      </c>
      <c r="G245" s="7">
        <v>45000</v>
      </c>
      <c r="H245" s="7">
        <f>Tvente[[#This Row],[Quantité]]*Tvente[[#This Row],[Prix Vente]]</f>
        <v>45000</v>
      </c>
      <c r="I245" s="7" t="s">
        <v>226</v>
      </c>
      <c r="J245" s="8" t="s">
        <v>294</v>
      </c>
      <c r="K245" s="7" t="s">
        <v>52</v>
      </c>
      <c r="L245" s="7" t="s">
        <v>27</v>
      </c>
      <c r="M245" s="7">
        <v>15200</v>
      </c>
      <c r="N245" s="7">
        <f>Tvente[[#This Row],[CMUP]]*Tvente[[#This Row],[Quantité]]</f>
        <v>15200</v>
      </c>
      <c r="O245" s="7">
        <f>Tvente[[#This Row],[Chiffre d''affaire]]-Tvente[[#This Row],[Cout Achat]]</f>
        <v>29800</v>
      </c>
      <c r="P245" s="9">
        <f>Tvente[[#This Row],[Marge]]/Tvente[[#This Row],[Chiffre d''affaire]]</f>
        <v>0.66222222222222227</v>
      </c>
      <c r="Q245" s="7">
        <f>DAY(Tvente[[#This Row],[Date]])</f>
        <v>1</v>
      </c>
      <c r="R245" s="7">
        <f>MONTH(Tvente[[#This Row],[Date]])</f>
        <v>5</v>
      </c>
      <c r="S245" s="7">
        <f>YEAR(Tvente[[#This Row],[Date]])</f>
        <v>2024</v>
      </c>
      <c r="T24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4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6" spans="1:21" ht="89" customHeight="1" x14ac:dyDescent="0.35">
      <c r="A246" s="4">
        <v>245</v>
      </c>
      <c r="B246" s="5">
        <v>45414</v>
      </c>
      <c r="C246" s="4" t="s">
        <v>39</v>
      </c>
      <c r="D246" s="4" t="s">
        <v>37</v>
      </c>
      <c r="E246" s="6" t="s">
        <v>40</v>
      </c>
      <c r="F246" s="7">
        <v>7</v>
      </c>
      <c r="G246" s="7">
        <v>19500</v>
      </c>
      <c r="H246" s="7">
        <f>Tvente[[#This Row],[Quantité]]*Tvente[[#This Row],[Prix Vente]]</f>
        <v>136500</v>
      </c>
      <c r="I246" s="7" t="s">
        <v>226</v>
      </c>
      <c r="J246" s="8" t="s">
        <v>294</v>
      </c>
      <c r="K246" s="7" t="s">
        <v>52</v>
      </c>
      <c r="L246" s="7" t="s">
        <v>27</v>
      </c>
      <c r="M246" s="7">
        <v>9100</v>
      </c>
      <c r="N246" s="7">
        <f>Tvente[[#This Row],[CMUP]]*Tvente[[#This Row],[Quantité]]</f>
        <v>63700</v>
      </c>
      <c r="O246" s="7">
        <f>Tvente[[#This Row],[Chiffre d''affaire]]-Tvente[[#This Row],[Cout Achat]]</f>
        <v>72800</v>
      </c>
      <c r="P246" s="9">
        <f>Tvente[[#This Row],[Marge]]/Tvente[[#This Row],[Chiffre d''affaire]]</f>
        <v>0.53333333333333333</v>
      </c>
      <c r="Q246" s="7">
        <f>DAY(Tvente[[#This Row],[Date]])</f>
        <v>2</v>
      </c>
      <c r="R246" s="7">
        <f>MONTH(Tvente[[#This Row],[Date]])</f>
        <v>5</v>
      </c>
      <c r="S246" s="7">
        <f>YEAR(Tvente[[#This Row],[Date]])</f>
        <v>2024</v>
      </c>
      <c r="T24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4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7" spans="1:21" ht="89" customHeight="1" x14ac:dyDescent="0.35">
      <c r="A247" s="4">
        <v>246</v>
      </c>
      <c r="B247" s="5">
        <v>45415</v>
      </c>
      <c r="C247" s="4" t="s">
        <v>21</v>
      </c>
      <c r="D247" s="4" t="s">
        <v>22</v>
      </c>
      <c r="E247" s="6" t="s">
        <v>23</v>
      </c>
      <c r="F247" s="7">
        <v>4</v>
      </c>
      <c r="G247" s="7">
        <v>22000</v>
      </c>
      <c r="H247" s="7">
        <f>Tvente[[#This Row],[Quantité]]*Tvente[[#This Row],[Prix Vente]]</f>
        <v>88000</v>
      </c>
      <c r="I247" s="7" t="s">
        <v>226</v>
      </c>
      <c r="J247" s="8" t="s">
        <v>294</v>
      </c>
      <c r="K247" s="7" t="s">
        <v>52</v>
      </c>
      <c r="L247" s="7" t="s">
        <v>27</v>
      </c>
      <c r="M247" s="7">
        <v>4893.333333333333</v>
      </c>
      <c r="N247" s="7">
        <f>Tvente[[#This Row],[CMUP]]*Tvente[[#This Row],[Quantité]]</f>
        <v>19573.333333333332</v>
      </c>
      <c r="O247" s="7">
        <f>Tvente[[#This Row],[Chiffre d''affaire]]-Tvente[[#This Row],[Cout Achat]]</f>
        <v>68426.666666666672</v>
      </c>
      <c r="P247" s="9">
        <f>Tvente[[#This Row],[Marge]]/Tvente[[#This Row],[Chiffre d''affaire]]</f>
        <v>0.77757575757575759</v>
      </c>
      <c r="Q247" s="7">
        <f>DAY(Tvente[[#This Row],[Date]])</f>
        <v>3</v>
      </c>
      <c r="R247" s="7">
        <f>MONTH(Tvente[[#This Row],[Date]])</f>
        <v>5</v>
      </c>
      <c r="S247" s="7">
        <f>YEAR(Tvente[[#This Row],[Date]])</f>
        <v>2024</v>
      </c>
      <c r="T24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47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8" spans="1:21" ht="89" customHeight="1" x14ac:dyDescent="0.35">
      <c r="A248" s="4">
        <v>247</v>
      </c>
      <c r="B248" s="5">
        <v>45416</v>
      </c>
      <c r="C248" s="4" t="s">
        <v>39</v>
      </c>
      <c r="D248" s="4" t="s">
        <v>37</v>
      </c>
      <c r="E248" s="6" t="s">
        <v>40</v>
      </c>
      <c r="F248" s="7">
        <v>9</v>
      </c>
      <c r="G248" s="7">
        <v>19500</v>
      </c>
      <c r="H248" s="7">
        <f>Tvente[[#This Row],[Quantité]]*Tvente[[#This Row],[Prix Vente]]</f>
        <v>175500</v>
      </c>
      <c r="I248" s="7" t="s">
        <v>226</v>
      </c>
      <c r="J248" s="8" t="s">
        <v>294</v>
      </c>
      <c r="K248" s="7" t="s">
        <v>52</v>
      </c>
      <c r="L248" s="7" t="s">
        <v>27</v>
      </c>
      <c r="M248" s="7">
        <v>9100</v>
      </c>
      <c r="N248" s="7">
        <f>Tvente[[#This Row],[CMUP]]*Tvente[[#This Row],[Quantité]]</f>
        <v>81900</v>
      </c>
      <c r="O248" s="7">
        <f>Tvente[[#This Row],[Chiffre d''affaire]]-Tvente[[#This Row],[Cout Achat]]</f>
        <v>93600</v>
      </c>
      <c r="P248" s="9">
        <f>Tvente[[#This Row],[Marge]]/Tvente[[#This Row],[Chiffre d''affaire]]</f>
        <v>0.53333333333333333</v>
      </c>
      <c r="Q248" s="7">
        <f>DAY(Tvente[[#This Row],[Date]])</f>
        <v>4</v>
      </c>
      <c r="R248" s="7">
        <f>MONTH(Tvente[[#This Row],[Date]])</f>
        <v>5</v>
      </c>
      <c r="S248" s="7">
        <f>YEAR(Tvente[[#This Row],[Date]])</f>
        <v>2024</v>
      </c>
      <c r="T24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48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49" spans="1:21" ht="89" customHeight="1" x14ac:dyDescent="0.35">
      <c r="A249" s="4">
        <v>248</v>
      </c>
      <c r="B249" s="5">
        <v>45417</v>
      </c>
      <c r="C249" s="4" t="s">
        <v>39</v>
      </c>
      <c r="D249" s="4" t="s">
        <v>37</v>
      </c>
      <c r="E249" s="6" t="s">
        <v>40</v>
      </c>
      <c r="F249" s="7">
        <v>1</v>
      </c>
      <c r="G249" s="7">
        <v>19500</v>
      </c>
      <c r="H249" s="7">
        <f>Tvente[[#This Row],[Quantité]]*Tvente[[#This Row],[Prix Vente]]</f>
        <v>19500</v>
      </c>
      <c r="I249" s="7" t="s">
        <v>226</v>
      </c>
      <c r="J249" s="8" t="s">
        <v>294</v>
      </c>
      <c r="K249" s="7" t="s">
        <v>52</v>
      </c>
      <c r="L249" s="7" t="s">
        <v>27</v>
      </c>
      <c r="M249" s="7">
        <v>9100</v>
      </c>
      <c r="N249" s="7">
        <f>Tvente[[#This Row],[CMUP]]*Tvente[[#This Row],[Quantité]]</f>
        <v>9100</v>
      </c>
      <c r="O249" s="7">
        <f>Tvente[[#This Row],[Chiffre d''affaire]]-Tvente[[#This Row],[Cout Achat]]</f>
        <v>10400</v>
      </c>
      <c r="P249" s="9">
        <f>Tvente[[#This Row],[Marge]]/Tvente[[#This Row],[Chiffre d''affaire]]</f>
        <v>0.53333333333333333</v>
      </c>
      <c r="Q249" s="7">
        <f>DAY(Tvente[[#This Row],[Date]])</f>
        <v>5</v>
      </c>
      <c r="R249" s="7">
        <f>MONTH(Tvente[[#This Row],[Date]])</f>
        <v>5</v>
      </c>
      <c r="S249" s="7">
        <f>YEAR(Tvente[[#This Row],[Date]])</f>
        <v>2024</v>
      </c>
      <c r="T24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4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0" spans="1:21" ht="89" customHeight="1" x14ac:dyDescent="0.35">
      <c r="A250" s="4">
        <v>249</v>
      </c>
      <c r="B250" s="5">
        <v>45418</v>
      </c>
      <c r="C250" s="4" t="s">
        <v>39</v>
      </c>
      <c r="D250" s="4" t="s">
        <v>37</v>
      </c>
      <c r="E250" s="6" t="s">
        <v>40</v>
      </c>
      <c r="F250" s="7">
        <v>4</v>
      </c>
      <c r="G250" s="7">
        <v>19500</v>
      </c>
      <c r="H250" s="7">
        <f>Tvente[[#This Row],[Quantité]]*Tvente[[#This Row],[Prix Vente]]</f>
        <v>78000</v>
      </c>
      <c r="I250" s="7" t="s">
        <v>132</v>
      </c>
      <c r="J250" s="8" t="s">
        <v>295</v>
      </c>
      <c r="K250" s="7" t="s">
        <v>112</v>
      </c>
      <c r="L250" s="7" t="s">
        <v>27</v>
      </c>
      <c r="M250" s="7">
        <v>9100</v>
      </c>
      <c r="N250" s="7">
        <f>Tvente[[#This Row],[CMUP]]*Tvente[[#This Row],[Quantité]]</f>
        <v>36400</v>
      </c>
      <c r="O250" s="7">
        <f>Tvente[[#This Row],[Chiffre d''affaire]]-Tvente[[#This Row],[Cout Achat]]</f>
        <v>41600</v>
      </c>
      <c r="P250" s="9">
        <f>Tvente[[#This Row],[Marge]]/Tvente[[#This Row],[Chiffre d''affaire]]</f>
        <v>0.53333333333333333</v>
      </c>
      <c r="Q250" s="7">
        <f>DAY(Tvente[[#This Row],[Date]])</f>
        <v>6</v>
      </c>
      <c r="R250" s="7">
        <f>MONTH(Tvente[[#This Row],[Date]])</f>
        <v>5</v>
      </c>
      <c r="S250" s="7">
        <f>YEAR(Tvente[[#This Row],[Date]])</f>
        <v>2024</v>
      </c>
      <c r="T25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1" spans="1:21" ht="89" customHeight="1" x14ac:dyDescent="0.35">
      <c r="A251" s="4">
        <v>250</v>
      </c>
      <c r="B251" s="5">
        <v>45419</v>
      </c>
      <c r="C251" s="4" t="s">
        <v>39</v>
      </c>
      <c r="D251" s="4" t="s">
        <v>37</v>
      </c>
      <c r="E251" s="6" t="s">
        <v>40</v>
      </c>
      <c r="F251" s="7">
        <v>6</v>
      </c>
      <c r="G251" s="7">
        <v>19500</v>
      </c>
      <c r="H251" s="7">
        <f>Tvente[[#This Row],[Quantité]]*Tvente[[#This Row],[Prix Vente]]</f>
        <v>117000</v>
      </c>
      <c r="I251" s="7" t="s">
        <v>296</v>
      </c>
      <c r="J251" s="8" t="s">
        <v>297</v>
      </c>
      <c r="K251" s="7" t="s">
        <v>26</v>
      </c>
      <c r="L251" s="7" t="s">
        <v>27</v>
      </c>
      <c r="M251" s="7">
        <v>9100</v>
      </c>
      <c r="N251" s="7">
        <f>Tvente[[#This Row],[CMUP]]*Tvente[[#This Row],[Quantité]]</f>
        <v>54600</v>
      </c>
      <c r="O251" s="7">
        <f>Tvente[[#This Row],[Chiffre d''affaire]]-Tvente[[#This Row],[Cout Achat]]</f>
        <v>62400</v>
      </c>
      <c r="P251" s="9">
        <f>Tvente[[#This Row],[Marge]]/Tvente[[#This Row],[Chiffre d''affaire]]</f>
        <v>0.53333333333333333</v>
      </c>
      <c r="Q251" s="7">
        <f>DAY(Tvente[[#This Row],[Date]])</f>
        <v>7</v>
      </c>
      <c r="R251" s="7">
        <f>MONTH(Tvente[[#This Row],[Date]])</f>
        <v>5</v>
      </c>
      <c r="S251" s="7">
        <f>YEAR(Tvente[[#This Row],[Date]])</f>
        <v>2024</v>
      </c>
      <c r="T25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1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2" spans="1:21" ht="89" customHeight="1" x14ac:dyDescent="0.35">
      <c r="A252" s="4">
        <v>251</v>
      </c>
      <c r="B252" s="5">
        <v>45420</v>
      </c>
      <c r="C252" s="4" t="s">
        <v>21</v>
      </c>
      <c r="D252" s="4" t="s">
        <v>22</v>
      </c>
      <c r="E252" s="6" t="s">
        <v>23</v>
      </c>
      <c r="F252" s="7">
        <v>2</v>
      </c>
      <c r="G252" s="7">
        <v>22000</v>
      </c>
      <c r="H252" s="7">
        <f>Tvente[[#This Row],[Quantité]]*Tvente[[#This Row],[Prix Vente]]</f>
        <v>44000</v>
      </c>
      <c r="I252" s="7" t="s">
        <v>50</v>
      </c>
      <c r="J252" s="8" t="s">
        <v>298</v>
      </c>
      <c r="K252" s="7" t="s">
        <v>55</v>
      </c>
      <c r="L252" s="7" t="s">
        <v>27</v>
      </c>
      <c r="M252" s="7">
        <v>4893.333333333333</v>
      </c>
      <c r="N252" s="7">
        <f>Tvente[[#This Row],[CMUP]]*Tvente[[#This Row],[Quantité]]</f>
        <v>9786.6666666666661</v>
      </c>
      <c r="O252" s="7">
        <f>Tvente[[#This Row],[Chiffre d''affaire]]-Tvente[[#This Row],[Cout Achat]]</f>
        <v>34213.333333333336</v>
      </c>
      <c r="P252" s="9">
        <f>Tvente[[#This Row],[Marge]]/Tvente[[#This Row],[Chiffre d''affaire]]</f>
        <v>0.77757575757575759</v>
      </c>
      <c r="Q252" s="7">
        <f>DAY(Tvente[[#This Row],[Date]])</f>
        <v>8</v>
      </c>
      <c r="R252" s="7">
        <f>MONTH(Tvente[[#This Row],[Date]])</f>
        <v>5</v>
      </c>
      <c r="S252" s="7">
        <f>YEAR(Tvente[[#This Row],[Date]])</f>
        <v>2024</v>
      </c>
      <c r="T25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3" spans="1:21" ht="89" customHeight="1" x14ac:dyDescent="0.35">
      <c r="A253" s="4">
        <v>252</v>
      </c>
      <c r="B253" s="5">
        <v>45421</v>
      </c>
      <c r="C253" s="4" t="s">
        <v>35</v>
      </c>
      <c r="D253" s="4" t="s">
        <v>33</v>
      </c>
      <c r="E253" s="6" t="s">
        <v>36</v>
      </c>
      <c r="F253" s="7">
        <v>8</v>
      </c>
      <c r="G253" s="7">
        <v>12000</v>
      </c>
      <c r="H253" s="7">
        <f>Tvente[[#This Row],[Quantité]]*Tvente[[#This Row],[Prix Vente]]</f>
        <v>96000</v>
      </c>
      <c r="I253" s="7" t="s">
        <v>50</v>
      </c>
      <c r="J253" s="8" t="s">
        <v>298</v>
      </c>
      <c r="K253" s="7" t="s">
        <v>55</v>
      </c>
      <c r="L253" s="7" t="s">
        <v>27</v>
      </c>
      <c r="M253" s="7">
        <v>4330</v>
      </c>
      <c r="N253" s="7">
        <f>Tvente[[#This Row],[CMUP]]*Tvente[[#This Row],[Quantité]]</f>
        <v>34640</v>
      </c>
      <c r="O253" s="7">
        <f>Tvente[[#This Row],[Chiffre d''affaire]]-Tvente[[#This Row],[Cout Achat]]</f>
        <v>61360</v>
      </c>
      <c r="P253" s="9">
        <f>Tvente[[#This Row],[Marge]]/Tvente[[#This Row],[Chiffre d''affaire]]</f>
        <v>0.63916666666666666</v>
      </c>
      <c r="Q253" s="7">
        <f>DAY(Tvente[[#This Row],[Date]])</f>
        <v>9</v>
      </c>
      <c r="R253" s="7">
        <f>MONTH(Tvente[[#This Row],[Date]])</f>
        <v>5</v>
      </c>
      <c r="S253" s="7">
        <f>YEAR(Tvente[[#This Row],[Date]])</f>
        <v>2024</v>
      </c>
      <c r="T25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4" spans="1:21" ht="89" customHeight="1" x14ac:dyDescent="0.35">
      <c r="A254" s="4">
        <v>253</v>
      </c>
      <c r="B254" s="5">
        <v>45422</v>
      </c>
      <c r="C254" s="4" t="s">
        <v>21</v>
      </c>
      <c r="D254" s="4" t="s">
        <v>22</v>
      </c>
      <c r="E254" s="6" t="s">
        <v>23</v>
      </c>
      <c r="F254" s="7">
        <v>2</v>
      </c>
      <c r="G254" s="7">
        <v>22000</v>
      </c>
      <c r="H254" s="7">
        <f>Tvente[[#This Row],[Quantité]]*Tvente[[#This Row],[Prix Vente]]</f>
        <v>44000</v>
      </c>
      <c r="I254" s="7" t="s">
        <v>50</v>
      </c>
      <c r="J254" s="8" t="s">
        <v>298</v>
      </c>
      <c r="K254" s="7" t="s">
        <v>55</v>
      </c>
      <c r="L254" s="7" t="s">
        <v>27</v>
      </c>
      <c r="M254" s="7">
        <v>4893.333333333333</v>
      </c>
      <c r="N254" s="7">
        <f>Tvente[[#This Row],[CMUP]]*Tvente[[#This Row],[Quantité]]</f>
        <v>9786.6666666666661</v>
      </c>
      <c r="O254" s="7">
        <f>Tvente[[#This Row],[Chiffre d''affaire]]-Tvente[[#This Row],[Cout Achat]]</f>
        <v>34213.333333333336</v>
      </c>
      <c r="P254" s="9">
        <f>Tvente[[#This Row],[Marge]]/Tvente[[#This Row],[Chiffre d''affaire]]</f>
        <v>0.77757575757575759</v>
      </c>
      <c r="Q254" s="7">
        <f>DAY(Tvente[[#This Row],[Date]])</f>
        <v>10</v>
      </c>
      <c r="R254" s="7">
        <f>MONTH(Tvente[[#This Row],[Date]])</f>
        <v>5</v>
      </c>
      <c r="S254" s="7">
        <f>YEAR(Tvente[[#This Row],[Date]])</f>
        <v>2024</v>
      </c>
      <c r="T25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5" spans="1:21" ht="89" customHeight="1" x14ac:dyDescent="0.35">
      <c r="A255" s="4">
        <v>254</v>
      </c>
      <c r="B255" s="5">
        <v>45423</v>
      </c>
      <c r="C255" s="4" t="s">
        <v>29</v>
      </c>
      <c r="D255" s="4" t="s">
        <v>30</v>
      </c>
      <c r="E255" s="6" t="s">
        <v>31</v>
      </c>
      <c r="F255" s="7">
        <v>1</v>
      </c>
      <c r="G255" s="7">
        <v>45000</v>
      </c>
      <c r="H255" s="7">
        <f>Tvente[[#This Row],[Quantité]]*Tvente[[#This Row],[Prix Vente]]</f>
        <v>45000</v>
      </c>
      <c r="I255" s="7" t="s">
        <v>123</v>
      </c>
      <c r="J255" s="8" t="s">
        <v>299</v>
      </c>
      <c r="K255" s="7" t="s">
        <v>49</v>
      </c>
      <c r="L255" s="7" t="s">
        <v>46</v>
      </c>
      <c r="M255" s="7">
        <v>15200</v>
      </c>
      <c r="N255" s="7">
        <f>Tvente[[#This Row],[CMUP]]*Tvente[[#This Row],[Quantité]]</f>
        <v>15200</v>
      </c>
      <c r="O255" s="7">
        <f>Tvente[[#This Row],[Chiffre d''affaire]]-Tvente[[#This Row],[Cout Achat]]</f>
        <v>29800</v>
      </c>
      <c r="P255" s="9">
        <f>Tvente[[#This Row],[Marge]]/Tvente[[#This Row],[Chiffre d''affaire]]</f>
        <v>0.66222222222222227</v>
      </c>
      <c r="Q255" s="7">
        <f>DAY(Tvente[[#This Row],[Date]])</f>
        <v>11</v>
      </c>
      <c r="R255" s="7">
        <f>MONTH(Tvente[[#This Row],[Date]])</f>
        <v>5</v>
      </c>
      <c r="S255" s="7">
        <f>YEAR(Tvente[[#This Row],[Date]])</f>
        <v>2024</v>
      </c>
      <c r="T25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6" spans="1:21" ht="89" customHeight="1" x14ac:dyDescent="0.35">
      <c r="A256" s="4">
        <v>255</v>
      </c>
      <c r="B256" s="5">
        <v>45424</v>
      </c>
      <c r="C256" s="4" t="s">
        <v>35</v>
      </c>
      <c r="D256" s="4" t="s">
        <v>33</v>
      </c>
      <c r="E256" s="6" t="s">
        <v>36</v>
      </c>
      <c r="F256" s="7">
        <v>4</v>
      </c>
      <c r="G256" s="7">
        <v>12000</v>
      </c>
      <c r="H256" s="7">
        <f>Tvente[[#This Row],[Quantité]]*Tvente[[#This Row],[Prix Vente]]</f>
        <v>48000</v>
      </c>
      <c r="I256" s="7" t="s">
        <v>115</v>
      </c>
      <c r="J256" s="8" t="s">
        <v>300</v>
      </c>
      <c r="K256" s="7" t="s">
        <v>67</v>
      </c>
      <c r="L256" s="7" t="s">
        <v>102</v>
      </c>
      <c r="M256" s="7">
        <v>4330</v>
      </c>
      <c r="N256" s="7">
        <f>Tvente[[#This Row],[CMUP]]*Tvente[[#This Row],[Quantité]]</f>
        <v>17320</v>
      </c>
      <c r="O256" s="7">
        <f>Tvente[[#This Row],[Chiffre d''affaire]]-Tvente[[#This Row],[Cout Achat]]</f>
        <v>30680</v>
      </c>
      <c r="P256" s="9">
        <f>Tvente[[#This Row],[Marge]]/Tvente[[#This Row],[Chiffre d''affaire]]</f>
        <v>0.63916666666666666</v>
      </c>
      <c r="Q256" s="7">
        <f>DAY(Tvente[[#This Row],[Date]])</f>
        <v>12</v>
      </c>
      <c r="R256" s="7">
        <f>MONTH(Tvente[[#This Row],[Date]])</f>
        <v>5</v>
      </c>
      <c r="S256" s="7">
        <f>YEAR(Tvente[[#This Row],[Date]])</f>
        <v>2024</v>
      </c>
      <c r="T25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7" spans="1:21" ht="89" customHeight="1" x14ac:dyDescent="0.35">
      <c r="A257" s="4">
        <v>256</v>
      </c>
      <c r="B257" s="5">
        <v>45425</v>
      </c>
      <c r="C257" s="4" t="s">
        <v>39</v>
      </c>
      <c r="D257" s="4" t="s">
        <v>37</v>
      </c>
      <c r="E257" s="6" t="s">
        <v>40</v>
      </c>
      <c r="F257" s="7">
        <v>4</v>
      </c>
      <c r="G257" s="7">
        <v>19500</v>
      </c>
      <c r="H257" s="7">
        <f>Tvente[[#This Row],[Quantité]]*Tvente[[#This Row],[Prix Vente]]</f>
        <v>78000</v>
      </c>
      <c r="I257" s="7" t="s">
        <v>109</v>
      </c>
      <c r="J257" s="8" t="s">
        <v>301</v>
      </c>
      <c r="K257" s="7" t="s">
        <v>67</v>
      </c>
      <c r="L257" s="7" t="s">
        <v>46</v>
      </c>
      <c r="M257" s="7">
        <v>9100</v>
      </c>
      <c r="N257" s="7">
        <f>Tvente[[#This Row],[CMUP]]*Tvente[[#This Row],[Quantité]]</f>
        <v>36400</v>
      </c>
      <c r="O257" s="7">
        <f>Tvente[[#This Row],[Chiffre d''affaire]]-Tvente[[#This Row],[Cout Achat]]</f>
        <v>41600</v>
      </c>
      <c r="P257" s="9">
        <f>Tvente[[#This Row],[Marge]]/Tvente[[#This Row],[Chiffre d''affaire]]</f>
        <v>0.53333333333333333</v>
      </c>
      <c r="Q257" s="7">
        <f>DAY(Tvente[[#This Row],[Date]])</f>
        <v>13</v>
      </c>
      <c r="R257" s="7">
        <f>MONTH(Tvente[[#This Row],[Date]])</f>
        <v>5</v>
      </c>
      <c r="S257" s="7">
        <f>YEAR(Tvente[[#This Row],[Date]])</f>
        <v>2024</v>
      </c>
      <c r="T25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8" spans="1:21" ht="89" customHeight="1" x14ac:dyDescent="0.35">
      <c r="A258" s="4">
        <v>257</v>
      </c>
      <c r="B258" s="5">
        <v>45426</v>
      </c>
      <c r="C258" s="4" t="s">
        <v>59</v>
      </c>
      <c r="D258" s="4" t="s">
        <v>41</v>
      </c>
      <c r="E258" s="6" t="s">
        <v>60</v>
      </c>
      <c r="F258" s="7">
        <v>6</v>
      </c>
      <c r="G258" s="7">
        <v>25000</v>
      </c>
      <c r="H258" s="7">
        <f>Tvente[[#This Row],[Quantité]]*Tvente[[#This Row],[Prix Vente]]</f>
        <v>150000</v>
      </c>
      <c r="I258" s="7" t="s">
        <v>177</v>
      </c>
      <c r="J258" s="8" t="s">
        <v>302</v>
      </c>
      <c r="K258" s="7" t="s">
        <v>74</v>
      </c>
      <c r="L258" s="7" t="s">
        <v>46</v>
      </c>
      <c r="M258" s="7">
        <v>6500</v>
      </c>
      <c r="N258" s="7">
        <f>Tvente[[#This Row],[CMUP]]*Tvente[[#This Row],[Quantité]]</f>
        <v>39000</v>
      </c>
      <c r="O258" s="7">
        <f>Tvente[[#This Row],[Chiffre d''affaire]]-Tvente[[#This Row],[Cout Achat]]</f>
        <v>111000</v>
      </c>
      <c r="P258" s="9">
        <f>Tvente[[#This Row],[Marge]]/Tvente[[#This Row],[Chiffre d''affaire]]</f>
        <v>0.74</v>
      </c>
      <c r="Q258" s="7">
        <f>DAY(Tvente[[#This Row],[Date]])</f>
        <v>14</v>
      </c>
      <c r="R258" s="7">
        <f>MONTH(Tvente[[#This Row],[Date]])</f>
        <v>5</v>
      </c>
      <c r="S258" s="7">
        <f>YEAR(Tvente[[#This Row],[Date]])</f>
        <v>2024</v>
      </c>
      <c r="T25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8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59" spans="1:21" ht="89" customHeight="1" x14ac:dyDescent="0.35">
      <c r="A259" s="4">
        <v>258</v>
      </c>
      <c r="B259" s="5">
        <v>45427</v>
      </c>
      <c r="C259" s="4" t="s">
        <v>39</v>
      </c>
      <c r="D259" s="4" t="s">
        <v>37</v>
      </c>
      <c r="E259" s="6" t="s">
        <v>40</v>
      </c>
      <c r="F259" s="7">
        <v>9</v>
      </c>
      <c r="G259" s="7">
        <v>19500</v>
      </c>
      <c r="H259" s="7">
        <f>Tvente[[#This Row],[Quantité]]*Tvente[[#This Row],[Prix Vente]]</f>
        <v>175500</v>
      </c>
      <c r="I259" s="7" t="s">
        <v>171</v>
      </c>
      <c r="J259" s="8" t="s">
        <v>303</v>
      </c>
      <c r="K259" s="7" t="s">
        <v>58</v>
      </c>
      <c r="L259" s="7" t="s">
        <v>27</v>
      </c>
      <c r="M259" s="7">
        <v>9100</v>
      </c>
      <c r="N259" s="7">
        <f>Tvente[[#This Row],[CMUP]]*Tvente[[#This Row],[Quantité]]</f>
        <v>81900</v>
      </c>
      <c r="O259" s="7">
        <f>Tvente[[#This Row],[Chiffre d''affaire]]-Tvente[[#This Row],[Cout Achat]]</f>
        <v>93600</v>
      </c>
      <c r="P259" s="9">
        <f>Tvente[[#This Row],[Marge]]/Tvente[[#This Row],[Chiffre d''affaire]]</f>
        <v>0.53333333333333333</v>
      </c>
      <c r="Q259" s="7">
        <f>DAY(Tvente[[#This Row],[Date]])</f>
        <v>15</v>
      </c>
      <c r="R259" s="7">
        <f>MONTH(Tvente[[#This Row],[Date]])</f>
        <v>5</v>
      </c>
      <c r="S259" s="7">
        <f>YEAR(Tvente[[#This Row],[Date]])</f>
        <v>2024</v>
      </c>
      <c r="T25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5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0" spans="1:21" ht="89" customHeight="1" x14ac:dyDescent="0.35">
      <c r="A260" s="4">
        <v>259</v>
      </c>
      <c r="B260" s="5">
        <v>45428</v>
      </c>
      <c r="C260" s="4" t="s">
        <v>59</v>
      </c>
      <c r="D260" s="4" t="s">
        <v>41</v>
      </c>
      <c r="E260" s="6" t="s">
        <v>60</v>
      </c>
      <c r="F260" s="7">
        <v>5</v>
      </c>
      <c r="G260" s="7">
        <v>25000</v>
      </c>
      <c r="H260" s="7">
        <f>Tvente[[#This Row],[Quantité]]*Tvente[[#This Row],[Prix Vente]]</f>
        <v>125000</v>
      </c>
      <c r="I260" s="7" t="s">
        <v>304</v>
      </c>
      <c r="J260" s="8" t="s">
        <v>305</v>
      </c>
      <c r="K260" s="7" t="s">
        <v>67</v>
      </c>
      <c r="L260" s="7" t="s">
        <v>46</v>
      </c>
      <c r="M260" s="7">
        <v>6500</v>
      </c>
      <c r="N260" s="7">
        <f>Tvente[[#This Row],[CMUP]]*Tvente[[#This Row],[Quantité]]</f>
        <v>32500</v>
      </c>
      <c r="O260" s="7">
        <f>Tvente[[#This Row],[Chiffre d''affaire]]-Tvente[[#This Row],[Cout Achat]]</f>
        <v>92500</v>
      </c>
      <c r="P260" s="9">
        <f>Tvente[[#This Row],[Marge]]/Tvente[[#This Row],[Chiffre d''affaire]]</f>
        <v>0.74</v>
      </c>
      <c r="Q260" s="7">
        <f>DAY(Tvente[[#This Row],[Date]])</f>
        <v>16</v>
      </c>
      <c r="R260" s="7">
        <f>MONTH(Tvente[[#This Row],[Date]])</f>
        <v>5</v>
      </c>
      <c r="S260" s="7">
        <f>YEAR(Tvente[[#This Row],[Date]])</f>
        <v>2024</v>
      </c>
      <c r="T26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0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1" spans="1:21" ht="89" customHeight="1" x14ac:dyDescent="0.35">
      <c r="A261" s="4">
        <v>260</v>
      </c>
      <c r="B261" s="5">
        <v>45429</v>
      </c>
      <c r="C261" s="4" t="s">
        <v>29</v>
      </c>
      <c r="D261" s="4" t="s">
        <v>30</v>
      </c>
      <c r="E261" s="6" t="s">
        <v>31</v>
      </c>
      <c r="F261" s="7">
        <v>1</v>
      </c>
      <c r="G261" s="7">
        <v>45000</v>
      </c>
      <c r="H261" s="7">
        <f>Tvente[[#This Row],[Quantité]]*Tvente[[#This Row],[Prix Vente]]</f>
        <v>45000</v>
      </c>
      <c r="I261" s="7" t="s">
        <v>304</v>
      </c>
      <c r="J261" s="8" t="s">
        <v>305</v>
      </c>
      <c r="K261" s="7" t="s">
        <v>67</v>
      </c>
      <c r="L261" s="7" t="s">
        <v>46</v>
      </c>
      <c r="M261" s="7">
        <v>15200</v>
      </c>
      <c r="N261" s="7">
        <f>Tvente[[#This Row],[CMUP]]*Tvente[[#This Row],[Quantité]]</f>
        <v>15200</v>
      </c>
      <c r="O261" s="7">
        <f>Tvente[[#This Row],[Chiffre d''affaire]]-Tvente[[#This Row],[Cout Achat]]</f>
        <v>29800</v>
      </c>
      <c r="P261" s="9">
        <f>Tvente[[#This Row],[Marge]]/Tvente[[#This Row],[Chiffre d''affaire]]</f>
        <v>0.66222222222222227</v>
      </c>
      <c r="Q261" s="7">
        <f>DAY(Tvente[[#This Row],[Date]])</f>
        <v>17</v>
      </c>
      <c r="R261" s="7">
        <f>MONTH(Tvente[[#This Row],[Date]])</f>
        <v>5</v>
      </c>
      <c r="S261" s="7">
        <f>YEAR(Tvente[[#This Row],[Date]])</f>
        <v>2024</v>
      </c>
      <c r="T26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2" spans="1:21" ht="89" customHeight="1" x14ac:dyDescent="0.35">
      <c r="A262" s="4">
        <v>261</v>
      </c>
      <c r="B262" s="5">
        <v>45430</v>
      </c>
      <c r="C262" s="4" t="s">
        <v>21</v>
      </c>
      <c r="D262" s="4" t="s">
        <v>22</v>
      </c>
      <c r="E262" s="6" t="s">
        <v>23</v>
      </c>
      <c r="F262" s="7">
        <v>10</v>
      </c>
      <c r="G262" s="7">
        <v>22000</v>
      </c>
      <c r="H262" s="7">
        <f>Tvente[[#This Row],[Quantité]]*Tvente[[#This Row],[Prix Vente]]</f>
        <v>220000</v>
      </c>
      <c r="I262" s="7" t="s">
        <v>304</v>
      </c>
      <c r="J262" s="8" t="s">
        <v>305</v>
      </c>
      <c r="K262" s="7" t="s">
        <v>67</v>
      </c>
      <c r="L262" s="7" t="s">
        <v>46</v>
      </c>
      <c r="M262" s="7">
        <v>4893.333333333333</v>
      </c>
      <c r="N262" s="7">
        <f>Tvente[[#This Row],[CMUP]]*Tvente[[#This Row],[Quantité]]</f>
        <v>48933.333333333328</v>
      </c>
      <c r="O262" s="7">
        <f>Tvente[[#This Row],[Chiffre d''affaire]]-Tvente[[#This Row],[Cout Achat]]</f>
        <v>171066.66666666669</v>
      </c>
      <c r="P262" s="9">
        <f>Tvente[[#This Row],[Marge]]/Tvente[[#This Row],[Chiffre d''affaire]]</f>
        <v>0.7775757575757577</v>
      </c>
      <c r="Q262" s="7">
        <f>DAY(Tvente[[#This Row],[Date]])</f>
        <v>18</v>
      </c>
      <c r="R262" s="7">
        <f>MONTH(Tvente[[#This Row],[Date]])</f>
        <v>5</v>
      </c>
      <c r="S262" s="7">
        <f>YEAR(Tvente[[#This Row],[Date]])</f>
        <v>2024</v>
      </c>
      <c r="T26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3" spans="1:21" ht="89" customHeight="1" x14ac:dyDescent="0.35">
      <c r="A263" s="4">
        <v>262</v>
      </c>
      <c r="B263" s="5">
        <v>45431</v>
      </c>
      <c r="C263" s="4" t="s">
        <v>29</v>
      </c>
      <c r="D263" s="4" t="s">
        <v>30</v>
      </c>
      <c r="E263" s="6" t="s">
        <v>31</v>
      </c>
      <c r="F263" s="7">
        <v>1</v>
      </c>
      <c r="G263" s="7">
        <v>45000</v>
      </c>
      <c r="H263" s="7">
        <f>Tvente[[#This Row],[Quantité]]*Tvente[[#This Row],[Prix Vente]]</f>
        <v>45000</v>
      </c>
      <c r="I263" s="7" t="s">
        <v>276</v>
      </c>
      <c r="J263" s="8" t="s">
        <v>306</v>
      </c>
      <c r="K263" s="7" t="s">
        <v>58</v>
      </c>
      <c r="L263" s="7" t="s">
        <v>46</v>
      </c>
      <c r="M263" s="7">
        <v>15200</v>
      </c>
      <c r="N263" s="7">
        <f>Tvente[[#This Row],[CMUP]]*Tvente[[#This Row],[Quantité]]</f>
        <v>15200</v>
      </c>
      <c r="O263" s="7">
        <f>Tvente[[#This Row],[Chiffre d''affaire]]-Tvente[[#This Row],[Cout Achat]]</f>
        <v>29800</v>
      </c>
      <c r="P263" s="9">
        <f>Tvente[[#This Row],[Marge]]/Tvente[[#This Row],[Chiffre d''affaire]]</f>
        <v>0.66222222222222227</v>
      </c>
      <c r="Q263" s="7">
        <f>DAY(Tvente[[#This Row],[Date]])</f>
        <v>19</v>
      </c>
      <c r="R263" s="7">
        <f>MONTH(Tvente[[#This Row],[Date]])</f>
        <v>5</v>
      </c>
      <c r="S263" s="7">
        <f>YEAR(Tvente[[#This Row],[Date]])</f>
        <v>2024</v>
      </c>
      <c r="T26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4" spans="1:21" ht="89" customHeight="1" x14ac:dyDescent="0.35">
      <c r="A264" s="4">
        <v>263</v>
      </c>
      <c r="B264" s="5">
        <v>45432</v>
      </c>
      <c r="C264" s="4" t="s">
        <v>29</v>
      </c>
      <c r="D264" s="4" t="s">
        <v>30</v>
      </c>
      <c r="E264" s="6" t="s">
        <v>31</v>
      </c>
      <c r="F264" s="7">
        <v>1</v>
      </c>
      <c r="G264" s="7">
        <v>45000</v>
      </c>
      <c r="H264" s="7">
        <f>Tvente[[#This Row],[Quantité]]*Tvente[[#This Row],[Prix Vente]]</f>
        <v>45000</v>
      </c>
      <c r="I264" s="7" t="s">
        <v>171</v>
      </c>
      <c r="J264" s="8" t="s">
        <v>307</v>
      </c>
      <c r="K264" s="7" t="s">
        <v>67</v>
      </c>
      <c r="L264" s="7" t="s">
        <v>27</v>
      </c>
      <c r="M264" s="7">
        <v>15200</v>
      </c>
      <c r="N264" s="7">
        <f>Tvente[[#This Row],[CMUP]]*Tvente[[#This Row],[Quantité]]</f>
        <v>15200</v>
      </c>
      <c r="O264" s="7">
        <f>Tvente[[#This Row],[Chiffre d''affaire]]-Tvente[[#This Row],[Cout Achat]]</f>
        <v>29800</v>
      </c>
      <c r="P264" s="9">
        <f>Tvente[[#This Row],[Marge]]/Tvente[[#This Row],[Chiffre d''affaire]]</f>
        <v>0.66222222222222227</v>
      </c>
      <c r="Q264" s="7">
        <f>DAY(Tvente[[#This Row],[Date]])</f>
        <v>20</v>
      </c>
      <c r="R264" s="7">
        <f>MONTH(Tvente[[#This Row],[Date]])</f>
        <v>5</v>
      </c>
      <c r="S264" s="7">
        <f>YEAR(Tvente[[#This Row],[Date]])</f>
        <v>2024</v>
      </c>
      <c r="T26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5" spans="1:21" ht="89" customHeight="1" x14ac:dyDescent="0.35">
      <c r="A265" s="4">
        <v>264</v>
      </c>
      <c r="B265" s="5">
        <v>45433</v>
      </c>
      <c r="C265" s="4" t="s">
        <v>59</v>
      </c>
      <c r="D265" s="4" t="s">
        <v>41</v>
      </c>
      <c r="E265" s="6" t="s">
        <v>60</v>
      </c>
      <c r="F265" s="7">
        <v>1</v>
      </c>
      <c r="G265" s="7">
        <v>25000</v>
      </c>
      <c r="H265" s="7">
        <f>Tvente[[#This Row],[Quantité]]*Tvente[[#This Row],[Prix Vente]]</f>
        <v>25000</v>
      </c>
      <c r="I265" s="7" t="s">
        <v>308</v>
      </c>
      <c r="J265" s="8" t="s">
        <v>309</v>
      </c>
      <c r="K265" s="7" t="s">
        <v>45</v>
      </c>
      <c r="L265" s="7" t="s">
        <v>27</v>
      </c>
      <c r="M265" s="7">
        <v>6500</v>
      </c>
      <c r="N265" s="7">
        <f>Tvente[[#This Row],[CMUP]]*Tvente[[#This Row],[Quantité]]</f>
        <v>6500</v>
      </c>
      <c r="O265" s="7">
        <f>Tvente[[#This Row],[Chiffre d''affaire]]-Tvente[[#This Row],[Cout Achat]]</f>
        <v>18500</v>
      </c>
      <c r="P265" s="9">
        <f>Tvente[[#This Row],[Marge]]/Tvente[[#This Row],[Chiffre d''affaire]]</f>
        <v>0.74</v>
      </c>
      <c r="Q265" s="7">
        <f>DAY(Tvente[[#This Row],[Date]])</f>
        <v>21</v>
      </c>
      <c r="R265" s="7">
        <f>MONTH(Tvente[[#This Row],[Date]])</f>
        <v>5</v>
      </c>
      <c r="S265" s="7">
        <f>YEAR(Tvente[[#This Row],[Date]])</f>
        <v>2024</v>
      </c>
      <c r="T26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6" spans="1:21" ht="89" customHeight="1" x14ac:dyDescent="0.35">
      <c r="A266" s="4">
        <v>265</v>
      </c>
      <c r="B266" s="5">
        <v>45434</v>
      </c>
      <c r="C266" s="4" t="s">
        <v>21</v>
      </c>
      <c r="D266" s="4" t="s">
        <v>22</v>
      </c>
      <c r="E266" s="6" t="s">
        <v>23</v>
      </c>
      <c r="F266" s="7">
        <v>5</v>
      </c>
      <c r="G266" s="7">
        <v>22000</v>
      </c>
      <c r="H266" s="7">
        <f>Tvente[[#This Row],[Quantité]]*Tvente[[#This Row],[Prix Vente]]</f>
        <v>110000</v>
      </c>
      <c r="I266" s="7" t="s">
        <v>308</v>
      </c>
      <c r="J266" s="8" t="s">
        <v>309</v>
      </c>
      <c r="K266" s="7" t="s">
        <v>45</v>
      </c>
      <c r="L266" s="7" t="s">
        <v>27</v>
      </c>
      <c r="M266" s="7">
        <v>4893.333333333333</v>
      </c>
      <c r="N266" s="7">
        <f>Tvente[[#This Row],[CMUP]]*Tvente[[#This Row],[Quantité]]</f>
        <v>24466.666666666664</v>
      </c>
      <c r="O266" s="7">
        <f>Tvente[[#This Row],[Chiffre d''affaire]]-Tvente[[#This Row],[Cout Achat]]</f>
        <v>85533.333333333343</v>
      </c>
      <c r="P266" s="9">
        <f>Tvente[[#This Row],[Marge]]/Tvente[[#This Row],[Chiffre d''affaire]]</f>
        <v>0.7775757575757577</v>
      </c>
      <c r="Q266" s="7">
        <f>DAY(Tvente[[#This Row],[Date]])</f>
        <v>22</v>
      </c>
      <c r="R266" s="7">
        <f>MONTH(Tvente[[#This Row],[Date]])</f>
        <v>5</v>
      </c>
      <c r="S266" s="7">
        <f>YEAR(Tvente[[#This Row],[Date]])</f>
        <v>2024</v>
      </c>
      <c r="T26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7" spans="1:21" ht="89" customHeight="1" x14ac:dyDescent="0.35">
      <c r="A267" s="4">
        <v>266</v>
      </c>
      <c r="B267" s="5">
        <v>45435</v>
      </c>
      <c r="C267" s="4" t="s">
        <v>35</v>
      </c>
      <c r="D267" s="4" t="s">
        <v>33</v>
      </c>
      <c r="E267" s="6" t="s">
        <v>36</v>
      </c>
      <c r="F267" s="7">
        <v>8</v>
      </c>
      <c r="G267" s="7">
        <v>12000</v>
      </c>
      <c r="H267" s="7">
        <f>Tvente[[#This Row],[Quantité]]*Tvente[[#This Row],[Prix Vente]]</f>
        <v>96000</v>
      </c>
      <c r="I267" s="7" t="s">
        <v>308</v>
      </c>
      <c r="J267" s="8" t="s">
        <v>309</v>
      </c>
      <c r="K267" s="7" t="s">
        <v>45</v>
      </c>
      <c r="L267" s="7" t="s">
        <v>27</v>
      </c>
      <c r="M267" s="7">
        <v>4330</v>
      </c>
      <c r="N267" s="7">
        <f>Tvente[[#This Row],[CMUP]]*Tvente[[#This Row],[Quantité]]</f>
        <v>34640</v>
      </c>
      <c r="O267" s="7">
        <f>Tvente[[#This Row],[Chiffre d''affaire]]-Tvente[[#This Row],[Cout Achat]]</f>
        <v>61360</v>
      </c>
      <c r="P267" s="9">
        <f>Tvente[[#This Row],[Marge]]/Tvente[[#This Row],[Chiffre d''affaire]]</f>
        <v>0.63916666666666666</v>
      </c>
      <c r="Q267" s="7">
        <f>DAY(Tvente[[#This Row],[Date]])</f>
        <v>23</v>
      </c>
      <c r="R267" s="7">
        <f>MONTH(Tvente[[#This Row],[Date]])</f>
        <v>5</v>
      </c>
      <c r="S267" s="7">
        <f>YEAR(Tvente[[#This Row],[Date]])</f>
        <v>2024</v>
      </c>
      <c r="T26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8" spans="1:21" ht="89" customHeight="1" x14ac:dyDescent="0.35">
      <c r="A268" s="4">
        <v>267</v>
      </c>
      <c r="B268" s="5">
        <v>45436</v>
      </c>
      <c r="C268" s="4" t="s">
        <v>35</v>
      </c>
      <c r="D268" s="4" t="s">
        <v>33</v>
      </c>
      <c r="E268" s="6" t="s">
        <v>36</v>
      </c>
      <c r="F268" s="7">
        <v>10</v>
      </c>
      <c r="G268" s="7">
        <v>12000</v>
      </c>
      <c r="H268" s="7">
        <f>Tvente[[#This Row],[Quantité]]*Tvente[[#This Row],[Prix Vente]]</f>
        <v>120000</v>
      </c>
      <c r="I268" s="7" t="s">
        <v>195</v>
      </c>
      <c r="J268" s="8" t="s">
        <v>310</v>
      </c>
      <c r="K268" s="7" t="s">
        <v>55</v>
      </c>
      <c r="L268" s="7" t="s">
        <v>46</v>
      </c>
      <c r="M268" s="7">
        <v>4330</v>
      </c>
      <c r="N268" s="7">
        <f>Tvente[[#This Row],[CMUP]]*Tvente[[#This Row],[Quantité]]</f>
        <v>43300</v>
      </c>
      <c r="O268" s="7">
        <f>Tvente[[#This Row],[Chiffre d''affaire]]-Tvente[[#This Row],[Cout Achat]]</f>
        <v>76700</v>
      </c>
      <c r="P268" s="9">
        <f>Tvente[[#This Row],[Marge]]/Tvente[[#This Row],[Chiffre d''affaire]]</f>
        <v>0.63916666666666666</v>
      </c>
      <c r="Q268" s="7">
        <f>DAY(Tvente[[#This Row],[Date]])</f>
        <v>24</v>
      </c>
      <c r="R268" s="7">
        <f>MONTH(Tvente[[#This Row],[Date]])</f>
        <v>5</v>
      </c>
      <c r="S268" s="7">
        <f>YEAR(Tvente[[#This Row],[Date]])</f>
        <v>2024</v>
      </c>
      <c r="T26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69" spans="1:21" ht="89" customHeight="1" x14ac:dyDescent="0.35">
      <c r="A269" s="4">
        <v>268</v>
      </c>
      <c r="B269" s="5">
        <v>45437</v>
      </c>
      <c r="C269" s="4" t="s">
        <v>59</v>
      </c>
      <c r="D269" s="4" t="s">
        <v>41</v>
      </c>
      <c r="E269" s="6" t="s">
        <v>60</v>
      </c>
      <c r="F269" s="7">
        <v>9</v>
      </c>
      <c r="G269" s="7">
        <v>25000</v>
      </c>
      <c r="H269" s="7">
        <f>Tvente[[#This Row],[Quantité]]*Tvente[[#This Row],[Prix Vente]]</f>
        <v>225000</v>
      </c>
      <c r="I269" s="7" t="s">
        <v>311</v>
      </c>
      <c r="J269" s="8" t="s">
        <v>312</v>
      </c>
      <c r="K269" s="7" t="s">
        <v>45</v>
      </c>
      <c r="L269" s="7" t="s">
        <v>46</v>
      </c>
      <c r="M269" s="7">
        <v>6500</v>
      </c>
      <c r="N269" s="7">
        <f>Tvente[[#This Row],[CMUP]]*Tvente[[#This Row],[Quantité]]</f>
        <v>58500</v>
      </c>
      <c r="O269" s="7">
        <f>Tvente[[#This Row],[Chiffre d''affaire]]-Tvente[[#This Row],[Cout Achat]]</f>
        <v>166500</v>
      </c>
      <c r="P269" s="9">
        <f>Tvente[[#This Row],[Marge]]/Tvente[[#This Row],[Chiffre d''affaire]]</f>
        <v>0.74</v>
      </c>
      <c r="Q269" s="7">
        <f>DAY(Tvente[[#This Row],[Date]])</f>
        <v>25</v>
      </c>
      <c r="R269" s="7">
        <f>MONTH(Tvente[[#This Row],[Date]])</f>
        <v>5</v>
      </c>
      <c r="S269" s="7">
        <f>YEAR(Tvente[[#This Row],[Date]])</f>
        <v>2024</v>
      </c>
      <c r="T26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6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0" spans="1:21" ht="89" customHeight="1" x14ac:dyDescent="0.35">
      <c r="A270" s="4">
        <v>269</v>
      </c>
      <c r="B270" s="5">
        <v>45438</v>
      </c>
      <c r="C270" s="4" t="s">
        <v>39</v>
      </c>
      <c r="D270" s="4" t="s">
        <v>37</v>
      </c>
      <c r="E270" s="6" t="s">
        <v>40</v>
      </c>
      <c r="F270" s="7">
        <v>2</v>
      </c>
      <c r="G270" s="7">
        <v>19500</v>
      </c>
      <c r="H270" s="7">
        <f>Tvente[[#This Row],[Quantité]]*Tvente[[#This Row],[Prix Vente]]</f>
        <v>39000</v>
      </c>
      <c r="I270" s="7" t="s">
        <v>232</v>
      </c>
      <c r="J270" s="8" t="s">
        <v>313</v>
      </c>
      <c r="K270" s="7" t="s">
        <v>112</v>
      </c>
      <c r="L270" s="7" t="s">
        <v>46</v>
      </c>
      <c r="M270" s="7">
        <v>9100</v>
      </c>
      <c r="N270" s="7">
        <f>Tvente[[#This Row],[CMUP]]*Tvente[[#This Row],[Quantité]]</f>
        <v>18200</v>
      </c>
      <c r="O270" s="7">
        <f>Tvente[[#This Row],[Chiffre d''affaire]]-Tvente[[#This Row],[Cout Achat]]</f>
        <v>20800</v>
      </c>
      <c r="P270" s="9">
        <f>Tvente[[#This Row],[Marge]]/Tvente[[#This Row],[Chiffre d''affaire]]</f>
        <v>0.53333333333333333</v>
      </c>
      <c r="Q270" s="7">
        <f>DAY(Tvente[[#This Row],[Date]])</f>
        <v>26</v>
      </c>
      <c r="R270" s="7">
        <f>MONTH(Tvente[[#This Row],[Date]])</f>
        <v>5</v>
      </c>
      <c r="S270" s="7">
        <f>YEAR(Tvente[[#This Row],[Date]])</f>
        <v>2024</v>
      </c>
      <c r="T27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7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1" spans="1:21" ht="89" customHeight="1" x14ac:dyDescent="0.35">
      <c r="A271" s="4">
        <v>270</v>
      </c>
      <c r="B271" s="5">
        <v>45439</v>
      </c>
      <c r="C271" s="4" t="s">
        <v>39</v>
      </c>
      <c r="D271" s="4" t="s">
        <v>37</v>
      </c>
      <c r="E271" s="6" t="s">
        <v>40</v>
      </c>
      <c r="F271" s="7">
        <v>10</v>
      </c>
      <c r="G271" s="7">
        <v>19500</v>
      </c>
      <c r="H271" s="7">
        <f>Tvente[[#This Row],[Quantité]]*Tvente[[#This Row],[Prix Vente]]</f>
        <v>195000</v>
      </c>
      <c r="I271" s="7" t="s">
        <v>223</v>
      </c>
      <c r="J271" s="8" t="s">
        <v>314</v>
      </c>
      <c r="K271" s="7" t="s">
        <v>55</v>
      </c>
      <c r="L271" s="7" t="s">
        <v>46</v>
      </c>
      <c r="M271" s="7">
        <v>9100</v>
      </c>
      <c r="N271" s="7">
        <f>Tvente[[#This Row],[CMUP]]*Tvente[[#This Row],[Quantité]]</f>
        <v>91000</v>
      </c>
      <c r="O271" s="7">
        <f>Tvente[[#This Row],[Chiffre d''affaire]]-Tvente[[#This Row],[Cout Achat]]</f>
        <v>104000</v>
      </c>
      <c r="P271" s="9">
        <f>Tvente[[#This Row],[Marge]]/Tvente[[#This Row],[Chiffre d''affaire]]</f>
        <v>0.53333333333333333</v>
      </c>
      <c r="Q271" s="7">
        <f>DAY(Tvente[[#This Row],[Date]])</f>
        <v>27</v>
      </c>
      <c r="R271" s="7">
        <f>MONTH(Tvente[[#This Row],[Date]])</f>
        <v>5</v>
      </c>
      <c r="S271" s="7">
        <f>YEAR(Tvente[[#This Row],[Date]])</f>
        <v>2024</v>
      </c>
      <c r="T27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71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2" spans="1:21" ht="89" customHeight="1" x14ac:dyDescent="0.35">
      <c r="A272" s="4">
        <v>271</v>
      </c>
      <c r="B272" s="5">
        <v>45440</v>
      </c>
      <c r="C272" s="4" t="s">
        <v>29</v>
      </c>
      <c r="D272" s="4" t="s">
        <v>30</v>
      </c>
      <c r="E272" s="6" t="s">
        <v>31</v>
      </c>
      <c r="F272" s="7">
        <v>1</v>
      </c>
      <c r="G272" s="7">
        <v>45000</v>
      </c>
      <c r="H272" s="7">
        <f>Tvente[[#This Row],[Quantité]]*Tvente[[#This Row],[Prix Vente]]</f>
        <v>45000</v>
      </c>
      <c r="I272" s="7" t="s">
        <v>107</v>
      </c>
      <c r="J272" s="8" t="s">
        <v>315</v>
      </c>
      <c r="K272" s="7" t="s">
        <v>26</v>
      </c>
      <c r="L272" s="7" t="s">
        <v>27</v>
      </c>
      <c r="M272" s="7">
        <v>15200</v>
      </c>
      <c r="N272" s="7">
        <f>Tvente[[#This Row],[CMUP]]*Tvente[[#This Row],[Quantité]]</f>
        <v>15200</v>
      </c>
      <c r="O272" s="7">
        <f>Tvente[[#This Row],[Chiffre d''affaire]]-Tvente[[#This Row],[Cout Achat]]</f>
        <v>29800</v>
      </c>
      <c r="P272" s="9">
        <f>Tvente[[#This Row],[Marge]]/Tvente[[#This Row],[Chiffre d''affaire]]</f>
        <v>0.66222222222222227</v>
      </c>
      <c r="Q272" s="7">
        <f>DAY(Tvente[[#This Row],[Date]])</f>
        <v>28</v>
      </c>
      <c r="R272" s="7">
        <f>MONTH(Tvente[[#This Row],[Date]])</f>
        <v>5</v>
      </c>
      <c r="S272" s="7">
        <f>YEAR(Tvente[[#This Row],[Date]])</f>
        <v>2024</v>
      </c>
      <c r="T27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7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3" spans="1:21" ht="89" customHeight="1" x14ac:dyDescent="0.35">
      <c r="A273" s="4">
        <v>272</v>
      </c>
      <c r="B273" s="5">
        <v>45441</v>
      </c>
      <c r="C273" s="4" t="s">
        <v>21</v>
      </c>
      <c r="D273" s="4" t="s">
        <v>22</v>
      </c>
      <c r="E273" s="6" t="s">
        <v>23</v>
      </c>
      <c r="F273" s="7">
        <v>8</v>
      </c>
      <c r="G273" s="7">
        <v>22000</v>
      </c>
      <c r="H273" s="7">
        <f>Tvente[[#This Row],[Quantité]]*Tvente[[#This Row],[Prix Vente]]</f>
        <v>176000</v>
      </c>
      <c r="I273" s="7" t="s">
        <v>107</v>
      </c>
      <c r="J273" s="8" t="s">
        <v>315</v>
      </c>
      <c r="K273" s="7" t="s">
        <v>26</v>
      </c>
      <c r="L273" s="7" t="s">
        <v>27</v>
      </c>
      <c r="M273" s="7">
        <v>4893.333333333333</v>
      </c>
      <c r="N273" s="7">
        <f>Tvente[[#This Row],[CMUP]]*Tvente[[#This Row],[Quantité]]</f>
        <v>39146.666666666664</v>
      </c>
      <c r="O273" s="7">
        <f>Tvente[[#This Row],[Chiffre d''affaire]]-Tvente[[#This Row],[Cout Achat]]</f>
        <v>136853.33333333334</v>
      </c>
      <c r="P273" s="9">
        <f>Tvente[[#This Row],[Marge]]/Tvente[[#This Row],[Chiffre d''affaire]]</f>
        <v>0.77757575757575759</v>
      </c>
      <c r="Q273" s="7">
        <f>DAY(Tvente[[#This Row],[Date]])</f>
        <v>29</v>
      </c>
      <c r="R273" s="7">
        <f>MONTH(Tvente[[#This Row],[Date]])</f>
        <v>5</v>
      </c>
      <c r="S273" s="7">
        <f>YEAR(Tvente[[#This Row],[Date]])</f>
        <v>2024</v>
      </c>
      <c r="T27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73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4" spans="1:21" ht="89" customHeight="1" x14ac:dyDescent="0.35">
      <c r="A274" s="4">
        <v>273</v>
      </c>
      <c r="B274" s="5">
        <v>45442</v>
      </c>
      <c r="C274" s="4" t="s">
        <v>59</v>
      </c>
      <c r="D274" s="4" t="s">
        <v>41</v>
      </c>
      <c r="E274" s="6" t="s">
        <v>60</v>
      </c>
      <c r="F274" s="7">
        <v>8</v>
      </c>
      <c r="G274" s="7">
        <v>25000</v>
      </c>
      <c r="H274" s="7">
        <f>Tvente[[#This Row],[Quantité]]*Tvente[[#This Row],[Prix Vente]]</f>
        <v>200000</v>
      </c>
      <c r="I274" s="7" t="s">
        <v>177</v>
      </c>
      <c r="J274" s="8" t="s">
        <v>316</v>
      </c>
      <c r="K274" s="7" t="s">
        <v>86</v>
      </c>
      <c r="L274" s="7" t="s">
        <v>46</v>
      </c>
      <c r="M274" s="7">
        <v>6500</v>
      </c>
      <c r="N274" s="7">
        <f>Tvente[[#This Row],[CMUP]]*Tvente[[#This Row],[Quantité]]</f>
        <v>52000</v>
      </c>
      <c r="O274" s="7">
        <f>Tvente[[#This Row],[Chiffre d''affaire]]-Tvente[[#This Row],[Cout Achat]]</f>
        <v>148000</v>
      </c>
      <c r="P274" s="9">
        <f>Tvente[[#This Row],[Marge]]/Tvente[[#This Row],[Chiffre d''affaire]]</f>
        <v>0.74</v>
      </c>
      <c r="Q274" s="7">
        <f>DAY(Tvente[[#This Row],[Date]])</f>
        <v>30</v>
      </c>
      <c r="R274" s="7">
        <f>MONTH(Tvente[[#This Row],[Date]])</f>
        <v>5</v>
      </c>
      <c r="S274" s="7">
        <f>YEAR(Tvente[[#This Row],[Date]])</f>
        <v>2024</v>
      </c>
      <c r="T27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74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5" spans="1:21" ht="89" customHeight="1" x14ac:dyDescent="0.35">
      <c r="A275" s="4">
        <v>274</v>
      </c>
      <c r="B275" s="5">
        <v>45443</v>
      </c>
      <c r="C275" s="4" t="s">
        <v>59</v>
      </c>
      <c r="D275" s="4" t="s">
        <v>41</v>
      </c>
      <c r="E275" s="6" t="s">
        <v>60</v>
      </c>
      <c r="F275" s="7">
        <v>10</v>
      </c>
      <c r="G275" s="7">
        <v>25000</v>
      </c>
      <c r="H275" s="7">
        <f>Tvente[[#This Row],[Quantité]]*Tvente[[#This Row],[Prix Vente]]</f>
        <v>250000</v>
      </c>
      <c r="I275" s="7" t="s">
        <v>276</v>
      </c>
      <c r="J275" s="8" t="s">
        <v>317</v>
      </c>
      <c r="K275" s="7" t="s">
        <v>74</v>
      </c>
      <c r="L275" s="7" t="s">
        <v>46</v>
      </c>
      <c r="M275" s="7">
        <v>6500</v>
      </c>
      <c r="N275" s="7">
        <f>Tvente[[#This Row],[CMUP]]*Tvente[[#This Row],[Quantité]]</f>
        <v>65000</v>
      </c>
      <c r="O275" s="7">
        <f>Tvente[[#This Row],[Chiffre d''affaire]]-Tvente[[#This Row],[Cout Achat]]</f>
        <v>185000</v>
      </c>
      <c r="P275" s="9">
        <f>Tvente[[#This Row],[Marge]]/Tvente[[#This Row],[Chiffre d''affaire]]</f>
        <v>0.74</v>
      </c>
      <c r="Q275" s="7">
        <f>DAY(Tvente[[#This Row],[Date]])</f>
        <v>31</v>
      </c>
      <c r="R275" s="7">
        <f>MONTH(Tvente[[#This Row],[Date]])</f>
        <v>5</v>
      </c>
      <c r="S275" s="7">
        <f>YEAR(Tvente[[#This Row],[Date]])</f>
        <v>2024</v>
      </c>
      <c r="T27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Mai</v>
      </c>
      <c r="U27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6" spans="1:21" ht="89" customHeight="1" x14ac:dyDescent="0.35">
      <c r="A276" s="4">
        <v>275</v>
      </c>
      <c r="B276" s="5">
        <v>45444</v>
      </c>
      <c r="C276" s="4" t="s">
        <v>39</v>
      </c>
      <c r="D276" s="4" t="s">
        <v>37</v>
      </c>
      <c r="E276" s="6" t="s">
        <v>40</v>
      </c>
      <c r="F276" s="7">
        <v>2</v>
      </c>
      <c r="G276" s="7">
        <v>19500</v>
      </c>
      <c r="H276" s="7">
        <f>Tvente[[#This Row],[Quantité]]*Tvente[[#This Row],[Prix Vente]]</f>
        <v>39000</v>
      </c>
      <c r="I276" s="7" t="s">
        <v>318</v>
      </c>
      <c r="J276" s="8" t="s">
        <v>319</v>
      </c>
      <c r="K276" s="7" t="s">
        <v>58</v>
      </c>
      <c r="L276" s="7" t="s">
        <v>46</v>
      </c>
      <c r="M276" s="7">
        <v>9100</v>
      </c>
      <c r="N276" s="7">
        <f>Tvente[[#This Row],[CMUP]]*Tvente[[#This Row],[Quantité]]</f>
        <v>18200</v>
      </c>
      <c r="O276" s="7">
        <f>Tvente[[#This Row],[Chiffre d''affaire]]-Tvente[[#This Row],[Cout Achat]]</f>
        <v>20800</v>
      </c>
      <c r="P276" s="9">
        <f>Tvente[[#This Row],[Marge]]/Tvente[[#This Row],[Chiffre d''affaire]]</f>
        <v>0.53333333333333333</v>
      </c>
      <c r="Q276" s="7">
        <f>DAY(Tvente[[#This Row],[Date]])</f>
        <v>1</v>
      </c>
      <c r="R276" s="7">
        <f>MONTH(Tvente[[#This Row],[Date]])</f>
        <v>6</v>
      </c>
      <c r="S276" s="7">
        <f>YEAR(Tvente[[#This Row],[Date]])</f>
        <v>2024</v>
      </c>
      <c r="T27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7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7" spans="1:21" ht="89" customHeight="1" x14ac:dyDescent="0.35">
      <c r="A277" s="4">
        <v>276</v>
      </c>
      <c r="B277" s="5">
        <v>45445</v>
      </c>
      <c r="C277" s="4" t="s">
        <v>35</v>
      </c>
      <c r="D277" s="4" t="s">
        <v>33</v>
      </c>
      <c r="E277" s="6" t="s">
        <v>36</v>
      </c>
      <c r="F277" s="7">
        <v>3</v>
      </c>
      <c r="G277" s="7">
        <v>12000</v>
      </c>
      <c r="H277" s="7">
        <f>Tvente[[#This Row],[Quantité]]*Tvente[[#This Row],[Prix Vente]]</f>
        <v>36000</v>
      </c>
      <c r="I277" s="7" t="s">
        <v>68</v>
      </c>
      <c r="J277" s="8" t="s">
        <v>320</v>
      </c>
      <c r="K277" s="7" t="s">
        <v>67</v>
      </c>
      <c r="L277" s="7" t="s">
        <v>27</v>
      </c>
      <c r="M277" s="7">
        <v>4330</v>
      </c>
      <c r="N277" s="7">
        <f>Tvente[[#This Row],[CMUP]]*Tvente[[#This Row],[Quantité]]</f>
        <v>12990</v>
      </c>
      <c r="O277" s="7">
        <f>Tvente[[#This Row],[Chiffre d''affaire]]-Tvente[[#This Row],[Cout Achat]]</f>
        <v>23010</v>
      </c>
      <c r="P277" s="9">
        <f>Tvente[[#This Row],[Marge]]/Tvente[[#This Row],[Chiffre d''affaire]]</f>
        <v>0.63916666666666666</v>
      </c>
      <c r="Q277" s="7">
        <f>DAY(Tvente[[#This Row],[Date]])</f>
        <v>2</v>
      </c>
      <c r="R277" s="7">
        <f>MONTH(Tvente[[#This Row],[Date]])</f>
        <v>6</v>
      </c>
      <c r="S277" s="7">
        <f>YEAR(Tvente[[#This Row],[Date]])</f>
        <v>2024</v>
      </c>
      <c r="T27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7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8" spans="1:21" ht="89" customHeight="1" x14ac:dyDescent="0.35">
      <c r="A278" s="4">
        <v>277</v>
      </c>
      <c r="B278" s="5">
        <v>45446</v>
      </c>
      <c r="C278" s="4" t="s">
        <v>21</v>
      </c>
      <c r="D278" s="4" t="s">
        <v>22</v>
      </c>
      <c r="E278" s="6" t="s">
        <v>23</v>
      </c>
      <c r="F278" s="7">
        <v>10</v>
      </c>
      <c r="G278" s="7">
        <v>22000</v>
      </c>
      <c r="H278" s="7">
        <f>Tvente[[#This Row],[Quantité]]*Tvente[[#This Row],[Prix Vente]]</f>
        <v>220000</v>
      </c>
      <c r="I278" s="7" t="s">
        <v>68</v>
      </c>
      <c r="J278" s="8" t="s">
        <v>320</v>
      </c>
      <c r="K278" s="7" t="s">
        <v>67</v>
      </c>
      <c r="L278" s="7" t="s">
        <v>27</v>
      </c>
      <c r="M278" s="7">
        <v>4893.333333333333</v>
      </c>
      <c r="N278" s="7">
        <f>Tvente[[#This Row],[CMUP]]*Tvente[[#This Row],[Quantité]]</f>
        <v>48933.333333333328</v>
      </c>
      <c r="O278" s="7">
        <f>Tvente[[#This Row],[Chiffre d''affaire]]-Tvente[[#This Row],[Cout Achat]]</f>
        <v>171066.66666666669</v>
      </c>
      <c r="P278" s="9">
        <f>Tvente[[#This Row],[Marge]]/Tvente[[#This Row],[Chiffre d''affaire]]</f>
        <v>0.7775757575757577</v>
      </c>
      <c r="Q278" s="7">
        <f>DAY(Tvente[[#This Row],[Date]])</f>
        <v>3</v>
      </c>
      <c r="R278" s="7">
        <f>MONTH(Tvente[[#This Row],[Date]])</f>
        <v>6</v>
      </c>
      <c r="S278" s="7">
        <f>YEAR(Tvente[[#This Row],[Date]])</f>
        <v>2024</v>
      </c>
      <c r="T27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7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79" spans="1:21" ht="89" customHeight="1" x14ac:dyDescent="0.35">
      <c r="A279" s="4">
        <v>278</v>
      </c>
      <c r="B279" s="5">
        <v>45447</v>
      </c>
      <c r="C279" s="4" t="s">
        <v>35</v>
      </c>
      <c r="D279" s="4" t="s">
        <v>33</v>
      </c>
      <c r="E279" s="6" t="s">
        <v>36</v>
      </c>
      <c r="F279" s="7">
        <v>4</v>
      </c>
      <c r="G279" s="7">
        <v>12000</v>
      </c>
      <c r="H279" s="7">
        <f>Tvente[[#This Row],[Quantité]]*Tvente[[#This Row],[Prix Vente]]</f>
        <v>48000</v>
      </c>
      <c r="I279" s="7" t="s">
        <v>68</v>
      </c>
      <c r="J279" s="8" t="s">
        <v>320</v>
      </c>
      <c r="K279" s="7" t="s">
        <v>67</v>
      </c>
      <c r="L279" s="7" t="s">
        <v>27</v>
      </c>
      <c r="M279" s="7">
        <v>4330</v>
      </c>
      <c r="N279" s="7">
        <f>Tvente[[#This Row],[CMUP]]*Tvente[[#This Row],[Quantité]]</f>
        <v>17320</v>
      </c>
      <c r="O279" s="7">
        <f>Tvente[[#This Row],[Chiffre d''affaire]]-Tvente[[#This Row],[Cout Achat]]</f>
        <v>30680</v>
      </c>
      <c r="P279" s="9">
        <f>Tvente[[#This Row],[Marge]]/Tvente[[#This Row],[Chiffre d''affaire]]</f>
        <v>0.63916666666666666</v>
      </c>
      <c r="Q279" s="7">
        <f>DAY(Tvente[[#This Row],[Date]])</f>
        <v>4</v>
      </c>
      <c r="R279" s="7">
        <f>MONTH(Tvente[[#This Row],[Date]])</f>
        <v>6</v>
      </c>
      <c r="S279" s="7">
        <f>YEAR(Tvente[[#This Row],[Date]])</f>
        <v>2024</v>
      </c>
      <c r="T27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79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0" spans="1:21" ht="89" customHeight="1" x14ac:dyDescent="0.35">
      <c r="A280" s="4">
        <v>279</v>
      </c>
      <c r="B280" s="5">
        <v>45448</v>
      </c>
      <c r="C280" s="4" t="s">
        <v>39</v>
      </c>
      <c r="D280" s="4" t="s">
        <v>37</v>
      </c>
      <c r="E280" s="6" t="s">
        <v>40</v>
      </c>
      <c r="F280" s="7">
        <v>8</v>
      </c>
      <c r="G280" s="7">
        <v>19500</v>
      </c>
      <c r="H280" s="7">
        <f>Tvente[[#This Row],[Quantité]]*Tvente[[#This Row],[Prix Vente]]</f>
        <v>156000</v>
      </c>
      <c r="I280" s="7" t="s">
        <v>181</v>
      </c>
      <c r="J280" s="8" t="s">
        <v>321</v>
      </c>
      <c r="K280" s="7" t="s">
        <v>49</v>
      </c>
      <c r="L280" s="7" t="s">
        <v>46</v>
      </c>
      <c r="M280" s="7">
        <v>9100</v>
      </c>
      <c r="N280" s="7">
        <f>Tvente[[#This Row],[CMUP]]*Tvente[[#This Row],[Quantité]]</f>
        <v>72800</v>
      </c>
      <c r="O280" s="7">
        <f>Tvente[[#This Row],[Chiffre d''affaire]]-Tvente[[#This Row],[Cout Achat]]</f>
        <v>83200</v>
      </c>
      <c r="P280" s="9">
        <f>Tvente[[#This Row],[Marge]]/Tvente[[#This Row],[Chiffre d''affaire]]</f>
        <v>0.53333333333333333</v>
      </c>
      <c r="Q280" s="7">
        <f>DAY(Tvente[[#This Row],[Date]])</f>
        <v>5</v>
      </c>
      <c r="R280" s="7">
        <f>MONTH(Tvente[[#This Row],[Date]])</f>
        <v>6</v>
      </c>
      <c r="S280" s="7">
        <f>YEAR(Tvente[[#This Row],[Date]])</f>
        <v>2024</v>
      </c>
      <c r="T28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1" spans="1:21" ht="89" customHeight="1" x14ac:dyDescent="0.35">
      <c r="A281" s="4">
        <v>280</v>
      </c>
      <c r="B281" s="5">
        <v>45449</v>
      </c>
      <c r="C281" s="4" t="s">
        <v>29</v>
      </c>
      <c r="D281" s="4" t="s">
        <v>30</v>
      </c>
      <c r="E281" s="6" t="s">
        <v>31</v>
      </c>
      <c r="F281" s="7">
        <v>3</v>
      </c>
      <c r="G281" s="7">
        <v>45000</v>
      </c>
      <c r="H281" s="7">
        <f>Tvente[[#This Row],[Quantité]]*Tvente[[#This Row],[Prix Vente]]</f>
        <v>135000</v>
      </c>
      <c r="I281" s="7" t="s">
        <v>322</v>
      </c>
      <c r="J281" s="8" t="s">
        <v>323</v>
      </c>
      <c r="K281" s="7" t="s">
        <v>45</v>
      </c>
      <c r="L281" s="7" t="s">
        <v>46</v>
      </c>
      <c r="M281" s="7">
        <v>15200</v>
      </c>
      <c r="N281" s="7">
        <f>Tvente[[#This Row],[CMUP]]*Tvente[[#This Row],[Quantité]]</f>
        <v>45600</v>
      </c>
      <c r="O281" s="7">
        <f>Tvente[[#This Row],[Chiffre d''affaire]]-Tvente[[#This Row],[Cout Achat]]</f>
        <v>89400</v>
      </c>
      <c r="P281" s="9">
        <f>Tvente[[#This Row],[Marge]]/Tvente[[#This Row],[Chiffre d''affaire]]</f>
        <v>0.66222222222222227</v>
      </c>
      <c r="Q281" s="7">
        <f>DAY(Tvente[[#This Row],[Date]])</f>
        <v>6</v>
      </c>
      <c r="R281" s="7">
        <f>MONTH(Tvente[[#This Row],[Date]])</f>
        <v>6</v>
      </c>
      <c r="S281" s="7">
        <f>YEAR(Tvente[[#This Row],[Date]])</f>
        <v>2024</v>
      </c>
      <c r="T28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2" spans="1:21" ht="89" customHeight="1" x14ac:dyDescent="0.35">
      <c r="A282" s="4">
        <v>281</v>
      </c>
      <c r="B282" s="5">
        <v>45450</v>
      </c>
      <c r="C282" s="4" t="s">
        <v>29</v>
      </c>
      <c r="D282" s="4" t="s">
        <v>30</v>
      </c>
      <c r="E282" s="6" t="s">
        <v>31</v>
      </c>
      <c r="F282" s="7">
        <v>3</v>
      </c>
      <c r="G282" s="7">
        <v>45000</v>
      </c>
      <c r="H282" s="7">
        <f>Tvente[[#This Row],[Quantité]]*Tvente[[#This Row],[Prix Vente]]</f>
        <v>135000</v>
      </c>
      <c r="I282" s="7" t="s">
        <v>121</v>
      </c>
      <c r="J282" s="8" t="s">
        <v>324</v>
      </c>
      <c r="K282" s="7" t="s">
        <v>55</v>
      </c>
      <c r="L282" s="7" t="s">
        <v>46</v>
      </c>
      <c r="M282" s="7">
        <v>15200</v>
      </c>
      <c r="N282" s="7">
        <f>Tvente[[#This Row],[CMUP]]*Tvente[[#This Row],[Quantité]]</f>
        <v>45600</v>
      </c>
      <c r="O282" s="7">
        <f>Tvente[[#This Row],[Chiffre d''affaire]]-Tvente[[#This Row],[Cout Achat]]</f>
        <v>89400</v>
      </c>
      <c r="P282" s="9">
        <f>Tvente[[#This Row],[Marge]]/Tvente[[#This Row],[Chiffre d''affaire]]</f>
        <v>0.66222222222222227</v>
      </c>
      <c r="Q282" s="7">
        <f>DAY(Tvente[[#This Row],[Date]])</f>
        <v>7</v>
      </c>
      <c r="R282" s="7">
        <f>MONTH(Tvente[[#This Row],[Date]])</f>
        <v>6</v>
      </c>
      <c r="S282" s="7">
        <f>YEAR(Tvente[[#This Row],[Date]])</f>
        <v>2024</v>
      </c>
      <c r="T28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3" spans="1:21" ht="89" customHeight="1" x14ac:dyDescent="0.35">
      <c r="A283" s="4">
        <v>282</v>
      </c>
      <c r="B283" s="5">
        <v>45451</v>
      </c>
      <c r="C283" s="4" t="s">
        <v>39</v>
      </c>
      <c r="D283" s="4" t="s">
        <v>37</v>
      </c>
      <c r="E283" s="6" t="s">
        <v>40</v>
      </c>
      <c r="F283" s="7">
        <v>1</v>
      </c>
      <c r="G283" s="7">
        <v>19500</v>
      </c>
      <c r="H283" s="7">
        <f>Tvente[[#This Row],[Quantité]]*Tvente[[#This Row],[Prix Vente]]</f>
        <v>19500</v>
      </c>
      <c r="I283" s="7" t="s">
        <v>121</v>
      </c>
      <c r="J283" s="8" t="s">
        <v>324</v>
      </c>
      <c r="K283" s="7" t="s">
        <v>55</v>
      </c>
      <c r="L283" s="7" t="s">
        <v>46</v>
      </c>
      <c r="M283" s="7">
        <v>9100</v>
      </c>
      <c r="N283" s="7">
        <f>Tvente[[#This Row],[CMUP]]*Tvente[[#This Row],[Quantité]]</f>
        <v>9100</v>
      </c>
      <c r="O283" s="7">
        <f>Tvente[[#This Row],[Chiffre d''affaire]]-Tvente[[#This Row],[Cout Achat]]</f>
        <v>10400</v>
      </c>
      <c r="P283" s="9">
        <f>Tvente[[#This Row],[Marge]]/Tvente[[#This Row],[Chiffre d''affaire]]</f>
        <v>0.53333333333333333</v>
      </c>
      <c r="Q283" s="7">
        <f>DAY(Tvente[[#This Row],[Date]])</f>
        <v>8</v>
      </c>
      <c r="R283" s="7">
        <f>MONTH(Tvente[[#This Row],[Date]])</f>
        <v>6</v>
      </c>
      <c r="S283" s="7">
        <f>YEAR(Tvente[[#This Row],[Date]])</f>
        <v>2024</v>
      </c>
      <c r="T28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3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4" spans="1:21" ht="89" customHeight="1" x14ac:dyDescent="0.35">
      <c r="A284" s="4">
        <v>283</v>
      </c>
      <c r="B284" s="5">
        <v>45452</v>
      </c>
      <c r="C284" s="4" t="s">
        <v>59</v>
      </c>
      <c r="D284" s="4" t="s">
        <v>41</v>
      </c>
      <c r="E284" s="6" t="s">
        <v>60</v>
      </c>
      <c r="F284" s="7">
        <v>7</v>
      </c>
      <c r="G284" s="7">
        <v>25000</v>
      </c>
      <c r="H284" s="7">
        <f>Tvente[[#This Row],[Quantité]]*Tvente[[#This Row],[Prix Vente]]</f>
        <v>175000</v>
      </c>
      <c r="I284" s="7" t="s">
        <v>121</v>
      </c>
      <c r="J284" s="8" t="s">
        <v>324</v>
      </c>
      <c r="K284" s="7" t="s">
        <v>55</v>
      </c>
      <c r="L284" s="7" t="s">
        <v>46</v>
      </c>
      <c r="M284" s="7">
        <v>6500</v>
      </c>
      <c r="N284" s="7">
        <f>Tvente[[#This Row],[CMUP]]*Tvente[[#This Row],[Quantité]]</f>
        <v>45500</v>
      </c>
      <c r="O284" s="7">
        <f>Tvente[[#This Row],[Chiffre d''affaire]]-Tvente[[#This Row],[Cout Achat]]</f>
        <v>129500</v>
      </c>
      <c r="P284" s="9">
        <f>Tvente[[#This Row],[Marge]]/Tvente[[#This Row],[Chiffre d''affaire]]</f>
        <v>0.74</v>
      </c>
      <c r="Q284" s="7">
        <f>DAY(Tvente[[#This Row],[Date]])</f>
        <v>9</v>
      </c>
      <c r="R284" s="7">
        <f>MONTH(Tvente[[#This Row],[Date]])</f>
        <v>6</v>
      </c>
      <c r="S284" s="7">
        <f>YEAR(Tvente[[#This Row],[Date]])</f>
        <v>2024</v>
      </c>
      <c r="T28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4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5" spans="1:21" ht="89" customHeight="1" x14ac:dyDescent="0.35">
      <c r="A285" s="4">
        <v>284</v>
      </c>
      <c r="B285" s="5">
        <v>45453</v>
      </c>
      <c r="C285" s="4" t="s">
        <v>39</v>
      </c>
      <c r="D285" s="4" t="s">
        <v>37</v>
      </c>
      <c r="E285" s="6" t="s">
        <v>40</v>
      </c>
      <c r="F285" s="7">
        <v>6</v>
      </c>
      <c r="G285" s="7">
        <v>19500</v>
      </c>
      <c r="H285" s="7">
        <f>Tvente[[#This Row],[Quantité]]*Tvente[[#This Row],[Prix Vente]]</f>
        <v>117000</v>
      </c>
      <c r="I285" s="7" t="s">
        <v>84</v>
      </c>
      <c r="J285" s="8" t="s">
        <v>325</v>
      </c>
      <c r="K285" s="7" t="s">
        <v>74</v>
      </c>
      <c r="L285" s="7" t="s">
        <v>27</v>
      </c>
      <c r="M285" s="7">
        <v>9100</v>
      </c>
      <c r="N285" s="7">
        <f>Tvente[[#This Row],[CMUP]]*Tvente[[#This Row],[Quantité]]</f>
        <v>54600</v>
      </c>
      <c r="O285" s="7">
        <f>Tvente[[#This Row],[Chiffre d''affaire]]-Tvente[[#This Row],[Cout Achat]]</f>
        <v>62400</v>
      </c>
      <c r="P285" s="9">
        <f>Tvente[[#This Row],[Marge]]/Tvente[[#This Row],[Chiffre d''affaire]]</f>
        <v>0.53333333333333333</v>
      </c>
      <c r="Q285" s="7">
        <f>DAY(Tvente[[#This Row],[Date]])</f>
        <v>10</v>
      </c>
      <c r="R285" s="7">
        <f>MONTH(Tvente[[#This Row],[Date]])</f>
        <v>6</v>
      </c>
      <c r="S285" s="7">
        <f>YEAR(Tvente[[#This Row],[Date]])</f>
        <v>2024</v>
      </c>
      <c r="T28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6" spans="1:21" ht="89" customHeight="1" x14ac:dyDescent="0.35">
      <c r="A286" s="4">
        <v>285</v>
      </c>
      <c r="B286" s="5">
        <v>45454</v>
      </c>
      <c r="C286" s="4" t="s">
        <v>21</v>
      </c>
      <c r="D286" s="4" t="s">
        <v>22</v>
      </c>
      <c r="E286" s="6" t="s">
        <v>23</v>
      </c>
      <c r="F286" s="7">
        <v>10</v>
      </c>
      <c r="G286" s="7">
        <v>22000</v>
      </c>
      <c r="H286" s="7">
        <f>Tvente[[#This Row],[Quantité]]*Tvente[[#This Row],[Prix Vente]]</f>
        <v>220000</v>
      </c>
      <c r="I286" s="7" t="s">
        <v>79</v>
      </c>
      <c r="J286" s="8" t="s">
        <v>326</v>
      </c>
      <c r="K286" s="7" t="s">
        <v>58</v>
      </c>
      <c r="L286" s="7" t="s">
        <v>46</v>
      </c>
      <c r="M286" s="7">
        <v>4893.333333333333</v>
      </c>
      <c r="N286" s="7">
        <f>Tvente[[#This Row],[CMUP]]*Tvente[[#This Row],[Quantité]]</f>
        <v>48933.333333333328</v>
      </c>
      <c r="O286" s="7">
        <f>Tvente[[#This Row],[Chiffre d''affaire]]-Tvente[[#This Row],[Cout Achat]]</f>
        <v>171066.66666666669</v>
      </c>
      <c r="P286" s="9">
        <f>Tvente[[#This Row],[Marge]]/Tvente[[#This Row],[Chiffre d''affaire]]</f>
        <v>0.7775757575757577</v>
      </c>
      <c r="Q286" s="7">
        <f>DAY(Tvente[[#This Row],[Date]])</f>
        <v>11</v>
      </c>
      <c r="R286" s="7">
        <f>MONTH(Tvente[[#This Row],[Date]])</f>
        <v>6</v>
      </c>
      <c r="S286" s="7">
        <f>YEAR(Tvente[[#This Row],[Date]])</f>
        <v>2024</v>
      </c>
      <c r="T28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7" spans="1:21" ht="89" customHeight="1" x14ac:dyDescent="0.35">
      <c r="A287" s="4">
        <v>286</v>
      </c>
      <c r="B287" s="5">
        <v>45455</v>
      </c>
      <c r="C287" s="4" t="s">
        <v>35</v>
      </c>
      <c r="D287" s="4" t="s">
        <v>33</v>
      </c>
      <c r="E287" s="6" t="s">
        <v>36</v>
      </c>
      <c r="F287" s="7">
        <v>9</v>
      </c>
      <c r="G287" s="7">
        <v>12000</v>
      </c>
      <c r="H287" s="7">
        <f>Tvente[[#This Row],[Quantité]]*Tvente[[#This Row],[Prix Vente]]</f>
        <v>108000</v>
      </c>
      <c r="I287" s="7" t="s">
        <v>79</v>
      </c>
      <c r="J287" s="8" t="s">
        <v>326</v>
      </c>
      <c r="K287" s="7" t="s">
        <v>58</v>
      </c>
      <c r="L287" s="7" t="s">
        <v>46</v>
      </c>
      <c r="M287" s="7">
        <v>4330</v>
      </c>
      <c r="N287" s="7">
        <f>Tvente[[#This Row],[CMUP]]*Tvente[[#This Row],[Quantité]]</f>
        <v>38970</v>
      </c>
      <c r="O287" s="7">
        <f>Tvente[[#This Row],[Chiffre d''affaire]]-Tvente[[#This Row],[Cout Achat]]</f>
        <v>69030</v>
      </c>
      <c r="P287" s="9">
        <f>Tvente[[#This Row],[Marge]]/Tvente[[#This Row],[Chiffre d''affaire]]</f>
        <v>0.63916666666666666</v>
      </c>
      <c r="Q287" s="7">
        <f>DAY(Tvente[[#This Row],[Date]])</f>
        <v>12</v>
      </c>
      <c r="R287" s="7">
        <f>MONTH(Tvente[[#This Row],[Date]])</f>
        <v>6</v>
      </c>
      <c r="S287" s="7">
        <f>YEAR(Tvente[[#This Row],[Date]])</f>
        <v>2024</v>
      </c>
      <c r="T28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8" spans="1:21" ht="89" customHeight="1" x14ac:dyDescent="0.35">
      <c r="A288" s="4">
        <v>287</v>
      </c>
      <c r="B288" s="5">
        <v>45456</v>
      </c>
      <c r="C288" s="4" t="s">
        <v>29</v>
      </c>
      <c r="D288" s="4" t="s">
        <v>30</v>
      </c>
      <c r="E288" s="6" t="s">
        <v>31</v>
      </c>
      <c r="F288" s="7">
        <v>3</v>
      </c>
      <c r="G288" s="7">
        <v>45000</v>
      </c>
      <c r="H288" s="7">
        <f>Tvente[[#This Row],[Quantité]]*Tvente[[#This Row],[Prix Vente]]</f>
        <v>135000</v>
      </c>
      <c r="I288" s="7" t="s">
        <v>79</v>
      </c>
      <c r="J288" s="8" t="s">
        <v>326</v>
      </c>
      <c r="K288" s="7" t="s">
        <v>58</v>
      </c>
      <c r="L288" s="7" t="s">
        <v>46</v>
      </c>
      <c r="M288" s="7">
        <v>15200</v>
      </c>
      <c r="N288" s="7">
        <f>Tvente[[#This Row],[CMUP]]*Tvente[[#This Row],[Quantité]]</f>
        <v>45600</v>
      </c>
      <c r="O288" s="7">
        <f>Tvente[[#This Row],[Chiffre d''affaire]]-Tvente[[#This Row],[Cout Achat]]</f>
        <v>89400</v>
      </c>
      <c r="P288" s="9">
        <f>Tvente[[#This Row],[Marge]]/Tvente[[#This Row],[Chiffre d''affaire]]</f>
        <v>0.66222222222222227</v>
      </c>
      <c r="Q288" s="7">
        <f>DAY(Tvente[[#This Row],[Date]])</f>
        <v>13</v>
      </c>
      <c r="R288" s="7">
        <f>MONTH(Tvente[[#This Row],[Date]])</f>
        <v>6</v>
      </c>
      <c r="S288" s="7">
        <f>YEAR(Tvente[[#This Row],[Date]])</f>
        <v>2024</v>
      </c>
      <c r="T28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89" spans="1:21" ht="89" customHeight="1" x14ac:dyDescent="0.35">
      <c r="A289" s="4">
        <v>288</v>
      </c>
      <c r="B289" s="5">
        <v>45457</v>
      </c>
      <c r="C289" s="4" t="s">
        <v>39</v>
      </c>
      <c r="D289" s="4" t="s">
        <v>37</v>
      </c>
      <c r="E289" s="6" t="s">
        <v>40</v>
      </c>
      <c r="F289" s="7">
        <v>2</v>
      </c>
      <c r="G289" s="7">
        <v>19500</v>
      </c>
      <c r="H289" s="7">
        <f>Tvente[[#This Row],[Quantité]]*Tvente[[#This Row],[Prix Vente]]</f>
        <v>39000</v>
      </c>
      <c r="I289" s="7" t="s">
        <v>109</v>
      </c>
      <c r="J289" s="8" t="s">
        <v>327</v>
      </c>
      <c r="K289" s="7" t="s">
        <v>58</v>
      </c>
      <c r="L289" s="7" t="s">
        <v>27</v>
      </c>
      <c r="M289" s="7">
        <v>9100</v>
      </c>
      <c r="N289" s="7">
        <f>Tvente[[#This Row],[CMUP]]*Tvente[[#This Row],[Quantité]]</f>
        <v>18200</v>
      </c>
      <c r="O289" s="7">
        <f>Tvente[[#This Row],[Chiffre d''affaire]]-Tvente[[#This Row],[Cout Achat]]</f>
        <v>20800</v>
      </c>
      <c r="P289" s="9">
        <f>Tvente[[#This Row],[Marge]]/Tvente[[#This Row],[Chiffre d''affaire]]</f>
        <v>0.53333333333333333</v>
      </c>
      <c r="Q289" s="7">
        <f>DAY(Tvente[[#This Row],[Date]])</f>
        <v>14</v>
      </c>
      <c r="R289" s="7">
        <f>MONTH(Tvente[[#This Row],[Date]])</f>
        <v>6</v>
      </c>
      <c r="S289" s="7">
        <f>YEAR(Tvente[[#This Row],[Date]])</f>
        <v>2024</v>
      </c>
      <c r="T28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8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0" spans="1:21" ht="89" customHeight="1" x14ac:dyDescent="0.35">
      <c r="A290" s="4">
        <v>289</v>
      </c>
      <c r="B290" s="5">
        <v>45458</v>
      </c>
      <c r="C290" s="4" t="s">
        <v>59</v>
      </c>
      <c r="D290" s="4" t="s">
        <v>41</v>
      </c>
      <c r="E290" s="6" t="s">
        <v>60</v>
      </c>
      <c r="F290" s="7">
        <v>3</v>
      </c>
      <c r="G290" s="7">
        <v>25000</v>
      </c>
      <c r="H290" s="7">
        <f>Tvente[[#This Row],[Quantité]]*Tvente[[#This Row],[Prix Vente]]</f>
        <v>75000</v>
      </c>
      <c r="I290" s="7" t="s">
        <v>287</v>
      </c>
      <c r="J290" s="8" t="s">
        <v>328</v>
      </c>
      <c r="K290" s="7" t="s">
        <v>26</v>
      </c>
      <c r="L290" s="7" t="s">
        <v>46</v>
      </c>
      <c r="M290" s="7">
        <v>6500</v>
      </c>
      <c r="N290" s="7">
        <f>Tvente[[#This Row],[CMUP]]*Tvente[[#This Row],[Quantité]]</f>
        <v>19500</v>
      </c>
      <c r="O290" s="7">
        <f>Tvente[[#This Row],[Chiffre d''affaire]]-Tvente[[#This Row],[Cout Achat]]</f>
        <v>55500</v>
      </c>
      <c r="P290" s="9">
        <f>Tvente[[#This Row],[Marge]]/Tvente[[#This Row],[Chiffre d''affaire]]</f>
        <v>0.74</v>
      </c>
      <c r="Q290" s="7">
        <f>DAY(Tvente[[#This Row],[Date]])</f>
        <v>15</v>
      </c>
      <c r="R290" s="7">
        <f>MONTH(Tvente[[#This Row],[Date]])</f>
        <v>6</v>
      </c>
      <c r="S290" s="7">
        <f>YEAR(Tvente[[#This Row],[Date]])</f>
        <v>2024</v>
      </c>
      <c r="T29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0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1" spans="1:21" ht="89" customHeight="1" x14ac:dyDescent="0.35">
      <c r="A291" s="4">
        <v>290</v>
      </c>
      <c r="B291" s="5">
        <v>45459</v>
      </c>
      <c r="C291" s="4" t="s">
        <v>29</v>
      </c>
      <c r="D291" s="4" t="s">
        <v>30</v>
      </c>
      <c r="E291" s="6" t="s">
        <v>31</v>
      </c>
      <c r="F291" s="7">
        <v>3</v>
      </c>
      <c r="G291" s="7">
        <v>45000</v>
      </c>
      <c r="H291" s="7">
        <f>Tvente[[#This Row],[Quantité]]*Tvente[[#This Row],[Prix Vente]]</f>
        <v>135000</v>
      </c>
      <c r="I291" s="7" t="s">
        <v>188</v>
      </c>
      <c r="J291" s="8" t="s">
        <v>329</v>
      </c>
      <c r="K291" s="7" t="s">
        <v>49</v>
      </c>
      <c r="L291" s="7" t="s">
        <v>27</v>
      </c>
      <c r="M291" s="7">
        <v>15200</v>
      </c>
      <c r="N291" s="7">
        <f>Tvente[[#This Row],[CMUP]]*Tvente[[#This Row],[Quantité]]</f>
        <v>45600</v>
      </c>
      <c r="O291" s="7">
        <f>Tvente[[#This Row],[Chiffre d''affaire]]-Tvente[[#This Row],[Cout Achat]]</f>
        <v>89400</v>
      </c>
      <c r="P291" s="9">
        <f>Tvente[[#This Row],[Marge]]/Tvente[[#This Row],[Chiffre d''affaire]]</f>
        <v>0.66222222222222227</v>
      </c>
      <c r="Q291" s="7">
        <f>DAY(Tvente[[#This Row],[Date]])</f>
        <v>16</v>
      </c>
      <c r="R291" s="7">
        <f>MONTH(Tvente[[#This Row],[Date]])</f>
        <v>6</v>
      </c>
      <c r="S291" s="7">
        <f>YEAR(Tvente[[#This Row],[Date]])</f>
        <v>2024</v>
      </c>
      <c r="T29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2" spans="1:21" ht="89" customHeight="1" x14ac:dyDescent="0.35">
      <c r="A292" s="4">
        <v>291</v>
      </c>
      <c r="B292" s="5">
        <v>45460</v>
      </c>
      <c r="C292" s="4" t="s">
        <v>21</v>
      </c>
      <c r="D292" s="4" t="s">
        <v>22</v>
      </c>
      <c r="E292" s="6" t="s">
        <v>23</v>
      </c>
      <c r="F292" s="7">
        <v>1</v>
      </c>
      <c r="G292" s="7">
        <v>22000</v>
      </c>
      <c r="H292" s="7">
        <f>Tvente[[#This Row],[Quantité]]*Tvente[[#This Row],[Prix Vente]]</f>
        <v>22000</v>
      </c>
      <c r="I292" s="7" t="s">
        <v>121</v>
      </c>
      <c r="J292" s="8" t="s">
        <v>330</v>
      </c>
      <c r="K292" s="7" t="s">
        <v>112</v>
      </c>
      <c r="L292" s="7" t="s">
        <v>27</v>
      </c>
      <c r="M292" s="7">
        <v>4893.333333333333</v>
      </c>
      <c r="N292" s="7">
        <f>Tvente[[#This Row],[CMUP]]*Tvente[[#This Row],[Quantité]]</f>
        <v>4893.333333333333</v>
      </c>
      <c r="O292" s="7">
        <f>Tvente[[#This Row],[Chiffre d''affaire]]-Tvente[[#This Row],[Cout Achat]]</f>
        <v>17106.666666666668</v>
      </c>
      <c r="P292" s="9">
        <f>Tvente[[#This Row],[Marge]]/Tvente[[#This Row],[Chiffre d''affaire]]</f>
        <v>0.77757575757575759</v>
      </c>
      <c r="Q292" s="7">
        <f>DAY(Tvente[[#This Row],[Date]])</f>
        <v>17</v>
      </c>
      <c r="R292" s="7">
        <f>MONTH(Tvente[[#This Row],[Date]])</f>
        <v>6</v>
      </c>
      <c r="S292" s="7">
        <f>YEAR(Tvente[[#This Row],[Date]])</f>
        <v>2024</v>
      </c>
      <c r="T29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3" spans="1:21" ht="89" customHeight="1" x14ac:dyDescent="0.35">
      <c r="A293" s="4">
        <v>292</v>
      </c>
      <c r="B293" s="5">
        <v>45461</v>
      </c>
      <c r="C293" s="4" t="s">
        <v>35</v>
      </c>
      <c r="D293" s="4" t="s">
        <v>33</v>
      </c>
      <c r="E293" s="6" t="s">
        <v>36</v>
      </c>
      <c r="F293" s="7">
        <v>10</v>
      </c>
      <c r="G293" s="7">
        <v>12000</v>
      </c>
      <c r="H293" s="7">
        <f>Tvente[[#This Row],[Quantité]]*Tvente[[#This Row],[Prix Vente]]</f>
        <v>120000</v>
      </c>
      <c r="I293" s="7" t="s">
        <v>121</v>
      </c>
      <c r="J293" s="8" t="s">
        <v>330</v>
      </c>
      <c r="K293" s="7" t="s">
        <v>112</v>
      </c>
      <c r="L293" s="7" t="s">
        <v>27</v>
      </c>
      <c r="M293" s="7">
        <v>4330</v>
      </c>
      <c r="N293" s="7">
        <f>Tvente[[#This Row],[CMUP]]*Tvente[[#This Row],[Quantité]]</f>
        <v>43300</v>
      </c>
      <c r="O293" s="7">
        <f>Tvente[[#This Row],[Chiffre d''affaire]]-Tvente[[#This Row],[Cout Achat]]</f>
        <v>76700</v>
      </c>
      <c r="P293" s="9">
        <f>Tvente[[#This Row],[Marge]]/Tvente[[#This Row],[Chiffre d''affaire]]</f>
        <v>0.63916666666666666</v>
      </c>
      <c r="Q293" s="7">
        <f>DAY(Tvente[[#This Row],[Date]])</f>
        <v>18</v>
      </c>
      <c r="R293" s="7">
        <f>MONTH(Tvente[[#This Row],[Date]])</f>
        <v>6</v>
      </c>
      <c r="S293" s="7">
        <f>YEAR(Tvente[[#This Row],[Date]])</f>
        <v>2024</v>
      </c>
      <c r="T29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4" spans="1:21" ht="89" customHeight="1" x14ac:dyDescent="0.35">
      <c r="A294" s="4">
        <v>293</v>
      </c>
      <c r="B294" s="5">
        <v>45462</v>
      </c>
      <c r="C294" s="4" t="s">
        <v>29</v>
      </c>
      <c r="D294" s="4" t="s">
        <v>30</v>
      </c>
      <c r="E294" s="6" t="s">
        <v>31</v>
      </c>
      <c r="F294" s="7">
        <v>3</v>
      </c>
      <c r="G294" s="7">
        <v>45000</v>
      </c>
      <c r="H294" s="7">
        <f>Tvente[[#This Row],[Quantité]]*Tvente[[#This Row],[Prix Vente]]</f>
        <v>135000</v>
      </c>
      <c r="I294" s="7" t="s">
        <v>121</v>
      </c>
      <c r="J294" s="8" t="s">
        <v>330</v>
      </c>
      <c r="K294" s="7" t="s">
        <v>112</v>
      </c>
      <c r="L294" s="7" t="s">
        <v>27</v>
      </c>
      <c r="M294" s="7">
        <v>15200</v>
      </c>
      <c r="N294" s="7">
        <f>Tvente[[#This Row],[CMUP]]*Tvente[[#This Row],[Quantité]]</f>
        <v>45600</v>
      </c>
      <c r="O294" s="7">
        <f>Tvente[[#This Row],[Chiffre d''affaire]]-Tvente[[#This Row],[Cout Achat]]</f>
        <v>89400</v>
      </c>
      <c r="P294" s="9">
        <f>Tvente[[#This Row],[Marge]]/Tvente[[#This Row],[Chiffre d''affaire]]</f>
        <v>0.66222222222222227</v>
      </c>
      <c r="Q294" s="7">
        <f>DAY(Tvente[[#This Row],[Date]])</f>
        <v>19</v>
      </c>
      <c r="R294" s="7">
        <f>MONTH(Tvente[[#This Row],[Date]])</f>
        <v>6</v>
      </c>
      <c r="S294" s="7">
        <f>YEAR(Tvente[[#This Row],[Date]])</f>
        <v>2024</v>
      </c>
      <c r="T29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5" spans="1:21" ht="89" customHeight="1" x14ac:dyDescent="0.35">
      <c r="A295" s="4">
        <v>294</v>
      </c>
      <c r="B295" s="5">
        <v>45463</v>
      </c>
      <c r="C295" s="4" t="s">
        <v>29</v>
      </c>
      <c r="D295" s="4" t="s">
        <v>30</v>
      </c>
      <c r="E295" s="6" t="s">
        <v>31</v>
      </c>
      <c r="F295" s="7">
        <v>3</v>
      </c>
      <c r="G295" s="7">
        <v>45000</v>
      </c>
      <c r="H295" s="7">
        <f>Tvente[[#This Row],[Quantité]]*Tvente[[#This Row],[Prix Vente]]</f>
        <v>135000</v>
      </c>
      <c r="I295" s="7" t="s">
        <v>203</v>
      </c>
      <c r="J295" s="8" t="s">
        <v>331</v>
      </c>
      <c r="K295" s="7" t="s">
        <v>86</v>
      </c>
      <c r="L295" s="7" t="s">
        <v>27</v>
      </c>
      <c r="M295" s="7">
        <v>15200</v>
      </c>
      <c r="N295" s="7">
        <f>Tvente[[#This Row],[CMUP]]*Tvente[[#This Row],[Quantité]]</f>
        <v>45600</v>
      </c>
      <c r="O295" s="7">
        <f>Tvente[[#This Row],[Chiffre d''affaire]]-Tvente[[#This Row],[Cout Achat]]</f>
        <v>89400</v>
      </c>
      <c r="P295" s="9">
        <f>Tvente[[#This Row],[Marge]]/Tvente[[#This Row],[Chiffre d''affaire]]</f>
        <v>0.66222222222222227</v>
      </c>
      <c r="Q295" s="7">
        <f>DAY(Tvente[[#This Row],[Date]])</f>
        <v>20</v>
      </c>
      <c r="R295" s="7">
        <f>MONTH(Tvente[[#This Row],[Date]])</f>
        <v>6</v>
      </c>
      <c r="S295" s="7">
        <f>YEAR(Tvente[[#This Row],[Date]])</f>
        <v>2024</v>
      </c>
      <c r="T29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6" spans="1:21" ht="89" customHeight="1" x14ac:dyDescent="0.35">
      <c r="A296" s="4">
        <v>295</v>
      </c>
      <c r="B296" s="5">
        <v>45464</v>
      </c>
      <c r="C296" s="4" t="s">
        <v>39</v>
      </c>
      <c r="D296" s="4" t="s">
        <v>37</v>
      </c>
      <c r="E296" s="6" t="s">
        <v>40</v>
      </c>
      <c r="F296" s="7">
        <v>9</v>
      </c>
      <c r="G296" s="7">
        <v>19500</v>
      </c>
      <c r="H296" s="7">
        <f>Tvente[[#This Row],[Quantité]]*Tvente[[#This Row],[Prix Vente]]</f>
        <v>175500</v>
      </c>
      <c r="I296" s="7" t="s">
        <v>77</v>
      </c>
      <c r="J296" s="8" t="s">
        <v>332</v>
      </c>
      <c r="K296" s="7" t="s">
        <v>45</v>
      </c>
      <c r="L296" s="7" t="s">
        <v>27</v>
      </c>
      <c r="M296" s="7">
        <v>9100</v>
      </c>
      <c r="N296" s="7">
        <f>Tvente[[#This Row],[CMUP]]*Tvente[[#This Row],[Quantité]]</f>
        <v>81900</v>
      </c>
      <c r="O296" s="7">
        <f>Tvente[[#This Row],[Chiffre d''affaire]]-Tvente[[#This Row],[Cout Achat]]</f>
        <v>93600</v>
      </c>
      <c r="P296" s="9">
        <f>Tvente[[#This Row],[Marge]]/Tvente[[#This Row],[Chiffre d''affaire]]</f>
        <v>0.53333333333333333</v>
      </c>
      <c r="Q296" s="7">
        <f>DAY(Tvente[[#This Row],[Date]])</f>
        <v>21</v>
      </c>
      <c r="R296" s="7">
        <f>MONTH(Tvente[[#This Row],[Date]])</f>
        <v>6</v>
      </c>
      <c r="S296" s="7">
        <f>YEAR(Tvente[[#This Row],[Date]])</f>
        <v>2024</v>
      </c>
      <c r="T29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7" spans="1:21" ht="89" customHeight="1" x14ac:dyDescent="0.35">
      <c r="A297" s="4">
        <v>296</v>
      </c>
      <c r="B297" s="5">
        <v>45465</v>
      </c>
      <c r="C297" s="4" t="s">
        <v>29</v>
      </c>
      <c r="D297" s="4" t="s">
        <v>30</v>
      </c>
      <c r="E297" s="6" t="s">
        <v>31</v>
      </c>
      <c r="F297" s="7">
        <v>3</v>
      </c>
      <c r="G297" s="7">
        <v>45000</v>
      </c>
      <c r="H297" s="7">
        <f>Tvente[[#This Row],[Quantité]]*Tvente[[#This Row],[Prix Vente]]</f>
        <v>135000</v>
      </c>
      <c r="I297" s="7" t="s">
        <v>235</v>
      </c>
      <c r="J297" s="8" t="s">
        <v>333</v>
      </c>
      <c r="K297" s="7" t="s">
        <v>52</v>
      </c>
      <c r="L297" s="7" t="s">
        <v>46</v>
      </c>
      <c r="M297" s="7">
        <v>15200</v>
      </c>
      <c r="N297" s="7">
        <f>Tvente[[#This Row],[CMUP]]*Tvente[[#This Row],[Quantité]]</f>
        <v>45600</v>
      </c>
      <c r="O297" s="7">
        <f>Tvente[[#This Row],[Chiffre d''affaire]]-Tvente[[#This Row],[Cout Achat]]</f>
        <v>89400</v>
      </c>
      <c r="P297" s="9">
        <f>Tvente[[#This Row],[Marge]]/Tvente[[#This Row],[Chiffre d''affaire]]</f>
        <v>0.66222222222222227</v>
      </c>
      <c r="Q297" s="7">
        <f>DAY(Tvente[[#This Row],[Date]])</f>
        <v>22</v>
      </c>
      <c r="R297" s="7">
        <f>MONTH(Tvente[[#This Row],[Date]])</f>
        <v>6</v>
      </c>
      <c r="S297" s="7">
        <f>YEAR(Tvente[[#This Row],[Date]])</f>
        <v>2024</v>
      </c>
      <c r="T29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8" spans="1:21" ht="89" customHeight="1" x14ac:dyDescent="0.35">
      <c r="A298" s="4">
        <v>297</v>
      </c>
      <c r="B298" s="5">
        <v>45466</v>
      </c>
      <c r="C298" s="4" t="s">
        <v>35</v>
      </c>
      <c r="D298" s="4" t="s">
        <v>33</v>
      </c>
      <c r="E298" s="6" t="s">
        <v>36</v>
      </c>
      <c r="F298" s="7">
        <v>8</v>
      </c>
      <c r="G298" s="7">
        <v>12000</v>
      </c>
      <c r="H298" s="7">
        <f>Tvente[[#This Row],[Quantité]]*Tvente[[#This Row],[Prix Vente]]</f>
        <v>96000</v>
      </c>
      <c r="I298" s="7" t="s">
        <v>334</v>
      </c>
      <c r="J298" s="8" t="s">
        <v>335</v>
      </c>
      <c r="K298" s="7" t="s">
        <v>26</v>
      </c>
      <c r="L298" s="7" t="s">
        <v>46</v>
      </c>
      <c r="M298" s="7">
        <v>4330</v>
      </c>
      <c r="N298" s="7">
        <f>Tvente[[#This Row],[CMUP]]*Tvente[[#This Row],[Quantité]]</f>
        <v>34640</v>
      </c>
      <c r="O298" s="7">
        <f>Tvente[[#This Row],[Chiffre d''affaire]]-Tvente[[#This Row],[Cout Achat]]</f>
        <v>61360</v>
      </c>
      <c r="P298" s="9">
        <f>Tvente[[#This Row],[Marge]]/Tvente[[#This Row],[Chiffre d''affaire]]</f>
        <v>0.63916666666666666</v>
      </c>
      <c r="Q298" s="7">
        <f>DAY(Tvente[[#This Row],[Date]])</f>
        <v>23</v>
      </c>
      <c r="R298" s="7">
        <f>MONTH(Tvente[[#This Row],[Date]])</f>
        <v>6</v>
      </c>
      <c r="S298" s="7">
        <f>YEAR(Tvente[[#This Row],[Date]])</f>
        <v>2024</v>
      </c>
      <c r="T29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299" spans="1:21" ht="89" customHeight="1" x14ac:dyDescent="0.35">
      <c r="A299" s="4">
        <v>298</v>
      </c>
      <c r="B299" s="5">
        <v>45467</v>
      </c>
      <c r="C299" s="4" t="s">
        <v>21</v>
      </c>
      <c r="D299" s="4" t="s">
        <v>22</v>
      </c>
      <c r="E299" s="6" t="s">
        <v>23</v>
      </c>
      <c r="F299" s="7">
        <v>3</v>
      </c>
      <c r="G299" s="7">
        <v>22000</v>
      </c>
      <c r="H299" s="7">
        <f>Tvente[[#This Row],[Quantité]]*Tvente[[#This Row],[Prix Vente]]</f>
        <v>66000</v>
      </c>
      <c r="I299" s="7" t="s">
        <v>188</v>
      </c>
      <c r="J299" s="8" t="s">
        <v>336</v>
      </c>
      <c r="K299" s="7" t="s">
        <v>112</v>
      </c>
      <c r="L299" s="7" t="s">
        <v>46</v>
      </c>
      <c r="M299" s="7">
        <v>4893.333333333333</v>
      </c>
      <c r="N299" s="7">
        <f>Tvente[[#This Row],[CMUP]]*Tvente[[#This Row],[Quantité]]</f>
        <v>14680</v>
      </c>
      <c r="O299" s="7">
        <f>Tvente[[#This Row],[Chiffre d''affaire]]-Tvente[[#This Row],[Cout Achat]]</f>
        <v>51320</v>
      </c>
      <c r="P299" s="9">
        <f>Tvente[[#This Row],[Marge]]/Tvente[[#This Row],[Chiffre d''affaire]]</f>
        <v>0.77757575757575759</v>
      </c>
      <c r="Q299" s="7">
        <f>DAY(Tvente[[#This Row],[Date]])</f>
        <v>24</v>
      </c>
      <c r="R299" s="7">
        <f>MONTH(Tvente[[#This Row],[Date]])</f>
        <v>6</v>
      </c>
      <c r="S299" s="7">
        <f>YEAR(Tvente[[#This Row],[Date]])</f>
        <v>2024</v>
      </c>
      <c r="T29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299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0" spans="1:21" ht="89" customHeight="1" x14ac:dyDescent="0.35">
      <c r="A300" s="4">
        <v>299</v>
      </c>
      <c r="B300" s="5">
        <v>45468</v>
      </c>
      <c r="C300" s="4" t="s">
        <v>59</v>
      </c>
      <c r="D300" s="4" t="s">
        <v>41</v>
      </c>
      <c r="E300" s="6" t="s">
        <v>60</v>
      </c>
      <c r="F300" s="7">
        <v>6</v>
      </c>
      <c r="G300" s="7">
        <v>25000</v>
      </c>
      <c r="H300" s="7">
        <f>Tvente[[#This Row],[Quantité]]*Tvente[[#This Row],[Prix Vente]]</f>
        <v>150000</v>
      </c>
      <c r="I300" s="7" t="s">
        <v>188</v>
      </c>
      <c r="J300" s="8" t="s">
        <v>336</v>
      </c>
      <c r="K300" s="7" t="s">
        <v>112</v>
      </c>
      <c r="L300" s="7" t="s">
        <v>46</v>
      </c>
      <c r="M300" s="7">
        <v>6500</v>
      </c>
      <c r="N300" s="7">
        <f>Tvente[[#This Row],[CMUP]]*Tvente[[#This Row],[Quantité]]</f>
        <v>39000</v>
      </c>
      <c r="O300" s="7">
        <f>Tvente[[#This Row],[Chiffre d''affaire]]-Tvente[[#This Row],[Cout Achat]]</f>
        <v>111000</v>
      </c>
      <c r="P300" s="9">
        <f>Tvente[[#This Row],[Marge]]/Tvente[[#This Row],[Chiffre d''affaire]]</f>
        <v>0.74</v>
      </c>
      <c r="Q300" s="7">
        <f>DAY(Tvente[[#This Row],[Date]])</f>
        <v>25</v>
      </c>
      <c r="R300" s="7">
        <f>MONTH(Tvente[[#This Row],[Date]])</f>
        <v>6</v>
      </c>
      <c r="S300" s="7">
        <f>YEAR(Tvente[[#This Row],[Date]])</f>
        <v>2024</v>
      </c>
      <c r="T30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300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1" spans="1:21" ht="89" customHeight="1" x14ac:dyDescent="0.35">
      <c r="A301" s="4">
        <v>300</v>
      </c>
      <c r="B301" s="5">
        <v>45469</v>
      </c>
      <c r="C301" s="4" t="s">
        <v>59</v>
      </c>
      <c r="D301" s="4" t="s">
        <v>41</v>
      </c>
      <c r="E301" s="6" t="s">
        <v>60</v>
      </c>
      <c r="F301" s="7">
        <v>9</v>
      </c>
      <c r="G301" s="7">
        <v>25000</v>
      </c>
      <c r="H301" s="7">
        <f>Tvente[[#This Row],[Quantité]]*Tvente[[#This Row],[Prix Vente]]</f>
        <v>225000</v>
      </c>
      <c r="I301" s="7" t="s">
        <v>188</v>
      </c>
      <c r="J301" s="8" t="s">
        <v>336</v>
      </c>
      <c r="K301" s="7" t="s">
        <v>112</v>
      </c>
      <c r="L301" s="7" t="s">
        <v>46</v>
      </c>
      <c r="M301" s="7">
        <v>6500</v>
      </c>
      <c r="N301" s="7">
        <f>Tvente[[#This Row],[CMUP]]*Tvente[[#This Row],[Quantité]]</f>
        <v>58500</v>
      </c>
      <c r="O301" s="7">
        <f>Tvente[[#This Row],[Chiffre d''affaire]]-Tvente[[#This Row],[Cout Achat]]</f>
        <v>166500</v>
      </c>
      <c r="P301" s="9">
        <f>Tvente[[#This Row],[Marge]]/Tvente[[#This Row],[Chiffre d''affaire]]</f>
        <v>0.74</v>
      </c>
      <c r="Q301" s="7">
        <f>DAY(Tvente[[#This Row],[Date]])</f>
        <v>26</v>
      </c>
      <c r="R301" s="7">
        <f>MONTH(Tvente[[#This Row],[Date]])</f>
        <v>6</v>
      </c>
      <c r="S301" s="7">
        <f>YEAR(Tvente[[#This Row],[Date]])</f>
        <v>2024</v>
      </c>
      <c r="T30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301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2" spans="1:21" ht="89" customHeight="1" x14ac:dyDescent="0.35">
      <c r="A302" s="4">
        <v>301</v>
      </c>
      <c r="B302" s="5">
        <v>45470</v>
      </c>
      <c r="C302" s="4" t="s">
        <v>29</v>
      </c>
      <c r="D302" s="4" t="s">
        <v>30</v>
      </c>
      <c r="E302" s="6" t="s">
        <v>31</v>
      </c>
      <c r="F302" s="7">
        <v>3</v>
      </c>
      <c r="G302" s="7">
        <v>45000</v>
      </c>
      <c r="H302" s="7">
        <f>Tvente[[#This Row],[Quantité]]*Tvente[[#This Row],[Prix Vente]]</f>
        <v>135000</v>
      </c>
      <c r="I302" s="7" t="s">
        <v>188</v>
      </c>
      <c r="J302" s="8" t="s">
        <v>336</v>
      </c>
      <c r="K302" s="7" t="s">
        <v>112</v>
      </c>
      <c r="L302" s="7" t="s">
        <v>46</v>
      </c>
      <c r="M302" s="7">
        <v>15200</v>
      </c>
      <c r="N302" s="7">
        <f>Tvente[[#This Row],[CMUP]]*Tvente[[#This Row],[Quantité]]</f>
        <v>45600</v>
      </c>
      <c r="O302" s="7">
        <f>Tvente[[#This Row],[Chiffre d''affaire]]-Tvente[[#This Row],[Cout Achat]]</f>
        <v>89400</v>
      </c>
      <c r="P302" s="9">
        <f>Tvente[[#This Row],[Marge]]/Tvente[[#This Row],[Chiffre d''affaire]]</f>
        <v>0.66222222222222227</v>
      </c>
      <c r="Q302" s="7">
        <f>DAY(Tvente[[#This Row],[Date]])</f>
        <v>27</v>
      </c>
      <c r="R302" s="7">
        <f>MONTH(Tvente[[#This Row],[Date]])</f>
        <v>6</v>
      </c>
      <c r="S302" s="7">
        <f>YEAR(Tvente[[#This Row],[Date]])</f>
        <v>2024</v>
      </c>
      <c r="T30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30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3" spans="1:21" ht="89" customHeight="1" x14ac:dyDescent="0.35">
      <c r="A303" s="4">
        <v>302</v>
      </c>
      <c r="B303" s="5">
        <v>45471</v>
      </c>
      <c r="C303" s="4" t="s">
        <v>29</v>
      </c>
      <c r="D303" s="4" t="s">
        <v>30</v>
      </c>
      <c r="E303" s="6" t="s">
        <v>31</v>
      </c>
      <c r="F303" s="7">
        <v>3</v>
      </c>
      <c r="G303" s="7">
        <v>45000</v>
      </c>
      <c r="H303" s="7">
        <f>Tvente[[#This Row],[Quantité]]*Tvente[[#This Row],[Prix Vente]]</f>
        <v>135000</v>
      </c>
      <c r="I303" s="7" t="s">
        <v>82</v>
      </c>
      <c r="J303" s="8" t="s">
        <v>337</v>
      </c>
      <c r="K303" s="7" t="s">
        <v>45</v>
      </c>
      <c r="L303" s="7" t="s">
        <v>27</v>
      </c>
      <c r="M303" s="7">
        <v>15200</v>
      </c>
      <c r="N303" s="7">
        <f>Tvente[[#This Row],[CMUP]]*Tvente[[#This Row],[Quantité]]</f>
        <v>45600</v>
      </c>
      <c r="O303" s="7">
        <f>Tvente[[#This Row],[Chiffre d''affaire]]-Tvente[[#This Row],[Cout Achat]]</f>
        <v>89400</v>
      </c>
      <c r="P303" s="9">
        <f>Tvente[[#This Row],[Marge]]/Tvente[[#This Row],[Chiffre d''affaire]]</f>
        <v>0.66222222222222227</v>
      </c>
      <c r="Q303" s="7">
        <f>DAY(Tvente[[#This Row],[Date]])</f>
        <v>28</v>
      </c>
      <c r="R303" s="7">
        <f>MONTH(Tvente[[#This Row],[Date]])</f>
        <v>6</v>
      </c>
      <c r="S303" s="7">
        <f>YEAR(Tvente[[#This Row],[Date]])</f>
        <v>2024</v>
      </c>
      <c r="T30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30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4" spans="1:21" ht="89" customHeight="1" x14ac:dyDescent="0.35">
      <c r="A304" s="4">
        <v>303</v>
      </c>
      <c r="B304" s="5">
        <v>45472</v>
      </c>
      <c r="C304" s="4" t="s">
        <v>29</v>
      </c>
      <c r="D304" s="4" t="s">
        <v>30</v>
      </c>
      <c r="E304" s="6" t="s">
        <v>31</v>
      </c>
      <c r="F304" s="7">
        <v>3</v>
      </c>
      <c r="G304" s="7">
        <v>45000</v>
      </c>
      <c r="H304" s="7">
        <f>Tvente[[#This Row],[Quantité]]*Tvente[[#This Row],[Prix Vente]]</f>
        <v>135000</v>
      </c>
      <c r="I304" s="7" t="s">
        <v>50</v>
      </c>
      <c r="J304" s="8" t="s">
        <v>338</v>
      </c>
      <c r="K304" s="7" t="s">
        <v>52</v>
      </c>
      <c r="L304" s="7" t="s">
        <v>46</v>
      </c>
      <c r="M304" s="7">
        <v>15200</v>
      </c>
      <c r="N304" s="7">
        <f>Tvente[[#This Row],[CMUP]]*Tvente[[#This Row],[Quantité]]</f>
        <v>45600</v>
      </c>
      <c r="O304" s="7">
        <f>Tvente[[#This Row],[Chiffre d''affaire]]-Tvente[[#This Row],[Cout Achat]]</f>
        <v>89400</v>
      </c>
      <c r="P304" s="9">
        <f>Tvente[[#This Row],[Marge]]/Tvente[[#This Row],[Chiffre d''affaire]]</f>
        <v>0.66222222222222227</v>
      </c>
      <c r="Q304" s="7">
        <f>DAY(Tvente[[#This Row],[Date]])</f>
        <v>29</v>
      </c>
      <c r="R304" s="7">
        <f>MONTH(Tvente[[#This Row],[Date]])</f>
        <v>6</v>
      </c>
      <c r="S304" s="7">
        <f>YEAR(Tvente[[#This Row],[Date]])</f>
        <v>2024</v>
      </c>
      <c r="T30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30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5" spans="1:21" ht="89" customHeight="1" x14ac:dyDescent="0.35">
      <c r="A305" s="4">
        <v>304</v>
      </c>
      <c r="B305" s="5">
        <v>45473</v>
      </c>
      <c r="C305" s="4" t="s">
        <v>29</v>
      </c>
      <c r="D305" s="4" t="s">
        <v>30</v>
      </c>
      <c r="E305" s="6" t="s">
        <v>31</v>
      </c>
      <c r="F305" s="7">
        <v>3</v>
      </c>
      <c r="G305" s="7">
        <v>45000</v>
      </c>
      <c r="H305" s="7">
        <f>Tvente[[#This Row],[Quantité]]*Tvente[[#This Row],[Prix Vente]]</f>
        <v>135000</v>
      </c>
      <c r="I305" s="7" t="s">
        <v>113</v>
      </c>
      <c r="J305" s="8" t="s">
        <v>339</v>
      </c>
      <c r="K305" s="7" t="s">
        <v>112</v>
      </c>
      <c r="L305" s="7" t="s">
        <v>46</v>
      </c>
      <c r="M305" s="7">
        <v>15200</v>
      </c>
      <c r="N305" s="7">
        <f>Tvente[[#This Row],[CMUP]]*Tvente[[#This Row],[Quantité]]</f>
        <v>45600</v>
      </c>
      <c r="O305" s="7">
        <f>Tvente[[#This Row],[Chiffre d''affaire]]-Tvente[[#This Row],[Cout Achat]]</f>
        <v>89400</v>
      </c>
      <c r="P305" s="9">
        <f>Tvente[[#This Row],[Marge]]/Tvente[[#This Row],[Chiffre d''affaire]]</f>
        <v>0.66222222222222227</v>
      </c>
      <c r="Q305" s="7">
        <f>DAY(Tvente[[#This Row],[Date]])</f>
        <v>30</v>
      </c>
      <c r="R305" s="7">
        <f>MONTH(Tvente[[#This Row],[Date]])</f>
        <v>6</v>
      </c>
      <c r="S305" s="7">
        <f>YEAR(Tvente[[#This Row],[Date]])</f>
        <v>2024</v>
      </c>
      <c r="T30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Juin</v>
      </c>
      <c r="U30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6" spans="1:21" ht="89" customHeight="1" x14ac:dyDescent="0.35">
      <c r="A306" s="4">
        <v>305</v>
      </c>
      <c r="B306" s="5">
        <v>45474</v>
      </c>
      <c r="C306" s="4" t="s">
        <v>35</v>
      </c>
      <c r="D306" s="4" t="s">
        <v>33</v>
      </c>
      <c r="E306" s="6" t="s">
        <v>36</v>
      </c>
      <c r="F306" s="7">
        <v>2</v>
      </c>
      <c r="G306" s="7">
        <v>12000</v>
      </c>
      <c r="H306" s="7">
        <f>Tvente[[#This Row],[Quantité]]*Tvente[[#This Row],[Prix Vente]]</f>
        <v>24000</v>
      </c>
      <c r="I306" s="7" t="s">
        <v>340</v>
      </c>
      <c r="J306" s="8" t="s">
        <v>341</v>
      </c>
      <c r="K306" s="7" t="s">
        <v>26</v>
      </c>
      <c r="L306" s="7" t="s">
        <v>27</v>
      </c>
      <c r="M306" s="7">
        <v>4330</v>
      </c>
      <c r="N306" s="7">
        <f>Tvente[[#This Row],[CMUP]]*Tvente[[#This Row],[Quantité]]</f>
        <v>8660</v>
      </c>
      <c r="O306" s="7">
        <f>Tvente[[#This Row],[Chiffre d''affaire]]-Tvente[[#This Row],[Cout Achat]]</f>
        <v>15340</v>
      </c>
      <c r="P306" s="9">
        <f>Tvente[[#This Row],[Marge]]/Tvente[[#This Row],[Chiffre d''affaire]]</f>
        <v>0.63916666666666666</v>
      </c>
      <c r="Q306" s="7">
        <f>DAY(Tvente[[#This Row],[Date]])</f>
        <v>1</v>
      </c>
      <c r="R306" s="7">
        <f>MONTH(Tvente[[#This Row],[Date]])</f>
        <v>7</v>
      </c>
      <c r="S306" s="7">
        <f>YEAR(Tvente[[#This Row],[Date]])</f>
        <v>2024</v>
      </c>
      <c r="T30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0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7" spans="1:21" ht="89" customHeight="1" x14ac:dyDescent="0.35">
      <c r="A307" s="4">
        <v>306</v>
      </c>
      <c r="B307" s="5">
        <v>45475</v>
      </c>
      <c r="C307" s="4" t="s">
        <v>29</v>
      </c>
      <c r="D307" s="4" t="s">
        <v>30</v>
      </c>
      <c r="E307" s="6" t="s">
        <v>31</v>
      </c>
      <c r="F307" s="7">
        <v>3</v>
      </c>
      <c r="G307" s="7">
        <v>45000</v>
      </c>
      <c r="H307" s="7">
        <f>Tvente[[#This Row],[Quantité]]*Tvente[[#This Row],[Prix Vente]]</f>
        <v>135000</v>
      </c>
      <c r="I307" s="7" t="s">
        <v>340</v>
      </c>
      <c r="J307" s="8" t="s">
        <v>341</v>
      </c>
      <c r="K307" s="7" t="s">
        <v>26</v>
      </c>
      <c r="L307" s="7" t="s">
        <v>27</v>
      </c>
      <c r="M307" s="7">
        <v>15200</v>
      </c>
      <c r="N307" s="7">
        <f>Tvente[[#This Row],[CMUP]]*Tvente[[#This Row],[Quantité]]</f>
        <v>45600</v>
      </c>
      <c r="O307" s="7">
        <f>Tvente[[#This Row],[Chiffre d''affaire]]-Tvente[[#This Row],[Cout Achat]]</f>
        <v>89400</v>
      </c>
      <c r="P307" s="9">
        <f>Tvente[[#This Row],[Marge]]/Tvente[[#This Row],[Chiffre d''affaire]]</f>
        <v>0.66222222222222227</v>
      </c>
      <c r="Q307" s="7">
        <f>DAY(Tvente[[#This Row],[Date]])</f>
        <v>2</v>
      </c>
      <c r="R307" s="7">
        <f>MONTH(Tvente[[#This Row],[Date]])</f>
        <v>7</v>
      </c>
      <c r="S307" s="7">
        <f>YEAR(Tvente[[#This Row],[Date]])</f>
        <v>2024</v>
      </c>
      <c r="T30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0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8" spans="1:21" ht="89" customHeight="1" x14ac:dyDescent="0.35">
      <c r="A308" s="4">
        <v>307</v>
      </c>
      <c r="B308" s="5">
        <v>45476</v>
      </c>
      <c r="C308" s="4" t="s">
        <v>29</v>
      </c>
      <c r="D308" s="4" t="s">
        <v>30</v>
      </c>
      <c r="E308" s="6" t="s">
        <v>31</v>
      </c>
      <c r="F308" s="7">
        <v>3</v>
      </c>
      <c r="G308" s="7">
        <v>45000</v>
      </c>
      <c r="H308" s="7">
        <f>Tvente[[#This Row],[Quantité]]*Tvente[[#This Row],[Prix Vente]]</f>
        <v>135000</v>
      </c>
      <c r="I308" s="7" t="s">
        <v>340</v>
      </c>
      <c r="J308" s="8" t="s">
        <v>341</v>
      </c>
      <c r="K308" s="7" t="s">
        <v>26</v>
      </c>
      <c r="L308" s="7" t="s">
        <v>27</v>
      </c>
      <c r="M308" s="7">
        <v>15200</v>
      </c>
      <c r="N308" s="7">
        <f>Tvente[[#This Row],[CMUP]]*Tvente[[#This Row],[Quantité]]</f>
        <v>45600</v>
      </c>
      <c r="O308" s="7">
        <f>Tvente[[#This Row],[Chiffre d''affaire]]-Tvente[[#This Row],[Cout Achat]]</f>
        <v>89400</v>
      </c>
      <c r="P308" s="9">
        <f>Tvente[[#This Row],[Marge]]/Tvente[[#This Row],[Chiffre d''affaire]]</f>
        <v>0.66222222222222227</v>
      </c>
      <c r="Q308" s="7">
        <f>DAY(Tvente[[#This Row],[Date]])</f>
        <v>3</v>
      </c>
      <c r="R308" s="7">
        <f>MONTH(Tvente[[#This Row],[Date]])</f>
        <v>7</v>
      </c>
      <c r="S308" s="7">
        <f>YEAR(Tvente[[#This Row],[Date]])</f>
        <v>2024</v>
      </c>
      <c r="T30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0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09" spans="1:21" ht="89" customHeight="1" x14ac:dyDescent="0.35">
      <c r="A309" s="4">
        <v>308</v>
      </c>
      <c r="B309" s="5">
        <v>45477</v>
      </c>
      <c r="C309" s="4" t="s">
        <v>39</v>
      </c>
      <c r="D309" s="4" t="s">
        <v>37</v>
      </c>
      <c r="E309" s="6" t="s">
        <v>40</v>
      </c>
      <c r="F309" s="7">
        <v>7</v>
      </c>
      <c r="G309" s="7">
        <v>19500</v>
      </c>
      <c r="H309" s="7">
        <f>Tvente[[#This Row],[Quantité]]*Tvente[[#This Row],[Prix Vente]]</f>
        <v>136500</v>
      </c>
      <c r="I309" s="7" t="s">
        <v>96</v>
      </c>
      <c r="J309" s="8" t="s">
        <v>342</v>
      </c>
      <c r="K309" s="7" t="s">
        <v>49</v>
      </c>
      <c r="L309" s="7" t="s">
        <v>102</v>
      </c>
      <c r="M309" s="7">
        <v>9100</v>
      </c>
      <c r="N309" s="7">
        <f>Tvente[[#This Row],[CMUP]]*Tvente[[#This Row],[Quantité]]</f>
        <v>63700</v>
      </c>
      <c r="O309" s="7">
        <f>Tvente[[#This Row],[Chiffre d''affaire]]-Tvente[[#This Row],[Cout Achat]]</f>
        <v>72800</v>
      </c>
      <c r="P309" s="9">
        <f>Tvente[[#This Row],[Marge]]/Tvente[[#This Row],[Chiffre d''affaire]]</f>
        <v>0.53333333333333333</v>
      </c>
      <c r="Q309" s="7">
        <f>DAY(Tvente[[#This Row],[Date]])</f>
        <v>4</v>
      </c>
      <c r="R309" s="7">
        <f>MONTH(Tvente[[#This Row],[Date]])</f>
        <v>7</v>
      </c>
      <c r="S309" s="7">
        <f>YEAR(Tvente[[#This Row],[Date]])</f>
        <v>2024</v>
      </c>
      <c r="T30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0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0" spans="1:21" ht="89" customHeight="1" x14ac:dyDescent="0.35">
      <c r="A310" s="4">
        <v>309</v>
      </c>
      <c r="B310" s="5">
        <v>45478</v>
      </c>
      <c r="C310" s="4" t="s">
        <v>29</v>
      </c>
      <c r="D310" s="4" t="s">
        <v>30</v>
      </c>
      <c r="E310" s="6" t="s">
        <v>31</v>
      </c>
      <c r="F310" s="7">
        <v>3</v>
      </c>
      <c r="G310" s="7">
        <v>45000</v>
      </c>
      <c r="H310" s="7">
        <f>Tvente[[#This Row],[Quantité]]*Tvente[[#This Row],[Prix Vente]]</f>
        <v>135000</v>
      </c>
      <c r="I310" s="7" t="s">
        <v>343</v>
      </c>
      <c r="J310" s="8" t="s">
        <v>344</v>
      </c>
      <c r="K310" s="7" t="s">
        <v>58</v>
      </c>
      <c r="L310" s="7" t="s">
        <v>27</v>
      </c>
      <c r="M310" s="7">
        <v>15200</v>
      </c>
      <c r="N310" s="7">
        <f>Tvente[[#This Row],[CMUP]]*Tvente[[#This Row],[Quantité]]</f>
        <v>45600</v>
      </c>
      <c r="O310" s="7">
        <f>Tvente[[#This Row],[Chiffre d''affaire]]-Tvente[[#This Row],[Cout Achat]]</f>
        <v>89400</v>
      </c>
      <c r="P310" s="9">
        <f>Tvente[[#This Row],[Marge]]/Tvente[[#This Row],[Chiffre d''affaire]]</f>
        <v>0.66222222222222227</v>
      </c>
      <c r="Q310" s="7">
        <f>DAY(Tvente[[#This Row],[Date]])</f>
        <v>5</v>
      </c>
      <c r="R310" s="7">
        <f>MONTH(Tvente[[#This Row],[Date]])</f>
        <v>7</v>
      </c>
      <c r="S310" s="7">
        <f>YEAR(Tvente[[#This Row],[Date]])</f>
        <v>2024</v>
      </c>
      <c r="T31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1" spans="1:21" ht="89" customHeight="1" x14ac:dyDescent="0.35">
      <c r="A311" s="4">
        <v>310</v>
      </c>
      <c r="B311" s="5">
        <v>45479</v>
      </c>
      <c r="C311" s="4" t="s">
        <v>21</v>
      </c>
      <c r="D311" s="4" t="s">
        <v>22</v>
      </c>
      <c r="E311" s="6" t="s">
        <v>23</v>
      </c>
      <c r="F311" s="7">
        <v>4</v>
      </c>
      <c r="G311" s="7">
        <v>22000</v>
      </c>
      <c r="H311" s="7">
        <f>Tvente[[#This Row],[Quantité]]*Tvente[[#This Row],[Prix Vente]]</f>
        <v>88000</v>
      </c>
      <c r="I311" s="7" t="s">
        <v>254</v>
      </c>
      <c r="J311" s="8" t="s">
        <v>345</v>
      </c>
      <c r="K311" s="7" t="s">
        <v>52</v>
      </c>
      <c r="L311" s="7" t="s">
        <v>27</v>
      </c>
      <c r="M311" s="7">
        <v>4893.333333333333</v>
      </c>
      <c r="N311" s="7">
        <f>Tvente[[#This Row],[CMUP]]*Tvente[[#This Row],[Quantité]]</f>
        <v>19573.333333333332</v>
      </c>
      <c r="O311" s="7">
        <f>Tvente[[#This Row],[Chiffre d''affaire]]-Tvente[[#This Row],[Cout Achat]]</f>
        <v>68426.666666666672</v>
      </c>
      <c r="P311" s="9">
        <f>Tvente[[#This Row],[Marge]]/Tvente[[#This Row],[Chiffre d''affaire]]</f>
        <v>0.77757575757575759</v>
      </c>
      <c r="Q311" s="7">
        <f>DAY(Tvente[[#This Row],[Date]])</f>
        <v>6</v>
      </c>
      <c r="R311" s="7">
        <f>MONTH(Tvente[[#This Row],[Date]])</f>
        <v>7</v>
      </c>
      <c r="S311" s="7">
        <f>YEAR(Tvente[[#This Row],[Date]])</f>
        <v>2024</v>
      </c>
      <c r="T31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2" spans="1:21" ht="89" customHeight="1" x14ac:dyDescent="0.35">
      <c r="A312" s="4">
        <v>311</v>
      </c>
      <c r="B312" s="5">
        <v>45480</v>
      </c>
      <c r="C312" s="4" t="s">
        <v>59</v>
      </c>
      <c r="D312" s="4" t="s">
        <v>41</v>
      </c>
      <c r="E312" s="6" t="s">
        <v>60</v>
      </c>
      <c r="F312" s="7">
        <v>6</v>
      </c>
      <c r="G312" s="7">
        <v>25000</v>
      </c>
      <c r="H312" s="7">
        <f>Tvente[[#This Row],[Quantité]]*Tvente[[#This Row],[Prix Vente]]</f>
        <v>150000</v>
      </c>
      <c r="I312" s="7" t="s">
        <v>94</v>
      </c>
      <c r="J312" s="8" t="s">
        <v>346</v>
      </c>
      <c r="K312" s="7" t="s">
        <v>67</v>
      </c>
      <c r="L312" s="7" t="s">
        <v>46</v>
      </c>
      <c r="M312" s="7">
        <v>6500</v>
      </c>
      <c r="N312" s="7">
        <f>Tvente[[#This Row],[CMUP]]*Tvente[[#This Row],[Quantité]]</f>
        <v>39000</v>
      </c>
      <c r="O312" s="7">
        <f>Tvente[[#This Row],[Chiffre d''affaire]]-Tvente[[#This Row],[Cout Achat]]</f>
        <v>111000</v>
      </c>
      <c r="P312" s="9">
        <f>Tvente[[#This Row],[Marge]]/Tvente[[#This Row],[Chiffre d''affaire]]</f>
        <v>0.74</v>
      </c>
      <c r="Q312" s="7">
        <f>DAY(Tvente[[#This Row],[Date]])</f>
        <v>7</v>
      </c>
      <c r="R312" s="7">
        <f>MONTH(Tvente[[#This Row],[Date]])</f>
        <v>7</v>
      </c>
      <c r="S312" s="7">
        <f>YEAR(Tvente[[#This Row],[Date]])</f>
        <v>2024</v>
      </c>
      <c r="T31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3" spans="1:21" ht="89" customHeight="1" x14ac:dyDescent="0.35">
      <c r="A313" s="4">
        <v>312</v>
      </c>
      <c r="B313" s="5">
        <v>45481</v>
      </c>
      <c r="C313" s="4" t="s">
        <v>39</v>
      </c>
      <c r="D313" s="4" t="s">
        <v>37</v>
      </c>
      <c r="E313" s="6" t="s">
        <v>40</v>
      </c>
      <c r="F313" s="7">
        <v>2</v>
      </c>
      <c r="G313" s="7">
        <v>19500</v>
      </c>
      <c r="H313" s="7">
        <f>Tvente[[#This Row],[Quantité]]*Tvente[[#This Row],[Prix Vente]]</f>
        <v>39000</v>
      </c>
      <c r="I313" s="7" t="s">
        <v>94</v>
      </c>
      <c r="J313" s="8" t="s">
        <v>346</v>
      </c>
      <c r="K313" s="7" t="s">
        <v>67</v>
      </c>
      <c r="L313" s="7" t="s">
        <v>46</v>
      </c>
      <c r="M313" s="7">
        <v>9100</v>
      </c>
      <c r="N313" s="7">
        <f>Tvente[[#This Row],[CMUP]]*Tvente[[#This Row],[Quantité]]</f>
        <v>18200</v>
      </c>
      <c r="O313" s="7">
        <f>Tvente[[#This Row],[Chiffre d''affaire]]-Tvente[[#This Row],[Cout Achat]]</f>
        <v>20800</v>
      </c>
      <c r="P313" s="9">
        <f>Tvente[[#This Row],[Marge]]/Tvente[[#This Row],[Chiffre d''affaire]]</f>
        <v>0.53333333333333333</v>
      </c>
      <c r="Q313" s="7">
        <f>DAY(Tvente[[#This Row],[Date]])</f>
        <v>8</v>
      </c>
      <c r="R313" s="7">
        <f>MONTH(Tvente[[#This Row],[Date]])</f>
        <v>7</v>
      </c>
      <c r="S313" s="7">
        <f>YEAR(Tvente[[#This Row],[Date]])</f>
        <v>2024</v>
      </c>
      <c r="T31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3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4" spans="1:21" ht="89" customHeight="1" x14ac:dyDescent="0.35">
      <c r="A314" s="4">
        <v>313</v>
      </c>
      <c r="B314" s="5">
        <v>45482</v>
      </c>
      <c r="C314" s="4" t="s">
        <v>29</v>
      </c>
      <c r="D314" s="4" t="s">
        <v>30</v>
      </c>
      <c r="E314" s="6" t="s">
        <v>31</v>
      </c>
      <c r="F314" s="7">
        <v>3</v>
      </c>
      <c r="G314" s="7">
        <v>45000</v>
      </c>
      <c r="H314" s="7">
        <f>Tvente[[#This Row],[Quantité]]*Tvente[[#This Row],[Prix Vente]]</f>
        <v>135000</v>
      </c>
      <c r="I314" s="7" t="s">
        <v>94</v>
      </c>
      <c r="J314" s="8" t="s">
        <v>346</v>
      </c>
      <c r="K314" s="7" t="s">
        <v>67</v>
      </c>
      <c r="L314" s="7" t="s">
        <v>46</v>
      </c>
      <c r="M314" s="7">
        <v>15200</v>
      </c>
      <c r="N314" s="7">
        <f>Tvente[[#This Row],[CMUP]]*Tvente[[#This Row],[Quantité]]</f>
        <v>45600</v>
      </c>
      <c r="O314" s="7">
        <f>Tvente[[#This Row],[Chiffre d''affaire]]-Tvente[[#This Row],[Cout Achat]]</f>
        <v>89400</v>
      </c>
      <c r="P314" s="9">
        <f>Tvente[[#This Row],[Marge]]/Tvente[[#This Row],[Chiffre d''affaire]]</f>
        <v>0.66222222222222227</v>
      </c>
      <c r="Q314" s="7">
        <f>DAY(Tvente[[#This Row],[Date]])</f>
        <v>9</v>
      </c>
      <c r="R314" s="7">
        <f>MONTH(Tvente[[#This Row],[Date]])</f>
        <v>7</v>
      </c>
      <c r="S314" s="7">
        <f>YEAR(Tvente[[#This Row],[Date]])</f>
        <v>2024</v>
      </c>
      <c r="T31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5" spans="1:21" ht="89" customHeight="1" x14ac:dyDescent="0.35">
      <c r="A315" s="4">
        <v>314</v>
      </c>
      <c r="B315" s="5">
        <v>45483</v>
      </c>
      <c r="C315" s="4" t="s">
        <v>35</v>
      </c>
      <c r="D315" s="4" t="s">
        <v>33</v>
      </c>
      <c r="E315" s="6" t="s">
        <v>36</v>
      </c>
      <c r="F315" s="7">
        <v>4</v>
      </c>
      <c r="G315" s="7">
        <v>12000</v>
      </c>
      <c r="H315" s="7">
        <f>Tvente[[#This Row],[Quantité]]*Tvente[[#This Row],[Prix Vente]]</f>
        <v>48000</v>
      </c>
      <c r="I315" s="7" t="s">
        <v>94</v>
      </c>
      <c r="J315" s="8" t="s">
        <v>346</v>
      </c>
      <c r="K315" s="7" t="s">
        <v>67</v>
      </c>
      <c r="L315" s="7" t="s">
        <v>46</v>
      </c>
      <c r="M315" s="7">
        <v>4330</v>
      </c>
      <c r="N315" s="7">
        <f>Tvente[[#This Row],[CMUP]]*Tvente[[#This Row],[Quantité]]</f>
        <v>17320</v>
      </c>
      <c r="O315" s="7">
        <f>Tvente[[#This Row],[Chiffre d''affaire]]-Tvente[[#This Row],[Cout Achat]]</f>
        <v>30680</v>
      </c>
      <c r="P315" s="9">
        <f>Tvente[[#This Row],[Marge]]/Tvente[[#This Row],[Chiffre d''affaire]]</f>
        <v>0.63916666666666666</v>
      </c>
      <c r="Q315" s="7">
        <f>DAY(Tvente[[#This Row],[Date]])</f>
        <v>10</v>
      </c>
      <c r="R315" s="7">
        <f>MONTH(Tvente[[#This Row],[Date]])</f>
        <v>7</v>
      </c>
      <c r="S315" s="7">
        <f>YEAR(Tvente[[#This Row],[Date]])</f>
        <v>2024</v>
      </c>
      <c r="T31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5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6" spans="1:21" ht="89" customHeight="1" x14ac:dyDescent="0.35">
      <c r="A316" s="4">
        <v>315</v>
      </c>
      <c r="B316" s="5">
        <v>45484</v>
      </c>
      <c r="C316" s="4" t="s">
        <v>39</v>
      </c>
      <c r="D316" s="4" t="s">
        <v>37</v>
      </c>
      <c r="E316" s="6" t="s">
        <v>40</v>
      </c>
      <c r="F316" s="7">
        <v>6</v>
      </c>
      <c r="G316" s="7">
        <v>19500</v>
      </c>
      <c r="H316" s="7">
        <f>Tvente[[#This Row],[Quantité]]*Tvente[[#This Row],[Prix Vente]]</f>
        <v>117000</v>
      </c>
      <c r="I316" s="7" t="s">
        <v>195</v>
      </c>
      <c r="J316" s="8" t="s">
        <v>347</v>
      </c>
      <c r="K316" s="7" t="s">
        <v>55</v>
      </c>
      <c r="L316" s="7" t="s">
        <v>27</v>
      </c>
      <c r="M316" s="7">
        <v>9100</v>
      </c>
      <c r="N316" s="7">
        <f>Tvente[[#This Row],[CMUP]]*Tvente[[#This Row],[Quantité]]</f>
        <v>54600</v>
      </c>
      <c r="O316" s="7">
        <f>Tvente[[#This Row],[Chiffre d''affaire]]-Tvente[[#This Row],[Cout Achat]]</f>
        <v>62400</v>
      </c>
      <c r="P316" s="9">
        <f>Tvente[[#This Row],[Marge]]/Tvente[[#This Row],[Chiffre d''affaire]]</f>
        <v>0.53333333333333333</v>
      </c>
      <c r="Q316" s="7">
        <f>DAY(Tvente[[#This Row],[Date]])</f>
        <v>11</v>
      </c>
      <c r="R316" s="7">
        <f>MONTH(Tvente[[#This Row],[Date]])</f>
        <v>7</v>
      </c>
      <c r="S316" s="7">
        <f>YEAR(Tvente[[#This Row],[Date]])</f>
        <v>2024</v>
      </c>
      <c r="T31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7" spans="1:21" ht="89" customHeight="1" x14ac:dyDescent="0.35">
      <c r="A317" s="4">
        <v>316</v>
      </c>
      <c r="B317" s="5">
        <v>45485</v>
      </c>
      <c r="C317" s="4" t="s">
        <v>39</v>
      </c>
      <c r="D317" s="4" t="s">
        <v>37</v>
      </c>
      <c r="E317" s="6" t="s">
        <v>40</v>
      </c>
      <c r="F317" s="7">
        <v>5</v>
      </c>
      <c r="G317" s="7">
        <v>19500</v>
      </c>
      <c r="H317" s="7">
        <f>Tvente[[#This Row],[Quantité]]*Tvente[[#This Row],[Prix Vente]]</f>
        <v>97500</v>
      </c>
      <c r="I317" s="7" t="s">
        <v>235</v>
      </c>
      <c r="J317" s="8" t="s">
        <v>348</v>
      </c>
      <c r="K317" s="7" t="s">
        <v>86</v>
      </c>
      <c r="L317" s="7" t="s">
        <v>46</v>
      </c>
      <c r="M317" s="7">
        <v>9100</v>
      </c>
      <c r="N317" s="7">
        <f>Tvente[[#This Row],[CMUP]]*Tvente[[#This Row],[Quantité]]</f>
        <v>45500</v>
      </c>
      <c r="O317" s="7">
        <f>Tvente[[#This Row],[Chiffre d''affaire]]-Tvente[[#This Row],[Cout Achat]]</f>
        <v>52000</v>
      </c>
      <c r="P317" s="9">
        <f>Tvente[[#This Row],[Marge]]/Tvente[[#This Row],[Chiffre d''affaire]]</f>
        <v>0.53333333333333333</v>
      </c>
      <c r="Q317" s="7">
        <f>DAY(Tvente[[#This Row],[Date]])</f>
        <v>12</v>
      </c>
      <c r="R317" s="7">
        <f>MONTH(Tvente[[#This Row],[Date]])</f>
        <v>7</v>
      </c>
      <c r="S317" s="7">
        <f>YEAR(Tvente[[#This Row],[Date]])</f>
        <v>2024</v>
      </c>
      <c r="T31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8" spans="1:21" ht="89" customHeight="1" x14ac:dyDescent="0.35">
      <c r="A318" s="4">
        <v>317</v>
      </c>
      <c r="B318" s="5">
        <v>45486</v>
      </c>
      <c r="C318" s="4" t="s">
        <v>59</v>
      </c>
      <c r="D318" s="4" t="s">
        <v>41</v>
      </c>
      <c r="E318" s="6" t="s">
        <v>60</v>
      </c>
      <c r="F318" s="7">
        <v>9</v>
      </c>
      <c r="G318" s="7">
        <v>25000</v>
      </c>
      <c r="H318" s="7">
        <f>Tvente[[#This Row],[Quantité]]*Tvente[[#This Row],[Prix Vente]]</f>
        <v>225000</v>
      </c>
      <c r="I318" s="7" t="s">
        <v>276</v>
      </c>
      <c r="J318" s="8" t="s">
        <v>349</v>
      </c>
      <c r="K318" s="7" t="s">
        <v>52</v>
      </c>
      <c r="L318" s="7" t="s">
        <v>102</v>
      </c>
      <c r="M318" s="7">
        <v>6500</v>
      </c>
      <c r="N318" s="7">
        <f>Tvente[[#This Row],[CMUP]]*Tvente[[#This Row],[Quantité]]</f>
        <v>58500</v>
      </c>
      <c r="O318" s="7">
        <f>Tvente[[#This Row],[Chiffre d''affaire]]-Tvente[[#This Row],[Cout Achat]]</f>
        <v>166500</v>
      </c>
      <c r="P318" s="9">
        <f>Tvente[[#This Row],[Marge]]/Tvente[[#This Row],[Chiffre d''affaire]]</f>
        <v>0.74</v>
      </c>
      <c r="Q318" s="7">
        <f>DAY(Tvente[[#This Row],[Date]])</f>
        <v>13</v>
      </c>
      <c r="R318" s="7">
        <f>MONTH(Tvente[[#This Row],[Date]])</f>
        <v>7</v>
      </c>
      <c r="S318" s="7">
        <f>YEAR(Tvente[[#This Row],[Date]])</f>
        <v>2024</v>
      </c>
      <c r="T31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8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19" spans="1:21" ht="89" customHeight="1" x14ac:dyDescent="0.35">
      <c r="A319" s="4">
        <v>318</v>
      </c>
      <c r="B319" s="5">
        <v>45487</v>
      </c>
      <c r="C319" s="4" t="s">
        <v>39</v>
      </c>
      <c r="D319" s="4" t="s">
        <v>37</v>
      </c>
      <c r="E319" s="6" t="s">
        <v>40</v>
      </c>
      <c r="F319" s="7">
        <v>5</v>
      </c>
      <c r="G319" s="7">
        <v>19500</v>
      </c>
      <c r="H319" s="7">
        <f>Tvente[[#This Row],[Quantité]]*Tvente[[#This Row],[Prix Vente]]</f>
        <v>97500</v>
      </c>
      <c r="I319" s="7" t="s">
        <v>276</v>
      </c>
      <c r="J319" s="8" t="s">
        <v>349</v>
      </c>
      <c r="K319" s="7" t="s">
        <v>52</v>
      </c>
      <c r="L319" s="7" t="s">
        <v>102</v>
      </c>
      <c r="M319" s="7">
        <v>9100</v>
      </c>
      <c r="N319" s="7">
        <f>Tvente[[#This Row],[CMUP]]*Tvente[[#This Row],[Quantité]]</f>
        <v>45500</v>
      </c>
      <c r="O319" s="7">
        <f>Tvente[[#This Row],[Chiffre d''affaire]]-Tvente[[#This Row],[Cout Achat]]</f>
        <v>52000</v>
      </c>
      <c r="P319" s="9">
        <f>Tvente[[#This Row],[Marge]]/Tvente[[#This Row],[Chiffre d''affaire]]</f>
        <v>0.53333333333333333</v>
      </c>
      <c r="Q319" s="7">
        <f>DAY(Tvente[[#This Row],[Date]])</f>
        <v>14</v>
      </c>
      <c r="R319" s="7">
        <f>MONTH(Tvente[[#This Row],[Date]])</f>
        <v>7</v>
      </c>
      <c r="S319" s="7">
        <f>YEAR(Tvente[[#This Row],[Date]])</f>
        <v>2024</v>
      </c>
      <c r="T31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1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0" spans="1:21" ht="89" customHeight="1" x14ac:dyDescent="0.35">
      <c r="A320" s="4">
        <v>319</v>
      </c>
      <c r="B320" s="5">
        <v>45488</v>
      </c>
      <c r="C320" s="4" t="s">
        <v>35</v>
      </c>
      <c r="D320" s="4" t="s">
        <v>33</v>
      </c>
      <c r="E320" s="6" t="s">
        <v>36</v>
      </c>
      <c r="F320" s="7">
        <v>5</v>
      </c>
      <c r="G320" s="7">
        <v>12000</v>
      </c>
      <c r="H320" s="7">
        <f>Tvente[[#This Row],[Quantité]]*Tvente[[#This Row],[Prix Vente]]</f>
        <v>60000</v>
      </c>
      <c r="I320" s="7" t="s">
        <v>276</v>
      </c>
      <c r="J320" s="8" t="s">
        <v>349</v>
      </c>
      <c r="K320" s="7" t="s">
        <v>52</v>
      </c>
      <c r="L320" s="7" t="s">
        <v>102</v>
      </c>
      <c r="M320" s="7">
        <v>4330</v>
      </c>
      <c r="N320" s="7">
        <f>Tvente[[#This Row],[CMUP]]*Tvente[[#This Row],[Quantité]]</f>
        <v>21650</v>
      </c>
      <c r="O320" s="7">
        <f>Tvente[[#This Row],[Chiffre d''affaire]]-Tvente[[#This Row],[Cout Achat]]</f>
        <v>38350</v>
      </c>
      <c r="P320" s="9">
        <f>Tvente[[#This Row],[Marge]]/Tvente[[#This Row],[Chiffre d''affaire]]</f>
        <v>0.63916666666666666</v>
      </c>
      <c r="Q320" s="7">
        <f>DAY(Tvente[[#This Row],[Date]])</f>
        <v>15</v>
      </c>
      <c r="R320" s="7">
        <f>MONTH(Tvente[[#This Row],[Date]])</f>
        <v>7</v>
      </c>
      <c r="S320" s="7">
        <f>YEAR(Tvente[[#This Row],[Date]])</f>
        <v>2024</v>
      </c>
      <c r="T32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1" spans="1:21" ht="89" customHeight="1" x14ac:dyDescent="0.35">
      <c r="A321" s="4">
        <v>320</v>
      </c>
      <c r="B321" s="5">
        <v>45489</v>
      </c>
      <c r="C321" s="4" t="s">
        <v>21</v>
      </c>
      <c r="D321" s="4" t="s">
        <v>22</v>
      </c>
      <c r="E321" s="6" t="s">
        <v>23</v>
      </c>
      <c r="F321" s="7">
        <v>7</v>
      </c>
      <c r="G321" s="7">
        <v>22000</v>
      </c>
      <c r="H321" s="7">
        <f>Tvente[[#This Row],[Quantité]]*Tvente[[#This Row],[Prix Vente]]</f>
        <v>154000</v>
      </c>
      <c r="I321" s="7" t="s">
        <v>47</v>
      </c>
      <c r="J321" s="8" t="s">
        <v>350</v>
      </c>
      <c r="K321" s="7" t="s">
        <v>26</v>
      </c>
      <c r="L321" s="7" t="s">
        <v>46</v>
      </c>
      <c r="M321" s="7">
        <v>4893.333333333333</v>
      </c>
      <c r="N321" s="7">
        <f>Tvente[[#This Row],[CMUP]]*Tvente[[#This Row],[Quantité]]</f>
        <v>34253.333333333328</v>
      </c>
      <c r="O321" s="7">
        <f>Tvente[[#This Row],[Chiffre d''affaire]]-Tvente[[#This Row],[Cout Achat]]</f>
        <v>119746.66666666667</v>
      </c>
      <c r="P321" s="9">
        <f>Tvente[[#This Row],[Marge]]/Tvente[[#This Row],[Chiffre d''affaire]]</f>
        <v>0.77757575757575759</v>
      </c>
      <c r="Q321" s="7">
        <f>DAY(Tvente[[#This Row],[Date]])</f>
        <v>16</v>
      </c>
      <c r="R321" s="7">
        <f>MONTH(Tvente[[#This Row],[Date]])</f>
        <v>7</v>
      </c>
      <c r="S321" s="7">
        <f>YEAR(Tvente[[#This Row],[Date]])</f>
        <v>2024</v>
      </c>
      <c r="T32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2" spans="1:21" ht="89" customHeight="1" x14ac:dyDescent="0.35">
      <c r="A322" s="4">
        <v>321</v>
      </c>
      <c r="B322" s="5">
        <v>45490</v>
      </c>
      <c r="C322" s="4" t="s">
        <v>39</v>
      </c>
      <c r="D322" s="4" t="s">
        <v>37</v>
      </c>
      <c r="E322" s="6" t="s">
        <v>40</v>
      </c>
      <c r="F322" s="7">
        <v>7</v>
      </c>
      <c r="G322" s="7">
        <v>19500</v>
      </c>
      <c r="H322" s="7">
        <f>Tvente[[#This Row],[Quantité]]*Tvente[[#This Row],[Prix Vente]]</f>
        <v>136500</v>
      </c>
      <c r="I322" s="7" t="s">
        <v>197</v>
      </c>
      <c r="J322" s="8" t="s">
        <v>351</v>
      </c>
      <c r="K322" s="7" t="s">
        <v>112</v>
      </c>
      <c r="L322" s="7" t="s">
        <v>46</v>
      </c>
      <c r="M322" s="7">
        <v>9100</v>
      </c>
      <c r="N322" s="7">
        <f>Tvente[[#This Row],[CMUP]]*Tvente[[#This Row],[Quantité]]</f>
        <v>63700</v>
      </c>
      <c r="O322" s="7">
        <f>Tvente[[#This Row],[Chiffre d''affaire]]-Tvente[[#This Row],[Cout Achat]]</f>
        <v>72800</v>
      </c>
      <c r="P322" s="9">
        <f>Tvente[[#This Row],[Marge]]/Tvente[[#This Row],[Chiffre d''affaire]]</f>
        <v>0.53333333333333333</v>
      </c>
      <c r="Q322" s="7">
        <f>DAY(Tvente[[#This Row],[Date]])</f>
        <v>17</v>
      </c>
      <c r="R322" s="7">
        <f>MONTH(Tvente[[#This Row],[Date]])</f>
        <v>7</v>
      </c>
      <c r="S322" s="7">
        <f>YEAR(Tvente[[#This Row],[Date]])</f>
        <v>2024</v>
      </c>
      <c r="T32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3" spans="1:21" ht="89" customHeight="1" x14ac:dyDescent="0.35">
      <c r="A323" s="4">
        <v>322</v>
      </c>
      <c r="B323" s="5">
        <v>45491</v>
      </c>
      <c r="C323" s="4" t="s">
        <v>59</v>
      </c>
      <c r="D323" s="4" t="s">
        <v>41</v>
      </c>
      <c r="E323" s="6" t="s">
        <v>60</v>
      </c>
      <c r="F323" s="7">
        <v>10</v>
      </c>
      <c r="G323" s="7">
        <v>25000</v>
      </c>
      <c r="H323" s="7">
        <f>Tvente[[#This Row],[Quantité]]*Tvente[[#This Row],[Prix Vente]]</f>
        <v>250000</v>
      </c>
      <c r="I323" s="7" t="s">
        <v>197</v>
      </c>
      <c r="J323" s="8" t="s">
        <v>351</v>
      </c>
      <c r="K323" s="7" t="s">
        <v>112</v>
      </c>
      <c r="L323" s="7" t="s">
        <v>46</v>
      </c>
      <c r="M323" s="7">
        <v>6500</v>
      </c>
      <c r="N323" s="7">
        <f>Tvente[[#This Row],[CMUP]]*Tvente[[#This Row],[Quantité]]</f>
        <v>65000</v>
      </c>
      <c r="O323" s="7">
        <f>Tvente[[#This Row],[Chiffre d''affaire]]-Tvente[[#This Row],[Cout Achat]]</f>
        <v>185000</v>
      </c>
      <c r="P323" s="9">
        <f>Tvente[[#This Row],[Marge]]/Tvente[[#This Row],[Chiffre d''affaire]]</f>
        <v>0.74</v>
      </c>
      <c r="Q323" s="7">
        <f>DAY(Tvente[[#This Row],[Date]])</f>
        <v>18</v>
      </c>
      <c r="R323" s="7">
        <f>MONTH(Tvente[[#This Row],[Date]])</f>
        <v>7</v>
      </c>
      <c r="S323" s="7">
        <f>YEAR(Tvente[[#This Row],[Date]])</f>
        <v>2024</v>
      </c>
      <c r="T32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4" spans="1:21" ht="89" customHeight="1" x14ac:dyDescent="0.35">
      <c r="A324" s="4">
        <v>323</v>
      </c>
      <c r="B324" s="5">
        <v>45492</v>
      </c>
      <c r="C324" s="4" t="s">
        <v>29</v>
      </c>
      <c r="D324" s="4" t="s">
        <v>30</v>
      </c>
      <c r="E324" s="6" t="s">
        <v>31</v>
      </c>
      <c r="F324" s="7">
        <v>3</v>
      </c>
      <c r="G324" s="7">
        <v>45000</v>
      </c>
      <c r="H324" s="7">
        <f>Tvente[[#This Row],[Quantité]]*Tvente[[#This Row],[Prix Vente]]</f>
        <v>135000</v>
      </c>
      <c r="I324" s="7" t="s">
        <v>352</v>
      </c>
      <c r="J324" s="8" t="s">
        <v>353</v>
      </c>
      <c r="K324" s="7" t="s">
        <v>55</v>
      </c>
      <c r="L324" s="7" t="s">
        <v>27</v>
      </c>
      <c r="M324" s="7">
        <v>15200</v>
      </c>
      <c r="N324" s="7">
        <f>Tvente[[#This Row],[CMUP]]*Tvente[[#This Row],[Quantité]]</f>
        <v>45600</v>
      </c>
      <c r="O324" s="7">
        <f>Tvente[[#This Row],[Chiffre d''affaire]]-Tvente[[#This Row],[Cout Achat]]</f>
        <v>89400</v>
      </c>
      <c r="P324" s="9">
        <f>Tvente[[#This Row],[Marge]]/Tvente[[#This Row],[Chiffre d''affaire]]</f>
        <v>0.66222222222222227</v>
      </c>
      <c r="Q324" s="7">
        <f>DAY(Tvente[[#This Row],[Date]])</f>
        <v>19</v>
      </c>
      <c r="R324" s="7">
        <f>MONTH(Tvente[[#This Row],[Date]])</f>
        <v>7</v>
      </c>
      <c r="S324" s="7">
        <f>YEAR(Tvente[[#This Row],[Date]])</f>
        <v>2024</v>
      </c>
      <c r="T32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5" spans="1:21" ht="89" customHeight="1" x14ac:dyDescent="0.35">
      <c r="A325" s="4">
        <v>324</v>
      </c>
      <c r="B325" s="5">
        <v>45493</v>
      </c>
      <c r="C325" s="4" t="s">
        <v>39</v>
      </c>
      <c r="D325" s="4" t="s">
        <v>37</v>
      </c>
      <c r="E325" s="6" t="s">
        <v>40</v>
      </c>
      <c r="F325" s="7">
        <v>1</v>
      </c>
      <c r="G325" s="7">
        <v>19500</v>
      </c>
      <c r="H325" s="7">
        <f>Tvente[[#This Row],[Quantité]]*Tvente[[#This Row],[Prix Vente]]</f>
        <v>19500</v>
      </c>
      <c r="I325" s="7" t="s">
        <v>109</v>
      </c>
      <c r="J325" s="8" t="s">
        <v>354</v>
      </c>
      <c r="K325" s="7" t="s">
        <v>74</v>
      </c>
      <c r="L325" s="7" t="s">
        <v>27</v>
      </c>
      <c r="M325" s="7">
        <v>9100</v>
      </c>
      <c r="N325" s="7">
        <f>Tvente[[#This Row],[CMUP]]*Tvente[[#This Row],[Quantité]]</f>
        <v>9100</v>
      </c>
      <c r="O325" s="7">
        <f>Tvente[[#This Row],[Chiffre d''affaire]]-Tvente[[#This Row],[Cout Achat]]</f>
        <v>10400</v>
      </c>
      <c r="P325" s="9">
        <f>Tvente[[#This Row],[Marge]]/Tvente[[#This Row],[Chiffre d''affaire]]</f>
        <v>0.53333333333333333</v>
      </c>
      <c r="Q325" s="7">
        <f>DAY(Tvente[[#This Row],[Date]])</f>
        <v>20</v>
      </c>
      <c r="R325" s="7">
        <f>MONTH(Tvente[[#This Row],[Date]])</f>
        <v>7</v>
      </c>
      <c r="S325" s="7">
        <f>YEAR(Tvente[[#This Row],[Date]])</f>
        <v>2024</v>
      </c>
      <c r="T32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6" spans="1:21" ht="89" customHeight="1" x14ac:dyDescent="0.35">
      <c r="A326" s="4">
        <v>325</v>
      </c>
      <c r="B326" s="5">
        <v>45494</v>
      </c>
      <c r="C326" s="4" t="s">
        <v>29</v>
      </c>
      <c r="D326" s="4" t="s">
        <v>30</v>
      </c>
      <c r="E326" s="6" t="s">
        <v>31</v>
      </c>
      <c r="F326" s="7">
        <v>2</v>
      </c>
      <c r="G326" s="7">
        <v>45000</v>
      </c>
      <c r="H326" s="7">
        <f>Tvente[[#This Row],[Quantité]]*Tvente[[#This Row],[Prix Vente]]</f>
        <v>90000</v>
      </c>
      <c r="I326" s="7" t="s">
        <v>65</v>
      </c>
      <c r="J326" s="8" t="s">
        <v>355</v>
      </c>
      <c r="K326" s="7" t="s">
        <v>86</v>
      </c>
      <c r="L326" s="7" t="s">
        <v>46</v>
      </c>
      <c r="M326" s="7">
        <v>15200</v>
      </c>
      <c r="N326" s="7">
        <f>Tvente[[#This Row],[CMUP]]*Tvente[[#This Row],[Quantité]]</f>
        <v>30400</v>
      </c>
      <c r="O326" s="7">
        <f>Tvente[[#This Row],[Chiffre d''affaire]]-Tvente[[#This Row],[Cout Achat]]</f>
        <v>59600</v>
      </c>
      <c r="P326" s="9">
        <f>Tvente[[#This Row],[Marge]]/Tvente[[#This Row],[Chiffre d''affaire]]</f>
        <v>0.66222222222222227</v>
      </c>
      <c r="Q326" s="7">
        <f>DAY(Tvente[[#This Row],[Date]])</f>
        <v>21</v>
      </c>
      <c r="R326" s="7">
        <f>MONTH(Tvente[[#This Row],[Date]])</f>
        <v>7</v>
      </c>
      <c r="S326" s="7">
        <f>YEAR(Tvente[[#This Row],[Date]])</f>
        <v>2024</v>
      </c>
      <c r="T32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7" spans="1:21" ht="89" customHeight="1" x14ac:dyDescent="0.35">
      <c r="A327" s="4">
        <v>326</v>
      </c>
      <c r="B327" s="5">
        <v>45495</v>
      </c>
      <c r="C327" s="4" t="s">
        <v>39</v>
      </c>
      <c r="D327" s="4" t="s">
        <v>37</v>
      </c>
      <c r="E327" s="6" t="s">
        <v>40</v>
      </c>
      <c r="F327" s="7">
        <v>7</v>
      </c>
      <c r="G327" s="7">
        <v>19500</v>
      </c>
      <c r="H327" s="7">
        <f>Tvente[[#This Row],[Quantité]]*Tvente[[#This Row],[Prix Vente]]</f>
        <v>136500</v>
      </c>
      <c r="I327" s="7" t="s">
        <v>65</v>
      </c>
      <c r="J327" s="8" t="s">
        <v>355</v>
      </c>
      <c r="K327" s="7" t="s">
        <v>86</v>
      </c>
      <c r="L327" s="7" t="s">
        <v>46</v>
      </c>
      <c r="M327" s="7">
        <v>9100</v>
      </c>
      <c r="N327" s="7">
        <f>Tvente[[#This Row],[CMUP]]*Tvente[[#This Row],[Quantité]]</f>
        <v>63700</v>
      </c>
      <c r="O327" s="7">
        <f>Tvente[[#This Row],[Chiffre d''affaire]]-Tvente[[#This Row],[Cout Achat]]</f>
        <v>72800</v>
      </c>
      <c r="P327" s="9">
        <f>Tvente[[#This Row],[Marge]]/Tvente[[#This Row],[Chiffre d''affaire]]</f>
        <v>0.53333333333333333</v>
      </c>
      <c r="Q327" s="7">
        <f>DAY(Tvente[[#This Row],[Date]])</f>
        <v>22</v>
      </c>
      <c r="R327" s="7">
        <f>MONTH(Tvente[[#This Row],[Date]])</f>
        <v>7</v>
      </c>
      <c r="S327" s="7">
        <f>YEAR(Tvente[[#This Row],[Date]])</f>
        <v>2024</v>
      </c>
      <c r="T32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8" spans="1:21" ht="89" customHeight="1" x14ac:dyDescent="0.35">
      <c r="A328" s="4">
        <v>327</v>
      </c>
      <c r="B328" s="5">
        <v>45496</v>
      </c>
      <c r="C328" s="4" t="s">
        <v>59</v>
      </c>
      <c r="D328" s="4" t="s">
        <v>41</v>
      </c>
      <c r="E328" s="6" t="s">
        <v>60</v>
      </c>
      <c r="F328" s="7">
        <v>8</v>
      </c>
      <c r="G328" s="7">
        <v>25000</v>
      </c>
      <c r="H328" s="7">
        <f>Tvente[[#This Row],[Quantité]]*Tvente[[#This Row],[Prix Vente]]</f>
        <v>200000</v>
      </c>
      <c r="I328" s="7" t="s">
        <v>65</v>
      </c>
      <c r="J328" s="8" t="s">
        <v>355</v>
      </c>
      <c r="K328" s="7" t="s">
        <v>86</v>
      </c>
      <c r="L328" s="7" t="s">
        <v>46</v>
      </c>
      <c r="M328" s="7">
        <v>6500</v>
      </c>
      <c r="N328" s="7">
        <f>Tvente[[#This Row],[CMUP]]*Tvente[[#This Row],[Quantité]]</f>
        <v>52000</v>
      </c>
      <c r="O328" s="7">
        <f>Tvente[[#This Row],[Chiffre d''affaire]]-Tvente[[#This Row],[Cout Achat]]</f>
        <v>148000</v>
      </c>
      <c r="P328" s="9">
        <f>Tvente[[#This Row],[Marge]]/Tvente[[#This Row],[Chiffre d''affaire]]</f>
        <v>0.74</v>
      </c>
      <c r="Q328" s="7">
        <f>DAY(Tvente[[#This Row],[Date]])</f>
        <v>23</v>
      </c>
      <c r="R328" s="7">
        <f>MONTH(Tvente[[#This Row],[Date]])</f>
        <v>7</v>
      </c>
      <c r="S328" s="7">
        <f>YEAR(Tvente[[#This Row],[Date]])</f>
        <v>2024</v>
      </c>
      <c r="T32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8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29" spans="1:21" ht="89" customHeight="1" x14ac:dyDescent="0.35">
      <c r="A329" s="4">
        <v>328</v>
      </c>
      <c r="B329" s="5">
        <v>45497</v>
      </c>
      <c r="C329" s="4" t="s">
        <v>59</v>
      </c>
      <c r="D329" s="4" t="s">
        <v>41</v>
      </c>
      <c r="E329" s="6" t="s">
        <v>60</v>
      </c>
      <c r="F329" s="7">
        <v>6</v>
      </c>
      <c r="G329" s="7">
        <v>25000</v>
      </c>
      <c r="H329" s="7">
        <f>Tvente[[#This Row],[Quantité]]*Tvente[[#This Row],[Prix Vente]]</f>
        <v>150000</v>
      </c>
      <c r="I329" s="7" t="s">
        <v>287</v>
      </c>
      <c r="J329" s="8" t="s">
        <v>356</v>
      </c>
      <c r="K329" s="7" t="s">
        <v>112</v>
      </c>
      <c r="L329" s="7" t="s">
        <v>27</v>
      </c>
      <c r="M329" s="7">
        <v>6500</v>
      </c>
      <c r="N329" s="7">
        <f>Tvente[[#This Row],[CMUP]]*Tvente[[#This Row],[Quantité]]</f>
        <v>39000</v>
      </c>
      <c r="O329" s="7">
        <f>Tvente[[#This Row],[Chiffre d''affaire]]-Tvente[[#This Row],[Cout Achat]]</f>
        <v>111000</v>
      </c>
      <c r="P329" s="9">
        <f>Tvente[[#This Row],[Marge]]/Tvente[[#This Row],[Chiffre d''affaire]]</f>
        <v>0.74</v>
      </c>
      <c r="Q329" s="7">
        <f>DAY(Tvente[[#This Row],[Date]])</f>
        <v>24</v>
      </c>
      <c r="R329" s="7">
        <f>MONTH(Tvente[[#This Row],[Date]])</f>
        <v>7</v>
      </c>
      <c r="S329" s="7">
        <f>YEAR(Tvente[[#This Row],[Date]])</f>
        <v>2024</v>
      </c>
      <c r="T32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2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0" spans="1:21" ht="89" customHeight="1" x14ac:dyDescent="0.35">
      <c r="A330" s="4">
        <v>329</v>
      </c>
      <c r="B330" s="5">
        <v>45498</v>
      </c>
      <c r="C330" s="4" t="s">
        <v>35</v>
      </c>
      <c r="D330" s="4" t="s">
        <v>33</v>
      </c>
      <c r="E330" s="6" t="s">
        <v>36</v>
      </c>
      <c r="F330" s="7">
        <v>2</v>
      </c>
      <c r="G330" s="7">
        <v>12000</v>
      </c>
      <c r="H330" s="7">
        <f>Tvente[[#This Row],[Quantité]]*Tvente[[#This Row],[Prix Vente]]</f>
        <v>24000</v>
      </c>
      <c r="I330" s="7" t="s">
        <v>84</v>
      </c>
      <c r="J330" s="8" t="s">
        <v>357</v>
      </c>
      <c r="K330" s="7" t="s">
        <v>55</v>
      </c>
      <c r="L330" s="7" t="s">
        <v>27</v>
      </c>
      <c r="M330" s="7">
        <v>4330</v>
      </c>
      <c r="N330" s="7">
        <f>Tvente[[#This Row],[CMUP]]*Tvente[[#This Row],[Quantité]]</f>
        <v>8660</v>
      </c>
      <c r="O330" s="7">
        <f>Tvente[[#This Row],[Chiffre d''affaire]]-Tvente[[#This Row],[Cout Achat]]</f>
        <v>15340</v>
      </c>
      <c r="P330" s="9">
        <f>Tvente[[#This Row],[Marge]]/Tvente[[#This Row],[Chiffre d''affaire]]</f>
        <v>0.63916666666666666</v>
      </c>
      <c r="Q330" s="7">
        <f>DAY(Tvente[[#This Row],[Date]])</f>
        <v>25</v>
      </c>
      <c r="R330" s="7">
        <f>MONTH(Tvente[[#This Row],[Date]])</f>
        <v>7</v>
      </c>
      <c r="S330" s="7">
        <f>YEAR(Tvente[[#This Row],[Date]])</f>
        <v>2024</v>
      </c>
      <c r="T33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3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1" spans="1:21" ht="89" customHeight="1" x14ac:dyDescent="0.35">
      <c r="A331" s="4">
        <v>330</v>
      </c>
      <c r="B331" s="5">
        <v>45499</v>
      </c>
      <c r="C331" s="4" t="s">
        <v>35</v>
      </c>
      <c r="D331" s="4" t="s">
        <v>33</v>
      </c>
      <c r="E331" s="6" t="s">
        <v>36</v>
      </c>
      <c r="F331" s="7">
        <v>3</v>
      </c>
      <c r="G331" s="7">
        <v>12000</v>
      </c>
      <c r="H331" s="7">
        <f>Tvente[[#This Row],[Quantité]]*Tvente[[#This Row],[Prix Vente]]</f>
        <v>36000</v>
      </c>
      <c r="I331" s="7" t="s">
        <v>276</v>
      </c>
      <c r="J331" s="8" t="s">
        <v>358</v>
      </c>
      <c r="K331" s="7" t="s">
        <v>49</v>
      </c>
      <c r="L331" s="7" t="s">
        <v>102</v>
      </c>
      <c r="M331" s="7">
        <v>4330</v>
      </c>
      <c r="N331" s="7">
        <f>Tvente[[#This Row],[CMUP]]*Tvente[[#This Row],[Quantité]]</f>
        <v>12990</v>
      </c>
      <c r="O331" s="7">
        <f>Tvente[[#This Row],[Chiffre d''affaire]]-Tvente[[#This Row],[Cout Achat]]</f>
        <v>23010</v>
      </c>
      <c r="P331" s="9">
        <f>Tvente[[#This Row],[Marge]]/Tvente[[#This Row],[Chiffre d''affaire]]</f>
        <v>0.63916666666666666</v>
      </c>
      <c r="Q331" s="7">
        <f>DAY(Tvente[[#This Row],[Date]])</f>
        <v>26</v>
      </c>
      <c r="R331" s="7">
        <f>MONTH(Tvente[[#This Row],[Date]])</f>
        <v>7</v>
      </c>
      <c r="S331" s="7">
        <f>YEAR(Tvente[[#This Row],[Date]])</f>
        <v>2024</v>
      </c>
      <c r="T33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3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2" spans="1:21" ht="89" customHeight="1" x14ac:dyDescent="0.35">
      <c r="A332" s="4">
        <v>331</v>
      </c>
      <c r="B332" s="5">
        <v>45500</v>
      </c>
      <c r="C332" s="4" t="s">
        <v>35</v>
      </c>
      <c r="D332" s="4" t="s">
        <v>33</v>
      </c>
      <c r="E332" s="6" t="s">
        <v>36</v>
      </c>
      <c r="F332" s="7">
        <v>3</v>
      </c>
      <c r="G332" s="7">
        <v>12000</v>
      </c>
      <c r="H332" s="7">
        <f>Tvente[[#This Row],[Quantité]]*Tvente[[#This Row],[Prix Vente]]</f>
        <v>36000</v>
      </c>
      <c r="I332" s="7" t="s">
        <v>276</v>
      </c>
      <c r="J332" s="8" t="s">
        <v>358</v>
      </c>
      <c r="K332" s="7" t="s">
        <v>49</v>
      </c>
      <c r="L332" s="7" t="s">
        <v>102</v>
      </c>
      <c r="M332" s="7">
        <v>4330</v>
      </c>
      <c r="N332" s="7">
        <f>Tvente[[#This Row],[CMUP]]*Tvente[[#This Row],[Quantité]]</f>
        <v>12990</v>
      </c>
      <c r="O332" s="7">
        <f>Tvente[[#This Row],[Chiffre d''affaire]]-Tvente[[#This Row],[Cout Achat]]</f>
        <v>23010</v>
      </c>
      <c r="P332" s="9">
        <f>Tvente[[#This Row],[Marge]]/Tvente[[#This Row],[Chiffre d''affaire]]</f>
        <v>0.63916666666666666</v>
      </c>
      <c r="Q332" s="7">
        <f>DAY(Tvente[[#This Row],[Date]])</f>
        <v>27</v>
      </c>
      <c r="R332" s="7">
        <f>MONTH(Tvente[[#This Row],[Date]])</f>
        <v>7</v>
      </c>
      <c r="S332" s="7">
        <f>YEAR(Tvente[[#This Row],[Date]])</f>
        <v>2024</v>
      </c>
      <c r="T33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32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3" spans="1:21" ht="89" customHeight="1" x14ac:dyDescent="0.35">
      <c r="A333" s="4">
        <v>332</v>
      </c>
      <c r="B333" s="5">
        <v>45501</v>
      </c>
      <c r="C333" s="4" t="s">
        <v>35</v>
      </c>
      <c r="D333" s="4" t="s">
        <v>33</v>
      </c>
      <c r="E333" s="6" t="s">
        <v>36</v>
      </c>
      <c r="F333" s="7">
        <v>2</v>
      </c>
      <c r="G333" s="7">
        <v>12000</v>
      </c>
      <c r="H333" s="7">
        <f>Tvente[[#This Row],[Quantité]]*Tvente[[#This Row],[Prix Vente]]</f>
        <v>24000</v>
      </c>
      <c r="I333" s="7" t="s">
        <v>276</v>
      </c>
      <c r="J333" s="8" t="s">
        <v>358</v>
      </c>
      <c r="K333" s="7" t="s">
        <v>49</v>
      </c>
      <c r="L333" s="7" t="s">
        <v>102</v>
      </c>
      <c r="M333" s="7">
        <v>4330</v>
      </c>
      <c r="N333" s="7">
        <f>Tvente[[#This Row],[CMUP]]*Tvente[[#This Row],[Quantité]]</f>
        <v>8660</v>
      </c>
      <c r="O333" s="7">
        <f>Tvente[[#This Row],[Chiffre d''affaire]]-Tvente[[#This Row],[Cout Achat]]</f>
        <v>15340</v>
      </c>
      <c r="P333" s="9">
        <f>Tvente[[#This Row],[Marge]]/Tvente[[#This Row],[Chiffre d''affaire]]</f>
        <v>0.63916666666666666</v>
      </c>
      <c r="Q333" s="7">
        <f>DAY(Tvente[[#This Row],[Date]])</f>
        <v>28</v>
      </c>
      <c r="R333" s="7">
        <f>MONTH(Tvente[[#This Row],[Date]])</f>
        <v>7</v>
      </c>
      <c r="S333" s="7">
        <f>YEAR(Tvente[[#This Row],[Date]])</f>
        <v>2024</v>
      </c>
      <c r="T33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3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4" spans="1:21" ht="89" customHeight="1" x14ac:dyDescent="0.35">
      <c r="A334" s="4">
        <v>333</v>
      </c>
      <c r="B334" s="5">
        <v>45502</v>
      </c>
      <c r="C334" s="4" t="s">
        <v>21</v>
      </c>
      <c r="D334" s="4" t="s">
        <v>22</v>
      </c>
      <c r="E334" s="6" t="s">
        <v>23</v>
      </c>
      <c r="F334" s="7">
        <v>9</v>
      </c>
      <c r="G334" s="7">
        <v>22000</v>
      </c>
      <c r="H334" s="7">
        <f>Tvente[[#This Row],[Quantité]]*Tvente[[#This Row],[Prix Vente]]</f>
        <v>198000</v>
      </c>
      <c r="I334" s="7" t="s">
        <v>322</v>
      </c>
      <c r="J334" s="8" t="s">
        <v>359</v>
      </c>
      <c r="K334" s="7" t="s">
        <v>74</v>
      </c>
      <c r="L334" s="7" t="s">
        <v>46</v>
      </c>
      <c r="M334" s="7">
        <v>4893.333333333333</v>
      </c>
      <c r="N334" s="7">
        <f>Tvente[[#This Row],[CMUP]]*Tvente[[#This Row],[Quantité]]</f>
        <v>44040</v>
      </c>
      <c r="O334" s="7">
        <f>Tvente[[#This Row],[Chiffre d''affaire]]-Tvente[[#This Row],[Cout Achat]]</f>
        <v>153960</v>
      </c>
      <c r="P334" s="9">
        <f>Tvente[[#This Row],[Marge]]/Tvente[[#This Row],[Chiffre d''affaire]]</f>
        <v>0.77757575757575759</v>
      </c>
      <c r="Q334" s="7">
        <f>DAY(Tvente[[#This Row],[Date]])</f>
        <v>29</v>
      </c>
      <c r="R334" s="7">
        <f>MONTH(Tvente[[#This Row],[Date]])</f>
        <v>7</v>
      </c>
      <c r="S334" s="7">
        <f>YEAR(Tvente[[#This Row],[Date]])</f>
        <v>2024</v>
      </c>
      <c r="T33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3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5" spans="1:21" ht="89" customHeight="1" x14ac:dyDescent="0.35">
      <c r="A335" s="4">
        <v>334</v>
      </c>
      <c r="B335" s="5">
        <v>45503</v>
      </c>
      <c r="C335" s="4" t="s">
        <v>59</v>
      </c>
      <c r="D335" s="4" t="s">
        <v>41</v>
      </c>
      <c r="E335" s="6" t="s">
        <v>60</v>
      </c>
      <c r="F335" s="7">
        <v>9</v>
      </c>
      <c r="G335" s="7">
        <v>25000</v>
      </c>
      <c r="H335" s="7">
        <f>Tvente[[#This Row],[Quantité]]*Tvente[[#This Row],[Prix Vente]]</f>
        <v>225000</v>
      </c>
      <c r="I335" s="7" t="s">
        <v>158</v>
      </c>
      <c r="J335" s="8" t="s">
        <v>360</v>
      </c>
      <c r="K335" s="7" t="s">
        <v>52</v>
      </c>
      <c r="L335" s="7" t="s">
        <v>27</v>
      </c>
      <c r="M335" s="7">
        <v>6500</v>
      </c>
      <c r="N335" s="7">
        <f>Tvente[[#This Row],[CMUP]]*Tvente[[#This Row],[Quantité]]</f>
        <v>58500</v>
      </c>
      <c r="O335" s="7">
        <f>Tvente[[#This Row],[Chiffre d''affaire]]-Tvente[[#This Row],[Cout Achat]]</f>
        <v>166500</v>
      </c>
      <c r="P335" s="9">
        <f>Tvente[[#This Row],[Marge]]/Tvente[[#This Row],[Chiffre d''affaire]]</f>
        <v>0.74</v>
      </c>
      <c r="Q335" s="7">
        <f>DAY(Tvente[[#This Row],[Date]])</f>
        <v>30</v>
      </c>
      <c r="R335" s="7">
        <f>MONTH(Tvente[[#This Row],[Date]])</f>
        <v>7</v>
      </c>
      <c r="S335" s="7">
        <f>YEAR(Tvente[[#This Row],[Date]])</f>
        <v>2024</v>
      </c>
      <c r="T33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3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6" spans="1:21" ht="89" customHeight="1" x14ac:dyDescent="0.35">
      <c r="A336" s="4">
        <v>335</v>
      </c>
      <c r="B336" s="5">
        <v>45504</v>
      </c>
      <c r="C336" s="4" t="s">
        <v>59</v>
      </c>
      <c r="D336" s="4" t="s">
        <v>41</v>
      </c>
      <c r="E336" s="6" t="s">
        <v>60</v>
      </c>
      <c r="F336" s="7">
        <v>6</v>
      </c>
      <c r="G336" s="7">
        <v>25000</v>
      </c>
      <c r="H336" s="7">
        <f>Tvente[[#This Row],[Quantité]]*Tvente[[#This Row],[Prix Vente]]</f>
        <v>150000</v>
      </c>
      <c r="I336" s="7" t="s">
        <v>119</v>
      </c>
      <c r="J336" s="8" t="s">
        <v>361</v>
      </c>
      <c r="K336" s="7" t="s">
        <v>52</v>
      </c>
      <c r="L336" s="7" t="s">
        <v>27</v>
      </c>
      <c r="M336" s="7">
        <v>6500</v>
      </c>
      <c r="N336" s="7">
        <f>Tvente[[#This Row],[CMUP]]*Tvente[[#This Row],[Quantité]]</f>
        <v>39000</v>
      </c>
      <c r="O336" s="7">
        <f>Tvente[[#This Row],[Chiffre d''affaire]]-Tvente[[#This Row],[Cout Achat]]</f>
        <v>111000</v>
      </c>
      <c r="P336" s="9">
        <f>Tvente[[#This Row],[Marge]]/Tvente[[#This Row],[Chiffre d''affaire]]</f>
        <v>0.74</v>
      </c>
      <c r="Q336" s="7">
        <f>DAY(Tvente[[#This Row],[Date]])</f>
        <v>31</v>
      </c>
      <c r="R336" s="7">
        <f>MONTH(Tvente[[#This Row],[Date]])</f>
        <v>7</v>
      </c>
      <c r="S336" s="7">
        <f>YEAR(Tvente[[#This Row],[Date]])</f>
        <v>2024</v>
      </c>
      <c r="T33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Juil</v>
      </c>
      <c r="U336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7" spans="1:21" ht="89" customHeight="1" x14ac:dyDescent="0.35">
      <c r="A337" s="4">
        <v>336</v>
      </c>
      <c r="B337" s="5">
        <v>45505</v>
      </c>
      <c r="C337" s="4" t="s">
        <v>35</v>
      </c>
      <c r="D337" s="4" t="s">
        <v>33</v>
      </c>
      <c r="E337" s="6" t="s">
        <v>36</v>
      </c>
      <c r="F337" s="7">
        <v>3</v>
      </c>
      <c r="G337" s="7">
        <v>12000</v>
      </c>
      <c r="H337" s="7">
        <f>Tvente[[#This Row],[Quantité]]*Tvente[[#This Row],[Prix Vente]]</f>
        <v>36000</v>
      </c>
      <c r="I337" s="7" t="s">
        <v>65</v>
      </c>
      <c r="J337" s="8" t="s">
        <v>362</v>
      </c>
      <c r="K337" s="7" t="s">
        <v>52</v>
      </c>
      <c r="L337" s="7" t="s">
        <v>46</v>
      </c>
      <c r="M337" s="7">
        <v>4330</v>
      </c>
      <c r="N337" s="7">
        <f>Tvente[[#This Row],[CMUP]]*Tvente[[#This Row],[Quantité]]</f>
        <v>12990</v>
      </c>
      <c r="O337" s="7">
        <f>Tvente[[#This Row],[Chiffre d''affaire]]-Tvente[[#This Row],[Cout Achat]]</f>
        <v>23010</v>
      </c>
      <c r="P337" s="9">
        <f>Tvente[[#This Row],[Marge]]/Tvente[[#This Row],[Chiffre d''affaire]]</f>
        <v>0.63916666666666666</v>
      </c>
      <c r="Q337" s="7">
        <f>DAY(Tvente[[#This Row],[Date]])</f>
        <v>1</v>
      </c>
      <c r="R337" s="7">
        <f>MONTH(Tvente[[#This Row],[Date]])</f>
        <v>8</v>
      </c>
      <c r="S337" s="7">
        <f>YEAR(Tvente[[#This Row],[Date]])</f>
        <v>2024</v>
      </c>
      <c r="T33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37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8" spans="1:21" ht="89" customHeight="1" x14ac:dyDescent="0.35">
      <c r="A338" s="4">
        <v>337</v>
      </c>
      <c r="B338" s="5">
        <v>45506</v>
      </c>
      <c r="C338" s="4" t="s">
        <v>21</v>
      </c>
      <c r="D338" s="4" t="s">
        <v>22</v>
      </c>
      <c r="E338" s="6" t="s">
        <v>23</v>
      </c>
      <c r="F338" s="7">
        <v>2</v>
      </c>
      <c r="G338" s="7">
        <v>22000</v>
      </c>
      <c r="H338" s="7">
        <f>Tvente[[#This Row],[Quantité]]*Tvente[[#This Row],[Prix Vente]]</f>
        <v>44000</v>
      </c>
      <c r="I338" s="7" t="s">
        <v>308</v>
      </c>
      <c r="J338" s="8" t="s">
        <v>363</v>
      </c>
      <c r="K338" s="7" t="s">
        <v>58</v>
      </c>
      <c r="L338" s="7" t="s">
        <v>27</v>
      </c>
      <c r="M338" s="7">
        <v>4893.333333333333</v>
      </c>
      <c r="N338" s="7">
        <f>Tvente[[#This Row],[CMUP]]*Tvente[[#This Row],[Quantité]]</f>
        <v>9786.6666666666661</v>
      </c>
      <c r="O338" s="7">
        <f>Tvente[[#This Row],[Chiffre d''affaire]]-Tvente[[#This Row],[Cout Achat]]</f>
        <v>34213.333333333336</v>
      </c>
      <c r="P338" s="9">
        <f>Tvente[[#This Row],[Marge]]/Tvente[[#This Row],[Chiffre d''affaire]]</f>
        <v>0.77757575757575759</v>
      </c>
      <c r="Q338" s="7">
        <f>DAY(Tvente[[#This Row],[Date]])</f>
        <v>2</v>
      </c>
      <c r="R338" s="7">
        <f>MONTH(Tvente[[#This Row],[Date]])</f>
        <v>8</v>
      </c>
      <c r="S338" s="7">
        <f>YEAR(Tvente[[#This Row],[Date]])</f>
        <v>2024</v>
      </c>
      <c r="T33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38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39" spans="1:21" ht="89" customHeight="1" x14ac:dyDescent="0.35">
      <c r="A339" s="4">
        <v>338</v>
      </c>
      <c r="B339" s="5">
        <v>45507</v>
      </c>
      <c r="C339" s="4" t="s">
        <v>39</v>
      </c>
      <c r="D339" s="4" t="s">
        <v>37</v>
      </c>
      <c r="E339" s="6" t="s">
        <v>40</v>
      </c>
      <c r="F339" s="7">
        <v>1</v>
      </c>
      <c r="G339" s="7">
        <v>19500</v>
      </c>
      <c r="H339" s="7">
        <f>Tvente[[#This Row],[Quantité]]*Tvente[[#This Row],[Prix Vente]]</f>
        <v>19500</v>
      </c>
      <c r="I339" s="7" t="s">
        <v>364</v>
      </c>
      <c r="J339" s="8" t="s">
        <v>365</v>
      </c>
      <c r="K339" s="7" t="s">
        <v>52</v>
      </c>
      <c r="L339" s="7" t="s">
        <v>27</v>
      </c>
      <c r="M339" s="7">
        <v>9100</v>
      </c>
      <c r="N339" s="7">
        <f>Tvente[[#This Row],[CMUP]]*Tvente[[#This Row],[Quantité]]</f>
        <v>9100</v>
      </c>
      <c r="O339" s="7">
        <f>Tvente[[#This Row],[Chiffre d''affaire]]-Tvente[[#This Row],[Cout Achat]]</f>
        <v>10400</v>
      </c>
      <c r="P339" s="9">
        <f>Tvente[[#This Row],[Marge]]/Tvente[[#This Row],[Chiffre d''affaire]]</f>
        <v>0.53333333333333333</v>
      </c>
      <c r="Q339" s="7">
        <f>DAY(Tvente[[#This Row],[Date]])</f>
        <v>3</v>
      </c>
      <c r="R339" s="7">
        <f>MONTH(Tvente[[#This Row],[Date]])</f>
        <v>8</v>
      </c>
      <c r="S339" s="7">
        <f>YEAR(Tvente[[#This Row],[Date]])</f>
        <v>2024</v>
      </c>
      <c r="T33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3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0" spans="1:21" ht="89" customHeight="1" x14ac:dyDescent="0.35">
      <c r="A340" s="4">
        <v>339</v>
      </c>
      <c r="B340" s="5">
        <v>45508</v>
      </c>
      <c r="C340" s="4" t="s">
        <v>21</v>
      </c>
      <c r="D340" s="4" t="s">
        <v>22</v>
      </c>
      <c r="E340" s="6" t="s">
        <v>23</v>
      </c>
      <c r="F340" s="7">
        <v>2</v>
      </c>
      <c r="G340" s="7">
        <v>22000</v>
      </c>
      <c r="H340" s="7">
        <f>Tvente[[#This Row],[Quantité]]*Tvente[[#This Row],[Prix Vente]]</f>
        <v>44000</v>
      </c>
      <c r="I340" s="7" t="s">
        <v>24</v>
      </c>
      <c r="J340" s="8" t="s">
        <v>366</v>
      </c>
      <c r="K340" s="7" t="s">
        <v>55</v>
      </c>
      <c r="L340" s="7" t="s">
        <v>27</v>
      </c>
      <c r="M340" s="7">
        <v>4893.333333333333</v>
      </c>
      <c r="N340" s="7">
        <f>Tvente[[#This Row],[CMUP]]*Tvente[[#This Row],[Quantité]]</f>
        <v>9786.6666666666661</v>
      </c>
      <c r="O340" s="7">
        <f>Tvente[[#This Row],[Chiffre d''affaire]]-Tvente[[#This Row],[Cout Achat]]</f>
        <v>34213.333333333336</v>
      </c>
      <c r="P340" s="9">
        <f>Tvente[[#This Row],[Marge]]/Tvente[[#This Row],[Chiffre d''affaire]]</f>
        <v>0.77757575757575759</v>
      </c>
      <c r="Q340" s="7">
        <f>DAY(Tvente[[#This Row],[Date]])</f>
        <v>4</v>
      </c>
      <c r="R340" s="7">
        <f>MONTH(Tvente[[#This Row],[Date]])</f>
        <v>8</v>
      </c>
      <c r="S340" s="7">
        <f>YEAR(Tvente[[#This Row],[Date]])</f>
        <v>2024</v>
      </c>
      <c r="T34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0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1" spans="1:21" ht="89" customHeight="1" x14ac:dyDescent="0.35">
      <c r="A341" s="4">
        <v>340</v>
      </c>
      <c r="B341" s="5">
        <v>45509</v>
      </c>
      <c r="C341" s="4" t="s">
        <v>21</v>
      </c>
      <c r="D341" s="4" t="s">
        <v>22</v>
      </c>
      <c r="E341" s="6" t="s">
        <v>23</v>
      </c>
      <c r="F341" s="7">
        <v>1</v>
      </c>
      <c r="G341" s="7">
        <v>22000</v>
      </c>
      <c r="H341" s="7">
        <f>Tvente[[#This Row],[Quantité]]*Tvente[[#This Row],[Prix Vente]]</f>
        <v>22000</v>
      </c>
      <c r="I341" s="7" t="s">
        <v>24</v>
      </c>
      <c r="J341" s="8" t="s">
        <v>366</v>
      </c>
      <c r="K341" s="7" t="s">
        <v>55</v>
      </c>
      <c r="L341" s="7" t="s">
        <v>27</v>
      </c>
      <c r="M341" s="7">
        <v>4893.333333333333</v>
      </c>
      <c r="N341" s="7">
        <f>Tvente[[#This Row],[CMUP]]*Tvente[[#This Row],[Quantité]]</f>
        <v>4893.333333333333</v>
      </c>
      <c r="O341" s="7">
        <f>Tvente[[#This Row],[Chiffre d''affaire]]-Tvente[[#This Row],[Cout Achat]]</f>
        <v>17106.666666666668</v>
      </c>
      <c r="P341" s="9">
        <f>Tvente[[#This Row],[Marge]]/Tvente[[#This Row],[Chiffre d''affaire]]</f>
        <v>0.77757575757575759</v>
      </c>
      <c r="Q341" s="7">
        <f>DAY(Tvente[[#This Row],[Date]])</f>
        <v>5</v>
      </c>
      <c r="R341" s="7">
        <f>MONTH(Tvente[[#This Row],[Date]])</f>
        <v>8</v>
      </c>
      <c r="S341" s="7">
        <f>YEAR(Tvente[[#This Row],[Date]])</f>
        <v>2024</v>
      </c>
      <c r="T34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2" spans="1:21" ht="89" customHeight="1" x14ac:dyDescent="0.35">
      <c r="A342" s="4">
        <v>341</v>
      </c>
      <c r="B342" s="5">
        <v>45510</v>
      </c>
      <c r="C342" s="4" t="s">
        <v>39</v>
      </c>
      <c r="D342" s="4" t="s">
        <v>37</v>
      </c>
      <c r="E342" s="6" t="s">
        <v>40</v>
      </c>
      <c r="F342" s="7">
        <v>1</v>
      </c>
      <c r="G342" s="7">
        <v>19500</v>
      </c>
      <c r="H342" s="7">
        <f>Tvente[[#This Row],[Quantité]]*Tvente[[#This Row],[Prix Vente]]</f>
        <v>19500</v>
      </c>
      <c r="I342" s="7" t="s">
        <v>24</v>
      </c>
      <c r="J342" s="8" t="s">
        <v>366</v>
      </c>
      <c r="K342" s="7" t="s">
        <v>55</v>
      </c>
      <c r="L342" s="7" t="s">
        <v>27</v>
      </c>
      <c r="M342" s="7">
        <v>9100</v>
      </c>
      <c r="N342" s="7">
        <f>Tvente[[#This Row],[CMUP]]*Tvente[[#This Row],[Quantité]]</f>
        <v>9100</v>
      </c>
      <c r="O342" s="7">
        <f>Tvente[[#This Row],[Chiffre d''affaire]]-Tvente[[#This Row],[Cout Achat]]</f>
        <v>10400</v>
      </c>
      <c r="P342" s="9">
        <f>Tvente[[#This Row],[Marge]]/Tvente[[#This Row],[Chiffre d''affaire]]</f>
        <v>0.53333333333333333</v>
      </c>
      <c r="Q342" s="7">
        <f>DAY(Tvente[[#This Row],[Date]])</f>
        <v>6</v>
      </c>
      <c r="R342" s="7">
        <f>MONTH(Tvente[[#This Row],[Date]])</f>
        <v>8</v>
      </c>
      <c r="S342" s="7">
        <f>YEAR(Tvente[[#This Row],[Date]])</f>
        <v>2024</v>
      </c>
      <c r="T34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2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3" spans="1:21" ht="89" customHeight="1" x14ac:dyDescent="0.35">
      <c r="A343" s="4">
        <v>342</v>
      </c>
      <c r="B343" s="5">
        <v>45511</v>
      </c>
      <c r="C343" s="4" t="s">
        <v>39</v>
      </c>
      <c r="D343" s="4" t="s">
        <v>37</v>
      </c>
      <c r="E343" s="6" t="s">
        <v>40</v>
      </c>
      <c r="F343" s="7">
        <v>1</v>
      </c>
      <c r="G343" s="7">
        <v>19500</v>
      </c>
      <c r="H343" s="7">
        <f>Tvente[[#This Row],[Quantité]]*Tvente[[#This Row],[Prix Vente]]</f>
        <v>19500</v>
      </c>
      <c r="I343" s="7" t="s">
        <v>123</v>
      </c>
      <c r="J343" s="8" t="s">
        <v>367</v>
      </c>
      <c r="K343" s="7" t="s">
        <v>74</v>
      </c>
      <c r="L343" s="7" t="s">
        <v>46</v>
      </c>
      <c r="M343" s="7">
        <v>9100</v>
      </c>
      <c r="N343" s="7">
        <f>Tvente[[#This Row],[CMUP]]*Tvente[[#This Row],[Quantité]]</f>
        <v>9100</v>
      </c>
      <c r="O343" s="7">
        <f>Tvente[[#This Row],[Chiffre d''affaire]]-Tvente[[#This Row],[Cout Achat]]</f>
        <v>10400</v>
      </c>
      <c r="P343" s="9">
        <f>Tvente[[#This Row],[Marge]]/Tvente[[#This Row],[Chiffre d''affaire]]</f>
        <v>0.53333333333333333</v>
      </c>
      <c r="Q343" s="7">
        <f>DAY(Tvente[[#This Row],[Date]])</f>
        <v>7</v>
      </c>
      <c r="R343" s="7">
        <f>MONTH(Tvente[[#This Row],[Date]])</f>
        <v>8</v>
      </c>
      <c r="S343" s="7">
        <f>YEAR(Tvente[[#This Row],[Date]])</f>
        <v>2024</v>
      </c>
      <c r="T34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3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4" spans="1:21" ht="89" customHeight="1" x14ac:dyDescent="0.35">
      <c r="A344" s="4">
        <v>343</v>
      </c>
      <c r="B344" s="5">
        <v>45512</v>
      </c>
      <c r="C344" s="4" t="s">
        <v>59</v>
      </c>
      <c r="D344" s="4" t="s">
        <v>41</v>
      </c>
      <c r="E344" s="6" t="s">
        <v>60</v>
      </c>
      <c r="F344" s="7">
        <v>1</v>
      </c>
      <c r="G344" s="7">
        <v>25000</v>
      </c>
      <c r="H344" s="7">
        <f>Tvente[[#This Row],[Quantité]]*Tvente[[#This Row],[Prix Vente]]</f>
        <v>25000</v>
      </c>
      <c r="I344" s="7" t="s">
        <v>149</v>
      </c>
      <c r="J344" s="8" t="s">
        <v>368</v>
      </c>
      <c r="K344" s="7" t="s">
        <v>67</v>
      </c>
      <c r="L344" s="7" t="s">
        <v>27</v>
      </c>
      <c r="M344" s="7">
        <v>6500</v>
      </c>
      <c r="N344" s="7">
        <f>Tvente[[#This Row],[CMUP]]*Tvente[[#This Row],[Quantité]]</f>
        <v>6500</v>
      </c>
      <c r="O344" s="7">
        <f>Tvente[[#This Row],[Chiffre d''affaire]]-Tvente[[#This Row],[Cout Achat]]</f>
        <v>18500</v>
      </c>
      <c r="P344" s="9">
        <f>Tvente[[#This Row],[Marge]]/Tvente[[#This Row],[Chiffre d''affaire]]</f>
        <v>0.74</v>
      </c>
      <c r="Q344" s="7">
        <f>DAY(Tvente[[#This Row],[Date]])</f>
        <v>8</v>
      </c>
      <c r="R344" s="7">
        <f>MONTH(Tvente[[#This Row],[Date]])</f>
        <v>8</v>
      </c>
      <c r="S344" s="7">
        <f>YEAR(Tvente[[#This Row],[Date]])</f>
        <v>2024</v>
      </c>
      <c r="T34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4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5" spans="1:21" ht="89" customHeight="1" x14ac:dyDescent="0.35">
      <c r="A345" s="4">
        <v>344</v>
      </c>
      <c r="B345" s="5">
        <v>45513</v>
      </c>
      <c r="C345" s="4" t="s">
        <v>21</v>
      </c>
      <c r="D345" s="4" t="s">
        <v>22</v>
      </c>
      <c r="E345" s="6" t="s">
        <v>23</v>
      </c>
      <c r="F345" s="7">
        <v>2</v>
      </c>
      <c r="G345" s="7">
        <v>22000</v>
      </c>
      <c r="H345" s="7">
        <f>Tvente[[#This Row],[Quantité]]*Tvente[[#This Row],[Prix Vente]]</f>
        <v>44000</v>
      </c>
      <c r="I345" s="7" t="s">
        <v>149</v>
      </c>
      <c r="J345" s="8" t="s">
        <v>368</v>
      </c>
      <c r="K345" s="7" t="s">
        <v>67</v>
      </c>
      <c r="L345" s="7" t="s">
        <v>27</v>
      </c>
      <c r="M345" s="7">
        <v>4893.333333333333</v>
      </c>
      <c r="N345" s="7">
        <f>Tvente[[#This Row],[CMUP]]*Tvente[[#This Row],[Quantité]]</f>
        <v>9786.6666666666661</v>
      </c>
      <c r="O345" s="7">
        <f>Tvente[[#This Row],[Chiffre d''affaire]]-Tvente[[#This Row],[Cout Achat]]</f>
        <v>34213.333333333336</v>
      </c>
      <c r="P345" s="9">
        <f>Tvente[[#This Row],[Marge]]/Tvente[[#This Row],[Chiffre d''affaire]]</f>
        <v>0.77757575757575759</v>
      </c>
      <c r="Q345" s="7">
        <f>DAY(Tvente[[#This Row],[Date]])</f>
        <v>9</v>
      </c>
      <c r="R345" s="7">
        <f>MONTH(Tvente[[#This Row],[Date]])</f>
        <v>8</v>
      </c>
      <c r="S345" s="7">
        <f>YEAR(Tvente[[#This Row],[Date]])</f>
        <v>2024</v>
      </c>
      <c r="T34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5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6" spans="1:21" ht="89" customHeight="1" x14ac:dyDescent="0.35">
      <c r="A346" s="4">
        <v>345</v>
      </c>
      <c r="B346" s="5">
        <v>45514</v>
      </c>
      <c r="C346" s="4" t="s">
        <v>35</v>
      </c>
      <c r="D346" s="4" t="s">
        <v>33</v>
      </c>
      <c r="E346" s="6" t="s">
        <v>36</v>
      </c>
      <c r="F346" s="7">
        <v>3</v>
      </c>
      <c r="G346" s="7">
        <v>12000</v>
      </c>
      <c r="H346" s="7">
        <f>Tvente[[#This Row],[Quantité]]*Tvente[[#This Row],[Prix Vente]]</f>
        <v>36000</v>
      </c>
      <c r="I346" s="7" t="s">
        <v>149</v>
      </c>
      <c r="J346" s="8" t="s">
        <v>368</v>
      </c>
      <c r="K346" s="7" t="s">
        <v>67</v>
      </c>
      <c r="L346" s="7" t="s">
        <v>27</v>
      </c>
      <c r="M346" s="7">
        <v>4330</v>
      </c>
      <c r="N346" s="7">
        <f>Tvente[[#This Row],[CMUP]]*Tvente[[#This Row],[Quantité]]</f>
        <v>12990</v>
      </c>
      <c r="O346" s="7">
        <f>Tvente[[#This Row],[Chiffre d''affaire]]-Tvente[[#This Row],[Cout Achat]]</f>
        <v>23010</v>
      </c>
      <c r="P346" s="9">
        <f>Tvente[[#This Row],[Marge]]/Tvente[[#This Row],[Chiffre d''affaire]]</f>
        <v>0.63916666666666666</v>
      </c>
      <c r="Q346" s="7">
        <f>DAY(Tvente[[#This Row],[Date]])</f>
        <v>10</v>
      </c>
      <c r="R346" s="7">
        <f>MONTH(Tvente[[#This Row],[Date]])</f>
        <v>8</v>
      </c>
      <c r="S346" s="7">
        <f>YEAR(Tvente[[#This Row],[Date]])</f>
        <v>2024</v>
      </c>
      <c r="T34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7" spans="1:21" ht="89" customHeight="1" x14ac:dyDescent="0.35">
      <c r="A347" s="4">
        <v>346</v>
      </c>
      <c r="B347" s="5">
        <v>45515</v>
      </c>
      <c r="C347" s="4" t="s">
        <v>59</v>
      </c>
      <c r="D347" s="4" t="s">
        <v>41</v>
      </c>
      <c r="E347" s="6" t="s">
        <v>60</v>
      </c>
      <c r="F347" s="7">
        <v>3</v>
      </c>
      <c r="G347" s="7">
        <v>25000</v>
      </c>
      <c r="H347" s="7">
        <f>Tvente[[#This Row],[Quantité]]*Tvente[[#This Row],[Prix Vente]]</f>
        <v>75000</v>
      </c>
      <c r="I347" s="7" t="s">
        <v>149</v>
      </c>
      <c r="J347" s="8" t="s">
        <v>368</v>
      </c>
      <c r="K347" s="7" t="s">
        <v>67</v>
      </c>
      <c r="L347" s="7" t="s">
        <v>27</v>
      </c>
      <c r="M347" s="7">
        <v>6500</v>
      </c>
      <c r="N347" s="7">
        <f>Tvente[[#This Row],[CMUP]]*Tvente[[#This Row],[Quantité]]</f>
        <v>19500</v>
      </c>
      <c r="O347" s="7">
        <f>Tvente[[#This Row],[Chiffre d''affaire]]-Tvente[[#This Row],[Cout Achat]]</f>
        <v>55500</v>
      </c>
      <c r="P347" s="9">
        <f>Tvente[[#This Row],[Marge]]/Tvente[[#This Row],[Chiffre d''affaire]]</f>
        <v>0.74</v>
      </c>
      <c r="Q347" s="7">
        <f>DAY(Tvente[[#This Row],[Date]])</f>
        <v>11</v>
      </c>
      <c r="R347" s="7">
        <f>MONTH(Tvente[[#This Row],[Date]])</f>
        <v>8</v>
      </c>
      <c r="S347" s="7">
        <f>YEAR(Tvente[[#This Row],[Date]])</f>
        <v>2024</v>
      </c>
      <c r="T34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7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8" spans="1:21" ht="89" customHeight="1" x14ac:dyDescent="0.35">
      <c r="A348" s="4">
        <v>347</v>
      </c>
      <c r="B348" s="5">
        <v>45516</v>
      </c>
      <c r="C348" s="4" t="s">
        <v>39</v>
      </c>
      <c r="D348" s="4" t="s">
        <v>37</v>
      </c>
      <c r="E348" s="6" t="s">
        <v>40</v>
      </c>
      <c r="F348" s="7">
        <v>1</v>
      </c>
      <c r="G348" s="7">
        <v>19500</v>
      </c>
      <c r="H348" s="7">
        <f>Tvente[[#This Row],[Quantité]]*Tvente[[#This Row],[Prix Vente]]</f>
        <v>19500</v>
      </c>
      <c r="I348" s="7" t="s">
        <v>254</v>
      </c>
      <c r="J348" s="8" t="s">
        <v>369</v>
      </c>
      <c r="K348" s="7" t="s">
        <v>74</v>
      </c>
      <c r="L348" s="7" t="s">
        <v>46</v>
      </c>
      <c r="M348" s="7">
        <v>9100</v>
      </c>
      <c r="N348" s="7">
        <f>Tvente[[#This Row],[CMUP]]*Tvente[[#This Row],[Quantité]]</f>
        <v>9100</v>
      </c>
      <c r="O348" s="7">
        <f>Tvente[[#This Row],[Chiffre d''affaire]]-Tvente[[#This Row],[Cout Achat]]</f>
        <v>10400</v>
      </c>
      <c r="P348" s="9">
        <f>Tvente[[#This Row],[Marge]]/Tvente[[#This Row],[Chiffre d''affaire]]</f>
        <v>0.53333333333333333</v>
      </c>
      <c r="Q348" s="7">
        <f>DAY(Tvente[[#This Row],[Date]])</f>
        <v>12</v>
      </c>
      <c r="R348" s="7">
        <f>MONTH(Tvente[[#This Row],[Date]])</f>
        <v>8</v>
      </c>
      <c r="S348" s="7">
        <f>YEAR(Tvente[[#This Row],[Date]])</f>
        <v>2024</v>
      </c>
      <c r="T34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8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49" spans="1:21" ht="89" customHeight="1" x14ac:dyDescent="0.35">
      <c r="A349" s="4">
        <v>348</v>
      </c>
      <c r="B349" s="5">
        <v>45517</v>
      </c>
      <c r="C349" s="4" t="s">
        <v>35</v>
      </c>
      <c r="D349" s="4" t="s">
        <v>33</v>
      </c>
      <c r="E349" s="6" t="s">
        <v>36</v>
      </c>
      <c r="F349" s="7">
        <v>4</v>
      </c>
      <c r="G349" s="7">
        <v>12000</v>
      </c>
      <c r="H349" s="7">
        <f>Tvente[[#This Row],[Quantité]]*Tvente[[#This Row],[Prix Vente]]</f>
        <v>48000</v>
      </c>
      <c r="I349" s="7" t="s">
        <v>128</v>
      </c>
      <c r="J349" s="8" t="s">
        <v>370</v>
      </c>
      <c r="K349" s="7" t="s">
        <v>45</v>
      </c>
      <c r="L349" s="7" t="s">
        <v>27</v>
      </c>
      <c r="M349" s="7">
        <v>4330</v>
      </c>
      <c r="N349" s="7">
        <f>Tvente[[#This Row],[CMUP]]*Tvente[[#This Row],[Quantité]]</f>
        <v>17320</v>
      </c>
      <c r="O349" s="7">
        <f>Tvente[[#This Row],[Chiffre d''affaire]]-Tvente[[#This Row],[Cout Achat]]</f>
        <v>30680</v>
      </c>
      <c r="P349" s="9">
        <f>Tvente[[#This Row],[Marge]]/Tvente[[#This Row],[Chiffre d''affaire]]</f>
        <v>0.63916666666666666</v>
      </c>
      <c r="Q349" s="7">
        <f>DAY(Tvente[[#This Row],[Date]])</f>
        <v>13</v>
      </c>
      <c r="R349" s="7">
        <f>MONTH(Tvente[[#This Row],[Date]])</f>
        <v>8</v>
      </c>
      <c r="S349" s="7">
        <f>YEAR(Tvente[[#This Row],[Date]])</f>
        <v>2024</v>
      </c>
      <c r="T34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49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0" spans="1:21" ht="89" customHeight="1" x14ac:dyDescent="0.35">
      <c r="A350" s="4">
        <v>349</v>
      </c>
      <c r="B350" s="5">
        <v>45518</v>
      </c>
      <c r="C350" s="4" t="s">
        <v>35</v>
      </c>
      <c r="D350" s="4" t="s">
        <v>33</v>
      </c>
      <c r="E350" s="6" t="s">
        <v>36</v>
      </c>
      <c r="F350" s="7">
        <v>1</v>
      </c>
      <c r="G350" s="7">
        <v>12000</v>
      </c>
      <c r="H350" s="7">
        <f>Tvente[[#This Row],[Quantité]]*Tvente[[#This Row],[Prix Vente]]</f>
        <v>12000</v>
      </c>
      <c r="I350" s="7" t="s">
        <v>128</v>
      </c>
      <c r="J350" s="8" t="s">
        <v>370</v>
      </c>
      <c r="K350" s="7" t="s">
        <v>45</v>
      </c>
      <c r="L350" s="7" t="s">
        <v>27</v>
      </c>
      <c r="M350" s="7">
        <v>4330</v>
      </c>
      <c r="N350" s="7">
        <f>Tvente[[#This Row],[CMUP]]*Tvente[[#This Row],[Quantité]]</f>
        <v>4330</v>
      </c>
      <c r="O350" s="7">
        <f>Tvente[[#This Row],[Chiffre d''affaire]]-Tvente[[#This Row],[Cout Achat]]</f>
        <v>7670</v>
      </c>
      <c r="P350" s="9">
        <f>Tvente[[#This Row],[Marge]]/Tvente[[#This Row],[Chiffre d''affaire]]</f>
        <v>0.63916666666666666</v>
      </c>
      <c r="Q350" s="7">
        <f>DAY(Tvente[[#This Row],[Date]])</f>
        <v>14</v>
      </c>
      <c r="R350" s="7">
        <f>MONTH(Tvente[[#This Row],[Date]])</f>
        <v>8</v>
      </c>
      <c r="S350" s="7">
        <f>YEAR(Tvente[[#This Row],[Date]])</f>
        <v>2024</v>
      </c>
      <c r="T35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1" spans="1:21" ht="89" customHeight="1" x14ac:dyDescent="0.35">
      <c r="A351" s="4">
        <v>350</v>
      </c>
      <c r="B351" s="5">
        <v>45519</v>
      </c>
      <c r="C351" s="4" t="s">
        <v>35</v>
      </c>
      <c r="D351" s="4" t="s">
        <v>33</v>
      </c>
      <c r="E351" s="6" t="s">
        <v>36</v>
      </c>
      <c r="F351" s="7">
        <v>4</v>
      </c>
      <c r="G351" s="7">
        <v>12000</v>
      </c>
      <c r="H351" s="7">
        <f>Tvente[[#This Row],[Quantité]]*Tvente[[#This Row],[Prix Vente]]</f>
        <v>48000</v>
      </c>
      <c r="I351" s="7" t="s">
        <v>296</v>
      </c>
      <c r="J351" s="8" t="s">
        <v>371</v>
      </c>
      <c r="K351" s="7" t="s">
        <v>112</v>
      </c>
      <c r="L351" s="7" t="s">
        <v>27</v>
      </c>
      <c r="M351" s="7">
        <v>4330</v>
      </c>
      <c r="N351" s="7">
        <f>Tvente[[#This Row],[CMUP]]*Tvente[[#This Row],[Quantité]]</f>
        <v>17320</v>
      </c>
      <c r="O351" s="7">
        <f>Tvente[[#This Row],[Chiffre d''affaire]]-Tvente[[#This Row],[Cout Achat]]</f>
        <v>30680</v>
      </c>
      <c r="P351" s="9">
        <f>Tvente[[#This Row],[Marge]]/Tvente[[#This Row],[Chiffre d''affaire]]</f>
        <v>0.63916666666666666</v>
      </c>
      <c r="Q351" s="7">
        <f>DAY(Tvente[[#This Row],[Date]])</f>
        <v>15</v>
      </c>
      <c r="R351" s="7">
        <f>MONTH(Tvente[[#This Row],[Date]])</f>
        <v>8</v>
      </c>
      <c r="S351" s="7">
        <f>YEAR(Tvente[[#This Row],[Date]])</f>
        <v>2024</v>
      </c>
      <c r="T35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2" spans="1:21" ht="89" customHeight="1" x14ac:dyDescent="0.35">
      <c r="A352" s="4">
        <v>351</v>
      </c>
      <c r="B352" s="5">
        <v>45520</v>
      </c>
      <c r="C352" s="4" t="s">
        <v>29</v>
      </c>
      <c r="D352" s="4" t="s">
        <v>30</v>
      </c>
      <c r="E352" s="6" t="s">
        <v>31</v>
      </c>
      <c r="F352" s="7">
        <v>2</v>
      </c>
      <c r="G352" s="7">
        <v>45000</v>
      </c>
      <c r="H352" s="7">
        <f>Tvente[[#This Row],[Quantité]]*Tvente[[#This Row],[Prix Vente]]</f>
        <v>90000</v>
      </c>
      <c r="I352" s="7" t="s">
        <v>154</v>
      </c>
      <c r="J352" s="8" t="s">
        <v>372</v>
      </c>
      <c r="K352" s="7" t="s">
        <v>74</v>
      </c>
      <c r="L352" s="7" t="s">
        <v>102</v>
      </c>
      <c r="M352" s="7">
        <v>15200</v>
      </c>
      <c r="N352" s="7">
        <f>Tvente[[#This Row],[CMUP]]*Tvente[[#This Row],[Quantité]]</f>
        <v>30400</v>
      </c>
      <c r="O352" s="7">
        <f>Tvente[[#This Row],[Chiffre d''affaire]]-Tvente[[#This Row],[Cout Achat]]</f>
        <v>59600</v>
      </c>
      <c r="P352" s="9">
        <f>Tvente[[#This Row],[Marge]]/Tvente[[#This Row],[Chiffre d''affaire]]</f>
        <v>0.66222222222222227</v>
      </c>
      <c r="Q352" s="7">
        <f>DAY(Tvente[[#This Row],[Date]])</f>
        <v>16</v>
      </c>
      <c r="R352" s="7">
        <f>MONTH(Tvente[[#This Row],[Date]])</f>
        <v>8</v>
      </c>
      <c r="S352" s="7">
        <f>YEAR(Tvente[[#This Row],[Date]])</f>
        <v>2024</v>
      </c>
      <c r="T35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3" spans="1:21" ht="89" customHeight="1" x14ac:dyDescent="0.35">
      <c r="A353" s="4">
        <v>352</v>
      </c>
      <c r="B353" s="5">
        <v>45521</v>
      </c>
      <c r="C353" s="4" t="s">
        <v>35</v>
      </c>
      <c r="D353" s="4" t="s">
        <v>33</v>
      </c>
      <c r="E353" s="6" t="s">
        <v>36</v>
      </c>
      <c r="F353" s="7">
        <v>1</v>
      </c>
      <c r="G353" s="7">
        <v>12000</v>
      </c>
      <c r="H353" s="7">
        <f>Tvente[[#This Row],[Quantité]]*Tvente[[#This Row],[Prix Vente]]</f>
        <v>12000</v>
      </c>
      <c r="I353" s="7" t="s">
        <v>94</v>
      </c>
      <c r="J353" s="8" t="s">
        <v>373</v>
      </c>
      <c r="K353" s="7" t="s">
        <v>74</v>
      </c>
      <c r="L353" s="7" t="s">
        <v>27</v>
      </c>
      <c r="M353" s="7">
        <v>4330</v>
      </c>
      <c r="N353" s="7">
        <f>Tvente[[#This Row],[CMUP]]*Tvente[[#This Row],[Quantité]]</f>
        <v>4330</v>
      </c>
      <c r="O353" s="7">
        <f>Tvente[[#This Row],[Chiffre d''affaire]]-Tvente[[#This Row],[Cout Achat]]</f>
        <v>7670</v>
      </c>
      <c r="P353" s="9">
        <f>Tvente[[#This Row],[Marge]]/Tvente[[#This Row],[Chiffre d''affaire]]</f>
        <v>0.63916666666666666</v>
      </c>
      <c r="Q353" s="7">
        <f>DAY(Tvente[[#This Row],[Date]])</f>
        <v>17</v>
      </c>
      <c r="R353" s="7">
        <f>MONTH(Tvente[[#This Row],[Date]])</f>
        <v>8</v>
      </c>
      <c r="S353" s="7">
        <f>YEAR(Tvente[[#This Row],[Date]])</f>
        <v>2024</v>
      </c>
      <c r="T35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4" spans="1:21" ht="89" customHeight="1" x14ac:dyDescent="0.35">
      <c r="A354" s="4">
        <v>353</v>
      </c>
      <c r="B354" s="5">
        <v>45522</v>
      </c>
      <c r="C354" s="4" t="s">
        <v>35</v>
      </c>
      <c r="D354" s="4" t="s">
        <v>33</v>
      </c>
      <c r="E354" s="6" t="s">
        <v>36</v>
      </c>
      <c r="F354" s="7">
        <v>3</v>
      </c>
      <c r="G354" s="7">
        <v>12000</v>
      </c>
      <c r="H354" s="7">
        <f>Tvente[[#This Row],[Quantité]]*Tvente[[#This Row],[Prix Vente]]</f>
        <v>36000</v>
      </c>
      <c r="I354" s="7" t="s">
        <v>94</v>
      </c>
      <c r="J354" s="8" t="s">
        <v>373</v>
      </c>
      <c r="K354" s="7" t="s">
        <v>74</v>
      </c>
      <c r="L354" s="7" t="s">
        <v>27</v>
      </c>
      <c r="M354" s="7">
        <v>4330</v>
      </c>
      <c r="N354" s="7">
        <f>Tvente[[#This Row],[CMUP]]*Tvente[[#This Row],[Quantité]]</f>
        <v>12990</v>
      </c>
      <c r="O354" s="7">
        <f>Tvente[[#This Row],[Chiffre d''affaire]]-Tvente[[#This Row],[Cout Achat]]</f>
        <v>23010</v>
      </c>
      <c r="P354" s="9">
        <f>Tvente[[#This Row],[Marge]]/Tvente[[#This Row],[Chiffre d''affaire]]</f>
        <v>0.63916666666666666</v>
      </c>
      <c r="Q354" s="7">
        <f>DAY(Tvente[[#This Row],[Date]])</f>
        <v>18</v>
      </c>
      <c r="R354" s="7">
        <f>MONTH(Tvente[[#This Row],[Date]])</f>
        <v>8</v>
      </c>
      <c r="S354" s="7">
        <f>YEAR(Tvente[[#This Row],[Date]])</f>
        <v>2024</v>
      </c>
      <c r="T35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4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5" spans="1:21" ht="89" customHeight="1" x14ac:dyDescent="0.35">
      <c r="A355" s="4">
        <v>354</v>
      </c>
      <c r="B355" s="5">
        <v>45523</v>
      </c>
      <c r="C355" s="4" t="s">
        <v>39</v>
      </c>
      <c r="D355" s="4" t="s">
        <v>37</v>
      </c>
      <c r="E355" s="6" t="s">
        <v>40</v>
      </c>
      <c r="F355" s="7">
        <v>2</v>
      </c>
      <c r="G355" s="7">
        <v>19500</v>
      </c>
      <c r="H355" s="7">
        <f>Tvente[[#This Row],[Quantité]]*Tvente[[#This Row],[Prix Vente]]</f>
        <v>39000</v>
      </c>
      <c r="I355" s="7" t="s">
        <v>94</v>
      </c>
      <c r="J355" s="8" t="s">
        <v>373</v>
      </c>
      <c r="K355" s="7" t="s">
        <v>74</v>
      </c>
      <c r="L355" s="7" t="s">
        <v>27</v>
      </c>
      <c r="M355" s="7">
        <v>9100</v>
      </c>
      <c r="N355" s="7">
        <f>Tvente[[#This Row],[CMUP]]*Tvente[[#This Row],[Quantité]]</f>
        <v>18200</v>
      </c>
      <c r="O355" s="7">
        <f>Tvente[[#This Row],[Chiffre d''affaire]]-Tvente[[#This Row],[Cout Achat]]</f>
        <v>20800</v>
      </c>
      <c r="P355" s="9">
        <f>Tvente[[#This Row],[Marge]]/Tvente[[#This Row],[Chiffre d''affaire]]</f>
        <v>0.53333333333333333</v>
      </c>
      <c r="Q355" s="7">
        <f>DAY(Tvente[[#This Row],[Date]])</f>
        <v>19</v>
      </c>
      <c r="R355" s="7">
        <f>MONTH(Tvente[[#This Row],[Date]])</f>
        <v>8</v>
      </c>
      <c r="S355" s="7">
        <f>YEAR(Tvente[[#This Row],[Date]])</f>
        <v>2024</v>
      </c>
      <c r="T35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6" spans="1:21" ht="89" customHeight="1" x14ac:dyDescent="0.35">
      <c r="A356" s="4">
        <v>355</v>
      </c>
      <c r="B356" s="5">
        <v>45524</v>
      </c>
      <c r="C356" s="4" t="s">
        <v>35</v>
      </c>
      <c r="D356" s="4" t="s">
        <v>33</v>
      </c>
      <c r="E356" s="6" t="s">
        <v>36</v>
      </c>
      <c r="F356" s="7">
        <v>4</v>
      </c>
      <c r="G356" s="7">
        <v>12000</v>
      </c>
      <c r="H356" s="7">
        <f>Tvente[[#This Row],[Quantité]]*Tvente[[#This Row],[Prix Vente]]</f>
        <v>48000</v>
      </c>
      <c r="I356" s="7" t="s">
        <v>128</v>
      </c>
      <c r="J356" s="8" t="s">
        <v>374</v>
      </c>
      <c r="K356" s="7" t="s">
        <v>52</v>
      </c>
      <c r="L356" s="7" t="s">
        <v>27</v>
      </c>
      <c r="M356" s="7">
        <v>4330</v>
      </c>
      <c r="N356" s="7">
        <f>Tvente[[#This Row],[CMUP]]*Tvente[[#This Row],[Quantité]]</f>
        <v>17320</v>
      </c>
      <c r="O356" s="7">
        <f>Tvente[[#This Row],[Chiffre d''affaire]]-Tvente[[#This Row],[Cout Achat]]</f>
        <v>30680</v>
      </c>
      <c r="P356" s="9">
        <f>Tvente[[#This Row],[Marge]]/Tvente[[#This Row],[Chiffre d''affaire]]</f>
        <v>0.63916666666666666</v>
      </c>
      <c r="Q356" s="7">
        <f>DAY(Tvente[[#This Row],[Date]])</f>
        <v>20</v>
      </c>
      <c r="R356" s="7">
        <f>MONTH(Tvente[[#This Row],[Date]])</f>
        <v>8</v>
      </c>
      <c r="S356" s="7">
        <f>YEAR(Tvente[[#This Row],[Date]])</f>
        <v>2024</v>
      </c>
      <c r="T35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6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7" spans="1:21" ht="89" customHeight="1" x14ac:dyDescent="0.35">
      <c r="A357" s="4">
        <v>356</v>
      </c>
      <c r="B357" s="5">
        <v>45525</v>
      </c>
      <c r="C357" s="4" t="s">
        <v>29</v>
      </c>
      <c r="D357" s="4" t="s">
        <v>30</v>
      </c>
      <c r="E357" s="6" t="s">
        <v>31</v>
      </c>
      <c r="F357" s="7">
        <v>2</v>
      </c>
      <c r="G357" s="7">
        <v>45000</v>
      </c>
      <c r="H357" s="7">
        <f>Tvente[[#This Row],[Quantité]]*Tvente[[#This Row],[Prix Vente]]</f>
        <v>90000</v>
      </c>
      <c r="I357" s="7" t="s">
        <v>220</v>
      </c>
      <c r="J357" s="8" t="s">
        <v>375</v>
      </c>
      <c r="K357" s="7" t="s">
        <v>112</v>
      </c>
      <c r="L357" s="7" t="s">
        <v>46</v>
      </c>
      <c r="M357" s="7">
        <v>15200</v>
      </c>
      <c r="N357" s="7">
        <f>Tvente[[#This Row],[CMUP]]*Tvente[[#This Row],[Quantité]]</f>
        <v>30400</v>
      </c>
      <c r="O357" s="7">
        <f>Tvente[[#This Row],[Chiffre d''affaire]]-Tvente[[#This Row],[Cout Achat]]</f>
        <v>59600</v>
      </c>
      <c r="P357" s="9">
        <f>Tvente[[#This Row],[Marge]]/Tvente[[#This Row],[Chiffre d''affaire]]</f>
        <v>0.66222222222222227</v>
      </c>
      <c r="Q357" s="7">
        <f>DAY(Tvente[[#This Row],[Date]])</f>
        <v>21</v>
      </c>
      <c r="R357" s="7">
        <f>MONTH(Tvente[[#This Row],[Date]])</f>
        <v>8</v>
      </c>
      <c r="S357" s="7">
        <f>YEAR(Tvente[[#This Row],[Date]])</f>
        <v>2024</v>
      </c>
      <c r="T35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8" spans="1:21" ht="89" customHeight="1" x14ac:dyDescent="0.35">
      <c r="A358" s="4">
        <v>357</v>
      </c>
      <c r="B358" s="5">
        <v>45526</v>
      </c>
      <c r="C358" s="4" t="s">
        <v>35</v>
      </c>
      <c r="D358" s="4" t="s">
        <v>33</v>
      </c>
      <c r="E358" s="6" t="s">
        <v>36</v>
      </c>
      <c r="F358" s="7">
        <v>3</v>
      </c>
      <c r="G358" s="7">
        <v>12000</v>
      </c>
      <c r="H358" s="7">
        <f>Tvente[[#This Row],[Quantité]]*Tvente[[#This Row],[Prix Vente]]</f>
        <v>36000</v>
      </c>
      <c r="I358" s="7" t="s">
        <v>226</v>
      </c>
      <c r="J358" s="8" t="s">
        <v>376</v>
      </c>
      <c r="K358" s="7" t="s">
        <v>49</v>
      </c>
      <c r="L358" s="7" t="s">
        <v>46</v>
      </c>
      <c r="M358" s="7">
        <v>4330</v>
      </c>
      <c r="N358" s="7">
        <f>Tvente[[#This Row],[CMUP]]*Tvente[[#This Row],[Quantité]]</f>
        <v>12990</v>
      </c>
      <c r="O358" s="7">
        <f>Tvente[[#This Row],[Chiffre d''affaire]]-Tvente[[#This Row],[Cout Achat]]</f>
        <v>23010</v>
      </c>
      <c r="P358" s="9">
        <f>Tvente[[#This Row],[Marge]]/Tvente[[#This Row],[Chiffre d''affaire]]</f>
        <v>0.63916666666666666</v>
      </c>
      <c r="Q358" s="7">
        <f>DAY(Tvente[[#This Row],[Date]])</f>
        <v>22</v>
      </c>
      <c r="R358" s="7">
        <f>MONTH(Tvente[[#This Row],[Date]])</f>
        <v>8</v>
      </c>
      <c r="S358" s="7">
        <f>YEAR(Tvente[[#This Row],[Date]])</f>
        <v>2024</v>
      </c>
      <c r="T35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59" spans="1:21" ht="89" customHeight="1" x14ac:dyDescent="0.35">
      <c r="A359" s="4">
        <v>358</v>
      </c>
      <c r="B359" s="5">
        <v>45527</v>
      </c>
      <c r="C359" s="4" t="s">
        <v>39</v>
      </c>
      <c r="D359" s="4" t="s">
        <v>37</v>
      </c>
      <c r="E359" s="6" t="s">
        <v>40</v>
      </c>
      <c r="F359" s="7">
        <v>2</v>
      </c>
      <c r="G359" s="7">
        <v>19500</v>
      </c>
      <c r="H359" s="7">
        <f>Tvente[[#This Row],[Quantité]]*Tvente[[#This Row],[Prix Vente]]</f>
        <v>39000</v>
      </c>
      <c r="I359" s="7" t="s">
        <v>226</v>
      </c>
      <c r="J359" s="8" t="s">
        <v>376</v>
      </c>
      <c r="K359" s="7" t="s">
        <v>49</v>
      </c>
      <c r="L359" s="7" t="s">
        <v>46</v>
      </c>
      <c r="M359" s="7">
        <v>9100</v>
      </c>
      <c r="N359" s="7">
        <f>Tvente[[#This Row],[CMUP]]*Tvente[[#This Row],[Quantité]]</f>
        <v>18200</v>
      </c>
      <c r="O359" s="7">
        <f>Tvente[[#This Row],[Chiffre d''affaire]]-Tvente[[#This Row],[Cout Achat]]</f>
        <v>20800</v>
      </c>
      <c r="P359" s="9">
        <f>Tvente[[#This Row],[Marge]]/Tvente[[#This Row],[Chiffre d''affaire]]</f>
        <v>0.53333333333333333</v>
      </c>
      <c r="Q359" s="7">
        <f>DAY(Tvente[[#This Row],[Date]])</f>
        <v>23</v>
      </c>
      <c r="R359" s="7">
        <f>MONTH(Tvente[[#This Row],[Date]])</f>
        <v>8</v>
      </c>
      <c r="S359" s="7">
        <f>YEAR(Tvente[[#This Row],[Date]])</f>
        <v>2024</v>
      </c>
      <c r="T35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5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0" spans="1:21" ht="89" customHeight="1" x14ac:dyDescent="0.35">
      <c r="A360" s="4">
        <v>359</v>
      </c>
      <c r="B360" s="5">
        <v>45528</v>
      </c>
      <c r="C360" s="4" t="s">
        <v>39</v>
      </c>
      <c r="D360" s="4" t="s">
        <v>37</v>
      </c>
      <c r="E360" s="6" t="s">
        <v>40</v>
      </c>
      <c r="F360" s="7">
        <v>2</v>
      </c>
      <c r="G360" s="7">
        <v>19500</v>
      </c>
      <c r="H360" s="7">
        <f>Tvente[[#This Row],[Quantité]]*Tvente[[#This Row],[Prix Vente]]</f>
        <v>39000</v>
      </c>
      <c r="I360" s="7" t="s">
        <v>226</v>
      </c>
      <c r="J360" s="8" t="s">
        <v>376</v>
      </c>
      <c r="K360" s="7" t="s">
        <v>49</v>
      </c>
      <c r="L360" s="7" t="s">
        <v>46</v>
      </c>
      <c r="M360" s="7">
        <v>9100</v>
      </c>
      <c r="N360" s="7">
        <f>Tvente[[#This Row],[CMUP]]*Tvente[[#This Row],[Quantité]]</f>
        <v>18200</v>
      </c>
      <c r="O360" s="7">
        <f>Tvente[[#This Row],[Chiffre d''affaire]]-Tvente[[#This Row],[Cout Achat]]</f>
        <v>20800</v>
      </c>
      <c r="P360" s="9">
        <f>Tvente[[#This Row],[Marge]]/Tvente[[#This Row],[Chiffre d''affaire]]</f>
        <v>0.53333333333333333</v>
      </c>
      <c r="Q360" s="7">
        <f>DAY(Tvente[[#This Row],[Date]])</f>
        <v>24</v>
      </c>
      <c r="R360" s="7">
        <f>MONTH(Tvente[[#This Row],[Date]])</f>
        <v>8</v>
      </c>
      <c r="S360" s="7">
        <f>YEAR(Tvente[[#This Row],[Date]])</f>
        <v>2024</v>
      </c>
      <c r="T36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0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1" spans="1:21" ht="89" customHeight="1" x14ac:dyDescent="0.35">
      <c r="A361" s="4">
        <v>360</v>
      </c>
      <c r="B361" s="5">
        <v>45529</v>
      </c>
      <c r="C361" s="4" t="s">
        <v>29</v>
      </c>
      <c r="D361" s="4" t="s">
        <v>30</v>
      </c>
      <c r="E361" s="6" t="s">
        <v>31</v>
      </c>
      <c r="F361" s="7">
        <v>2</v>
      </c>
      <c r="G361" s="7">
        <v>45000</v>
      </c>
      <c r="H361" s="7">
        <f>Tvente[[#This Row],[Quantité]]*Tvente[[#This Row],[Prix Vente]]</f>
        <v>90000</v>
      </c>
      <c r="I361" s="7" t="s">
        <v>197</v>
      </c>
      <c r="J361" s="8" t="s">
        <v>377</v>
      </c>
      <c r="K361" s="7" t="s">
        <v>112</v>
      </c>
      <c r="L361" s="7" t="s">
        <v>46</v>
      </c>
      <c r="M361" s="7">
        <v>15200</v>
      </c>
      <c r="N361" s="7">
        <f>Tvente[[#This Row],[CMUP]]*Tvente[[#This Row],[Quantité]]</f>
        <v>30400</v>
      </c>
      <c r="O361" s="7">
        <f>Tvente[[#This Row],[Chiffre d''affaire]]-Tvente[[#This Row],[Cout Achat]]</f>
        <v>59600</v>
      </c>
      <c r="P361" s="9">
        <f>Tvente[[#This Row],[Marge]]/Tvente[[#This Row],[Chiffre d''affaire]]</f>
        <v>0.66222222222222227</v>
      </c>
      <c r="Q361" s="7">
        <f>DAY(Tvente[[#This Row],[Date]])</f>
        <v>25</v>
      </c>
      <c r="R361" s="7">
        <f>MONTH(Tvente[[#This Row],[Date]])</f>
        <v>8</v>
      </c>
      <c r="S361" s="7">
        <f>YEAR(Tvente[[#This Row],[Date]])</f>
        <v>2024</v>
      </c>
      <c r="T36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2" spans="1:21" ht="89" customHeight="1" x14ac:dyDescent="0.35">
      <c r="A362" s="4">
        <v>361</v>
      </c>
      <c r="B362" s="5">
        <v>45530</v>
      </c>
      <c r="C362" s="4" t="s">
        <v>59</v>
      </c>
      <c r="D362" s="4" t="s">
        <v>41</v>
      </c>
      <c r="E362" s="6" t="s">
        <v>60</v>
      </c>
      <c r="F362" s="7">
        <v>3</v>
      </c>
      <c r="G362" s="7">
        <v>25000</v>
      </c>
      <c r="H362" s="7">
        <f>Tvente[[#This Row],[Quantité]]*Tvente[[#This Row],[Prix Vente]]</f>
        <v>75000</v>
      </c>
      <c r="I362" s="7" t="s">
        <v>378</v>
      </c>
      <c r="J362" s="8" t="s">
        <v>379</v>
      </c>
      <c r="K362" s="7" t="s">
        <v>49</v>
      </c>
      <c r="L362" s="7" t="s">
        <v>46</v>
      </c>
      <c r="M362" s="7">
        <v>6500</v>
      </c>
      <c r="N362" s="7">
        <f>Tvente[[#This Row],[CMUP]]*Tvente[[#This Row],[Quantité]]</f>
        <v>19500</v>
      </c>
      <c r="O362" s="7">
        <f>Tvente[[#This Row],[Chiffre d''affaire]]-Tvente[[#This Row],[Cout Achat]]</f>
        <v>55500</v>
      </c>
      <c r="P362" s="9">
        <f>Tvente[[#This Row],[Marge]]/Tvente[[#This Row],[Chiffre d''affaire]]</f>
        <v>0.74</v>
      </c>
      <c r="Q362" s="7">
        <f>DAY(Tvente[[#This Row],[Date]])</f>
        <v>26</v>
      </c>
      <c r="R362" s="7">
        <f>MONTH(Tvente[[#This Row],[Date]])</f>
        <v>8</v>
      </c>
      <c r="S362" s="7">
        <f>YEAR(Tvente[[#This Row],[Date]])</f>
        <v>2024</v>
      </c>
      <c r="T36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2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3" spans="1:21" ht="89" customHeight="1" x14ac:dyDescent="0.35">
      <c r="A363" s="4">
        <v>362</v>
      </c>
      <c r="B363" s="5">
        <v>45531</v>
      </c>
      <c r="C363" s="4" t="s">
        <v>29</v>
      </c>
      <c r="D363" s="4" t="s">
        <v>30</v>
      </c>
      <c r="E363" s="6" t="s">
        <v>31</v>
      </c>
      <c r="F363" s="7">
        <v>2</v>
      </c>
      <c r="G363" s="7">
        <v>45000</v>
      </c>
      <c r="H363" s="7">
        <f>Tvente[[#This Row],[Quantité]]*Tvente[[#This Row],[Prix Vente]]</f>
        <v>90000</v>
      </c>
      <c r="I363" s="7" t="s">
        <v>90</v>
      </c>
      <c r="J363" s="8" t="s">
        <v>380</v>
      </c>
      <c r="K363" s="7" t="s">
        <v>74</v>
      </c>
      <c r="L363" s="7" t="s">
        <v>46</v>
      </c>
      <c r="M363" s="7">
        <v>15200</v>
      </c>
      <c r="N363" s="7">
        <f>Tvente[[#This Row],[CMUP]]*Tvente[[#This Row],[Quantité]]</f>
        <v>30400</v>
      </c>
      <c r="O363" s="7">
        <f>Tvente[[#This Row],[Chiffre d''affaire]]-Tvente[[#This Row],[Cout Achat]]</f>
        <v>59600</v>
      </c>
      <c r="P363" s="9">
        <f>Tvente[[#This Row],[Marge]]/Tvente[[#This Row],[Chiffre d''affaire]]</f>
        <v>0.66222222222222227</v>
      </c>
      <c r="Q363" s="7">
        <f>DAY(Tvente[[#This Row],[Date]])</f>
        <v>27</v>
      </c>
      <c r="R363" s="7">
        <f>MONTH(Tvente[[#This Row],[Date]])</f>
        <v>8</v>
      </c>
      <c r="S363" s="7">
        <f>YEAR(Tvente[[#This Row],[Date]])</f>
        <v>2024</v>
      </c>
      <c r="T36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4" spans="1:21" ht="89" customHeight="1" x14ac:dyDescent="0.35">
      <c r="A364" s="4">
        <v>363</v>
      </c>
      <c r="B364" s="5">
        <v>45532</v>
      </c>
      <c r="C364" s="4" t="s">
        <v>21</v>
      </c>
      <c r="D364" s="4" t="s">
        <v>22</v>
      </c>
      <c r="E364" s="6" t="s">
        <v>23</v>
      </c>
      <c r="F364" s="7">
        <v>2</v>
      </c>
      <c r="G364" s="7">
        <v>22000</v>
      </c>
      <c r="H364" s="7">
        <f>Tvente[[#This Row],[Quantité]]*Tvente[[#This Row],[Prix Vente]]</f>
        <v>44000</v>
      </c>
      <c r="I364" s="7" t="s">
        <v>174</v>
      </c>
      <c r="J364" s="8" t="s">
        <v>381</v>
      </c>
      <c r="K364" s="7" t="s">
        <v>49</v>
      </c>
      <c r="L364" s="7" t="s">
        <v>46</v>
      </c>
      <c r="M364" s="7">
        <v>4893.333333333333</v>
      </c>
      <c r="N364" s="7">
        <f>Tvente[[#This Row],[CMUP]]*Tvente[[#This Row],[Quantité]]</f>
        <v>9786.6666666666661</v>
      </c>
      <c r="O364" s="7">
        <f>Tvente[[#This Row],[Chiffre d''affaire]]-Tvente[[#This Row],[Cout Achat]]</f>
        <v>34213.333333333336</v>
      </c>
      <c r="P364" s="9">
        <f>Tvente[[#This Row],[Marge]]/Tvente[[#This Row],[Chiffre d''affaire]]</f>
        <v>0.77757575757575759</v>
      </c>
      <c r="Q364" s="7">
        <f>DAY(Tvente[[#This Row],[Date]])</f>
        <v>28</v>
      </c>
      <c r="R364" s="7">
        <f>MONTH(Tvente[[#This Row],[Date]])</f>
        <v>8</v>
      </c>
      <c r="S364" s="7">
        <f>YEAR(Tvente[[#This Row],[Date]])</f>
        <v>2024</v>
      </c>
      <c r="T36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4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5" spans="1:21" ht="89" customHeight="1" x14ac:dyDescent="0.35">
      <c r="A365" s="4">
        <v>364</v>
      </c>
      <c r="B365" s="5">
        <v>45533</v>
      </c>
      <c r="C365" s="4" t="s">
        <v>39</v>
      </c>
      <c r="D365" s="4" t="s">
        <v>37</v>
      </c>
      <c r="E365" s="6" t="s">
        <v>40</v>
      </c>
      <c r="F365" s="7">
        <v>3</v>
      </c>
      <c r="G365" s="7">
        <v>19500</v>
      </c>
      <c r="H365" s="7">
        <f>Tvente[[#This Row],[Quantité]]*Tvente[[#This Row],[Prix Vente]]</f>
        <v>58500</v>
      </c>
      <c r="I365" s="7" t="s">
        <v>296</v>
      </c>
      <c r="J365" s="8" t="s">
        <v>382</v>
      </c>
      <c r="K365" s="7" t="s">
        <v>52</v>
      </c>
      <c r="L365" s="7" t="s">
        <v>27</v>
      </c>
      <c r="M365" s="7">
        <v>9100</v>
      </c>
      <c r="N365" s="7">
        <f>Tvente[[#This Row],[CMUP]]*Tvente[[#This Row],[Quantité]]</f>
        <v>27300</v>
      </c>
      <c r="O365" s="7">
        <f>Tvente[[#This Row],[Chiffre d''affaire]]-Tvente[[#This Row],[Cout Achat]]</f>
        <v>31200</v>
      </c>
      <c r="P365" s="9">
        <f>Tvente[[#This Row],[Marge]]/Tvente[[#This Row],[Chiffre d''affaire]]</f>
        <v>0.53333333333333333</v>
      </c>
      <c r="Q365" s="7">
        <f>DAY(Tvente[[#This Row],[Date]])</f>
        <v>29</v>
      </c>
      <c r="R365" s="7">
        <f>MONTH(Tvente[[#This Row],[Date]])</f>
        <v>8</v>
      </c>
      <c r="S365" s="7">
        <f>YEAR(Tvente[[#This Row],[Date]])</f>
        <v>2024</v>
      </c>
      <c r="T36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6" spans="1:21" ht="89" customHeight="1" x14ac:dyDescent="0.35">
      <c r="A366" s="4">
        <v>365</v>
      </c>
      <c r="B366" s="5">
        <v>45534</v>
      </c>
      <c r="C366" s="4" t="s">
        <v>39</v>
      </c>
      <c r="D366" s="4" t="s">
        <v>37</v>
      </c>
      <c r="E366" s="6" t="s">
        <v>40</v>
      </c>
      <c r="F366" s="7">
        <v>2</v>
      </c>
      <c r="G366" s="7">
        <v>19500</v>
      </c>
      <c r="H366" s="7">
        <f>Tvente[[#This Row],[Quantité]]*Tvente[[#This Row],[Prix Vente]]</f>
        <v>39000</v>
      </c>
      <c r="I366" s="7" t="s">
        <v>154</v>
      </c>
      <c r="J366" s="8" t="s">
        <v>383</v>
      </c>
      <c r="K366" s="7" t="s">
        <v>112</v>
      </c>
      <c r="L366" s="7" t="s">
        <v>102</v>
      </c>
      <c r="M366" s="7">
        <v>9100</v>
      </c>
      <c r="N366" s="7">
        <f>Tvente[[#This Row],[CMUP]]*Tvente[[#This Row],[Quantité]]</f>
        <v>18200</v>
      </c>
      <c r="O366" s="7">
        <f>Tvente[[#This Row],[Chiffre d''affaire]]-Tvente[[#This Row],[Cout Achat]]</f>
        <v>20800</v>
      </c>
      <c r="P366" s="9">
        <f>Tvente[[#This Row],[Marge]]/Tvente[[#This Row],[Chiffre d''affaire]]</f>
        <v>0.53333333333333333</v>
      </c>
      <c r="Q366" s="7">
        <f>DAY(Tvente[[#This Row],[Date]])</f>
        <v>30</v>
      </c>
      <c r="R366" s="7">
        <f>MONTH(Tvente[[#This Row],[Date]])</f>
        <v>8</v>
      </c>
      <c r="S366" s="7">
        <f>YEAR(Tvente[[#This Row],[Date]])</f>
        <v>2024</v>
      </c>
      <c r="T36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7" spans="1:21" ht="89" customHeight="1" x14ac:dyDescent="0.35">
      <c r="A367" s="4">
        <v>936</v>
      </c>
      <c r="B367" s="5">
        <v>45535</v>
      </c>
      <c r="C367" s="4" t="s">
        <v>21</v>
      </c>
      <c r="D367" s="4" t="s">
        <v>22</v>
      </c>
      <c r="E367" s="6" t="s">
        <v>23</v>
      </c>
      <c r="F367" s="7">
        <v>3</v>
      </c>
      <c r="G367" s="7">
        <v>22000</v>
      </c>
      <c r="H367" s="7">
        <f>Tvente[[#This Row],[Quantité]]*Tvente[[#This Row],[Prix Vente]]</f>
        <v>66000</v>
      </c>
      <c r="I367" s="7" t="s">
        <v>296</v>
      </c>
      <c r="J367" s="8" t="s">
        <v>384</v>
      </c>
      <c r="K367" s="7" t="s">
        <v>49</v>
      </c>
      <c r="L367" s="7" t="s">
        <v>27</v>
      </c>
      <c r="M367" s="7">
        <v>4893.333333333333</v>
      </c>
      <c r="N367" s="7">
        <f>Tvente[[#This Row],[CMUP]]*Tvente[[#This Row],[Quantité]]</f>
        <v>14680</v>
      </c>
      <c r="O367" s="7">
        <f>Tvente[[#This Row],[Chiffre d''affaire]]-Tvente[[#This Row],[Cout Achat]]</f>
        <v>51320</v>
      </c>
      <c r="P367" s="9">
        <f>Tvente[[#This Row],[Marge]]/Tvente[[#This Row],[Chiffre d''affaire]]</f>
        <v>0.77757575757575759</v>
      </c>
      <c r="Q367" s="7">
        <f>DAY(Tvente[[#This Row],[Date]])</f>
        <v>31</v>
      </c>
      <c r="R367" s="7">
        <f>MONTH(Tvente[[#This Row],[Date]])</f>
        <v>8</v>
      </c>
      <c r="S367" s="7">
        <f>YEAR(Tvente[[#This Row],[Date]])</f>
        <v>2024</v>
      </c>
      <c r="T36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7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8" spans="1:21" ht="89" customHeight="1" x14ac:dyDescent="0.35">
      <c r="A368" s="4">
        <v>937</v>
      </c>
      <c r="B368" s="5">
        <v>45535</v>
      </c>
      <c r="C368" s="4" t="s">
        <v>59</v>
      </c>
      <c r="D368" s="4" t="s">
        <v>41</v>
      </c>
      <c r="E368" s="6" t="s">
        <v>60</v>
      </c>
      <c r="F368" s="7">
        <v>3</v>
      </c>
      <c r="G368" s="7">
        <v>25000</v>
      </c>
      <c r="H368" s="7">
        <f>Tvente[[#This Row],[Quantité]]*Tvente[[#This Row],[Prix Vente]]</f>
        <v>75000</v>
      </c>
      <c r="I368" s="7" t="s">
        <v>79</v>
      </c>
      <c r="J368" s="8" t="s">
        <v>385</v>
      </c>
      <c r="K368" s="7" t="s">
        <v>26</v>
      </c>
      <c r="L368" s="7" t="s">
        <v>27</v>
      </c>
      <c r="M368" s="7">
        <v>6500</v>
      </c>
      <c r="N368" s="7">
        <f>Tvente[[#This Row],[CMUP]]*Tvente[[#This Row],[Quantité]]</f>
        <v>19500</v>
      </c>
      <c r="O368" s="7">
        <f>Tvente[[#This Row],[Chiffre d''affaire]]-Tvente[[#This Row],[Cout Achat]]</f>
        <v>55500</v>
      </c>
      <c r="P368" s="9">
        <f>Tvente[[#This Row],[Marge]]/Tvente[[#This Row],[Chiffre d''affaire]]</f>
        <v>0.74</v>
      </c>
      <c r="Q368" s="7">
        <f>DAY(Tvente[[#This Row],[Date]])</f>
        <v>31</v>
      </c>
      <c r="R368" s="7">
        <f>MONTH(Tvente[[#This Row],[Date]])</f>
        <v>8</v>
      </c>
      <c r="S368" s="7">
        <f>YEAR(Tvente[[#This Row],[Date]])</f>
        <v>2024</v>
      </c>
      <c r="T36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8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69" spans="1:21" ht="89" customHeight="1" x14ac:dyDescent="0.35">
      <c r="A369" s="4">
        <v>938</v>
      </c>
      <c r="B369" s="5">
        <v>45535</v>
      </c>
      <c r="C369" s="4" t="s">
        <v>21</v>
      </c>
      <c r="D369" s="4" t="s">
        <v>22</v>
      </c>
      <c r="E369" s="6" t="s">
        <v>23</v>
      </c>
      <c r="F369" s="7">
        <v>4</v>
      </c>
      <c r="G369" s="7">
        <v>22000</v>
      </c>
      <c r="H369" s="7">
        <f>Tvente[[#This Row],[Quantité]]*Tvente[[#This Row],[Prix Vente]]</f>
        <v>88000</v>
      </c>
      <c r="I369" s="7" t="s">
        <v>199</v>
      </c>
      <c r="J369" s="8" t="s">
        <v>386</v>
      </c>
      <c r="K369" s="7" t="s">
        <v>86</v>
      </c>
      <c r="L369" s="7" t="s">
        <v>46</v>
      </c>
      <c r="M369" s="7">
        <v>4893.333333333333</v>
      </c>
      <c r="N369" s="7">
        <f>Tvente[[#This Row],[CMUP]]*Tvente[[#This Row],[Quantité]]</f>
        <v>19573.333333333332</v>
      </c>
      <c r="O369" s="7">
        <f>Tvente[[#This Row],[Chiffre d''affaire]]-Tvente[[#This Row],[Cout Achat]]</f>
        <v>68426.666666666672</v>
      </c>
      <c r="P369" s="9">
        <f>Tvente[[#This Row],[Marge]]/Tvente[[#This Row],[Chiffre d''affaire]]</f>
        <v>0.77757575757575759</v>
      </c>
      <c r="Q369" s="7">
        <f>DAY(Tvente[[#This Row],[Date]])</f>
        <v>31</v>
      </c>
      <c r="R369" s="7">
        <f>MONTH(Tvente[[#This Row],[Date]])</f>
        <v>8</v>
      </c>
      <c r="S369" s="7">
        <f>YEAR(Tvente[[#This Row],[Date]])</f>
        <v>2024</v>
      </c>
      <c r="T36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69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0" spans="1:21" ht="89" customHeight="1" x14ac:dyDescent="0.35">
      <c r="A370" s="4">
        <v>939</v>
      </c>
      <c r="B370" s="5">
        <v>45535</v>
      </c>
      <c r="C370" s="4" t="s">
        <v>29</v>
      </c>
      <c r="D370" s="4" t="s">
        <v>30</v>
      </c>
      <c r="E370" s="6" t="s">
        <v>31</v>
      </c>
      <c r="F370" s="7">
        <v>2</v>
      </c>
      <c r="G370" s="7">
        <v>45000</v>
      </c>
      <c r="H370" s="7">
        <f>Tvente[[#This Row],[Quantité]]*Tvente[[#This Row],[Prix Vente]]</f>
        <v>90000</v>
      </c>
      <c r="I370" s="7" t="s">
        <v>186</v>
      </c>
      <c r="J370" s="8" t="s">
        <v>387</v>
      </c>
      <c r="K370" s="7" t="s">
        <v>45</v>
      </c>
      <c r="L370" s="7" t="s">
        <v>46</v>
      </c>
      <c r="M370" s="7">
        <v>15200</v>
      </c>
      <c r="N370" s="7">
        <f>Tvente[[#This Row],[CMUP]]*Tvente[[#This Row],[Quantité]]</f>
        <v>30400</v>
      </c>
      <c r="O370" s="7">
        <f>Tvente[[#This Row],[Chiffre d''affaire]]-Tvente[[#This Row],[Cout Achat]]</f>
        <v>59600</v>
      </c>
      <c r="P370" s="9">
        <f>Tvente[[#This Row],[Marge]]/Tvente[[#This Row],[Chiffre d''affaire]]</f>
        <v>0.66222222222222227</v>
      </c>
      <c r="Q370" s="7">
        <f>DAY(Tvente[[#This Row],[Date]])</f>
        <v>31</v>
      </c>
      <c r="R370" s="7">
        <f>MONTH(Tvente[[#This Row],[Date]])</f>
        <v>8</v>
      </c>
      <c r="S370" s="7">
        <f>YEAR(Tvente[[#This Row],[Date]])</f>
        <v>2024</v>
      </c>
      <c r="T37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1" spans="1:21" ht="89" customHeight="1" x14ac:dyDescent="0.35">
      <c r="A371" s="4">
        <v>940</v>
      </c>
      <c r="B371" s="5">
        <v>45535</v>
      </c>
      <c r="C371" s="4" t="s">
        <v>59</v>
      </c>
      <c r="D371" s="4" t="s">
        <v>41</v>
      </c>
      <c r="E371" s="6" t="s">
        <v>60</v>
      </c>
      <c r="F371" s="7">
        <v>1</v>
      </c>
      <c r="G371" s="7">
        <v>25000</v>
      </c>
      <c r="H371" s="7">
        <f>Tvente[[#This Row],[Quantité]]*Tvente[[#This Row],[Prix Vente]]</f>
        <v>25000</v>
      </c>
      <c r="I371" s="7" t="s">
        <v>186</v>
      </c>
      <c r="J371" s="8" t="s">
        <v>387</v>
      </c>
      <c r="K371" s="7" t="s">
        <v>45</v>
      </c>
      <c r="L371" s="7" t="s">
        <v>46</v>
      </c>
      <c r="M371" s="7">
        <v>6500</v>
      </c>
      <c r="N371" s="7">
        <f>Tvente[[#This Row],[CMUP]]*Tvente[[#This Row],[Quantité]]</f>
        <v>6500</v>
      </c>
      <c r="O371" s="7">
        <f>Tvente[[#This Row],[Chiffre d''affaire]]-Tvente[[#This Row],[Cout Achat]]</f>
        <v>18500</v>
      </c>
      <c r="P371" s="9">
        <f>Tvente[[#This Row],[Marge]]/Tvente[[#This Row],[Chiffre d''affaire]]</f>
        <v>0.74</v>
      </c>
      <c r="Q371" s="7">
        <f>DAY(Tvente[[#This Row],[Date]])</f>
        <v>31</v>
      </c>
      <c r="R371" s="7">
        <f>MONTH(Tvente[[#This Row],[Date]])</f>
        <v>8</v>
      </c>
      <c r="S371" s="7">
        <f>YEAR(Tvente[[#This Row],[Date]])</f>
        <v>2024</v>
      </c>
      <c r="T37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1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2" spans="1:21" ht="89" customHeight="1" x14ac:dyDescent="0.35">
      <c r="A372" s="4">
        <v>941</v>
      </c>
      <c r="B372" s="5">
        <v>45535</v>
      </c>
      <c r="C372" s="4" t="s">
        <v>21</v>
      </c>
      <c r="D372" s="4" t="s">
        <v>22</v>
      </c>
      <c r="E372" s="6" t="s">
        <v>23</v>
      </c>
      <c r="F372" s="7">
        <v>2</v>
      </c>
      <c r="G372" s="7">
        <v>22000</v>
      </c>
      <c r="H372" s="7">
        <f>Tvente[[#This Row],[Quantité]]*Tvente[[#This Row],[Prix Vente]]</f>
        <v>44000</v>
      </c>
      <c r="I372" s="7" t="s">
        <v>186</v>
      </c>
      <c r="J372" s="8" t="s">
        <v>387</v>
      </c>
      <c r="K372" s="7" t="s">
        <v>45</v>
      </c>
      <c r="L372" s="7" t="s">
        <v>46</v>
      </c>
      <c r="M372" s="7">
        <v>4893.333333333333</v>
      </c>
      <c r="N372" s="7">
        <f>Tvente[[#This Row],[CMUP]]*Tvente[[#This Row],[Quantité]]</f>
        <v>9786.6666666666661</v>
      </c>
      <c r="O372" s="7">
        <f>Tvente[[#This Row],[Chiffre d''affaire]]-Tvente[[#This Row],[Cout Achat]]</f>
        <v>34213.333333333336</v>
      </c>
      <c r="P372" s="9">
        <f>Tvente[[#This Row],[Marge]]/Tvente[[#This Row],[Chiffre d''affaire]]</f>
        <v>0.77757575757575759</v>
      </c>
      <c r="Q372" s="7">
        <f>DAY(Tvente[[#This Row],[Date]])</f>
        <v>31</v>
      </c>
      <c r="R372" s="7">
        <f>MONTH(Tvente[[#This Row],[Date]])</f>
        <v>8</v>
      </c>
      <c r="S372" s="7">
        <f>YEAR(Tvente[[#This Row],[Date]])</f>
        <v>2024</v>
      </c>
      <c r="T37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3" spans="1:21" ht="89" customHeight="1" x14ac:dyDescent="0.35">
      <c r="A373" s="4">
        <v>942</v>
      </c>
      <c r="B373" s="5">
        <v>45535</v>
      </c>
      <c r="C373" s="4" t="s">
        <v>35</v>
      </c>
      <c r="D373" s="4" t="s">
        <v>33</v>
      </c>
      <c r="E373" s="6" t="s">
        <v>36</v>
      </c>
      <c r="F373" s="7">
        <v>2</v>
      </c>
      <c r="G373" s="7">
        <v>12000</v>
      </c>
      <c r="H373" s="7">
        <f>Tvente[[#This Row],[Quantité]]*Tvente[[#This Row],[Prix Vente]]</f>
        <v>24000</v>
      </c>
      <c r="I373" s="7" t="s">
        <v>267</v>
      </c>
      <c r="J373" s="8" t="s">
        <v>388</v>
      </c>
      <c r="K373" s="7" t="s">
        <v>112</v>
      </c>
      <c r="L373" s="7" t="s">
        <v>27</v>
      </c>
      <c r="M373" s="7">
        <v>4330</v>
      </c>
      <c r="N373" s="7">
        <f>Tvente[[#This Row],[CMUP]]*Tvente[[#This Row],[Quantité]]</f>
        <v>8660</v>
      </c>
      <c r="O373" s="7">
        <f>Tvente[[#This Row],[Chiffre d''affaire]]-Tvente[[#This Row],[Cout Achat]]</f>
        <v>15340</v>
      </c>
      <c r="P373" s="9">
        <f>Tvente[[#This Row],[Marge]]/Tvente[[#This Row],[Chiffre d''affaire]]</f>
        <v>0.63916666666666666</v>
      </c>
      <c r="Q373" s="7">
        <f>DAY(Tvente[[#This Row],[Date]])</f>
        <v>31</v>
      </c>
      <c r="R373" s="7">
        <f>MONTH(Tvente[[#This Row],[Date]])</f>
        <v>8</v>
      </c>
      <c r="S373" s="7">
        <f>YEAR(Tvente[[#This Row],[Date]])</f>
        <v>2024</v>
      </c>
      <c r="T37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4" spans="1:21" ht="89" customHeight="1" x14ac:dyDescent="0.35">
      <c r="A374" s="4">
        <v>943</v>
      </c>
      <c r="B374" s="5">
        <v>45535</v>
      </c>
      <c r="C374" s="4" t="s">
        <v>35</v>
      </c>
      <c r="D374" s="4" t="s">
        <v>33</v>
      </c>
      <c r="E374" s="6" t="s">
        <v>36</v>
      </c>
      <c r="F374" s="7">
        <v>3</v>
      </c>
      <c r="G374" s="7">
        <v>12000</v>
      </c>
      <c r="H374" s="7">
        <f>Tvente[[#This Row],[Quantité]]*Tvente[[#This Row],[Prix Vente]]</f>
        <v>36000</v>
      </c>
      <c r="I374" s="7" t="s">
        <v>84</v>
      </c>
      <c r="J374" s="8" t="s">
        <v>389</v>
      </c>
      <c r="K374" s="7" t="s">
        <v>49</v>
      </c>
      <c r="L374" s="7" t="s">
        <v>46</v>
      </c>
      <c r="M374" s="7">
        <v>4330</v>
      </c>
      <c r="N374" s="7">
        <f>Tvente[[#This Row],[CMUP]]*Tvente[[#This Row],[Quantité]]</f>
        <v>12990</v>
      </c>
      <c r="O374" s="7">
        <f>Tvente[[#This Row],[Chiffre d''affaire]]-Tvente[[#This Row],[Cout Achat]]</f>
        <v>23010</v>
      </c>
      <c r="P374" s="9">
        <f>Tvente[[#This Row],[Marge]]/Tvente[[#This Row],[Chiffre d''affaire]]</f>
        <v>0.63916666666666666</v>
      </c>
      <c r="Q374" s="7">
        <f>DAY(Tvente[[#This Row],[Date]])</f>
        <v>31</v>
      </c>
      <c r="R374" s="7">
        <f>MONTH(Tvente[[#This Row],[Date]])</f>
        <v>8</v>
      </c>
      <c r="S374" s="7">
        <f>YEAR(Tvente[[#This Row],[Date]])</f>
        <v>2024</v>
      </c>
      <c r="T37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4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5" spans="1:21" ht="89" customHeight="1" x14ac:dyDescent="0.35">
      <c r="A375" s="4">
        <v>944</v>
      </c>
      <c r="B375" s="5">
        <v>45535</v>
      </c>
      <c r="C375" s="4" t="s">
        <v>21</v>
      </c>
      <c r="D375" s="4" t="s">
        <v>22</v>
      </c>
      <c r="E375" s="6" t="s">
        <v>23</v>
      </c>
      <c r="F375" s="7">
        <v>4</v>
      </c>
      <c r="G375" s="7">
        <v>22000</v>
      </c>
      <c r="H375" s="7">
        <f>Tvente[[#This Row],[Quantité]]*Tvente[[#This Row],[Prix Vente]]</f>
        <v>88000</v>
      </c>
      <c r="I375" s="7" t="s">
        <v>199</v>
      </c>
      <c r="J375" s="8" t="s">
        <v>390</v>
      </c>
      <c r="K375" s="7" t="s">
        <v>112</v>
      </c>
      <c r="L375" s="7" t="s">
        <v>27</v>
      </c>
      <c r="M375" s="7">
        <v>4893.333333333333</v>
      </c>
      <c r="N375" s="7">
        <f>Tvente[[#This Row],[CMUP]]*Tvente[[#This Row],[Quantité]]</f>
        <v>19573.333333333332</v>
      </c>
      <c r="O375" s="7">
        <f>Tvente[[#This Row],[Chiffre d''affaire]]-Tvente[[#This Row],[Cout Achat]]</f>
        <v>68426.666666666672</v>
      </c>
      <c r="P375" s="9">
        <f>Tvente[[#This Row],[Marge]]/Tvente[[#This Row],[Chiffre d''affaire]]</f>
        <v>0.77757575757575759</v>
      </c>
      <c r="Q375" s="7">
        <f>DAY(Tvente[[#This Row],[Date]])</f>
        <v>31</v>
      </c>
      <c r="R375" s="7">
        <f>MONTH(Tvente[[#This Row],[Date]])</f>
        <v>8</v>
      </c>
      <c r="S375" s="7">
        <f>YEAR(Tvente[[#This Row],[Date]])</f>
        <v>2024</v>
      </c>
      <c r="T37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5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6" spans="1:21" ht="89" customHeight="1" x14ac:dyDescent="0.35">
      <c r="A376" s="4">
        <v>945</v>
      </c>
      <c r="B376" s="5">
        <v>45535</v>
      </c>
      <c r="C376" s="4" t="s">
        <v>21</v>
      </c>
      <c r="D376" s="4" t="s">
        <v>22</v>
      </c>
      <c r="E376" s="6" t="s">
        <v>23</v>
      </c>
      <c r="F376" s="7">
        <v>2</v>
      </c>
      <c r="G376" s="7">
        <v>22000</v>
      </c>
      <c r="H376" s="7">
        <f>Tvente[[#This Row],[Quantité]]*Tvente[[#This Row],[Prix Vente]]</f>
        <v>44000</v>
      </c>
      <c r="I376" s="7" t="s">
        <v>177</v>
      </c>
      <c r="J376" s="8" t="s">
        <v>391</v>
      </c>
      <c r="K376" s="7" t="s">
        <v>67</v>
      </c>
      <c r="L376" s="7" t="s">
        <v>102</v>
      </c>
      <c r="M376" s="7">
        <v>4893.333333333333</v>
      </c>
      <c r="N376" s="7">
        <f>Tvente[[#This Row],[CMUP]]*Tvente[[#This Row],[Quantité]]</f>
        <v>9786.6666666666661</v>
      </c>
      <c r="O376" s="7">
        <f>Tvente[[#This Row],[Chiffre d''affaire]]-Tvente[[#This Row],[Cout Achat]]</f>
        <v>34213.333333333336</v>
      </c>
      <c r="P376" s="9">
        <f>Tvente[[#This Row],[Marge]]/Tvente[[#This Row],[Chiffre d''affaire]]</f>
        <v>0.77757575757575759</v>
      </c>
      <c r="Q376" s="7">
        <f>DAY(Tvente[[#This Row],[Date]])</f>
        <v>31</v>
      </c>
      <c r="R376" s="7">
        <f>MONTH(Tvente[[#This Row],[Date]])</f>
        <v>8</v>
      </c>
      <c r="S376" s="7">
        <f>YEAR(Tvente[[#This Row],[Date]])</f>
        <v>2024</v>
      </c>
      <c r="T37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7" spans="1:21" ht="89" customHeight="1" x14ac:dyDescent="0.35">
      <c r="A377" s="4">
        <v>946</v>
      </c>
      <c r="B377" s="5">
        <v>45535</v>
      </c>
      <c r="C377" s="4" t="s">
        <v>59</v>
      </c>
      <c r="D377" s="4" t="s">
        <v>41</v>
      </c>
      <c r="E377" s="6" t="s">
        <v>60</v>
      </c>
      <c r="F377" s="7">
        <v>1</v>
      </c>
      <c r="G377" s="7">
        <v>25000</v>
      </c>
      <c r="H377" s="7">
        <f>Tvente[[#This Row],[Quantité]]*Tvente[[#This Row],[Prix Vente]]</f>
        <v>25000</v>
      </c>
      <c r="I377" s="7" t="s">
        <v>160</v>
      </c>
      <c r="J377" s="8" t="s">
        <v>392</v>
      </c>
      <c r="K377" s="7" t="s">
        <v>112</v>
      </c>
      <c r="L377" s="7" t="s">
        <v>27</v>
      </c>
      <c r="M377" s="7">
        <v>6500</v>
      </c>
      <c r="N377" s="7">
        <f>Tvente[[#This Row],[CMUP]]*Tvente[[#This Row],[Quantité]]</f>
        <v>6500</v>
      </c>
      <c r="O377" s="7">
        <f>Tvente[[#This Row],[Chiffre d''affaire]]-Tvente[[#This Row],[Cout Achat]]</f>
        <v>18500</v>
      </c>
      <c r="P377" s="9">
        <f>Tvente[[#This Row],[Marge]]/Tvente[[#This Row],[Chiffre d''affaire]]</f>
        <v>0.74</v>
      </c>
      <c r="Q377" s="7">
        <f>DAY(Tvente[[#This Row],[Date]])</f>
        <v>31</v>
      </c>
      <c r="R377" s="7">
        <f>MONTH(Tvente[[#This Row],[Date]])</f>
        <v>8</v>
      </c>
      <c r="S377" s="7">
        <f>YEAR(Tvente[[#This Row],[Date]])</f>
        <v>2024</v>
      </c>
      <c r="T37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7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8" spans="1:21" ht="89" customHeight="1" x14ac:dyDescent="0.35">
      <c r="A378" s="4">
        <v>947</v>
      </c>
      <c r="B378" s="5">
        <v>45535</v>
      </c>
      <c r="C378" s="4" t="s">
        <v>29</v>
      </c>
      <c r="D378" s="4" t="s">
        <v>30</v>
      </c>
      <c r="E378" s="6" t="s">
        <v>31</v>
      </c>
      <c r="F378" s="7">
        <v>1</v>
      </c>
      <c r="G378" s="7">
        <v>45000</v>
      </c>
      <c r="H378" s="7">
        <f>Tvente[[#This Row],[Quantité]]*Tvente[[#This Row],[Prix Vente]]</f>
        <v>45000</v>
      </c>
      <c r="I378" s="7" t="s">
        <v>61</v>
      </c>
      <c r="J378" s="8" t="s">
        <v>393</v>
      </c>
      <c r="K378" s="7" t="s">
        <v>55</v>
      </c>
      <c r="L378" s="7" t="s">
        <v>27</v>
      </c>
      <c r="M378" s="7">
        <v>15200</v>
      </c>
      <c r="N378" s="7">
        <f>Tvente[[#This Row],[CMUP]]*Tvente[[#This Row],[Quantité]]</f>
        <v>15200</v>
      </c>
      <c r="O378" s="7">
        <f>Tvente[[#This Row],[Chiffre d''affaire]]-Tvente[[#This Row],[Cout Achat]]</f>
        <v>29800</v>
      </c>
      <c r="P378" s="9">
        <f>Tvente[[#This Row],[Marge]]/Tvente[[#This Row],[Chiffre d''affaire]]</f>
        <v>0.66222222222222227</v>
      </c>
      <c r="Q378" s="7">
        <f>DAY(Tvente[[#This Row],[Date]])</f>
        <v>31</v>
      </c>
      <c r="R378" s="7">
        <f>MONTH(Tvente[[#This Row],[Date]])</f>
        <v>8</v>
      </c>
      <c r="S378" s="7">
        <f>YEAR(Tvente[[#This Row],[Date]])</f>
        <v>2024</v>
      </c>
      <c r="T37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79" spans="1:21" ht="89" customHeight="1" x14ac:dyDescent="0.35">
      <c r="A379" s="4">
        <v>948</v>
      </c>
      <c r="B379" s="5">
        <v>45535</v>
      </c>
      <c r="C379" s="4" t="s">
        <v>29</v>
      </c>
      <c r="D379" s="4" t="s">
        <v>30</v>
      </c>
      <c r="E379" s="6" t="s">
        <v>31</v>
      </c>
      <c r="F379" s="7">
        <v>1</v>
      </c>
      <c r="G379" s="7">
        <v>45000</v>
      </c>
      <c r="H379" s="7">
        <f>Tvente[[#This Row],[Quantité]]*Tvente[[#This Row],[Prix Vente]]</f>
        <v>45000</v>
      </c>
      <c r="I379" s="7" t="s">
        <v>188</v>
      </c>
      <c r="J379" s="8" t="s">
        <v>394</v>
      </c>
      <c r="K379" s="7" t="s">
        <v>67</v>
      </c>
      <c r="L379" s="7" t="s">
        <v>46</v>
      </c>
      <c r="M379" s="7">
        <v>15200</v>
      </c>
      <c r="N379" s="7">
        <f>Tvente[[#This Row],[CMUP]]*Tvente[[#This Row],[Quantité]]</f>
        <v>15200</v>
      </c>
      <c r="O379" s="7">
        <f>Tvente[[#This Row],[Chiffre d''affaire]]-Tvente[[#This Row],[Cout Achat]]</f>
        <v>29800</v>
      </c>
      <c r="P379" s="9">
        <f>Tvente[[#This Row],[Marge]]/Tvente[[#This Row],[Chiffre d''affaire]]</f>
        <v>0.66222222222222227</v>
      </c>
      <c r="Q379" s="7">
        <f>DAY(Tvente[[#This Row],[Date]])</f>
        <v>31</v>
      </c>
      <c r="R379" s="7">
        <f>MONTH(Tvente[[#This Row],[Date]])</f>
        <v>8</v>
      </c>
      <c r="S379" s="7">
        <f>YEAR(Tvente[[#This Row],[Date]])</f>
        <v>2024</v>
      </c>
      <c r="T37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7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0" spans="1:21" ht="89" customHeight="1" x14ac:dyDescent="0.35">
      <c r="A380" s="4">
        <v>949</v>
      </c>
      <c r="B380" s="5">
        <v>45535</v>
      </c>
      <c r="C380" s="4" t="s">
        <v>29</v>
      </c>
      <c r="D380" s="4" t="s">
        <v>30</v>
      </c>
      <c r="E380" s="6" t="s">
        <v>31</v>
      </c>
      <c r="F380" s="7">
        <v>2</v>
      </c>
      <c r="G380" s="7">
        <v>45000</v>
      </c>
      <c r="H380" s="7">
        <f>Tvente[[#This Row],[Quantité]]*Tvente[[#This Row],[Prix Vente]]</f>
        <v>90000</v>
      </c>
      <c r="I380" s="7" t="s">
        <v>160</v>
      </c>
      <c r="J380" s="8" t="s">
        <v>395</v>
      </c>
      <c r="K380" s="7" t="s">
        <v>26</v>
      </c>
      <c r="L380" s="7" t="s">
        <v>46</v>
      </c>
      <c r="M380" s="7">
        <v>15200</v>
      </c>
      <c r="N380" s="7">
        <f>Tvente[[#This Row],[CMUP]]*Tvente[[#This Row],[Quantité]]</f>
        <v>30400</v>
      </c>
      <c r="O380" s="7">
        <f>Tvente[[#This Row],[Chiffre d''affaire]]-Tvente[[#This Row],[Cout Achat]]</f>
        <v>59600</v>
      </c>
      <c r="P380" s="9">
        <f>Tvente[[#This Row],[Marge]]/Tvente[[#This Row],[Chiffre d''affaire]]</f>
        <v>0.66222222222222227</v>
      </c>
      <c r="Q380" s="7">
        <f>DAY(Tvente[[#This Row],[Date]])</f>
        <v>31</v>
      </c>
      <c r="R380" s="7">
        <f>MONTH(Tvente[[#This Row],[Date]])</f>
        <v>8</v>
      </c>
      <c r="S380" s="7">
        <f>YEAR(Tvente[[#This Row],[Date]])</f>
        <v>2024</v>
      </c>
      <c r="T38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1" spans="1:21" ht="89" customHeight="1" x14ac:dyDescent="0.35">
      <c r="A381" s="4">
        <v>950</v>
      </c>
      <c r="B381" s="5">
        <v>45535</v>
      </c>
      <c r="C381" s="4" t="s">
        <v>21</v>
      </c>
      <c r="D381" s="4" t="s">
        <v>22</v>
      </c>
      <c r="E381" s="6" t="s">
        <v>23</v>
      </c>
      <c r="F381" s="7">
        <v>4</v>
      </c>
      <c r="G381" s="7">
        <v>22000</v>
      </c>
      <c r="H381" s="7">
        <f>Tvente[[#This Row],[Quantité]]*Tvente[[#This Row],[Prix Vente]]</f>
        <v>88000</v>
      </c>
      <c r="I381" s="7" t="s">
        <v>154</v>
      </c>
      <c r="J381" s="8" t="s">
        <v>396</v>
      </c>
      <c r="K381" s="7" t="s">
        <v>67</v>
      </c>
      <c r="L381" s="7" t="s">
        <v>102</v>
      </c>
      <c r="M381" s="7">
        <v>4893.333333333333</v>
      </c>
      <c r="N381" s="7">
        <f>Tvente[[#This Row],[CMUP]]*Tvente[[#This Row],[Quantité]]</f>
        <v>19573.333333333332</v>
      </c>
      <c r="O381" s="7">
        <f>Tvente[[#This Row],[Chiffre d''affaire]]-Tvente[[#This Row],[Cout Achat]]</f>
        <v>68426.666666666672</v>
      </c>
      <c r="P381" s="9">
        <f>Tvente[[#This Row],[Marge]]/Tvente[[#This Row],[Chiffre d''affaire]]</f>
        <v>0.77757575757575759</v>
      </c>
      <c r="Q381" s="7">
        <f>DAY(Tvente[[#This Row],[Date]])</f>
        <v>31</v>
      </c>
      <c r="R381" s="7">
        <f>MONTH(Tvente[[#This Row],[Date]])</f>
        <v>8</v>
      </c>
      <c r="S381" s="7">
        <f>YEAR(Tvente[[#This Row],[Date]])</f>
        <v>2024</v>
      </c>
      <c r="T38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2" spans="1:21" ht="89" customHeight="1" x14ac:dyDescent="0.35">
      <c r="A382" s="4">
        <v>951</v>
      </c>
      <c r="B382" s="5">
        <v>45535</v>
      </c>
      <c r="C382" s="4" t="s">
        <v>29</v>
      </c>
      <c r="D382" s="4" t="s">
        <v>30</v>
      </c>
      <c r="E382" s="6" t="s">
        <v>31</v>
      </c>
      <c r="F382" s="7">
        <v>1</v>
      </c>
      <c r="G382" s="7">
        <v>45000</v>
      </c>
      <c r="H382" s="7">
        <f>Tvente[[#This Row],[Quantité]]*Tvente[[#This Row],[Prix Vente]]</f>
        <v>45000</v>
      </c>
      <c r="I382" s="7" t="s">
        <v>160</v>
      </c>
      <c r="J382" s="8" t="s">
        <v>397</v>
      </c>
      <c r="K382" s="7" t="s">
        <v>86</v>
      </c>
      <c r="L382" s="7" t="s">
        <v>27</v>
      </c>
      <c r="M382" s="7">
        <v>15200</v>
      </c>
      <c r="N382" s="7">
        <f>Tvente[[#This Row],[CMUP]]*Tvente[[#This Row],[Quantité]]</f>
        <v>15200</v>
      </c>
      <c r="O382" s="7">
        <f>Tvente[[#This Row],[Chiffre d''affaire]]-Tvente[[#This Row],[Cout Achat]]</f>
        <v>29800</v>
      </c>
      <c r="P382" s="9">
        <f>Tvente[[#This Row],[Marge]]/Tvente[[#This Row],[Chiffre d''affaire]]</f>
        <v>0.66222222222222227</v>
      </c>
      <c r="Q382" s="7">
        <f>DAY(Tvente[[#This Row],[Date]])</f>
        <v>31</v>
      </c>
      <c r="R382" s="7">
        <f>MONTH(Tvente[[#This Row],[Date]])</f>
        <v>8</v>
      </c>
      <c r="S382" s="7">
        <f>YEAR(Tvente[[#This Row],[Date]])</f>
        <v>2024</v>
      </c>
      <c r="T38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2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3" spans="1:21" ht="89" customHeight="1" x14ac:dyDescent="0.35">
      <c r="A383" s="4">
        <v>952</v>
      </c>
      <c r="B383" s="5">
        <v>45535</v>
      </c>
      <c r="C383" s="4" t="s">
        <v>59</v>
      </c>
      <c r="D383" s="4" t="s">
        <v>41</v>
      </c>
      <c r="E383" s="6" t="s">
        <v>60</v>
      </c>
      <c r="F383" s="7">
        <v>3</v>
      </c>
      <c r="G383" s="7">
        <v>25000</v>
      </c>
      <c r="H383" s="7">
        <f>Tvente[[#This Row],[Quantité]]*Tvente[[#This Row],[Prix Vente]]</f>
        <v>75000</v>
      </c>
      <c r="I383" s="7" t="s">
        <v>92</v>
      </c>
      <c r="J383" s="8" t="s">
        <v>398</v>
      </c>
      <c r="K383" s="7" t="s">
        <v>52</v>
      </c>
      <c r="L383" s="7" t="s">
        <v>46</v>
      </c>
      <c r="M383" s="7">
        <v>6500</v>
      </c>
      <c r="N383" s="7">
        <f>Tvente[[#This Row],[CMUP]]*Tvente[[#This Row],[Quantité]]</f>
        <v>19500</v>
      </c>
      <c r="O383" s="7">
        <f>Tvente[[#This Row],[Chiffre d''affaire]]-Tvente[[#This Row],[Cout Achat]]</f>
        <v>55500</v>
      </c>
      <c r="P383" s="9">
        <f>Tvente[[#This Row],[Marge]]/Tvente[[#This Row],[Chiffre d''affaire]]</f>
        <v>0.74</v>
      </c>
      <c r="Q383" s="7">
        <f>DAY(Tvente[[#This Row],[Date]])</f>
        <v>31</v>
      </c>
      <c r="R383" s="7">
        <f>MONTH(Tvente[[#This Row],[Date]])</f>
        <v>8</v>
      </c>
      <c r="S383" s="7">
        <f>YEAR(Tvente[[#This Row],[Date]])</f>
        <v>2024</v>
      </c>
      <c r="T38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3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4" spans="1:21" ht="89" customHeight="1" x14ac:dyDescent="0.35">
      <c r="A384" s="4">
        <v>953</v>
      </c>
      <c r="B384" s="5">
        <v>45535</v>
      </c>
      <c r="C384" s="4" t="s">
        <v>39</v>
      </c>
      <c r="D384" s="4" t="s">
        <v>37</v>
      </c>
      <c r="E384" s="6" t="s">
        <v>40</v>
      </c>
      <c r="F384" s="7">
        <v>1</v>
      </c>
      <c r="G384" s="7">
        <v>19500</v>
      </c>
      <c r="H384" s="7">
        <f>Tvente[[#This Row],[Quantité]]*Tvente[[#This Row],[Prix Vente]]</f>
        <v>19500</v>
      </c>
      <c r="I384" s="7" t="s">
        <v>195</v>
      </c>
      <c r="J384" s="8" t="s">
        <v>399</v>
      </c>
      <c r="K384" s="7" t="s">
        <v>49</v>
      </c>
      <c r="L384" s="7" t="s">
        <v>27</v>
      </c>
      <c r="M384" s="7">
        <v>9100</v>
      </c>
      <c r="N384" s="7">
        <f>Tvente[[#This Row],[CMUP]]*Tvente[[#This Row],[Quantité]]</f>
        <v>9100</v>
      </c>
      <c r="O384" s="7">
        <f>Tvente[[#This Row],[Chiffre d''affaire]]-Tvente[[#This Row],[Cout Achat]]</f>
        <v>10400</v>
      </c>
      <c r="P384" s="9">
        <f>Tvente[[#This Row],[Marge]]/Tvente[[#This Row],[Chiffre d''affaire]]</f>
        <v>0.53333333333333333</v>
      </c>
      <c r="Q384" s="7">
        <f>DAY(Tvente[[#This Row],[Date]])</f>
        <v>31</v>
      </c>
      <c r="R384" s="7">
        <f>MONTH(Tvente[[#This Row],[Date]])</f>
        <v>8</v>
      </c>
      <c r="S384" s="7">
        <f>YEAR(Tvente[[#This Row],[Date]])</f>
        <v>2024</v>
      </c>
      <c r="T38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5" spans="1:21" ht="89" customHeight="1" x14ac:dyDescent="0.35">
      <c r="A385" s="4">
        <v>954</v>
      </c>
      <c r="B385" s="5">
        <v>45535</v>
      </c>
      <c r="C385" s="4" t="s">
        <v>29</v>
      </c>
      <c r="D385" s="4" t="s">
        <v>30</v>
      </c>
      <c r="E385" s="6" t="s">
        <v>31</v>
      </c>
      <c r="F385" s="7">
        <v>2</v>
      </c>
      <c r="G385" s="7">
        <v>45000</v>
      </c>
      <c r="H385" s="7">
        <f>Tvente[[#This Row],[Quantité]]*Tvente[[#This Row],[Prix Vente]]</f>
        <v>90000</v>
      </c>
      <c r="I385" s="7" t="s">
        <v>276</v>
      </c>
      <c r="J385" s="8" t="s">
        <v>400</v>
      </c>
      <c r="K385" s="7" t="s">
        <v>55</v>
      </c>
      <c r="L385" s="7" t="s">
        <v>102</v>
      </c>
      <c r="M385" s="7">
        <v>15200</v>
      </c>
      <c r="N385" s="7">
        <f>Tvente[[#This Row],[CMUP]]*Tvente[[#This Row],[Quantité]]</f>
        <v>30400</v>
      </c>
      <c r="O385" s="7">
        <f>Tvente[[#This Row],[Chiffre d''affaire]]-Tvente[[#This Row],[Cout Achat]]</f>
        <v>59600</v>
      </c>
      <c r="P385" s="9">
        <f>Tvente[[#This Row],[Marge]]/Tvente[[#This Row],[Chiffre d''affaire]]</f>
        <v>0.66222222222222227</v>
      </c>
      <c r="Q385" s="7">
        <f>DAY(Tvente[[#This Row],[Date]])</f>
        <v>31</v>
      </c>
      <c r="R385" s="7">
        <f>MONTH(Tvente[[#This Row],[Date]])</f>
        <v>8</v>
      </c>
      <c r="S385" s="7">
        <f>YEAR(Tvente[[#This Row],[Date]])</f>
        <v>2024</v>
      </c>
      <c r="T38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6" spans="1:21" ht="89" customHeight="1" x14ac:dyDescent="0.35">
      <c r="A386" s="4">
        <v>955</v>
      </c>
      <c r="B386" s="5">
        <v>45535</v>
      </c>
      <c r="C386" s="4" t="s">
        <v>21</v>
      </c>
      <c r="D386" s="4" t="s">
        <v>22</v>
      </c>
      <c r="E386" s="6" t="s">
        <v>23</v>
      </c>
      <c r="F386" s="7">
        <v>1</v>
      </c>
      <c r="G386" s="7">
        <v>22000</v>
      </c>
      <c r="H386" s="7">
        <f>Tvente[[#This Row],[Quantité]]*Tvente[[#This Row],[Prix Vente]]</f>
        <v>22000</v>
      </c>
      <c r="I386" s="7" t="s">
        <v>56</v>
      </c>
      <c r="J386" s="8" t="s">
        <v>401</v>
      </c>
      <c r="K386" s="7" t="s">
        <v>52</v>
      </c>
      <c r="L386" s="7" t="s">
        <v>46</v>
      </c>
      <c r="M386" s="7">
        <v>4893.333333333333</v>
      </c>
      <c r="N386" s="7">
        <f>Tvente[[#This Row],[CMUP]]*Tvente[[#This Row],[Quantité]]</f>
        <v>4893.333333333333</v>
      </c>
      <c r="O386" s="7">
        <f>Tvente[[#This Row],[Chiffre d''affaire]]-Tvente[[#This Row],[Cout Achat]]</f>
        <v>17106.666666666668</v>
      </c>
      <c r="P386" s="9">
        <f>Tvente[[#This Row],[Marge]]/Tvente[[#This Row],[Chiffre d''affaire]]</f>
        <v>0.77757575757575759</v>
      </c>
      <c r="Q386" s="7">
        <f>DAY(Tvente[[#This Row],[Date]])</f>
        <v>31</v>
      </c>
      <c r="R386" s="7">
        <f>MONTH(Tvente[[#This Row],[Date]])</f>
        <v>8</v>
      </c>
      <c r="S386" s="7">
        <f>YEAR(Tvente[[#This Row],[Date]])</f>
        <v>2024</v>
      </c>
      <c r="T38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6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7" spans="1:21" ht="89" customHeight="1" x14ac:dyDescent="0.35">
      <c r="A387" s="4">
        <v>956</v>
      </c>
      <c r="B387" s="5">
        <v>45535</v>
      </c>
      <c r="C387" s="4" t="s">
        <v>59</v>
      </c>
      <c r="D387" s="4" t="s">
        <v>41</v>
      </c>
      <c r="E387" s="6" t="s">
        <v>60</v>
      </c>
      <c r="F387" s="7">
        <v>2</v>
      </c>
      <c r="G387" s="7">
        <v>25000</v>
      </c>
      <c r="H387" s="7">
        <f>Tvente[[#This Row],[Quantité]]*Tvente[[#This Row],[Prix Vente]]</f>
        <v>50000</v>
      </c>
      <c r="I387" s="7" t="s">
        <v>128</v>
      </c>
      <c r="J387" s="8" t="s">
        <v>402</v>
      </c>
      <c r="K387" s="7" t="s">
        <v>52</v>
      </c>
      <c r="L387" s="7" t="s">
        <v>46</v>
      </c>
      <c r="M387" s="7">
        <v>6500</v>
      </c>
      <c r="N387" s="7">
        <f>Tvente[[#This Row],[CMUP]]*Tvente[[#This Row],[Quantité]]</f>
        <v>13000</v>
      </c>
      <c r="O387" s="7">
        <f>Tvente[[#This Row],[Chiffre d''affaire]]-Tvente[[#This Row],[Cout Achat]]</f>
        <v>37000</v>
      </c>
      <c r="P387" s="9">
        <f>Tvente[[#This Row],[Marge]]/Tvente[[#This Row],[Chiffre d''affaire]]</f>
        <v>0.74</v>
      </c>
      <c r="Q387" s="7">
        <f>DAY(Tvente[[#This Row],[Date]])</f>
        <v>31</v>
      </c>
      <c r="R387" s="7">
        <f>MONTH(Tvente[[#This Row],[Date]])</f>
        <v>8</v>
      </c>
      <c r="S387" s="7">
        <f>YEAR(Tvente[[#This Row],[Date]])</f>
        <v>2024</v>
      </c>
      <c r="T38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7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8" spans="1:21" ht="89" customHeight="1" x14ac:dyDescent="0.35">
      <c r="A388" s="4">
        <v>957</v>
      </c>
      <c r="B388" s="5">
        <v>45535</v>
      </c>
      <c r="C388" s="4" t="s">
        <v>29</v>
      </c>
      <c r="D388" s="4" t="s">
        <v>30</v>
      </c>
      <c r="E388" s="6" t="s">
        <v>31</v>
      </c>
      <c r="F388" s="7">
        <v>1</v>
      </c>
      <c r="G388" s="7">
        <v>45000</v>
      </c>
      <c r="H388" s="7">
        <f>Tvente[[#This Row],[Quantité]]*Tvente[[#This Row],[Prix Vente]]</f>
        <v>45000</v>
      </c>
      <c r="I388" s="7" t="s">
        <v>177</v>
      </c>
      <c r="J388" s="8" t="s">
        <v>403</v>
      </c>
      <c r="K388" s="7" t="s">
        <v>52</v>
      </c>
      <c r="L388" s="7" t="s">
        <v>102</v>
      </c>
      <c r="M388" s="7">
        <v>15200</v>
      </c>
      <c r="N388" s="7">
        <f>Tvente[[#This Row],[CMUP]]*Tvente[[#This Row],[Quantité]]</f>
        <v>15200</v>
      </c>
      <c r="O388" s="7">
        <f>Tvente[[#This Row],[Chiffre d''affaire]]-Tvente[[#This Row],[Cout Achat]]</f>
        <v>29800</v>
      </c>
      <c r="P388" s="9">
        <f>Tvente[[#This Row],[Marge]]/Tvente[[#This Row],[Chiffre d''affaire]]</f>
        <v>0.66222222222222227</v>
      </c>
      <c r="Q388" s="7">
        <f>DAY(Tvente[[#This Row],[Date]])</f>
        <v>31</v>
      </c>
      <c r="R388" s="7">
        <f>MONTH(Tvente[[#This Row],[Date]])</f>
        <v>8</v>
      </c>
      <c r="S388" s="7">
        <f>YEAR(Tvente[[#This Row],[Date]])</f>
        <v>2024</v>
      </c>
      <c r="T38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89" spans="1:21" ht="89" customHeight="1" x14ac:dyDescent="0.35">
      <c r="A389" s="4">
        <v>958</v>
      </c>
      <c r="B389" s="5">
        <v>45535</v>
      </c>
      <c r="C389" s="4" t="s">
        <v>21</v>
      </c>
      <c r="D389" s="4" t="s">
        <v>22</v>
      </c>
      <c r="E389" s="6" t="s">
        <v>23</v>
      </c>
      <c r="F389" s="7">
        <v>3</v>
      </c>
      <c r="G389" s="7">
        <v>22000</v>
      </c>
      <c r="H389" s="7">
        <f>Tvente[[#This Row],[Quantité]]*Tvente[[#This Row],[Prix Vente]]</f>
        <v>66000</v>
      </c>
      <c r="I389" s="7" t="s">
        <v>404</v>
      </c>
      <c r="J389" s="8" t="s">
        <v>405</v>
      </c>
      <c r="K389" s="7" t="s">
        <v>112</v>
      </c>
      <c r="L389" s="7" t="s">
        <v>46</v>
      </c>
      <c r="M389" s="7">
        <v>4893.333333333333</v>
      </c>
      <c r="N389" s="7">
        <f>Tvente[[#This Row],[CMUP]]*Tvente[[#This Row],[Quantité]]</f>
        <v>14680</v>
      </c>
      <c r="O389" s="7">
        <f>Tvente[[#This Row],[Chiffre d''affaire]]-Tvente[[#This Row],[Cout Achat]]</f>
        <v>51320</v>
      </c>
      <c r="P389" s="9">
        <f>Tvente[[#This Row],[Marge]]/Tvente[[#This Row],[Chiffre d''affaire]]</f>
        <v>0.77757575757575759</v>
      </c>
      <c r="Q389" s="7">
        <f>DAY(Tvente[[#This Row],[Date]])</f>
        <v>31</v>
      </c>
      <c r="R389" s="7">
        <f>MONTH(Tvente[[#This Row],[Date]])</f>
        <v>8</v>
      </c>
      <c r="S389" s="7">
        <f>YEAR(Tvente[[#This Row],[Date]])</f>
        <v>2024</v>
      </c>
      <c r="T38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89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0" spans="1:21" ht="89" customHeight="1" x14ac:dyDescent="0.35">
      <c r="A390" s="4">
        <v>959</v>
      </c>
      <c r="B390" s="5">
        <v>45535</v>
      </c>
      <c r="C390" s="4" t="s">
        <v>21</v>
      </c>
      <c r="D390" s="4" t="s">
        <v>22</v>
      </c>
      <c r="E390" s="6" t="s">
        <v>23</v>
      </c>
      <c r="F390" s="7">
        <v>3</v>
      </c>
      <c r="G390" s="7">
        <v>22000</v>
      </c>
      <c r="H390" s="7">
        <f>Tvente[[#This Row],[Quantité]]*Tvente[[#This Row],[Prix Vente]]</f>
        <v>66000</v>
      </c>
      <c r="I390" s="7" t="s">
        <v>318</v>
      </c>
      <c r="J390" s="8" t="s">
        <v>406</v>
      </c>
      <c r="K390" s="7" t="s">
        <v>55</v>
      </c>
      <c r="L390" s="7" t="s">
        <v>27</v>
      </c>
      <c r="M390" s="7">
        <v>4893.333333333333</v>
      </c>
      <c r="N390" s="7">
        <f>Tvente[[#This Row],[CMUP]]*Tvente[[#This Row],[Quantité]]</f>
        <v>14680</v>
      </c>
      <c r="O390" s="7">
        <f>Tvente[[#This Row],[Chiffre d''affaire]]-Tvente[[#This Row],[Cout Achat]]</f>
        <v>51320</v>
      </c>
      <c r="P390" s="9">
        <f>Tvente[[#This Row],[Marge]]/Tvente[[#This Row],[Chiffre d''affaire]]</f>
        <v>0.77757575757575759</v>
      </c>
      <c r="Q390" s="7">
        <f>DAY(Tvente[[#This Row],[Date]])</f>
        <v>31</v>
      </c>
      <c r="R390" s="7">
        <f>MONTH(Tvente[[#This Row],[Date]])</f>
        <v>8</v>
      </c>
      <c r="S390" s="7">
        <f>YEAR(Tvente[[#This Row],[Date]])</f>
        <v>2024</v>
      </c>
      <c r="T39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0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1" spans="1:21" ht="89" customHeight="1" x14ac:dyDescent="0.35">
      <c r="A391" s="4">
        <v>960</v>
      </c>
      <c r="B391" s="5">
        <v>45535</v>
      </c>
      <c r="C391" s="4" t="s">
        <v>35</v>
      </c>
      <c r="D391" s="4" t="s">
        <v>33</v>
      </c>
      <c r="E391" s="6" t="s">
        <v>36</v>
      </c>
      <c r="F391" s="7">
        <v>1</v>
      </c>
      <c r="G391" s="7">
        <v>12000</v>
      </c>
      <c r="H391" s="7">
        <f>Tvente[[#This Row],[Quantité]]*Tvente[[#This Row],[Prix Vente]]</f>
        <v>12000</v>
      </c>
      <c r="I391" s="7" t="s">
        <v>143</v>
      </c>
      <c r="J391" s="8" t="s">
        <v>407</v>
      </c>
      <c r="K391" s="7" t="s">
        <v>49</v>
      </c>
      <c r="L391" s="7" t="s">
        <v>46</v>
      </c>
      <c r="M391" s="7">
        <v>4330</v>
      </c>
      <c r="N391" s="7">
        <f>Tvente[[#This Row],[CMUP]]*Tvente[[#This Row],[Quantité]]</f>
        <v>4330</v>
      </c>
      <c r="O391" s="7">
        <f>Tvente[[#This Row],[Chiffre d''affaire]]-Tvente[[#This Row],[Cout Achat]]</f>
        <v>7670</v>
      </c>
      <c r="P391" s="9">
        <f>Tvente[[#This Row],[Marge]]/Tvente[[#This Row],[Chiffre d''affaire]]</f>
        <v>0.63916666666666666</v>
      </c>
      <c r="Q391" s="7">
        <f>DAY(Tvente[[#This Row],[Date]])</f>
        <v>31</v>
      </c>
      <c r="R391" s="7">
        <f>MONTH(Tvente[[#This Row],[Date]])</f>
        <v>8</v>
      </c>
      <c r="S391" s="7">
        <f>YEAR(Tvente[[#This Row],[Date]])</f>
        <v>2024</v>
      </c>
      <c r="T39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2" spans="1:21" ht="89" customHeight="1" x14ac:dyDescent="0.35">
      <c r="A392" s="4">
        <v>961</v>
      </c>
      <c r="B392" s="5">
        <v>45535</v>
      </c>
      <c r="C392" s="4" t="s">
        <v>35</v>
      </c>
      <c r="D392" s="4" t="s">
        <v>33</v>
      </c>
      <c r="E392" s="6" t="s">
        <v>36</v>
      </c>
      <c r="F392" s="7">
        <v>3</v>
      </c>
      <c r="G392" s="7">
        <v>12000</v>
      </c>
      <c r="H392" s="7">
        <f>Tvente[[#This Row],[Quantité]]*Tvente[[#This Row],[Prix Vente]]</f>
        <v>36000</v>
      </c>
      <c r="I392" s="7" t="s">
        <v>304</v>
      </c>
      <c r="J392" s="8" t="s">
        <v>408</v>
      </c>
      <c r="K392" s="7" t="s">
        <v>52</v>
      </c>
      <c r="L392" s="7" t="s">
        <v>27</v>
      </c>
      <c r="M392" s="7">
        <v>4330</v>
      </c>
      <c r="N392" s="7">
        <f>Tvente[[#This Row],[CMUP]]*Tvente[[#This Row],[Quantité]]</f>
        <v>12990</v>
      </c>
      <c r="O392" s="7">
        <f>Tvente[[#This Row],[Chiffre d''affaire]]-Tvente[[#This Row],[Cout Achat]]</f>
        <v>23010</v>
      </c>
      <c r="P392" s="9">
        <f>Tvente[[#This Row],[Marge]]/Tvente[[#This Row],[Chiffre d''affaire]]</f>
        <v>0.63916666666666666</v>
      </c>
      <c r="Q392" s="7">
        <f>DAY(Tvente[[#This Row],[Date]])</f>
        <v>31</v>
      </c>
      <c r="R392" s="7">
        <f>MONTH(Tvente[[#This Row],[Date]])</f>
        <v>8</v>
      </c>
      <c r="S392" s="7">
        <f>YEAR(Tvente[[#This Row],[Date]])</f>
        <v>2024</v>
      </c>
      <c r="T39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2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3" spans="1:21" ht="89" customHeight="1" x14ac:dyDescent="0.35">
      <c r="A393" s="4">
        <v>962</v>
      </c>
      <c r="B393" s="5">
        <v>45535</v>
      </c>
      <c r="C393" s="4" t="s">
        <v>35</v>
      </c>
      <c r="D393" s="4" t="s">
        <v>33</v>
      </c>
      <c r="E393" s="6" t="s">
        <v>36</v>
      </c>
      <c r="F393" s="7">
        <v>4</v>
      </c>
      <c r="G393" s="7">
        <v>12000</v>
      </c>
      <c r="H393" s="7">
        <f>Tvente[[#This Row],[Quantité]]*Tvente[[#This Row],[Prix Vente]]</f>
        <v>48000</v>
      </c>
      <c r="I393" s="7" t="s">
        <v>409</v>
      </c>
      <c r="J393" s="8" t="s">
        <v>410</v>
      </c>
      <c r="K393" s="7" t="s">
        <v>26</v>
      </c>
      <c r="L393" s="7" t="s">
        <v>102</v>
      </c>
      <c r="M393" s="7">
        <v>4330</v>
      </c>
      <c r="N393" s="7">
        <f>Tvente[[#This Row],[CMUP]]*Tvente[[#This Row],[Quantité]]</f>
        <v>17320</v>
      </c>
      <c r="O393" s="7">
        <f>Tvente[[#This Row],[Chiffre d''affaire]]-Tvente[[#This Row],[Cout Achat]]</f>
        <v>30680</v>
      </c>
      <c r="P393" s="9">
        <f>Tvente[[#This Row],[Marge]]/Tvente[[#This Row],[Chiffre d''affaire]]</f>
        <v>0.63916666666666666</v>
      </c>
      <c r="Q393" s="7">
        <f>DAY(Tvente[[#This Row],[Date]])</f>
        <v>31</v>
      </c>
      <c r="R393" s="7">
        <f>MONTH(Tvente[[#This Row],[Date]])</f>
        <v>8</v>
      </c>
      <c r="S393" s="7">
        <f>YEAR(Tvente[[#This Row],[Date]])</f>
        <v>2024</v>
      </c>
      <c r="T39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4" spans="1:21" ht="89" customHeight="1" x14ac:dyDescent="0.35">
      <c r="A394" s="4">
        <v>963</v>
      </c>
      <c r="B394" s="5">
        <v>45535</v>
      </c>
      <c r="C394" s="4" t="s">
        <v>39</v>
      </c>
      <c r="D394" s="4" t="s">
        <v>37</v>
      </c>
      <c r="E394" s="6" t="s">
        <v>40</v>
      </c>
      <c r="F394" s="7">
        <v>2</v>
      </c>
      <c r="G394" s="7">
        <v>19500</v>
      </c>
      <c r="H394" s="7">
        <f>Tvente[[#This Row],[Quantité]]*Tvente[[#This Row],[Prix Vente]]</f>
        <v>39000</v>
      </c>
      <c r="I394" s="7" t="s">
        <v>53</v>
      </c>
      <c r="J394" s="8" t="s">
        <v>411</v>
      </c>
      <c r="K394" s="7" t="s">
        <v>49</v>
      </c>
      <c r="L394" s="7" t="s">
        <v>27</v>
      </c>
      <c r="M394" s="7">
        <v>9100</v>
      </c>
      <c r="N394" s="7">
        <f>Tvente[[#This Row],[CMUP]]*Tvente[[#This Row],[Quantité]]</f>
        <v>18200</v>
      </c>
      <c r="O394" s="7">
        <f>Tvente[[#This Row],[Chiffre d''affaire]]-Tvente[[#This Row],[Cout Achat]]</f>
        <v>20800</v>
      </c>
      <c r="P394" s="9">
        <f>Tvente[[#This Row],[Marge]]/Tvente[[#This Row],[Chiffre d''affaire]]</f>
        <v>0.53333333333333333</v>
      </c>
      <c r="Q394" s="7">
        <f>DAY(Tvente[[#This Row],[Date]])</f>
        <v>31</v>
      </c>
      <c r="R394" s="7">
        <f>MONTH(Tvente[[#This Row],[Date]])</f>
        <v>8</v>
      </c>
      <c r="S394" s="7">
        <f>YEAR(Tvente[[#This Row],[Date]])</f>
        <v>2024</v>
      </c>
      <c r="T39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5" spans="1:21" ht="89" customHeight="1" x14ac:dyDescent="0.35">
      <c r="A395" s="4">
        <v>964</v>
      </c>
      <c r="B395" s="5">
        <v>45535</v>
      </c>
      <c r="C395" s="4" t="s">
        <v>35</v>
      </c>
      <c r="D395" s="4" t="s">
        <v>33</v>
      </c>
      <c r="E395" s="6" t="s">
        <v>36</v>
      </c>
      <c r="F395" s="7">
        <v>1</v>
      </c>
      <c r="G395" s="7">
        <v>12000</v>
      </c>
      <c r="H395" s="7">
        <f>Tvente[[#This Row],[Quantité]]*Tvente[[#This Row],[Prix Vente]]</f>
        <v>12000</v>
      </c>
      <c r="I395" s="7" t="s">
        <v>223</v>
      </c>
      <c r="J395" s="8" t="s">
        <v>412</v>
      </c>
      <c r="K395" s="7" t="s">
        <v>52</v>
      </c>
      <c r="L395" s="7" t="s">
        <v>27</v>
      </c>
      <c r="M395" s="7">
        <v>4330</v>
      </c>
      <c r="N395" s="7">
        <f>Tvente[[#This Row],[CMUP]]*Tvente[[#This Row],[Quantité]]</f>
        <v>4330</v>
      </c>
      <c r="O395" s="7">
        <f>Tvente[[#This Row],[Chiffre d''affaire]]-Tvente[[#This Row],[Cout Achat]]</f>
        <v>7670</v>
      </c>
      <c r="P395" s="9">
        <f>Tvente[[#This Row],[Marge]]/Tvente[[#This Row],[Chiffre d''affaire]]</f>
        <v>0.63916666666666666</v>
      </c>
      <c r="Q395" s="7">
        <f>DAY(Tvente[[#This Row],[Date]])</f>
        <v>31</v>
      </c>
      <c r="R395" s="7">
        <f>MONTH(Tvente[[#This Row],[Date]])</f>
        <v>8</v>
      </c>
      <c r="S395" s="7">
        <f>YEAR(Tvente[[#This Row],[Date]])</f>
        <v>2024</v>
      </c>
      <c r="T39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5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6" spans="1:21" ht="89" customHeight="1" x14ac:dyDescent="0.35">
      <c r="A396" s="4">
        <v>965</v>
      </c>
      <c r="B396" s="5">
        <v>45535</v>
      </c>
      <c r="C396" s="4" t="s">
        <v>59</v>
      </c>
      <c r="D396" s="4" t="s">
        <v>41</v>
      </c>
      <c r="E396" s="6" t="s">
        <v>60</v>
      </c>
      <c r="F396" s="7">
        <v>4</v>
      </c>
      <c r="G396" s="7">
        <v>25000</v>
      </c>
      <c r="H396" s="7">
        <f>Tvente[[#This Row],[Quantité]]*Tvente[[#This Row],[Prix Vente]]</f>
        <v>100000</v>
      </c>
      <c r="I396" s="7" t="s">
        <v>132</v>
      </c>
      <c r="J396" s="8" t="s">
        <v>413</v>
      </c>
      <c r="K396" s="7" t="s">
        <v>112</v>
      </c>
      <c r="L396" s="7" t="s">
        <v>27</v>
      </c>
      <c r="M396" s="7">
        <v>6500</v>
      </c>
      <c r="N396" s="7">
        <f>Tvente[[#This Row],[CMUP]]*Tvente[[#This Row],[Quantité]]</f>
        <v>26000</v>
      </c>
      <c r="O396" s="7">
        <f>Tvente[[#This Row],[Chiffre d''affaire]]-Tvente[[#This Row],[Cout Achat]]</f>
        <v>74000</v>
      </c>
      <c r="P396" s="9">
        <f>Tvente[[#This Row],[Marge]]/Tvente[[#This Row],[Chiffre d''affaire]]</f>
        <v>0.74</v>
      </c>
      <c r="Q396" s="7">
        <f>DAY(Tvente[[#This Row],[Date]])</f>
        <v>31</v>
      </c>
      <c r="R396" s="7">
        <f>MONTH(Tvente[[#This Row],[Date]])</f>
        <v>8</v>
      </c>
      <c r="S396" s="7">
        <f>YEAR(Tvente[[#This Row],[Date]])</f>
        <v>2024</v>
      </c>
      <c r="T39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6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7" spans="1:21" ht="89" customHeight="1" x14ac:dyDescent="0.35">
      <c r="A397" s="4">
        <v>966</v>
      </c>
      <c r="B397" s="5">
        <v>45535</v>
      </c>
      <c r="C397" s="4" t="s">
        <v>59</v>
      </c>
      <c r="D397" s="4" t="s">
        <v>41</v>
      </c>
      <c r="E397" s="6" t="s">
        <v>60</v>
      </c>
      <c r="F397" s="7">
        <v>3</v>
      </c>
      <c r="G397" s="7">
        <v>25000</v>
      </c>
      <c r="H397" s="7">
        <f>Tvente[[#This Row],[Quantité]]*Tvente[[#This Row],[Prix Vente]]</f>
        <v>75000</v>
      </c>
      <c r="I397" s="7" t="s">
        <v>103</v>
      </c>
      <c r="J397" s="8" t="s">
        <v>414</v>
      </c>
      <c r="K397" s="7" t="s">
        <v>55</v>
      </c>
      <c r="L397" s="7" t="s">
        <v>46</v>
      </c>
      <c r="M397" s="7">
        <v>6500</v>
      </c>
      <c r="N397" s="7">
        <f>Tvente[[#This Row],[CMUP]]*Tvente[[#This Row],[Quantité]]</f>
        <v>19500</v>
      </c>
      <c r="O397" s="7">
        <f>Tvente[[#This Row],[Chiffre d''affaire]]-Tvente[[#This Row],[Cout Achat]]</f>
        <v>55500</v>
      </c>
      <c r="P397" s="9">
        <f>Tvente[[#This Row],[Marge]]/Tvente[[#This Row],[Chiffre d''affaire]]</f>
        <v>0.74</v>
      </c>
      <c r="Q397" s="7">
        <f>DAY(Tvente[[#This Row],[Date]])</f>
        <v>31</v>
      </c>
      <c r="R397" s="7">
        <f>MONTH(Tvente[[#This Row],[Date]])</f>
        <v>8</v>
      </c>
      <c r="S397" s="7">
        <f>YEAR(Tvente[[#This Row],[Date]])</f>
        <v>2024</v>
      </c>
      <c r="T39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7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8" spans="1:21" ht="89" customHeight="1" x14ac:dyDescent="0.35">
      <c r="A398" s="4">
        <v>967</v>
      </c>
      <c r="B398" s="5">
        <v>45535</v>
      </c>
      <c r="C398" s="4" t="s">
        <v>29</v>
      </c>
      <c r="D398" s="4" t="s">
        <v>30</v>
      </c>
      <c r="E398" s="6" t="s">
        <v>31</v>
      </c>
      <c r="F398" s="7">
        <v>1</v>
      </c>
      <c r="G398" s="7">
        <v>45000</v>
      </c>
      <c r="H398" s="7">
        <f>Tvente[[#This Row],[Quantité]]*Tvente[[#This Row],[Prix Vente]]</f>
        <v>45000</v>
      </c>
      <c r="I398" s="7" t="s">
        <v>378</v>
      </c>
      <c r="J398" s="8" t="s">
        <v>415</v>
      </c>
      <c r="K398" s="7" t="s">
        <v>26</v>
      </c>
      <c r="L398" s="7" t="s">
        <v>46</v>
      </c>
      <c r="M398" s="7">
        <v>15200</v>
      </c>
      <c r="N398" s="7">
        <f>Tvente[[#This Row],[CMUP]]*Tvente[[#This Row],[Quantité]]</f>
        <v>15200</v>
      </c>
      <c r="O398" s="7">
        <f>Tvente[[#This Row],[Chiffre d''affaire]]-Tvente[[#This Row],[Cout Achat]]</f>
        <v>29800</v>
      </c>
      <c r="P398" s="9">
        <f>Tvente[[#This Row],[Marge]]/Tvente[[#This Row],[Chiffre d''affaire]]</f>
        <v>0.66222222222222227</v>
      </c>
      <c r="Q398" s="7">
        <f>DAY(Tvente[[#This Row],[Date]])</f>
        <v>31</v>
      </c>
      <c r="R398" s="7">
        <f>MONTH(Tvente[[#This Row],[Date]])</f>
        <v>8</v>
      </c>
      <c r="S398" s="7">
        <f>YEAR(Tvente[[#This Row],[Date]])</f>
        <v>2024</v>
      </c>
      <c r="T39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8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399" spans="1:21" ht="89" customHeight="1" x14ac:dyDescent="0.35">
      <c r="A399" s="4">
        <v>968</v>
      </c>
      <c r="B399" s="5">
        <v>45535</v>
      </c>
      <c r="C399" s="4" t="s">
        <v>39</v>
      </c>
      <c r="D399" s="4" t="s">
        <v>37</v>
      </c>
      <c r="E399" s="6" t="s">
        <v>40</v>
      </c>
      <c r="F399" s="7">
        <v>1</v>
      </c>
      <c r="G399" s="7">
        <v>19500</v>
      </c>
      <c r="H399" s="7">
        <f>Tvente[[#This Row],[Quantité]]*Tvente[[#This Row],[Prix Vente]]</f>
        <v>19500</v>
      </c>
      <c r="I399" s="7" t="s">
        <v>263</v>
      </c>
      <c r="J399" s="8" t="s">
        <v>416</v>
      </c>
      <c r="K399" s="7" t="s">
        <v>49</v>
      </c>
      <c r="L399" s="7" t="s">
        <v>46</v>
      </c>
      <c r="M399" s="7">
        <v>9100</v>
      </c>
      <c r="N399" s="7">
        <f>Tvente[[#This Row],[CMUP]]*Tvente[[#This Row],[Quantité]]</f>
        <v>9100</v>
      </c>
      <c r="O399" s="7">
        <f>Tvente[[#This Row],[Chiffre d''affaire]]-Tvente[[#This Row],[Cout Achat]]</f>
        <v>10400</v>
      </c>
      <c r="P399" s="9">
        <f>Tvente[[#This Row],[Marge]]/Tvente[[#This Row],[Chiffre d''affaire]]</f>
        <v>0.53333333333333333</v>
      </c>
      <c r="Q399" s="7">
        <f>DAY(Tvente[[#This Row],[Date]])</f>
        <v>31</v>
      </c>
      <c r="R399" s="7">
        <f>MONTH(Tvente[[#This Row],[Date]])</f>
        <v>8</v>
      </c>
      <c r="S399" s="7">
        <f>YEAR(Tvente[[#This Row],[Date]])</f>
        <v>2024</v>
      </c>
      <c r="T39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399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0" spans="1:21" ht="89" customHeight="1" x14ac:dyDescent="0.35">
      <c r="A400" s="4">
        <v>969</v>
      </c>
      <c r="B400" s="5">
        <v>45535</v>
      </c>
      <c r="C400" s="4" t="s">
        <v>35</v>
      </c>
      <c r="D400" s="4" t="s">
        <v>33</v>
      </c>
      <c r="E400" s="6" t="s">
        <v>36</v>
      </c>
      <c r="F400" s="7">
        <v>3</v>
      </c>
      <c r="G400" s="7">
        <v>12000</v>
      </c>
      <c r="H400" s="7">
        <f>Tvente[[#This Row],[Quantité]]*Tvente[[#This Row],[Prix Vente]]</f>
        <v>36000</v>
      </c>
      <c r="I400" s="7" t="s">
        <v>47</v>
      </c>
      <c r="J400" s="8" t="s">
        <v>417</v>
      </c>
      <c r="K400" s="7" t="s">
        <v>112</v>
      </c>
      <c r="L400" s="7" t="s">
        <v>46</v>
      </c>
      <c r="M400" s="7">
        <v>4330</v>
      </c>
      <c r="N400" s="7">
        <f>Tvente[[#This Row],[CMUP]]*Tvente[[#This Row],[Quantité]]</f>
        <v>12990</v>
      </c>
      <c r="O400" s="7">
        <f>Tvente[[#This Row],[Chiffre d''affaire]]-Tvente[[#This Row],[Cout Achat]]</f>
        <v>23010</v>
      </c>
      <c r="P400" s="9">
        <f>Tvente[[#This Row],[Marge]]/Tvente[[#This Row],[Chiffre d''affaire]]</f>
        <v>0.63916666666666666</v>
      </c>
      <c r="Q400" s="7">
        <f>DAY(Tvente[[#This Row],[Date]])</f>
        <v>31</v>
      </c>
      <c r="R400" s="7">
        <f>MONTH(Tvente[[#This Row],[Date]])</f>
        <v>8</v>
      </c>
      <c r="S400" s="7">
        <f>YEAR(Tvente[[#This Row],[Date]])</f>
        <v>2024</v>
      </c>
      <c r="T40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0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1" spans="1:21" ht="89" customHeight="1" x14ac:dyDescent="0.35">
      <c r="A401" s="4">
        <v>970</v>
      </c>
      <c r="B401" s="5">
        <v>45535</v>
      </c>
      <c r="C401" s="4" t="s">
        <v>21</v>
      </c>
      <c r="D401" s="4" t="s">
        <v>22</v>
      </c>
      <c r="E401" s="6" t="s">
        <v>23</v>
      </c>
      <c r="F401" s="7">
        <v>3</v>
      </c>
      <c r="G401" s="7">
        <v>22000</v>
      </c>
      <c r="H401" s="7">
        <f>Tvente[[#This Row],[Quantité]]*Tvente[[#This Row],[Prix Vente]]</f>
        <v>66000</v>
      </c>
      <c r="I401" s="7" t="s">
        <v>235</v>
      </c>
      <c r="J401" s="8" t="s">
        <v>418</v>
      </c>
      <c r="K401" s="7" t="s">
        <v>49</v>
      </c>
      <c r="L401" s="7" t="s">
        <v>46</v>
      </c>
      <c r="M401" s="7">
        <v>4893.333333333333</v>
      </c>
      <c r="N401" s="7">
        <f>Tvente[[#This Row],[CMUP]]*Tvente[[#This Row],[Quantité]]</f>
        <v>14680</v>
      </c>
      <c r="O401" s="7">
        <f>Tvente[[#This Row],[Chiffre d''affaire]]-Tvente[[#This Row],[Cout Achat]]</f>
        <v>51320</v>
      </c>
      <c r="P401" s="9">
        <f>Tvente[[#This Row],[Marge]]/Tvente[[#This Row],[Chiffre d''affaire]]</f>
        <v>0.77757575757575759</v>
      </c>
      <c r="Q401" s="7">
        <f>DAY(Tvente[[#This Row],[Date]])</f>
        <v>31</v>
      </c>
      <c r="R401" s="7">
        <f>MONTH(Tvente[[#This Row],[Date]])</f>
        <v>8</v>
      </c>
      <c r="S401" s="7">
        <f>YEAR(Tvente[[#This Row],[Date]])</f>
        <v>2024</v>
      </c>
      <c r="T40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2" spans="1:21" ht="89" customHeight="1" x14ac:dyDescent="0.35">
      <c r="A402" s="4">
        <v>971</v>
      </c>
      <c r="B402" s="5">
        <v>45535</v>
      </c>
      <c r="C402" s="4" t="s">
        <v>35</v>
      </c>
      <c r="D402" s="4" t="s">
        <v>33</v>
      </c>
      <c r="E402" s="6" t="s">
        <v>36</v>
      </c>
      <c r="F402" s="7">
        <v>3</v>
      </c>
      <c r="G402" s="7">
        <v>12000</v>
      </c>
      <c r="H402" s="7">
        <f>Tvente[[#This Row],[Quantité]]*Tvente[[#This Row],[Prix Vente]]</f>
        <v>36000</v>
      </c>
      <c r="I402" s="7" t="s">
        <v>65</v>
      </c>
      <c r="J402" s="8" t="s">
        <v>419</v>
      </c>
      <c r="K402" s="7" t="s">
        <v>45</v>
      </c>
      <c r="L402" s="7" t="s">
        <v>27</v>
      </c>
      <c r="M402" s="7">
        <v>4330</v>
      </c>
      <c r="N402" s="7">
        <f>Tvente[[#This Row],[CMUP]]*Tvente[[#This Row],[Quantité]]</f>
        <v>12990</v>
      </c>
      <c r="O402" s="7">
        <f>Tvente[[#This Row],[Chiffre d''affaire]]-Tvente[[#This Row],[Cout Achat]]</f>
        <v>23010</v>
      </c>
      <c r="P402" s="9">
        <f>Tvente[[#This Row],[Marge]]/Tvente[[#This Row],[Chiffre d''affaire]]</f>
        <v>0.63916666666666666</v>
      </c>
      <c r="Q402" s="7">
        <f>DAY(Tvente[[#This Row],[Date]])</f>
        <v>31</v>
      </c>
      <c r="R402" s="7">
        <f>MONTH(Tvente[[#This Row],[Date]])</f>
        <v>8</v>
      </c>
      <c r="S402" s="7">
        <f>YEAR(Tvente[[#This Row],[Date]])</f>
        <v>2024</v>
      </c>
      <c r="T40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2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3" spans="1:21" ht="89" customHeight="1" x14ac:dyDescent="0.35">
      <c r="A403" s="4">
        <v>972</v>
      </c>
      <c r="B403" s="5">
        <v>45535</v>
      </c>
      <c r="C403" s="4" t="s">
        <v>39</v>
      </c>
      <c r="D403" s="4" t="s">
        <v>37</v>
      </c>
      <c r="E403" s="6" t="s">
        <v>40</v>
      </c>
      <c r="F403" s="7">
        <v>3</v>
      </c>
      <c r="G403" s="7">
        <v>19500</v>
      </c>
      <c r="H403" s="7">
        <f>Tvente[[#This Row],[Quantité]]*Tvente[[#This Row],[Prix Vente]]</f>
        <v>58500</v>
      </c>
      <c r="I403" s="7" t="s">
        <v>195</v>
      </c>
      <c r="J403" s="8" t="s">
        <v>420</v>
      </c>
      <c r="K403" s="7" t="s">
        <v>74</v>
      </c>
      <c r="L403" s="7" t="s">
        <v>27</v>
      </c>
      <c r="M403" s="7">
        <v>9100</v>
      </c>
      <c r="N403" s="7">
        <f>Tvente[[#This Row],[CMUP]]*Tvente[[#This Row],[Quantité]]</f>
        <v>27300</v>
      </c>
      <c r="O403" s="7">
        <f>Tvente[[#This Row],[Chiffre d''affaire]]-Tvente[[#This Row],[Cout Achat]]</f>
        <v>31200</v>
      </c>
      <c r="P403" s="9">
        <f>Tvente[[#This Row],[Marge]]/Tvente[[#This Row],[Chiffre d''affaire]]</f>
        <v>0.53333333333333333</v>
      </c>
      <c r="Q403" s="7">
        <f>DAY(Tvente[[#This Row],[Date]])</f>
        <v>31</v>
      </c>
      <c r="R403" s="7">
        <f>MONTH(Tvente[[#This Row],[Date]])</f>
        <v>8</v>
      </c>
      <c r="S403" s="7">
        <f>YEAR(Tvente[[#This Row],[Date]])</f>
        <v>2024</v>
      </c>
      <c r="T40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3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4" spans="1:21" ht="89" customHeight="1" x14ac:dyDescent="0.35">
      <c r="A404" s="4">
        <v>973</v>
      </c>
      <c r="B404" s="5">
        <v>45535</v>
      </c>
      <c r="C404" s="4" t="s">
        <v>29</v>
      </c>
      <c r="D404" s="4" t="s">
        <v>30</v>
      </c>
      <c r="E404" s="6" t="s">
        <v>31</v>
      </c>
      <c r="F404" s="7">
        <v>2</v>
      </c>
      <c r="G404" s="7">
        <v>45000</v>
      </c>
      <c r="H404" s="7">
        <f>Tvente[[#This Row],[Quantité]]*Tvente[[#This Row],[Prix Vente]]</f>
        <v>90000</v>
      </c>
      <c r="I404" s="7" t="s">
        <v>134</v>
      </c>
      <c r="J404" s="8" t="s">
        <v>421</v>
      </c>
      <c r="K404" s="7" t="s">
        <v>112</v>
      </c>
      <c r="L404" s="7" t="s">
        <v>46</v>
      </c>
      <c r="M404" s="7">
        <v>15200</v>
      </c>
      <c r="N404" s="7">
        <f>Tvente[[#This Row],[CMUP]]*Tvente[[#This Row],[Quantité]]</f>
        <v>30400</v>
      </c>
      <c r="O404" s="7">
        <f>Tvente[[#This Row],[Chiffre d''affaire]]-Tvente[[#This Row],[Cout Achat]]</f>
        <v>59600</v>
      </c>
      <c r="P404" s="9">
        <f>Tvente[[#This Row],[Marge]]/Tvente[[#This Row],[Chiffre d''affaire]]</f>
        <v>0.66222222222222227</v>
      </c>
      <c r="Q404" s="7">
        <f>DAY(Tvente[[#This Row],[Date]])</f>
        <v>31</v>
      </c>
      <c r="R404" s="7">
        <f>MONTH(Tvente[[#This Row],[Date]])</f>
        <v>8</v>
      </c>
      <c r="S404" s="7">
        <f>YEAR(Tvente[[#This Row],[Date]])</f>
        <v>2024</v>
      </c>
      <c r="T40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4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5" spans="1:21" ht="89" customHeight="1" x14ac:dyDescent="0.35">
      <c r="A405" s="4">
        <v>974</v>
      </c>
      <c r="B405" s="5">
        <v>45535</v>
      </c>
      <c r="C405" s="4" t="s">
        <v>59</v>
      </c>
      <c r="D405" s="4" t="s">
        <v>41</v>
      </c>
      <c r="E405" s="6" t="s">
        <v>60</v>
      </c>
      <c r="F405" s="7">
        <v>4</v>
      </c>
      <c r="G405" s="7">
        <v>25000</v>
      </c>
      <c r="H405" s="7">
        <f>Tvente[[#This Row],[Quantité]]*Tvente[[#This Row],[Prix Vente]]</f>
        <v>100000</v>
      </c>
      <c r="I405" s="7" t="s">
        <v>90</v>
      </c>
      <c r="J405" s="8" t="s">
        <v>422</v>
      </c>
      <c r="K405" s="7" t="s">
        <v>26</v>
      </c>
      <c r="L405" s="7" t="s">
        <v>27</v>
      </c>
      <c r="M405" s="7">
        <v>6500</v>
      </c>
      <c r="N405" s="7">
        <f>Tvente[[#This Row],[CMUP]]*Tvente[[#This Row],[Quantité]]</f>
        <v>26000</v>
      </c>
      <c r="O405" s="7">
        <f>Tvente[[#This Row],[Chiffre d''affaire]]-Tvente[[#This Row],[Cout Achat]]</f>
        <v>74000</v>
      </c>
      <c r="P405" s="9">
        <f>Tvente[[#This Row],[Marge]]/Tvente[[#This Row],[Chiffre d''affaire]]</f>
        <v>0.74</v>
      </c>
      <c r="Q405" s="7">
        <f>DAY(Tvente[[#This Row],[Date]])</f>
        <v>31</v>
      </c>
      <c r="R405" s="7">
        <f>MONTH(Tvente[[#This Row],[Date]])</f>
        <v>8</v>
      </c>
      <c r="S405" s="7">
        <f>YEAR(Tvente[[#This Row],[Date]])</f>
        <v>2024</v>
      </c>
      <c r="T40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5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6" spans="1:21" ht="89" customHeight="1" x14ac:dyDescent="0.35">
      <c r="A406" s="4">
        <v>975</v>
      </c>
      <c r="B406" s="5">
        <v>45535</v>
      </c>
      <c r="C406" s="4" t="s">
        <v>39</v>
      </c>
      <c r="D406" s="4" t="s">
        <v>37</v>
      </c>
      <c r="E406" s="6" t="s">
        <v>40</v>
      </c>
      <c r="F406" s="7">
        <v>3</v>
      </c>
      <c r="G406" s="7">
        <v>19500</v>
      </c>
      <c r="H406" s="7">
        <f>Tvente[[#This Row],[Quantité]]*Tvente[[#This Row],[Prix Vente]]</f>
        <v>58500</v>
      </c>
      <c r="I406" s="7" t="s">
        <v>109</v>
      </c>
      <c r="J406" s="8" t="s">
        <v>423</v>
      </c>
      <c r="K406" s="7" t="s">
        <v>67</v>
      </c>
      <c r="L406" s="7" t="s">
        <v>27</v>
      </c>
      <c r="M406" s="7">
        <v>9100</v>
      </c>
      <c r="N406" s="7">
        <f>Tvente[[#This Row],[CMUP]]*Tvente[[#This Row],[Quantité]]</f>
        <v>27300</v>
      </c>
      <c r="O406" s="7">
        <f>Tvente[[#This Row],[Chiffre d''affaire]]-Tvente[[#This Row],[Cout Achat]]</f>
        <v>31200</v>
      </c>
      <c r="P406" s="9">
        <f>Tvente[[#This Row],[Marge]]/Tvente[[#This Row],[Chiffre d''affaire]]</f>
        <v>0.53333333333333333</v>
      </c>
      <c r="Q406" s="7">
        <f>DAY(Tvente[[#This Row],[Date]])</f>
        <v>31</v>
      </c>
      <c r="R406" s="7">
        <f>MONTH(Tvente[[#This Row],[Date]])</f>
        <v>8</v>
      </c>
      <c r="S406" s="7">
        <f>YEAR(Tvente[[#This Row],[Date]])</f>
        <v>2024</v>
      </c>
      <c r="T40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6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7" spans="1:21" ht="89" customHeight="1" x14ac:dyDescent="0.35">
      <c r="A407" s="4">
        <v>976</v>
      </c>
      <c r="B407" s="5">
        <v>45535</v>
      </c>
      <c r="C407" s="4" t="s">
        <v>39</v>
      </c>
      <c r="D407" s="4" t="s">
        <v>37</v>
      </c>
      <c r="E407" s="6" t="s">
        <v>40</v>
      </c>
      <c r="F407" s="7">
        <v>1</v>
      </c>
      <c r="G407" s="7">
        <v>19500</v>
      </c>
      <c r="H407" s="7">
        <f>Tvente[[#This Row],[Quantité]]*Tvente[[#This Row],[Prix Vente]]</f>
        <v>19500</v>
      </c>
      <c r="I407" s="7" t="s">
        <v>177</v>
      </c>
      <c r="J407" s="8" t="s">
        <v>424</v>
      </c>
      <c r="K407" s="7" t="s">
        <v>58</v>
      </c>
      <c r="L407" s="7" t="s">
        <v>102</v>
      </c>
      <c r="M407" s="7">
        <v>9100</v>
      </c>
      <c r="N407" s="7">
        <f>Tvente[[#This Row],[CMUP]]*Tvente[[#This Row],[Quantité]]</f>
        <v>9100</v>
      </c>
      <c r="O407" s="7">
        <f>Tvente[[#This Row],[Chiffre d''affaire]]-Tvente[[#This Row],[Cout Achat]]</f>
        <v>10400</v>
      </c>
      <c r="P407" s="9">
        <f>Tvente[[#This Row],[Marge]]/Tvente[[#This Row],[Chiffre d''affaire]]</f>
        <v>0.53333333333333333</v>
      </c>
      <c r="Q407" s="7">
        <f>DAY(Tvente[[#This Row],[Date]])</f>
        <v>31</v>
      </c>
      <c r="R407" s="7">
        <f>MONTH(Tvente[[#This Row],[Date]])</f>
        <v>8</v>
      </c>
      <c r="S407" s="7">
        <f>YEAR(Tvente[[#This Row],[Date]])</f>
        <v>2024</v>
      </c>
      <c r="T40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8" spans="1:21" ht="89" customHeight="1" x14ac:dyDescent="0.35">
      <c r="A408" s="4">
        <v>977</v>
      </c>
      <c r="B408" s="5">
        <v>45535</v>
      </c>
      <c r="C408" s="4" t="s">
        <v>39</v>
      </c>
      <c r="D408" s="4" t="s">
        <v>37</v>
      </c>
      <c r="E408" s="6" t="s">
        <v>40</v>
      </c>
      <c r="F408" s="7">
        <v>4</v>
      </c>
      <c r="G408" s="7">
        <v>19500</v>
      </c>
      <c r="H408" s="7">
        <f>Tvente[[#This Row],[Quantité]]*Tvente[[#This Row],[Prix Vente]]</f>
        <v>78000</v>
      </c>
      <c r="I408" s="7" t="s">
        <v>308</v>
      </c>
      <c r="J408" s="8" t="s">
        <v>425</v>
      </c>
      <c r="K408" s="7" t="s">
        <v>67</v>
      </c>
      <c r="L408" s="7" t="s">
        <v>46</v>
      </c>
      <c r="M408" s="7">
        <v>9100</v>
      </c>
      <c r="N408" s="7">
        <f>Tvente[[#This Row],[CMUP]]*Tvente[[#This Row],[Quantité]]</f>
        <v>36400</v>
      </c>
      <c r="O408" s="7">
        <f>Tvente[[#This Row],[Chiffre d''affaire]]-Tvente[[#This Row],[Cout Achat]]</f>
        <v>41600</v>
      </c>
      <c r="P408" s="9">
        <f>Tvente[[#This Row],[Marge]]/Tvente[[#This Row],[Chiffre d''affaire]]</f>
        <v>0.53333333333333333</v>
      </c>
      <c r="Q408" s="7">
        <f>DAY(Tvente[[#This Row],[Date]])</f>
        <v>31</v>
      </c>
      <c r="R408" s="7">
        <f>MONTH(Tvente[[#This Row],[Date]])</f>
        <v>8</v>
      </c>
      <c r="S408" s="7">
        <f>YEAR(Tvente[[#This Row],[Date]])</f>
        <v>2024</v>
      </c>
      <c r="T40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8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09" spans="1:21" ht="89" customHeight="1" x14ac:dyDescent="0.35">
      <c r="A409" s="4">
        <v>978</v>
      </c>
      <c r="B409" s="5">
        <v>45535</v>
      </c>
      <c r="C409" s="4" t="s">
        <v>59</v>
      </c>
      <c r="D409" s="4" t="s">
        <v>41</v>
      </c>
      <c r="E409" s="6" t="s">
        <v>60</v>
      </c>
      <c r="F409" s="7">
        <v>3</v>
      </c>
      <c r="G409" s="7">
        <v>25000</v>
      </c>
      <c r="H409" s="7">
        <f>Tvente[[#This Row],[Quantité]]*Tvente[[#This Row],[Prix Vente]]</f>
        <v>75000</v>
      </c>
      <c r="I409" s="7" t="s">
        <v>223</v>
      </c>
      <c r="J409" s="8" t="s">
        <v>426</v>
      </c>
      <c r="K409" s="7" t="s">
        <v>52</v>
      </c>
      <c r="L409" s="7" t="s">
        <v>27</v>
      </c>
      <c r="M409" s="7">
        <v>6500</v>
      </c>
      <c r="N409" s="7">
        <f>Tvente[[#This Row],[CMUP]]*Tvente[[#This Row],[Quantité]]</f>
        <v>19500</v>
      </c>
      <c r="O409" s="7">
        <f>Tvente[[#This Row],[Chiffre d''affaire]]-Tvente[[#This Row],[Cout Achat]]</f>
        <v>55500</v>
      </c>
      <c r="P409" s="9">
        <f>Tvente[[#This Row],[Marge]]/Tvente[[#This Row],[Chiffre d''affaire]]</f>
        <v>0.74</v>
      </c>
      <c r="Q409" s="7">
        <f>DAY(Tvente[[#This Row],[Date]])</f>
        <v>31</v>
      </c>
      <c r="R409" s="7">
        <f>MONTH(Tvente[[#This Row],[Date]])</f>
        <v>8</v>
      </c>
      <c r="S409" s="7">
        <f>YEAR(Tvente[[#This Row],[Date]])</f>
        <v>2024</v>
      </c>
      <c r="T40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09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0" spans="1:21" ht="89" customHeight="1" x14ac:dyDescent="0.35">
      <c r="A410" s="4">
        <v>979</v>
      </c>
      <c r="B410" s="5">
        <v>45535</v>
      </c>
      <c r="C410" s="4" t="s">
        <v>29</v>
      </c>
      <c r="D410" s="4" t="s">
        <v>30</v>
      </c>
      <c r="E410" s="6" t="s">
        <v>31</v>
      </c>
      <c r="F410" s="7">
        <v>2</v>
      </c>
      <c r="G410" s="7">
        <v>45000</v>
      </c>
      <c r="H410" s="7">
        <f>Tvente[[#This Row],[Quantité]]*Tvente[[#This Row],[Prix Vente]]</f>
        <v>90000</v>
      </c>
      <c r="I410" s="7" t="s">
        <v>404</v>
      </c>
      <c r="J410" s="8" t="s">
        <v>427</v>
      </c>
      <c r="K410" s="7" t="s">
        <v>52</v>
      </c>
      <c r="L410" s="7" t="s">
        <v>46</v>
      </c>
      <c r="M410" s="7">
        <v>15200</v>
      </c>
      <c r="N410" s="7">
        <f>Tvente[[#This Row],[CMUP]]*Tvente[[#This Row],[Quantité]]</f>
        <v>30400</v>
      </c>
      <c r="O410" s="7">
        <f>Tvente[[#This Row],[Chiffre d''affaire]]-Tvente[[#This Row],[Cout Achat]]</f>
        <v>59600</v>
      </c>
      <c r="P410" s="9">
        <f>Tvente[[#This Row],[Marge]]/Tvente[[#This Row],[Chiffre d''affaire]]</f>
        <v>0.66222222222222227</v>
      </c>
      <c r="Q410" s="7">
        <f>DAY(Tvente[[#This Row],[Date]])</f>
        <v>31</v>
      </c>
      <c r="R410" s="7">
        <f>MONTH(Tvente[[#This Row],[Date]])</f>
        <v>8</v>
      </c>
      <c r="S410" s="7">
        <f>YEAR(Tvente[[#This Row],[Date]])</f>
        <v>2024</v>
      </c>
      <c r="T41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1" spans="1:21" ht="89" customHeight="1" x14ac:dyDescent="0.35">
      <c r="A411" s="4">
        <v>980</v>
      </c>
      <c r="B411" s="5">
        <v>45535</v>
      </c>
      <c r="C411" s="4" t="s">
        <v>29</v>
      </c>
      <c r="D411" s="4" t="s">
        <v>30</v>
      </c>
      <c r="E411" s="6" t="s">
        <v>31</v>
      </c>
      <c r="F411" s="7">
        <v>1</v>
      </c>
      <c r="G411" s="7">
        <v>45000</v>
      </c>
      <c r="H411" s="7">
        <f>Tvente[[#This Row],[Quantité]]*Tvente[[#This Row],[Prix Vente]]</f>
        <v>45000</v>
      </c>
      <c r="I411" s="7" t="s">
        <v>149</v>
      </c>
      <c r="J411" s="8" t="s">
        <v>428</v>
      </c>
      <c r="K411" s="7" t="s">
        <v>67</v>
      </c>
      <c r="L411" s="7" t="s">
        <v>27</v>
      </c>
      <c r="M411" s="7">
        <v>15200</v>
      </c>
      <c r="N411" s="7">
        <f>Tvente[[#This Row],[CMUP]]*Tvente[[#This Row],[Quantité]]</f>
        <v>15200</v>
      </c>
      <c r="O411" s="7">
        <f>Tvente[[#This Row],[Chiffre d''affaire]]-Tvente[[#This Row],[Cout Achat]]</f>
        <v>29800</v>
      </c>
      <c r="P411" s="9">
        <f>Tvente[[#This Row],[Marge]]/Tvente[[#This Row],[Chiffre d''affaire]]</f>
        <v>0.66222222222222227</v>
      </c>
      <c r="Q411" s="7">
        <f>DAY(Tvente[[#This Row],[Date]])</f>
        <v>31</v>
      </c>
      <c r="R411" s="7">
        <f>MONTH(Tvente[[#This Row],[Date]])</f>
        <v>8</v>
      </c>
      <c r="S411" s="7">
        <f>YEAR(Tvente[[#This Row],[Date]])</f>
        <v>2024</v>
      </c>
      <c r="T41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1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2" spans="1:21" ht="89" customHeight="1" x14ac:dyDescent="0.35">
      <c r="A412" s="4">
        <v>981</v>
      </c>
      <c r="B412" s="5">
        <v>45535</v>
      </c>
      <c r="C412" s="4" t="s">
        <v>21</v>
      </c>
      <c r="D412" s="4" t="s">
        <v>22</v>
      </c>
      <c r="E412" s="6" t="s">
        <v>23</v>
      </c>
      <c r="F412" s="7">
        <v>1</v>
      </c>
      <c r="G412" s="7">
        <v>22000</v>
      </c>
      <c r="H412" s="7">
        <f>Tvente[[#This Row],[Quantité]]*Tvente[[#This Row],[Prix Vente]]</f>
        <v>22000</v>
      </c>
      <c r="I412" s="7" t="s">
        <v>128</v>
      </c>
      <c r="J412" s="8" t="s">
        <v>429</v>
      </c>
      <c r="K412" s="7" t="s">
        <v>49</v>
      </c>
      <c r="L412" s="7" t="s">
        <v>27</v>
      </c>
      <c r="M412" s="7">
        <v>4893.333333333333</v>
      </c>
      <c r="N412" s="7">
        <f>Tvente[[#This Row],[CMUP]]*Tvente[[#This Row],[Quantité]]</f>
        <v>4893.333333333333</v>
      </c>
      <c r="O412" s="7">
        <f>Tvente[[#This Row],[Chiffre d''affaire]]-Tvente[[#This Row],[Cout Achat]]</f>
        <v>17106.666666666668</v>
      </c>
      <c r="P412" s="9">
        <f>Tvente[[#This Row],[Marge]]/Tvente[[#This Row],[Chiffre d''affaire]]</f>
        <v>0.77757575757575759</v>
      </c>
      <c r="Q412" s="7">
        <f>DAY(Tvente[[#This Row],[Date]])</f>
        <v>31</v>
      </c>
      <c r="R412" s="7">
        <f>MONTH(Tvente[[#This Row],[Date]])</f>
        <v>8</v>
      </c>
      <c r="S412" s="7">
        <f>YEAR(Tvente[[#This Row],[Date]])</f>
        <v>2024</v>
      </c>
      <c r="T41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3" spans="1:21" ht="89" customHeight="1" x14ac:dyDescent="0.35">
      <c r="A413" s="4">
        <v>982</v>
      </c>
      <c r="B413" s="5">
        <v>45535</v>
      </c>
      <c r="C413" s="4" t="s">
        <v>35</v>
      </c>
      <c r="D413" s="4" t="s">
        <v>33</v>
      </c>
      <c r="E413" s="6" t="s">
        <v>36</v>
      </c>
      <c r="F413" s="7">
        <v>4</v>
      </c>
      <c r="G413" s="7">
        <v>12000</v>
      </c>
      <c r="H413" s="7">
        <f>Tvente[[#This Row],[Quantité]]*Tvente[[#This Row],[Prix Vente]]</f>
        <v>48000</v>
      </c>
      <c r="I413" s="7" t="s">
        <v>276</v>
      </c>
      <c r="J413" s="8" t="s">
        <v>430</v>
      </c>
      <c r="K413" s="7" t="s">
        <v>58</v>
      </c>
      <c r="L413" s="7" t="s">
        <v>46</v>
      </c>
      <c r="M413" s="7">
        <v>4330</v>
      </c>
      <c r="N413" s="7">
        <f>Tvente[[#This Row],[CMUP]]*Tvente[[#This Row],[Quantité]]</f>
        <v>17320</v>
      </c>
      <c r="O413" s="7">
        <f>Tvente[[#This Row],[Chiffre d''affaire]]-Tvente[[#This Row],[Cout Achat]]</f>
        <v>30680</v>
      </c>
      <c r="P413" s="9">
        <f>Tvente[[#This Row],[Marge]]/Tvente[[#This Row],[Chiffre d''affaire]]</f>
        <v>0.63916666666666666</v>
      </c>
      <c r="Q413" s="7">
        <f>DAY(Tvente[[#This Row],[Date]])</f>
        <v>31</v>
      </c>
      <c r="R413" s="7">
        <f>MONTH(Tvente[[#This Row],[Date]])</f>
        <v>8</v>
      </c>
      <c r="S413" s="7">
        <f>YEAR(Tvente[[#This Row],[Date]])</f>
        <v>2024</v>
      </c>
      <c r="T41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3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4" spans="1:21" ht="89" customHeight="1" x14ac:dyDescent="0.35">
      <c r="A414" s="4">
        <v>983</v>
      </c>
      <c r="B414" s="5">
        <v>45535</v>
      </c>
      <c r="C414" s="4" t="s">
        <v>39</v>
      </c>
      <c r="D414" s="4" t="s">
        <v>37</v>
      </c>
      <c r="E414" s="6" t="s">
        <v>40</v>
      </c>
      <c r="F414" s="7">
        <v>3</v>
      </c>
      <c r="G414" s="7">
        <v>19500</v>
      </c>
      <c r="H414" s="7">
        <f>Tvente[[#This Row],[Quantité]]*Tvente[[#This Row],[Prix Vente]]</f>
        <v>58500</v>
      </c>
      <c r="I414" s="7" t="s">
        <v>431</v>
      </c>
      <c r="J414" s="8" t="s">
        <v>432</v>
      </c>
      <c r="K414" s="7" t="s">
        <v>67</v>
      </c>
      <c r="L414" s="7" t="s">
        <v>46</v>
      </c>
      <c r="M414" s="7">
        <v>9100</v>
      </c>
      <c r="N414" s="7">
        <f>Tvente[[#This Row],[CMUP]]*Tvente[[#This Row],[Quantité]]</f>
        <v>27300</v>
      </c>
      <c r="O414" s="7">
        <f>Tvente[[#This Row],[Chiffre d''affaire]]-Tvente[[#This Row],[Cout Achat]]</f>
        <v>31200</v>
      </c>
      <c r="P414" s="9">
        <f>Tvente[[#This Row],[Marge]]/Tvente[[#This Row],[Chiffre d''affaire]]</f>
        <v>0.53333333333333333</v>
      </c>
      <c r="Q414" s="7">
        <f>DAY(Tvente[[#This Row],[Date]])</f>
        <v>31</v>
      </c>
      <c r="R414" s="7">
        <f>MONTH(Tvente[[#This Row],[Date]])</f>
        <v>8</v>
      </c>
      <c r="S414" s="7">
        <f>YEAR(Tvente[[#This Row],[Date]])</f>
        <v>2024</v>
      </c>
      <c r="T41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5" spans="1:21" ht="89" customHeight="1" x14ac:dyDescent="0.35">
      <c r="A415" s="4">
        <v>984</v>
      </c>
      <c r="B415" s="5">
        <v>45535</v>
      </c>
      <c r="C415" s="4" t="s">
        <v>39</v>
      </c>
      <c r="D415" s="4" t="s">
        <v>37</v>
      </c>
      <c r="E415" s="6" t="s">
        <v>40</v>
      </c>
      <c r="F415" s="7">
        <v>2</v>
      </c>
      <c r="G415" s="7">
        <v>19500</v>
      </c>
      <c r="H415" s="7">
        <f>Tvente[[#This Row],[Quantité]]*Tvente[[#This Row],[Prix Vente]]</f>
        <v>39000</v>
      </c>
      <c r="I415" s="7" t="s">
        <v>343</v>
      </c>
      <c r="J415" s="8" t="s">
        <v>433</v>
      </c>
      <c r="K415" s="7" t="s">
        <v>52</v>
      </c>
      <c r="L415" s="7" t="s">
        <v>46</v>
      </c>
      <c r="M415" s="7">
        <v>9100</v>
      </c>
      <c r="N415" s="7">
        <f>Tvente[[#This Row],[CMUP]]*Tvente[[#This Row],[Quantité]]</f>
        <v>18200</v>
      </c>
      <c r="O415" s="7">
        <f>Tvente[[#This Row],[Chiffre d''affaire]]-Tvente[[#This Row],[Cout Achat]]</f>
        <v>20800</v>
      </c>
      <c r="P415" s="9">
        <f>Tvente[[#This Row],[Marge]]/Tvente[[#This Row],[Chiffre d''affaire]]</f>
        <v>0.53333333333333333</v>
      </c>
      <c r="Q415" s="7">
        <f>DAY(Tvente[[#This Row],[Date]])</f>
        <v>31</v>
      </c>
      <c r="R415" s="7">
        <f>MONTH(Tvente[[#This Row],[Date]])</f>
        <v>8</v>
      </c>
      <c r="S415" s="7">
        <f>YEAR(Tvente[[#This Row],[Date]])</f>
        <v>2024</v>
      </c>
      <c r="T41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5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6" spans="1:21" ht="89" customHeight="1" x14ac:dyDescent="0.35">
      <c r="A416" s="4">
        <v>985</v>
      </c>
      <c r="B416" s="5">
        <v>45535</v>
      </c>
      <c r="C416" s="4" t="s">
        <v>29</v>
      </c>
      <c r="D416" s="4" t="s">
        <v>30</v>
      </c>
      <c r="E416" s="6" t="s">
        <v>31</v>
      </c>
      <c r="F416" s="7">
        <v>1</v>
      </c>
      <c r="G416" s="7">
        <v>45000</v>
      </c>
      <c r="H416" s="7">
        <f>Tvente[[#This Row],[Quantité]]*Tvente[[#This Row],[Prix Vente]]</f>
        <v>45000</v>
      </c>
      <c r="I416" s="7" t="s">
        <v>378</v>
      </c>
      <c r="J416" s="8" t="s">
        <v>434</v>
      </c>
      <c r="K416" s="7" t="s">
        <v>86</v>
      </c>
      <c r="L416" s="7" t="s">
        <v>46</v>
      </c>
      <c r="M416" s="7">
        <v>15200</v>
      </c>
      <c r="N416" s="7">
        <f>Tvente[[#This Row],[CMUP]]*Tvente[[#This Row],[Quantité]]</f>
        <v>15200</v>
      </c>
      <c r="O416" s="7">
        <f>Tvente[[#This Row],[Chiffre d''affaire]]-Tvente[[#This Row],[Cout Achat]]</f>
        <v>29800</v>
      </c>
      <c r="P416" s="9">
        <f>Tvente[[#This Row],[Marge]]/Tvente[[#This Row],[Chiffre d''affaire]]</f>
        <v>0.66222222222222227</v>
      </c>
      <c r="Q416" s="7">
        <f>DAY(Tvente[[#This Row],[Date]])</f>
        <v>31</v>
      </c>
      <c r="R416" s="7">
        <f>MONTH(Tvente[[#This Row],[Date]])</f>
        <v>8</v>
      </c>
      <c r="S416" s="7">
        <f>YEAR(Tvente[[#This Row],[Date]])</f>
        <v>2024</v>
      </c>
      <c r="T41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7" spans="1:21" ht="89" customHeight="1" x14ac:dyDescent="0.35">
      <c r="A417" s="4">
        <v>986</v>
      </c>
      <c r="B417" s="5">
        <v>45535</v>
      </c>
      <c r="C417" s="4" t="s">
        <v>29</v>
      </c>
      <c r="D417" s="4" t="s">
        <v>30</v>
      </c>
      <c r="E417" s="6" t="s">
        <v>31</v>
      </c>
      <c r="F417" s="7">
        <v>1</v>
      </c>
      <c r="G417" s="7">
        <v>45000</v>
      </c>
      <c r="H417" s="7">
        <f>Tvente[[#This Row],[Quantité]]*Tvente[[#This Row],[Prix Vente]]</f>
        <v>45000</v>
      </c>
      <c r="I417" s="7" t="s">
        <v>96</v>
      </c>
      <c r="J417" s="8" t="s">
        <v>435</v>
      </c>
      <c r="K417" s="7" t="s">
        <v>45</v>
      </c>
      <c r="L417" s="7" t="s">
        <v>102</v>
      </c>
      <c r="M417" s="7">
        <v>15200</v>
      </c>
      <c r="N417" s="7">
        <f>Tvente[[#This Row],[CMUP]]*Tvente[[#This Row],[Quantité]]</f>
        <v>15200</v>
      </c>
      <c r="O417" s="7">
        <f>Tvente[[#This Row],[Chiffre d''affaire]]-Tvente[[#This Row],[Cout Achat]]</f>
        <v>29800</v>
      </c>
      <c r="P417" s="9">
        <f>Tvente[[#This Row],[Marge]]/Tvente[[#This Row],[Chiffre d''affaire]]</f>
        <v>0.66222222222222227</v>
      </c>
      <c r="Q417" s="7">
        <f>DAY(Tvente[[#This Row],[Date]])</f>
        <v>31</v>
      </c>
      <c r="R417" s="7">
        <f>MONTH(Tvente[[#This Row],[Date]])</f>
        <v>8</v>
      </c>
      <c r="S417" s="7">
        <f>YEAR(Tvente[[#This Row],[Date]])</f>
        <v>2024</v>
      </c>
      <c r="T41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7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8" spans="1:21" ht="89" customHeight="1" x14ac:dyDescent="0.35">
      <c r="A418" s="4">
        <v>987</v>
      </c>
      <c r="B418" s="5">
        <v>45535</v>
      </c>
      <c r="C418" s="4" t="s">
        <v>59</v>
      </c>
      <c r="D418" s="4" t="s">
        <v>41</v>
      </c>
      <c r="E418" s="6" t="s">
        <v>60</v>
      </c>
      <c r="F418" s="7">
        <v>3</v>
      </c>
      <c r="G418" s="7">
        <v>25000</v>
      </c>
      <c r="H418" s="7">
        <f>Tvente[[#This Row],[Quantité]]*Tvente[[#This Row],[Prix Vente]]</f>
        <v>75000</v>
      </c>
      <c r="I418" s="7" t="s">
        <v>121</v>
      </c>
      <c r="J418" s="8" t="s">
        <v>436</v>
      </c>
      <c r="K418" s="7" t="s">
        <v>52</v>
      </c>
      <c r="L418" s="7" t="s">
        <v>27</v>
      </c>
      <c r="M418" s="7">
        <v>6500</v>
      </c>
      <c r="N418" s="7">
        <f>Tvente[[#This Row],[CMUP]]*Tvente[[#This Row],[Quantité]]</f>
        <v>19500</v>
      </c>
      <c r="O418" s="7">
        <f>Tvente[[#This Row],[Chiffre d''affaire]]-Tvente[[#This Row],[Cout Achat]]</f>
        <v>55500</v>
      </c>
      <c r="P418" s="9">
        <f>Tvente[[#This Row],[Marge]]/Tvente[[#This Row],[Chiffre d''affaire]]</f>
        <v>0.74</v>
      </c>
      <c r="Q418" s="7">
        <f>DAY(Tvente[[#This Row],[Date]])</f>
        <v>31</v>
      </c>
      <c r="R418" s="7">
        <f>MONTH(Tvente[[#This Row],[Date]])</f>
        <v>8</v>
      </c>
      <c r="S418" s="7">
        <f>YEAR(Tvente[[#This Row],[Date]])</f>
        <v>2024</v>
      </c>
      <c r="T41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8" s="7" t="e" vm="5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19" spans="1:21" ht="89" customHeight="1" x14ac:dyDescent="0.35">
      <c r="A419" s="4">
        <v>988</v>
      </c>
      <c r="B419" s="5">
        <v>45535</v>
      </c>
      <c r="C419" s="4" t="s">
        <v>29</v>
      </c>
      <c r="D419" s="4" t="s">
        <v>30</v>
      </c>
      <c r="E419" s="6" t="s">
        <v>31</v>
      </c>
      <c r="F419" s="7">
        <v>2</v>
      </c>
      <c r="G419" s="7">
        <v>45000</v>
      </c>
      <c r="H419" s="7">
        <f>Tvente[[#This Row],[Quantité]]*Tvente[[#This Row],[Prix Vente]]</f>
        <v>90000</v>
      </c>
      <c r="I419" s="7" t="s">
        <v>287</v>
      </c>
      <c r="J419" s="8" t="s">
        <v>437</v>
      </c>
      <c r="K419" s="7" t="s">
        <v>74</v>
      </c>
      <c r="L419" s="7" t="s">
        <v>46</v>
      </c>
      <c r="M419" s="7">
        <v>15200</v>
      </c>
      <c r="N419" s="7">
        <f>Tvente[[#This Row],[CMUP]]*Tvente[[#This Row],[Quantité]]</f>
        <v>30400</v>
      </c>
      <c r="O419" s="7">
        <f>Tvente[[#This Row],[Chiffre d''affaire]]-Tvente[[#This Row],[Cout Achat]]</f>
        <v>59600</v>
      </c>
      <c r="P419" s="9">
        <f>Tvente[[#This Row],[Marge]]/Tvente[[#This Row],[Chiffre d''affaire]]</f>
        <v>0.66222222222222227</v>
      </c>
      <c r="Q419" s="7">
        <f>DAY(Tvente[[#This Row],[Date]])</f>
        <v>31</v>
      </c>
      <c r="R419" s="7">
        <f>MONTH(Tvente[[#This Row],[Date]])</f>
        <v>8</v>
      </c>
      <c r="S419" s="7">
        <f>YEAR(Tvente[[#This Row],[Date]])</f>
        <v>2024</v>
      </c>
      <c r="T41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19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0" spans="1:21" ht="89" customHeight="1" x14ac:dyDescent="0.35">
      <c r="A420" s="4">
        <v>989</v>
      </c>
      <c r="B420" s="5">
        <v>45535</v>
      </c>
      <c r="C420" s="4" t="s">
        <v>29</v>
      </c>
      <c r="D420" s="4" t="s">
        <v>30</v>
      </c>
      <c r="E420" s="6" t="s">
        <v>31</v>
      </c>
      <c r="F420" s="7">
        <v>1</v>
      </c>
      <c r="G420" s="7">
        <v>45000</v>
      </c>
      <c r="H420" s="7">
        <f>Tvente[[#This Row],[Quantité]]*Tvente[[#This Row],[Prix Vente]]</f>
        <v>45000</v>
      </c>
      <c r="I420" s="7" t="s">
        <v>130</v>
      </c>
      <c r="J420" s="8" t="s">
        <v>438</v>
      </c>
      <c r="K420" s="7" t="s">
        <v>52</v>
      </c>
      <c r="L420" s="7" t="s">
        <v>27</v>
      </c>
      <c r="M420" s="7">
        <v>15200</v>
      </c>
      <c r="N420" s="7">
        <f>Tvente[[#This Row],[CMUP]]*Tvente[[#This Row],[Quantité]]</f>
        <v>15200</v>
      </c>
      <c r="O420" s="7">
        <f>Tvente[[#This Row],[Chiffre d''affaire]]-Tvente[[#This Row],[Cout Achat]]</f>
        <v>29800</v>
      </c>
      <c r="P420" s="9">
        <f>Tvente[[#This Row],[Marge]]/Tvente[[#This Row],[Chiffre d''affaire]]</f>
        <v>0.66222222222222227</v>
      </c>
      <c r="Q420" s="7">
        <f>DAY(Tvente[[#This Row],[Date]])</f>
        <v>31</v>
      </c>
      <c r="R420" s="7">
        <f>MONTH(Tvente[[#This Row],[Date]])</f>
        <v>8</v>
      </c>
      <c r="S420" s="7">
        <f>YEAR(Tvente[[#This Row],[Date]])</f>
        <v>2024</v>
      </c>
      <c r="T42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1" spans="1:21" ht="89" customHeight="1" x14ac:dyDescent="0.35">
      <c r="A421" s="4">
        <v>990</v>
      </c>
      <c r="B421" s="5">
        <v>45535</v>
      </c>
      <c r="C421" s="4" t="s">
        <v>35</v>
      </c>
      <c r="D421" s="4" t="s">
        <v>33</v>
      </c>
      <c r="E421" s="6" t="s">
        <v>36</v>
      </c>
      <c r="F421" s="7">
        <v>3</v>
      </c>
      <c r="G421" s="7">
        <v>12000</v>
      </c>
      <c r="H421" s="7">
        <f>Tvente[[#This Row],[Quantité]]*Tvente[[#This Row],[Prix Vente]]</f>
        <v>36000</v>
      </c>
      <c r="I421" s="7" t="s">
        <v>203</v>
      </c>
      <c r="J421" s="8" t="s">
        <v>439</v>
      </c>
      <c r="K421" s="7" t="s">
        <v>58</v>
      </c>
      <c r="L421" s="7" t="s">
        <v>27</v>
      </c>
      <c r="M421" s="7">
        <v>4330</v>
      </c>
      <c r="N421" s="7">
        <f>Tvente[[#This Row],[CMUP]]*Tvente[[#This Row],[Quantité]]</f>
        <v>12990</v>
      </c>
      <c r="O421" s="7">
        <f>Tvente[[#This Row],[Chiffre d''affaire]]-Tvente[[#This Row],[Cout Achat]]</f>
        <v>23010</v>
      </c>
      <c r="P421" s="9">
        <f>Tvente[[#This Row],[Marge]]/Tvente[[#This Row],[Chiffre d''affaire]]</f>
        <v>0.63916666666666666</v>
      </c>
      <c r="Q421" s="7">
        <f>DAY(Tvente[[#This Row],[Date]])</f>
        <v>31</v>
      </c>
      <c r="R421" s="7">
        <f>MONTH(Tvente[[#This Row],[Date]])</f>
        <v>8</v>
      </c>
      <c r="S421" s="7">
        <f>YEAR(Tvente[[#This Row],[Date]])</f>
        <v>2024</v>
      </c>
      <c r="T42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1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2" spans="1:21" ht="89" customHeight="1" x14ac:dyDescent="0.35">
      <c r="A422" s="4">
        <v>991</v>
      </c>
      <c r="B422" s="5">
        <v>45535</v>
      </c>
      <c r="C422" s="4" t="s">
        <v>35</v>
      </c>
      <c r="D422" s="4" t="s">
        <v>33</v>
      </c>
      <c r="E422" s="6" t="s">
        <v>36</v>
      </c>
      <c r="F422" s="7">
        <v>2</v>
      </c>
      <c r="G422" s="7">
        <v>12000</v>
      </c>
      <c r="H422" s="7">
        <f>Tvente[[#This Row],[Quantité]]*Tvente[[#This Row],[Prix Vente]]</f>
        <v>24000</v>
      </c>
      <c r="I422" s="7" t="s">
        <v>186</v>
      </c>
      <c r="J422" s="8" t="s">
        <v>440</v>
      </c>
      <c r="K422" s="7" t="s">
        <v>74</v>
      </c>
      <c r="L422" s="7" t="s">
        <v>46</v>
      </c>
      <c r="M422" s="7">
        <v>4330</v>
      </c>
      <c r="N422" s="7">
        <f>Tvente[[#This Row],[CMUP]]*Tvente[[#This Row],[Quantité]]</f>
        <v>8660</v>
      </c>
      <c r="O422" s="7">
        <f>Tvente[[#This Row],[Chiffre d''affaire]]-Tvente[[#This Row],[Cout Achat]]</f>
        <v>15340</v>
      </c>
      <c r="P422" s="9">
        <f>Tvente[[#This Row],[Marge]]/Tvente[[#This Row],[Chiffre d''affaire]]</f>
        <v>0.63916666666666666</v>
      </c>
      <c r="Q422" s="7">
        <f>DAY(Tvente[[#This Row],[Date]])</f>
        <v>31</v>
      </c>
      <c r="R422" s="7">
        <f>MONTH(Tvente[[#This Row],[Date]])</f>
        <v>8</v>
      </c>
      <c r="S422" s="7">
        <f>YEAR(Tvente[[#This Row],[Date]])</f>
        <v>2024</v>
      </c>
      <c r="T42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2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3" spans="1:21" ht="89" customHeight="1" x14ac:dyDescent="0.35">
      <c r="A423" s="4">
        <v>992</v>
      </c>
      <c r="B423" s="5">
        <v>45535</v>
      </c>
      <c r="C423" s="4" t="s">
        <v>29</v>
      </c>
      <c r="D423" s="4" t="s">
        <v>30</v>
      </c>
      <c r="E423" s="6" t="s">
        <v>31</v>
      </c>
      <c r="F423" s="7">
        <v>1</v>
      </c>
      <c r="G423" s="7">
        <v>45000</v>
      </c>
      <c r="H423" s="7">
        <f>Tvente[[#This Row],[Quantité]]*Tvente[[#This Row],[Prix Vente]]</f>
        <v>45000</v>
      </c>
      <c r="I423" s="7" t="s">
        <v>143</v>
      </c>
      <c r="J423" s="8" t="s">
        <v>441</v>
      </c>
      <c r="K423" s="7" t="s">
        <v>52</v>
      </c>
      <c r="L423" s="7" t="s">
        <v>46</v>
      </c>
      <c r="M423" s="7">
        <v>15200</v>
      </c>
      <c r="N423" s="7">
        <f>Tvente[[#This Row],[CMUP]]*Tvente[[#This Row],[Quantité]]</f>
        <v>15200</v>
      </c>
      <c r="O423" s="7">
        <f>Tvente[[#This Row],[Chiffre d''affaire]]-Tvente[[#This Row],[Cout Achat]]</f>
        <v>29800</v>
      </c>
      <c r="P423" s="9">
        <f>Tvente[[#This Row],[Marge]]/Tvente[[#This Row],[Chiffre d''affaire]]</f>
        <v>0.66222222222222227</v>
      </c>
      <c r="Q423" s="7">
        <f>DAY(Tvente[[#This Row],[Date]])</f>
        <v>31</v>
      </c>
      <c r="R423" s="7">
        <f>MONTH(Tvente[[#This Row],[Date]])</f>
        <v>8</v>
      </c>
      <c r="S423" s="7">
        <f>YEAR(Tvente[[#This Row],[Date]])</f>
        <v>2024</v>
      </c>
      <c r="T423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3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4" spans="1:21" ht="89" customHeight="1" x14ac:dyDescent="0.35">
      <c r="A424" s="4">
        <v>993</v>
      </c>
      <c r="B424" s="5">
        <v>45535</v>
      </c>
      <c r="C424" s="4" t="s">
        <v>39</v>
      </c>
      <c r="D424" s="4" t="s">
        <v>37</v>
      </c>
      <c r="E424" s="6" t="s">
        <v>40</v>
      </c>
      <c r="F424" s="7">
        <v>2</v>
      </c>
      <c r="G424" s="7">
        <v>19500</v>
      </c>
      <c r="H424" s="7">
        <f>Tvente[[#This Row],[Quantité]]*Tvente[[#This Row],[Prix Vente]]</f>
        <v>39000</v>
      </c>
      <c r="I424" s="7" t="s">
        <v>220</v>
      </c>
      <c r="J424" s="8" t="s">
        <v>442</v>
      </c>
      <c r="K424" s="7" t="s">
        <v>67</v>
      </c>
      <c r="L424" s="7" t="s">
        <v>27</v>
      </c>
      <c r="M424" s="7">
        <v>9100</v>
      </c>
      <c r="N424" s="7">
        <f>Tvente[[#This Row],[CMUP]]*Tvente[[#This Row],[Quantité]]</f>
        <v>18200</v>
      </c>
      <c r="O424" s="7">
        <f>Tvente[[#This Row],[Chiffre d''affaire]]-Tvente[[#This Row],[Cout Achat]]</f>
        <v>20800</v>
      </c>
      <c r="P424" s="9">
        <f>Tvente[[#This Row],[Marge]]/Tvente[[#This Row],[Chiffre d''affaire]]</f>
        <v>0.53333333333333333</v>
      </c>
      <c r="Q424" s="7">
        <f>DAY(Tvente[[#This Row],[Date]])</f>
        <v>31</v>
      </c>
      <c r="R424" s="7">
        <f>MONTH(Tvente[[#This Row],[Date]])</f>
        <v>8</v>
      </c>
      <c r="S424" s="7">
        <f>YEAR(Tvente[[#This Row],[Date]])</f>
        <v>2024</v>
      </c>
      <c r="T424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4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5" spans="1:21" ht="89" customHeight="1" x14ac:dyDescent="0.35">
      <c r="A425" s="4">
        <v>994</v>
      </c>
      <c r="B425" s="5">
        <v>45535</v>
      </c>
      <c r="C425" s="4" t="s">
        <v>29</v>
      </c>
      <c r="D425" s="4" t="s">
        <v>30</v>
      </c>
      <c r="E425" s="6" t="s">
        <v>31</v>
      </c>
      <c r="F425" s="7">
        <v>1</v>
      </c>
      <c r="G425" s="7">
        <v>45000</v>
      </c>
      <c r="H425" s="7">
        <f>Tvente[[#This Row],[Quantité]]*Tvente[[#This Row],[Prix Vente]]</f>
        <v>45000</v>
      </c>
      <c r="I425" s="7" t="s">
        <v>311</v>
      </c>
      <c r="J425" s="8" t="s">
        <v>443</v>
      </c>
      <c r="K425" s="7" t="s">
        <v>52</v>
      </c>
      <c r="L425" s="7" t="s">
        <v>46</v>
      </c>
      <c r="M425" s="7">
        <v>15200</v>
      </c>
      <c r="N425" s="7">
        <f>Tvente[[#This Row],[CMUP]]*Tvente[[#This Row],[Quantité]]</f>
        <v>15200</v>
      </c>
      <c r="O425" s="7">
        <f>Tvente[[#This Row],[Chiffre d''affaire]]-Tvente[[#This Row],[Cout Achat]]</f>
        <v>29800</v>
      </c>
      <c r="P425" s="9">
        <f>Tvente[[#This Row],[Marge]]/Tvente[[#This Row],[Chiffre d''affaire]]</f>
        <v>0.66222222222222227</v>
      </c>
      <c r="Q425" s="7">
        <f>DAY(Tvente[[#This Row],[Date]])</f>
        <v>31</v>
      </c>
      <c r="R425" s="7">
        <f>MONTH(Tvente[[#This Row],[Date]])</f>
        <v>8</v>
      </c>
      <c r="S425" s="7">
        <f>YEAR(Tvente[[#This Row],[Date]])</f>
        <v>2024</v>
      </c>
      <c r="T425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5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6" spans="1:21" ht="89" customHeight="1" x14ac:dyDescent="0.35">
      <c r="A426" s="4">
        <v>995</v>
      </c>
      <c r="B426" s="5">
        <v>45535</v>
      </c>
      <c r="C426" s="4" t="s">
        <v>29</v>
      </c>
      <c r="D426" s="4" t="s">
        <v>30</v>
      </c>
      <c r="E426" s="6" t="s">
        <v>31</v>
      </c>
      <c r="F426" s="7">
        <v>2</v>
      </c>
      <c r="G426" s="7">
        <v>45000</v>
      </c>
      <c r="H426" s="7">
        <f>Tvente[[#This Row],[Quantité]]*Tvente[[#This Row],[Prix Vente]]</f>
        <v>90000</v>
      </c>
      <c r="I426" s="7" t="s">
        <v>444</v>
      </c>
      <c r="J426" s="8" t="s">
        <v>445</v>
      </c>
      <c r="K426" s="7" t="s">
        <v>86</v>
      </c>
      <c r="L426" s="7" t="s">
        <v>27</v>
      </c>
      <c r="M426" s="7">
        <v>15200</v>
      </c>
      <c r="N426" s="7">
        <f>Tvente[[#This Row],[CMUP]]*Tvente[[#This Row],[Quantité]]</f>
        <v>30400</v>
      </c>
      <c r="O426" s="7">
        <f>Tvente[[#This Row],[Chiffre d''affaire]]-Tvente[[#This Row],[Cout Achat]]</f>
        <v>59600</v>
      </c>
      <c r="P426" s="9">
        <f>Tvente[[#This Row],[Marge]]/Tvente[[#This Row],[Chiffre d''affaire]]</f>
        <v>0.66222222222222227</v>
      </c>
      <c r="Q426" s="7">
        <f>DAY(Tvente[[#This Row],[Date]])</f>
        <v>31</v>
      </c>
      <c r="R426" s="7">
        <f>MONTH(Tvente[[#This Row],[Date]])</f>
        <v>8</v>
      </c>
      <c r="S426" s="7">
        <f>YEAR(Tvente[[#This Row],[Date]])</f>
        <v>2024</v>
      </c>
      <c r="T426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6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7" spans="1:21" ht="89" customHeight="1" x14ac:dyDescent="0.35">
      <c r="A427" s="4">
        <v>996</v>
      </c>
      <c r="B427" s="5">
        <v>45535</v>
      </c>
      <c r="C427" s="4" t="s">
        <v>39</v>
      </c>
      <c r="D427" s="4" t="s">
        <v>37</v>
      </c>
      <c r="E427" s="6" t="s">
        <v>40</v>
      </c>
      <c r="F427" s="7">
        <v>1</v>
      </c>
      <c r="G427" s="7">
        <v>19500</v>
      </c>
      <c r="H427" s="7">
        <f>Tvente[[#This Row],[Quantité]]*Tvente[[#This Row],[Prix Vente]]</f>
        <v>19500</v>
      </c>
      <c r="I427" s="7" t="s">
        <v>446</v>
      </c>
      <c r="J427" s="8" t="s">
        <v>447</v>
      </c>
      <c r="K427" s="7" t="s">
        <v>26</v>
      </c>
      <c r="L427" s="7" t="s">
        <v>27</v>
      </c>
      <c r="M427" s="7">
        <v>9100</v>
      </c>
      <c r="N427" s="7">
        <f>Tvente[[#This Row],[CMUP]]*Tvente[[#This Row],[Quantité]]</f>
        <v>9100</v>
      </c>
      <c r="O427" s="7">
        <f>Tvente[[#This Row],[Chiffre d''affaire]]-Tvente[[#This Row],[Cout Achat]]</f>
        <v>10400</v>
      </c>
      <c r="P427" s="9">
        <f>Tvente[[#This Row],[Marge]]/Tvente[[#This Row],[Chiffre d''affaire]]</f>
        <v>0.53333333333333333</v>
      </c>
      <c r="Q427" s="7">
        <f>DAY(Tvente[[#This Row],[Date]])</f>
        <v>31</v>
      </c>
      <c r="R427" s="7">
        <f>MONTH(Tvente[[#This Row],[Date]])</f>
        <v>8</v>
      </c>
      <c r="S427" s="7">
        <f>YEAR(Tvente[[#This Row],[Date]])</f>
        <v>2024</v>
      </c>
      <c r="T427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7" s="7" t="e" vm="4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8" spans="1:21" ht="89" customHeight="1" x14ac:dyDescent="0.35">
      <c r="A428" s="4">
        <v>997</v>
      </c>
      <c r="B428" s="5">
        <v>45535</v>
      </c>
      <c r="C428" s="4" t="s">
        <v>35</v>
      </c>
      <c r="D428" s="4" t="s">
        <v>33</v>
      </c>
      <c r="E428" s="6" t="s">
        <v>36</v>
      </c>
      <c r="F428" s="7">
        <v>3</v>
      </c>
      <c r="G428" s="7">
        <v>12000</v>
      </c>
      <c r="H428" s="7">
        <f>Tvente[[#This Row],[Quantité]]*Tvente[[#This Row],[Prix Vente]]</f>
        <v>36000</v>
      </c>
      <c r="I428" s="7" t="s">
        <v>188</v>
      </c>
      <c r="J428" s="8" t="s">
        <v>448</v>
      </c>
      <c r="K428" s="7" t="s">
        <v>86</v>
      </c>
      <c r="L428" s="7" t="s">
        <v>46</v>
      </c>
      <c r="M428" s="7">
        <v>4330</v>
      </c>
      <c r="N428" s="7">
        <f>Tvente[[#This Row],[CMUP]]*Tvente[[#This Row],[Quantité]]</f>
        <v>12990</v>
      </c>
      <c r="O428" s="7">
        <f>Tvente[[#This Row],[Chiffre d''affaire]]-Tvente[[#This Row],[Cout Achat]]</f>
        <v>23010</v>
      </c>
      <c r="P428" s="9">
        <f>Tvente[[#This Row],[Marge]]/Tvente[[#This Row],[Chiffre d''affaire]]</f>
        <v>0.63916666666666666</v>
      </c>
      <c r="Q428" s="7">
        <f>DAY(Tvente[[#This Row],[Date]])</f>
        <v>31</v>
      </c>
      <c r="R428" s="7">
        <f>MONTH(Tvente[[#This Row],[Date]])</f>
        <v>8</v>
      </c>
      <c r="S428" s="7">
        <f>YEAR(Tvente[[#This Row],[Date]])</f>
        <v>2024</v>
      </c>
      <c r="T428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8" s="7" t="e" vm="3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29" spans="1:21" ht="89" customHeight="1" x14ac:dyDescent="0.35">
      <c r="A429" s="4">
        <v>998</v>
      </c>
      <c r="B429" s="5">
        <v>45535</v>
      </c>
      <c r="C429" s="4" t="s">
        <v>21</v>
      </c>
      <c r="D429" s="4" t="s">
        <v>22</v>
      </c>
      <c r="E429" s="6" t="s">
        <v>23</v>
      </c>
      <c r="F429" s="7">
        <v>3</v>
      </c>
      <c r="G429" s="7">
        <v>22000</v>
      </c>
      <c r="H429" s="7">
        <f>Tvente[[#This Row],[Quantité]]*Tvente[[#This Row],[Prix Vente]]</f>
        <v>66000</v>
      </c>
      <c r="I429" s="7" t="s">
        <v>226</v>
      </c>
      <c r="J429" s="8" t="s">
        <v>449</v>
      </c>
      <c r="K429" s="7" t="s">
        <v>55</v>
      </c>
      <c r="L429" s="7" t="s">
        <v>46</v>
      </c>
      <c r="M429" s="7">
        <v>4893.333333333333</v>
      </c>
      <c r="N429" s="7">
        <f>Tvente[[#This Row],[CMUP]]*Tvente[[#This Row],[Quantité]]</f>
        <v>14680</v>
      </c>
      <c r="O429" s="7">
        <f>Tvente[[#This Row],[Chiffre d''affaire]]-Tvente[[#This Row],[Cout Achat]]</f>
        <v>51320</v>
      </c>
      <c r="P429" s="9">
        <f>Tvente[[#This Row],[Marge]]/Tvente[[#This Row],[Chiffre d''affaire]]</f>
        <v>0.77757575757575759</v>
      </c>
      <c r="Q429" s="7">
        <f>DAY(Tvente[[#This Row],[Date]])</f>
        <v>31</v>
      </c>
      <c r="R429" s="7">
        <f>MONTH(Tvente[[#This Row],[Date]])</f>
        <v>8</v>
      </c>
      <c r="S429" s="7">
        <f>YEAR(Tvente[[#This Row],[Date]])</f>
        <v>2024</v>
      </c>
      <c r="T429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29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30" spans="1:21" ht="89" customHeight="1" x14ac:dyDescent="0.35">
      <c r="A430" s="4">
        <v>999</v>
      </c>
      <c r="B430" s="5">
        <v>45535</v>
      </c>
      <c r="C430" s="4" t="s">
        <v>29</v>
      </c>
      <c r="D430" s="4" t="s">
        <v>30</v>
      </c>
      <c r="E430" s="6" t="s">
        <v>31</v>
      </c>
      <c r="F430" s="7">
        <v>1</v>
      </c>
      <c r="G430" s="7">
        <v>45000</v>
      </c>
      <c r="H430" s="7">
        <f>Tvente[[#This Row],[Quantité]]*Tvente[[#This Row],[Prix Vente]]</f>
        <v>45000</v>
      </c>
      <c r="I430" s="7" t="s">
        <v>450</v>
      </c>
      <c r="J430" s="8" t="s">
        <v>451</v>
      </c>
      <c r="K430" s="7" t="s">
        <v>52</v>
      </c>
      <c r="L430" s="7" t="s">
        <v>27</v>
      </c>
      <c r="M430" s="7">
        <v>15200</v>
      </c>
      <c r="N430" s="7">
        <f>Tvente[[#This Row],[CMUP]]*Tvente[[#This Row],[Quantité]]</f>
        <v>15200</v>
      </c>
      <c r="O430" s="7">
        <f>Tvente[[#This Row],[Chiffre d''affaire]]-Tvente[[#This Row],[Cout Achat]]</f>
        <v>29800</v>
      </c>
      <c r="P430" s="9">
        <f>Tvente[[#This Row],[Marge]]/Tvente[[#This Row],[Chiffre d''affaire]]</f>
        <v>0.66222222222222227</v>
      </c>
      <c r="Q430" s="7">
        <f>DAY(Tvente[[#This Row],[Date]])</f>
        <v>31</v>
      </c>
      <c r="R430" s="7">
        <f>MONTH(Tvente[[#This Row],[Date]])</f>
        <v>8</v>
      </c>
      <c r="S430" s="7">
        <f>YEAR(Tvente[[#This Row],[Date]])</f>
        <v>2024</v>
      </c>
      <c r="T430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30" s="7" t="e" vm="2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31" spans="1:21" ht="89" customHeight="1" x14ac:dyDescent="0.35">
      <c r="A431" s="4">
        <v>1000</v>
      </c>
      <c r="B431" s="5">
        <v>45535</v>
      </c>
      <c r="C431" s="4" t="s">
        <v>21</v>
      </c>
      <c r="D431" s="4" t="s">
        <v>22</v>
      </c>
      <c r="E431" s="6" t="s">
        <v>23</v>
      </c>
      <c r="F431" s="7">
        <v>1</v>
      </c>
      <c r="G431" s="7">
        <v>22000</v>
      </c>
      <c r="H431" s="7">
        <f>Tvente[[#This Row],[Quantité]]*Tvente[[#This Row],[Prix Vente]]</f>
        <v>22000</v>
      </c>
      <c r="I431" s="7" t="s">
        <v>128</v>
      </c>
      <c r="J431" s="8" t="s">
        <v>452</v>
      </c>
      <c r="K431" s="7" t="s">
        <v>86</v>
      </c>
      <c r="L431" s="7" t="s">
        <v>46</v>
      </c>
      <c r="M431" s="7">
        <v>4893.333333333333</v>
      </c>
      <c r="N431" s="7">
        <f>Tvente[[#This Row],[CMUP]]*Tvente[[#This Row],[Quantité]]</f>
        <v>4893.333333333333</v>
      </c>
      <c r="O431" s="7">
        <f>Tvente[[#This Row],[Chiffre d''affaire]]-Tvente[[#This Row],[Cout Achat]]</f>
        <v>17106.666666666668</v>
      </c>
      <c r="P431" s="9">
        <f>Tvente[[#This Row],[Marge]]/Tvente[[#This Row],[Chiffre d''affaire]]</f>
        <v>0.77757575757575759</v>
      </c>
      <c r="Q431" s="7">
        <f>DAY(Tvente[[#This Row],[Date]])</f>
        <v>31</v>
      </c>
      <c r="R431" s="7">
        <f>MONTH(Tvente[[#This Row],[Date]])</f>
        <v>8</v>
      </c>
      <c r="S431" s="7">
        <f>YEAR(Tvente[[#This Row],[Date]])</f>
        <v>2024</v>
      </c>
      <c r="T431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31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  <row r="432" spans="1:21" ht="89" customHeight="1" x14ac:dyDescent="0.35">
      <c r="A432" s="4">
        <v>1001</v>
      </c>
      <c r="B432" s="5">
        <v>45535</v>
      </c>
      <c r="C432" s="4" t="s">
        <v>59</v>
      </c>
      <c r="D432" s="4" t="s">
        <v>22</v>
      </c>
      <c r="E432" s="6" t="s">
        <v>23</v>
      </c>
      <c r="F432" s="7">
        <v>1</v>
      </c>
      <c r="G432" s="7">
        <v>22000</v>
      </c>
      <c r="H432" s="7">
        <f>Tvente[[#This Row],[Quantité]]*Tvente[[#This Row],[Prix Vente]]</f>
        <v>22000</v>
      </c>
      <c r="I432" s="7" t="s">
        <v>128</v>
      </c>
      <c r="J432" s="8" t="s">
        <v>453</v>
      </c>
      <c r="K432" s="7" t="s">
        <v>86</v>
      </c>
      <c r="L432" s="7" t="s">
        <v>46</v>
      </c>
      <c r="M432" s="7">
        <v>6500</v>
      </c>
      <c r="N432" s="7">
        <f>Tvente[[#This Row],[CMUP]]*Tvente[[#This Row],[Quantité]]</f>
        <v>6500</v>
      </c>
      <c r="O432" s="7">
        <f>Tvente[[#This Row],[Chiffre d''affaire]]-Tvente[[#This Row],[Cout Achat]]</f>
        <v>15500</v>
      </c>
      <c r="P432" s="9">
        <f>Tvente[[#This Row],[Marge]]/Tvente[[#This Row],[Chiffre d''affaire]]</f>
        <v>0.70454545454545459</v>
      </c>
      <c r="Q432" s="7">
        <f>DAY(Tvente[[#This Row],[Date]])</f>
        <v>31</v>
      </c>
      <c r="R432" s="7">
        <f>MONTH(Tvente[[#This Row],[Date]])</f>
        <v>8</v>
      </c>
      <c r="S432" s="7">
        <f>YEAR(Tvente[[#This Row],[Date]])</f>
        <v>2024</v>
      </c>
      <c r="T432" s="7" t="str">
        <f>IF(Tvente[[#This Row],[Mois]]=1,"Janv",IF(Tvente[[#This Row],[Mois]]=2,"Fev",IF(Tvente[[#This Row],[Mois]]=3,"Mars",IF(Tvente[[#This Row],[Mois]]=4,"Avril",IF(Tvente[[#This Row],[Mois]]=5,"Mai",IF(Tvente[[#This Row],[Mois]]=6,"Juin",IF(Tvente[[#This Row],[Mois]]=7,"Juil",IF(Tvente[[#This Row],[Mois]]=8,"Aout",IF(Tvente[[#This Row],[Mois]]=9,"Sept",IF(Tvente[[#This Row],[Mois]]=10,"Oct",IF(Tvente[[#This Row],[Mois]]=11,"Nov",IF(Tvente[[#This Row],[Mois]]=12,"Dec",""))))))))))))</f>
        <v>Aout</v>
      </c>
      <c r="U432" s="7" t="e" vm="1">
        <f>IF(Tvente[[#This Row],[Designation]]=$X$2,_xlfn.IMAGE($Y$2),IF(Tvente[[#This Row],[Designation]]=$X$3,_xlfn.IMAGE($Y$3),IF(Tvente[[#This Row],[Designation]]=$X$4,_xlfn.IMAGE($Y$4),IF(Tvente[[#This Row],[Designation]]=$X$5,_xlfn.IMAGE($Y$5),IF(Tvente[[#This Row],[Designation]]=$X$6,_xlfn.IMAGE($Y$6),"")))))</f>
        <v>#VALUE!</v>
      </c>
    </row>
  </sheetData>
  <hyperlinks>
    <hyperlink ref="Y3" r:id="rId1" xr:uid="{58F8945F-A8B0-4FBE-9BC0-75D162041CB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a10473</dc:creator>
  <cp:lastModifiedBy>Angenor Boga</cp:lastModifiedBy>
  <dcterms:created xsi:type="dcterms:W3CDTF">2024-11-07T12:18:21Z</dcterms:created>
  <dcterms:modified xsi:type="dcterms:W3CDTF">2024-11-08T08:29:56Z</dcterms:modified>
</cp:coreProperties>
</file>