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firstSheet="2" activeTab="5"/>
  </bookViews>
  <sheets>
    <sheet name="Customer Service" sheetId="1" r:id="rId1"/>
    <sheet name="NAIVE APPROACH" sheetId="3" r:id="rId2"/>
    <sheet name="MOVING AVERAGE" sheetId="2" r:id="rId3"/>
    <sheet name="EXPONENTIAL SMOOTHING" sheetId="4" r:id="rId4"/>
    <sheet name="SIMPLE LINEAR REGRESSION" sheetId="5" r:id="rId5"/>
    <sheet name="FORECAST SHEET" sheetId="6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'FORECAST SHEET'!$A$1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5" l="1"/>
  <c r="N11" i="5"/>
  <c r="N10" i="5"/>
  <c r="N9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4" i="5"/>
  <c r="Q5" i="5"/>
  <c r="S5" i="5" s="1"/>
  <c r="F3" i="5" s="1"/>
  <c r="Q6" i="5"/>
  <c r="S6" i="5" s="1"/>
  <c r="F4" i="5" s="1"/>
  <c r="Q7" i="5"/>
  <c r="S7" i="5" s="1"/>
  <c r="F5" i="5" s="1"/>
  <c r="Q8" i="5"/>
  <c r="S8" i="5" s="1"/>
  <c r="F6" i="5" s="1"/>
  <c r="Q9" i="5"/>
  <c r="S9" i="5" s="1"/>
  <c r="F7" i="5" s="1"/>
  <c r="Q10" i="5"/>
  <c r="S10" i="5" s="1"/>
  <c r="F8" i="5" s="1"/>
  <c r="Q11" i="5"/>
  <c r="S11" i="5" s="1"/>
  <c r="F9" i="5" s="1"/>
  <c r="Q12" i="5"/>
  <c r="S12" i="5" s="1"/>
  <c r="F10" i="5" s="1"/>
  <c r="Q13" i="5"/>
  <c r="S13" i="5" s="1"/>
  <c r="F11" i="5" s="1"/>
  <c r="Q14" i="5"/>
  <c r="S14" i="5" s="1"/>
  <c r="F12" i="5" s="1"/>
  <c r="Q15" i="5"/>
  <c r="S15" i="5" s="1"/>
  <c r="F13" i="5" s="1"/>
  <c r="Q16" i="5"/>
  <c r="S16" i="5" s="1"/>
  <c r="F14" i="5" s="1"/>
  <c r="Q17" i="5"/>
  <c r="S17" i="5" s="1"/>
  <c r="F15" i="5" s="1"/>
  <c r="Q18" i="5"/>
  <c r="S18" i="5" s="1"/>
  <c r="F16" i="5" s="1"/>
  <c r="Q19" i="5"/>
  <c r="S19" i="5" s="1"/>
  <c r="F17" i="5" s="1"/>
  <c r="Q20" i="5"/>
  <c r="S20" i="5" s="1"/>
  <c r="F18" i="5" s="1"/>
  <c r="Q21" i="5"/>
  <c r="S21" i="5" s="1"/>
  <c r="F19" i="5" s="1"/>
  <c r="Q22" i="5"/>
  <c r="S22" i="5" s="1"/>
  <c r="F20" i="5" s="1"/>
  <c r="Q23" i="5"/>
  <c r="S23" i="5" s="1"/>
  <c r="F21" i="5" s="1"/>
  <c r="Q24" i="5"/>
  <c r="S24" i="5" s="1"/>
  <c r="F22" i="5" s="1"/>
  <c r="Q25" i="5"/>
  <c r="S25" i="5" s="1"/>
  <c r="F23" i="5" s="1"/>
  <c r="Q26" i="5"/>
  <c r="S26" i="5" s="1"/>
  <c r="F24" i="5" s="1"/>
  <c r="Q27" i="5"/>
  <c r="S27" i="5" s="1"/>
  <c r="F25" i="5" s="1"/>
  <c r="Q28" i="5"/>
  <c r="S28" i="5" s="1"/>
  <c r="F26" i="5" s="1"/>
  <c r="Q29" i="5"/>
  <c r="S29" i="5" s="1"/>
  <c r="F27" i="5" s="1"/>
  <c r="Q30" i="5"/>
  <c r="S30" i="5" s="1"/>
  <c r="F28" i="5" s="1"/>
  <c r="Q31" i="5"/>
  <c r="S31" i="5" s="1"/>
  <c r="F29" i="5" s="1"/>
  <c r="Q32" i="5"/>
  <c r="S32" i="5" s="1"/>
  <c r="F30" i="5" s="1"/>
  <c r="Q33" i="5"/>
  <c r="S33" i="5" s="1"/>
  <c r="F31" i="5" s="1"/>
  <c r="Q34" i="5"/>
  <c r="S34" i="5" s="1"/>
  <c r="F32" i="5" s="1"/>
  <c r="Q35" i="5"/>
  <c r="S35" i="5" s="1"/>
  <c r="F33" i="5" s="1"/>
  <c r="Q36" i="5"/>
  <c r="S36" i="5" s="1"/>
  <c r="F34" i="5" s="1"/>
  <c r="Q37" i="5"/>
  <c r="S37" i="5" s="1"/>
  <c r="F35" i="5" s="1"/>
  <c r="Q38" i="5"/>
  <c r="S38" i="5" s="1"/>
  <c r="F36" i="5" s="1"/>
  <c r="Q39" i="5"/>
  <c r="S39" i="5" s="1"/>
  <c r="F37" i="5" s="1"/>
  <c r="Q40" i="5"/>
  <c r="S40" i="5" s="1"/>
  <c r="F38" i="5" s="1"/>
  <c r="Q41" i="5"/>
  <c r="S41" i="5" s="1"/>
  <c r="F39" i="5" s="1"/>
  <c r="Q42" i="5"/>
  <c r="S42" i="5" s="1"/>
  <c r="F40" i="5" s="1"/>
  <c r="Q43" i="5"/>
  <c r="S43" i="5" s="1"/>
  <c r="F41" i="5" s="1"/>
  <c r="Q44" i="5"/>
  <c r="S44" i="5" s="1"/>
  <c r="F42" i="5" s="1"/>
  <c r="Q45" i="5"/>
  <c r="S45" i="5" s="1"/>
  <c r="F43" i="5" s="1"/>
  <c r="Q46" i="5"/>
  <c r="S46" i="5" s="1"/>
  <c r="F44" i="5" s="1"/>
  <c r="Q47" i="5"/>
  <c r="S47" i="5" s="1"/>
  <c r="F45" i="5" s="1"/>
  <c r="Q48" i="5"/>
  <c r="S48" i="5" s="1"/>
  <c r="F46" i="5" s="1"/>
  <c r="Q49" i="5"/>
  <c r="S49" i="5" s="1"/>
  <c r="F47" i="5" s="1"/>
  <c r="Q50" i="5"/>
  <c r="S50" i="5" s="1"/>
  <c r="F48" i="5" s="1"/>
  <c r="Q51" i="5"/>
  <c r="S51" i="5" s="1"/>
  <c r="F49" i="5" s="1"/>
  <c r="Q52" i="5"/>
  <c r="S52" i="5" s="1"/>
  <c r="F50" i="5" s="1"/>
  <c r="Q53" i="5"/>
  <c r="S53" i="5" s="1"/>
  <c r="F51" i="5" s="1"/>
  <c r="Q54" i="5"/>
  <c r="S54" i="5" s="1"/>
  <c r="F52" i="5" s="1"/>
  <c r="Q55" i="5"/>
  <c r="S55" i="5" s="1"/>
  <c r="F53" i="5" s="1"/>
  <c r="Q56" i="5"/>
  <c r="S56" i="5" s="1"/>
  <c r="F54" i="5" s="1"/>
  <c r="Q57" i="5"/>
  <c r="S57" i="5" s="1"/>
  <c r="F55" i="5" s="1"/>
  <c r="Q58" i="5"/>
  <c r="S58" i="5" s="1"/>
  <c r="F56" i="5" s="1"/>
  <c r="Q59" i="5"/>
  <c r="S59" i="5" s="1"/>
  <c r="F57" i="5" s="1"/>
  <c r="Q60" i="5"/>
  <c r="S60" i="5" s="1"/>
  <c r="F58" i="5" s="1"/>
  <c r="Q61" i="5"/>
  <c r="S61" i="5" s="1"/>
  <c r="F59" i="5" s="1"/>
  <c r="Q62" i="5"/>
  <c r="S62" i="5" s="1"/>
  <c r="F60" i="5" s="1"/>
  <c r="Q63" i="5"/>
  <c r="S63" i="5" s="1"/>
  <c r="F61" i="5" s="1"/>
  <c r="Q64" i="5"/>
  <c r="S64" i="5" s="1"/>
  <c r="F62" i="5" s="1"/>
  <c r="Q65" i="5"/>
  <c r="S65" i="5" s="1"/>
  <c r="F63" i="5" s="1"/>
  <c r="Q66" i="5"/>
  <c r="S66" i="5" s="1"/>
  <c r="F64" i="5" s="1"/>
  <c r="Q67" i="5"/>
  <c r="S67" i="5" s="1"/>
  <c r="F65" i="5" s="1"/>
  <c r="Q68" i="5"/>
  <c r="S68" i="5" s="1"/>
  <c r="F66" i="5" s="1"/>
  <c r="Q69" i="5"/>
  <c r="S69" i="5" s="1"/>
  <c r="F67" i="5" s="1"/>
  <c r="Q70" i="5"/>
  <c r="S70" i="5" s="1"/>
  <c r="F68" i="5" s="1"/>
  <c r="Q71" i="5"/>
  <c r="S71" i="5" s="1"/>
  <c r="F69" i="5" s="1"/>
  <c r="Q72" i="5"/>
  <c r="S72" i="5" s="1"/>
  <c r="F70" i="5" s="1"/>
  <c r="Q73" i="5"/>
  <c r="S73" i="5" s="1"/>
  <c r="F71" i="5" s="1"/>
  <c r="Q74" i="5"/>
  <c r="S74" i="5" s="1"/>
  <c r="F72" i="5" s="1"/>
  <c r="Q75" i="5"/>
  <c r="S75" i="5" s="1"/>
  <c r="F73" i="5" s="1"/>
  <c r="Q76" i="5"/>
  <c r="S76" i="5" s="1"/>
  <c r="F74" i="5" s="1"/>
  <c r="Q77" i="5"/>
  <c r="S77" i="5" s="1"/>
  <c r="F75" i="5" s="1"/>
  <c r="Q78" i="5"/>
  <c r="S78" i="5" s="1"/>
  <c r="F76" i="5" s="1"/>
  <c r="Q79" i="5"/>
  <c r="S79" i="5" s="1"/>
  <c r="F77" i="5" s="1"/>
  <c r="Q80" i="5"/>
  <c r="S80" i="5" s="1"/>
  <c r="F78" i="5" s="1"/>
  <c r="Q81" i="5"/>
  <c r="S81" i="5" s="1"/>
  <c r="F79" i="5" s="1"/>
  <c r="Q82" i="5"/>
  <c r="S82" i="5" s="1"/>
  <c r="F80" i="5" s="1"/>
  <c r="Q83" i="5"/>
  <c r="S83" i="5" s="1"/>
  <c r="F81" i="5" s="1"/>
  <c r="Q84" i="5"/>
  <c r="S84" i="5" s="1"/>
  <c r="F82" i="5" s="1"/>
  <c r="Q85" i="5"/>
  <c r="S85" i="5" s="1"/>
  <c r="F83" i="5" s="1"/>
  <c r="Q86" i="5"/>
  <c r="S86" i="5" s="1"/>
  <c r="F84" i="5" s="1"/>
  <c r="Q87" i="5"/>
  <c r="S87" i="5" s="1"/>
  <c r="F85" i="5" s="1"/>
  <c r="Q88" i="5"/>
  <c r="S88" i="5" s="1"/>
  <c r="F86" i="5" s="1"/>
  <c r="Q89" i="5"/>
  <c r="S89" i="5" s="1"/>
  <c r="F87" i="5" s="1"/>
  <c r="Q90" i="5"/>
  <c r="S90" i="5" s="1"/>
  <c r="F88" i="5" s="1"/>
  <c r="Q91" i="5"/>
  <c r="S91" i="5" s="1"/>
  <c r="F89" i="5" s="1"/>
  <c r="Q92" i="5"/>
  <c r="S92" i="5" s="1"/>
  <c r="F90" i="5" s="1"/>
  <c r="Q93" i="5"/>
  <c r="S93" i="5" s="1"/>
  <c r="F91" i="5" s="1"/>
  <c r="Q94" i="5"/>
  <c r="S94" i="5" s="1"/>
  <c r="F92" i="5" s="1"/>
  <c r="Q95" i="5"/>
  <c r="S95" i="5" s="1"/>
  <c r="F93" i="5" s="1"/>
  <c r="Q96" i="5"/>
  <c r="S96" i="5" s="1"/>
  <c r="F94" i="5" s="1"/>
  <c r="Q97" i="5"/>
  <c r="S97" i="5" s="1"/>
  <c r="F95" i="5" s="1"/>
  <c r="Q98" i="5"/>
  <c r="S98" i="5" s="1"/>
  <c r="F96" i="5" s="1"/>
  <c r="Q99" i="5"/>
  <c r="S99" i="5" s="1"/>
  <c r="F97" i="5" s="1"/>
  <c r="Q100" i="5"/>
  <c r="S100" i="5" s="1"/>
  <c r="F98" i="5" s="1"/>
  <c r="Q101" i="5"/>
  <c r="S101" i="5" s="1"/>
  <c r="F99" i="5" s="1"/>
  <c r="Q102" i="5"/>
  <c r="S102" i="5" s="1"/>
  <c r="F100" i="5" s="1"/>
  <c r="Q103" i="5"/>
  <c r="S103" i="5" s="1"/>
  <c r="F101" i="5" s="1"/>
  <c r="Q104" i="5"/>
  <c r="S104" i="5" s="1"/>
  <c r="F102" i="5" s="1"/>
  <c r="Q105" i="5"/>
  <c r="S105" i="5" s="1"/>
  <c r="F103" i="5" s="1"/>
  <c r="Q106" i="5"/>
  <c r="S106" i="5" s="1"/>
  <c r="F104" i="5" s="1"/>
  <c r="Q107" i="5"/>
  <c r="S107" i="5" s="1"/>
  <c r="F105" i="5" s="1"/>
  <c r="Q4" i="5"/>
  <c r="S4" i="5" s="1"/>
  <c r="F2" i="5" s="1"/>
  <c r="Y1" i="5"/>
  <c r="W1" i="5"/>
  <c r="M15" i="2"/>
  <c r="K17" i="4"/>
  <c r="K14" i="4"/>
  <c r="K13" i="4"/>
  <c r="K1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3" i="4"/>
  <c r="E3" i="5" l="1"/>
  <c r="G3" i="5" s="1"/>
  <c r="E2" i="5"/>
  <c r="E10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6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5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5" i="2"/>
  <c r="E5" i="2" s="1"/>
  <c r="F5" i="2" s="1"/>
  <c r="E105" i="3"/>
  <c r="F105" i="3" s="1"/>
  <c r="D105" i="3"/>
  <c r="F104" i="3"/>
  <c r="H104" i="3" s="1"/>
  <c r="E104" i="3"/>
  <c r="D104" i="3"/>
  <c r="D103" i="3"/>
  <c r="E103" i="3" s="1"/>
  <c r="F103" i="3" s="1"/>
  <c r="D102" i="3"/>
  <c r="E102" i="3" s="1"/>
  <c r="F102" i="3" s="1"/>
  <c r="E101" i="3"/>
  <c r="F101" i="3" s="1"/>
  <c r="D101" i="3"/>
  <c r="F100" i="3"/>
  <c r="H100" i="3" s="1"/>
  <c r="E100" i="3"/>
  <c r="D100" i="3"/>
  <c r="D99" i="3"/>
  <c r="E99" i="3" s="1"/>
  <c r="F99" i="3" s="1"/>
  <c r="D98" i="3"/>
  <c r="E98" i="3" s="1"/>
  <c r="F98" i="3" s="1"/>
  <c r="E97" i="3"/>
  <c r="F97" i="3" s="1"/>
  <c r="D97" i="3"/>
  <c r="F96" i="3"/>
  <c r="H96" i="3" s="1"/>
  <c r="E96" i="3"/>
  <c r="D96" i="3"/>
  <c r="D95" i="3"/>
  <c r="E95" i="3" s="1"/>
  <c r="F95" i="3" s="1"/>
  <c r="D94" i="3"/>
  <c r="E94" i="3" s="1"/>
  <c r="F94" i="3" s="1"/>
  <c r="E93" i="3"/>
  <c r="F93" i="3" s="1"/>
  <c r="D93" i="3"/>
  <c r="D92" i="3"/>
  <c r="E92" i="3" s="1"/>
  <c r="F92" i="3" s="1"/>
  <c r="D91" i="3"/>
  <c r="E91" i="3" s="1"/>
  <c r="F91" i="3" s="1"/>
  <c r="D90" i="3"/>
  <c r="E90" i="3" s="1"/>
  <c r="F90" i="3" s="1"/>
  <c r="E89" i="3"/>
  <c r="F89" i="3" s="1"/>
  <c r="D89" i="3"/>
  <c r="D88" i="3"/>
  <c r="E88" i="3" s="1"/>
  <c r="F88" i="3" s="1"/>
  <c r="D87" i="3"/>
  <c r="E87" i="3" s="1"/>
  <c r="F87" i="3" s="1"/>
  <c r="D86" i="3"/>
  <c r="E86" i="3" s="1"/>
  <c r="F86" i="3" s="1"/>
  <c r="E85" i="3"/>
  <c r="F85" i="3" s="1"/>
  <c r="D85" i="3"/>
  <c r="D84" i="3"/>
  <c r="E84" i="3" s="1"/>
  <c r="F84" i="3" s="1"/>
  <c r="D83" i="3"/>
  <c r="E83" i="3" s="1"/>
  <c r="F83" i="3" s="1"/>
  <c r="D82" i="3"/>
  <c r="E82" i="3" s="1"/>
  <c r="F82" i="3" s="1"/>
  <c r="E81" i="3"/>
  <c r="F81" i="3" s="1"/>
  <c r="D81" i="3"/>
  <c r="D80" i="3"/>
  <c r="E80" i="3" s="1"/>
  <c r="F80" i="3" s="1"/>
  <c r="D79" i="3"/>
  <c r="E79" i="3" s="1"/>
  <c r="F79" i="3" s="1"/>
  <c r="D78" i="3"/>
  <c r="E78" i="3" s="1"/>
  <c r="F78" i="3" s="1"/>
  <c r="E77" i="3"/>
  <c r="F77" i="3" s="1"/>
  <c r="D77" i="3"/>
  <c r="D76" i="3"/>
  <c r="E76" i="3" s="1"/>
  <c r="F76" i="3" s="1"/>
  <c r="D75" i="3"/>
  <c r="E75" i="3" s="1"/>
  <c r="F75" i="3" s="1"/>
  <c r="D74" i="3"/>
  <c r="E74" i="3" s="1"/>
  <c r="F74" i="3" s="1"/>
  <c r="E73" i="3"/>
  <c r="F73" i="3" s="1"/>
  <c r="D73" i="3"/>
  <c r="D72" i="3"/>
  <c r="E72" i="3" s="1"/>
  <c r="F72" i="3" s="1"/>
  <c r="D71" i="3"/>
  <c r="E71" i="3" s="1"/>
  <c r="F71" i="3" s="1"/>
  <c r="D70" i="3"/>
  <c r="E70" i="3" s="1"/>
  <c r="F70" i="3" s="1"/>
  <c r="E69" i="3"/>
  <c r="F69" i="3" s="1"/>
  <c r="D69" i="3"/>
  <c r="D68" i="3"/>
  <c r="E68" i="3" s="1"/>
  <c r="F68" i="3" s="1"/>
  <c r="D67" i="3"/>
  <c r="E67" i="3" s="1"/>
  <c r="F67" i="3" s="1"/>
  <c r="D66" i="3"/>
  <c r="E66" i="3" s="1"/>
  <c r="F66" i="3" s="1"/>
  <c r="E65" i="3"/>
  <c r="F65" i="3" s="1"/>
  <c r="D65" i="3"/>
  <c r="D64" i="3"/>
  <c r="E64" i="3" s="1"/>
  <c r="F64" i="3" s="1"/>
  <c r="D63" i="3"/>
  <c r="E63" i="3" s="1"/>
  <c r="F63" i="3" s="1"/>
  <c r="D62" i="3"/>
  <c r="E62" i="3" s="1"/>
  <c r="F62" i="3" s="1"/>
  <c r="E61" i="3"/>
  <c r="F61" i="3" s="1"/>
  <c r="D61" i="3"/>
  <c r="D60" i="3"/>
  <c r="E60" i="3" s="1"/>
  <c r="F60" i="3" s="1"/>
  <c r="D59" i="3"/>
  <c r="E59" i="3" s="1"/>
  <c r="F59" i="3" s="1"/>
  <c r="D58" i="3"/>
  <c r="E58" i="3" s="1"/>
  <c r="F58" i="3" s="1"/>
  <c r="E57" i="3"/>
  <c r="F57" i="3" s="1"/>
  <c r="D57" i="3"/>
  <c r="D56" i="3"/>
  <c r="E56" i="3" s="1"/>
  <c r="F56" i="3" s="1"/>
  <c r="D55" i="3"/>
  <c r="E55" i="3" s="1"/>
  <c r="F55" i="3" s="1"/>
  <c r="E54" i="3"/>
  <c r="F54" i="3" s="1"/>
  <c r="D54" i="3"/>
  <c r="F53" i="3"/>
  <c r="H53" i="3" s="1"/>
  <c r="E53" i="3"/>
  <c r="D53" i="3"/>
  <c r="D52" i="3"/>
  <c r="E52" i="3" s="1"/>
  <c r="F52" i="3" s="1"/>
  <c r="D51" i="3"/>
  <c r="E51" i="3" s="1"/>
  <c r="F51" i="3" s="1"/>
  <c r="E50" i="3"/>
  <c r="F50" i="3" s="1"/>
  <c r="D50" i="3"/>
  <c r="F49" i="3"/>
  <c r="H49" i="3" s="1"/>
  <c r="E49" i="3"/>
  <c r="D49" i="3"/>
  <c r="D48" i="3"/>
  <c r="E48" i="3" s="1"/>
  <c r="F48" i="3" s="1"/>
  <c r="D47" i="3"/>
  <c r="E47" i="3" s="1"/>
  <c r="F47" i="3" s="1"/>
  <c r="E46" i="3"/>
  <c r="F46" i="3" s="1"/>
  <c r="D46" i="3"/>
  <c r="F45" i="3"/>
  <c r="H45" i="3" s="1"/>
  <c r="E45" i="3"/>
  <c r="D45" i="3"/>
  <c r="D44" i="3"/>
  <c r="E44" i="3" s="1"/>
  <c r="F44" i="3" s="1"/>
  <c r="D43" i="3"/>
  <c r="E43" i="3" s="1"/>
  <c r="F43" i="3" s="1"/>
  <c r="E42" i="3"/>
  <c r="F42" i="3" s="1"/>
  <c r="D42" i="3"/>
  <c r="F41" i="3"/>
  <c r="E41" i="3"/>
  <c r="D41" i="3"/>
  <c r="D40" i="3"/>
  <c r="E40" i="3" s="1"/>
  <c r="F40" i="3" s="1"/>
  <c r="H40" i="3" s="1"/>
  <c r="D39" i="3"/>
  <c r="E39" i="3" s="1"/>
  <c r="F39" i="3" s="1"/>
  <c r="G39" i="3" s="1"/>
  <c r="E38" i="3"/>
  <c r="F38" i="3" s="1"/>
  <c r="D38" i="3"/>
  <c r="E37" i="3"/>
  <c r="F37" i="3" s="1"/>
  <c r="D37" i="3"/>
  <c r="D36" i="3"/>
  <c r="E36" i="3" s="1"/>
  <c r="F36" i="3" s="1"/>
  <c r="G35" i="3"/>
  <c r="D35" i="3"/>
  <c r="E35" i="3" s="1"/>
  <c r="F35" i="3" s="1"/>
  <c r="H35" i="3" s="1"/>
  <c r="D34" i="3"/>
  <c r="E34" i="3" s="1"/>
  <c r="F34" i="3" s="1"/>
  <c r="E33" i="3"/>
  <c r="F33" i="3" s="1"/>
  <c r="D33" i="3"/>
  <c r="D32" i="3"/>
  <c r="E32" i="3" s="1"/>
  <c r="F32" i="3" s="1"/>
  <c r="G31" i="3"/>
  <c r="D31" i="3"/>
  <c r="E31" i="3" s="1"/>
  <c r="F31" i="3" s="1"/>
  <c r="H31" i="3" s="1"/>
  <c r="D30" i="3"/>
  <c r="E30" i="3" s="1"/>
  <c r="F30" i="3" s="1"/>
  <c r="F29" i="3"/>
  <c r="H29" i="3" s="1"/>
  <c r="E29" i="3"/>
  <c r="D29" i="3"/>
  <c r="D28" i="3"/>
  <c r="E28" i="3" s="1"/>
  <c r="F28" i="3" s="1"/>
  <c r="D27" i="3"/>
  <c r="E27" i="3" s="1"/>
  <c r="F27" i="3" s="1"/>
  <c r="D26" i="3"/>
  <c r="E26" i="3" s="1"/>
  <c r="F26" i="3" s="1"/>
  <c r="F25" i="3"/>
  <c r="H25" i="3" s="1"/>
  <c r="E25" i="3"/>
  <c r="D25" i="3"/>
  <c r="D24" i="3"/>
  <c r="E24" i="3" s="1"/>
  <c r="F24" i="3" s="1"/>
  <c r="D23" i="3"/>
  <c r="E23" i="3" s="1"/>
  <c r="F23" i="3" s="1"/>
  <c r="D22" i="3"/>
  <c r="E22" i="3" s="1"/>
  <c r="F22" i="3" s="1"/>
  <c r="F21" i="3"/>
  <c r="H21" i="3" s="1"/>
  <c r="E21" i="3"/>
  <c r="D21" i="3"/>
  <c r="D20" i="3"/>
  <c r="E20" i="3" s="1"/>
  <c r="F20" i="3" s="1"/>
  <c r="D19" i="3"/>
  <c r="E19" i="3" s="1"/>
  <c r="F19" i="3" s="1"/>
  <c r="D18" i="3"/>
  <c r="E18" i="3" s="1"/>
  <c r="F18" i="3" s="1"/>
  <c r="E17" i="3"/>
  <c r="F17" i="3" s="1"/>
  <c r="D17" i="3"/>
  <c r="D16" i="3"/>
  <c r="E16" i="3" s="1"/>
  <c r="F16" i="3" s="1"/>
  <c r="D15" i="3"/>
  <c r="E15" i="3" s="1"/>
  <c r="F15" i="3" s="1"/>
  <c r="E14" i="3"/>
  <c r="F14" i="3" s="1"/>
  <c r="D14" i="3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E9" i="3"/>
  <c r="F9" i="3" s="1"/>
  <c r="D9" i="3"/>
  <c r="D8" i="3"/>
  <c r="E8" i="3" s="1"/>
  <c r="F8" i="3" s="1"/>
  <c r="E7" i="3"/>
  <c r="F7" i="3" s="1"/>
  <c r="D7" i="3"/>
  <c r="D6" i="3"/>
  <c r="E6" i="3" s="1"/>
  <c r="F6" i="3" s="1"/>
  <c r="E5" i="3"/>
  <c r="F5" i="3" s="1"/>
  <c r="D5" i="3"/>
  <c r="D4" i="3"/>
  <c r="E4" i="3" s="1"/>
  <c r="F4" i="3" s="1"/>
  <c r="E3" i="3"/>
  <c r="F3" i="3" s="1"/>
  <c r="D3" i="3"/>
  <c r="H3" i="5" l="1"/>
  <c r="I3" i="5" s="1"/>
  <c r="G7" i="5"/>
  <c r="H7" i="5" s="1"/>
  <c r="I7" i="5" s="1"/>
  <c r="G23" i="5"/>
  <c r="H23" i="5" s="1"/>
  <c r="I23" i="5" s="1"/>
  <c r="G39" i="5"/>
  <c r="H39" i="5" s="1"/>
  <c r="I39" i="5" s="1"/>
  <c r="G55" i="5"/>
  <c r="H55" i="5" s="1"/>
  <c r="I55" i="5" s="1"/>
  <c r="G71" i="5"/>
  <c r="H71" i="5" s="1"/>
  <c r="I71" i="5" s="1"/>
  <c r="G87" i="5"/>
  <c r="H87" i="5" s="1"/>
  <c r="I87" i="5" s="1"/>
  <c r="G103" i="5"/>
  <c r="H103" i="5" s="1"/>
  <c r="I103" i="5" s="1"/>
  <c r="G16" i="5"/>
  <c r="H16" i="5" s="1"/>
  <c r="I16" i="5" s="1"/>
  <c r="G32" i="5"/>
  <c r="H32" i="5" s="1"/>
  <c r="I32" i="5" s="1"/>
  <c r="G48" i="5"/>
  <c r="H48" i="5" s="1"/>
  <c r="I48" i="5" s="1"/>
  <c r="G64" i="5"/>
  <c r="H64" i="5" s="1"/>
  <c r="I64" i="5" s="1"/>
  <c r="G80" i="5"/>
  <c r="H80" i="5" s="1"/>
  <c r="I80" i="5" s="1"/>
  <c r="G96" i="5"/>
  <c r="H96" i="5" s="1"/>
  <c r="I96" i="5" s="1"/>
  <c r="G9" i="5"/>
  <c r="H9" i="5" s="1"/>
  <c r="I9" i="5" s="1"/>
  <c r="G25" i="5"/>
  <c r="H25" i="5" s="1"/>
  <c r="I25" i="5" s="1"/>
  <c r="G41" i="5"/>
  <c r="H41" i="5" s="1"/>
  <c r="I41" i="5" s="1"/>
  <c r="G57" i="5"/>
  <c r="H57" i="5" s="1"/>
  <c r="I57" i="5" s="1"/>
  <c r="G73" i="5"/>
  <c r="H73" i="5" s="1"/>
  <c r="I73" i="5" s="1"/>
  <c r="G89" i="5"/>
  <c r="H89" i="5" s="1"/>
  <c r="I89" i="5" s="1"/>
  <c r="G105" i="5"/>
  <c r="H105" i="5" s="1"/>
  <c r="I105" i="5" s="1"/>
  <c r="G18" i="5"/>
  <c r="H18" i="5" s="1"/>
  <c r="I18" i="5" s="1"/>
  <c r="G34" i="5"/>
  <c r="H34" i="5" s="1"/>
  <c r="I34" i="5" s="1"/>
  <c r="G50" i="5"/>
  <c r="H50" i="5" s="1"/>
  <c r="I50" i="5" s="1"/>
  <c r="G66" i="5"/>
  <c r="H66" i="5" s="1"/>
  <c r="I66" i="5" s="1"/>
  <c r="G82" i="5"/>
  <c r="H82" i="5" s="1"/>
  <c r="I82" i="5" s="1"/>
  <c r="G98" i="5"/>
  <c r="H98" i="5" s="1"/>
  <c r="I98" i="5" s="1"/>
  <c r="G11" i="5"/>
  <c r="H11" i="5" s="1"/>
  <c r="I11" i="5" s="1"/>
  <c r="G27" i="5"/>
  <c r="H27" i="5" s="1"/>
  <c r="I27" i="5" s="1"/>
  <c r="G43" i="5"/>
  <c r="H43" i="5" s="1"/>
  <c r="I43" i="5" s="1"/>
  <c r="G59" i="5"/>
  <c r="H59" i="5" s="1"/>
  <c r="I59" i="5" s="1"/>
  <c r="G75" i="5"/>
  <c r="H75" i="5" s="1"/>
  <c r="I75" i="5" s="1"/>
  <c r="G91" i="5"/>
  <c r="H91" i="5" s="1"/>
  <c r="I91" i="5" s="1"/>
  <c r="G4" i="5"/>
  <c r="H4" i="5" s="1"/>
  <c r="I4" i="5" s="1"/>
  <c r="G20" i="5"/>
  <c r="H20" i="5" s="1"/>
  <c r="I20" i="5" s="1"/>
  <c r="G36" i="5"/>
  <c r="H36" i="5" s="1"/>
  <c r="I36" i="5" s="1"/>
  <c r="G52" i="5"/>
  <c r="H52" i="5" s="1"/>
  <c r="I52" i="5" s="1"/>
  <c r="G68" i="5"/>
  <c r="H68" i="5" s="1"/>
  <c r="I68" i="5" s="1"/>
  <c r="G84" i="5"/>
  <c r="H84" i="5" s="1"/>
  <c r="I84" i="5" s="1"/>
  <c r="G100" i="5"/>
  <c r="H100" i="5" s="1"/>
  <c r="I100" i="5" s="1"/>
  <c r="G13" i="5"/>
  <c r="H13" i="5" s="1"/>
  <c r="I13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6" i="5"/>
  <c r="H6" i="5" s="1"/>
  <c r="I6" i="5" s="1"/>
  <c r="G22" i="5"/>
  <c r="H22" i="5" s="1"/>
  <c r="I22" i="5" s="1"/>
  <c r="G38" i="5"/>
  <c r="H38" i="5" s="1"/>
  <c r="I38" i="5" s="1"/>
  <c r="G54" i="5"/>
  <c r="H54" i="5" s="1"/>
  <c r="I54" i="5" s="1"/>
  <c r="G70" i="5"/>
  <c r="H70" i="5" s="1"/>
  <c r="I70" i="5" s="1"/>
  <c r="G86" i="5"/>
  <c r="H86" i="5" s="1"/>
  <c r="I86" i="5" s="1"/>
  <c r="G102" i="5"/>
  <c r="H102" i="5" s="1"/>
  <c r="I102" i="5" s="1"/>
  <c r="G15" i="5"/>
  <c r="H15" i="5" s="1"/>
  <c r="I15" i="5" s="1"/>
  <c r="G31" i="5"/>
  <c r="H31" i="5" s="1"/>
  <c r="I31" i="5" s="1"/>
  <c r="G47" i="5"/>
  <c r="H47" i="5" s="1"/>
  <c r="I47" i="5" s="1"/>
  <c r="G63" i="5"/>
  <c r="H63" i="5" s="1"/>
  <c r="I63" i="5" s="1"/>
  <c r="G79" i="5"/>
  <c r="H79" i="5" s="1"/>
  <c r="I79" i="5" s="1"/>
  <c r="G95" i="5"/>
  <c r="H95" i="5" s="1"/>
  <c r="I95" i="5" s="1"/>
  <c r="G8" i="5"/>
  <c r="H8" i="5" s="1"/>
  <c r="I8" i="5" s="1"/>
  <c r="G24" i="5"/>
  <c r="H24" i="5" s="1"/>
  <c r="I24" i="5" s="1"/>
  <c r="G40" i="5"/>
  <c r="H40" i="5" s="1"/>
  <c r="I40" i="5" s="1"/>
  <c r="G56" i="5"/>
  <c r="H56" i="5" s="1"/>
  <c r="I56" i="5" s="1"/>
  <c r="G72" i="5"/>
  <c r="H72" i="5" s="1"/>
  <c r="I72" i="5" s="1"/>
  <c r="G88" i="5"/>
  <c r="H88" i="5" s="1"/>
  <c r="I88" i="5" s="1"/>
  <c r="G104" i="5"/>
  <c r="H104" i="5" s="1"/>
  <c r="I104" i="5" s="1"/>
  <c r="G17" i="5"/>
  <c r="H17" i="5" s="1"/>
  <c r="I17" i="5" s="1"/>
  <c r="G33" i="5"/>
  <c r="H33" i="5" s="1"/>
  <c r="I33" i="5" s="1"/>
  <c r="G49" i="5"/>
  <c r="H49" i="5" s="1"/>
  <c r="I49" i="5" s="1"/>
  <c r="G65" i="5"/>
  <c r="H65" i="5" s="1"/>
  <c r="I65" i="5" s="1"/>
  <c r="G81" i="5"/>
  <c r="H81" i="5" s="1"/>
  <c r="I81" i="5" s="1"/>
  <c r="G97" i="5"/>
  <c r="H97" i="5" s="1"/>
  <c r="I97" i="5" s="1"/>
  <c r="G10" i="5"/>
  <c r="H10" i="5" s="1"/>
  <c r="I10" i="5" s="1"/>
  <c r="G26" i="5"/>
  <c r="H26" i="5" s="1"/>
  <c r="I26" i="5" s="1"/>
  <c r="G42" i="5"/>
  <c r="H42" i="5" s="1"/>
  <c r="I42" i="5" s="1"/>
  <c r="G58" i="5"/>
  <c r="H58" i="5" s="1"/>
  <c r="I58" i="5" s="1"/>
  <c r="G74" i="5"/>
  <c r="H74" i="5" s="1"/>
  <c r="I74" i="5" s="1"/>
  <c r="G90" i="5"/>
  <c r="H90" i="5" s="1"/>
  <c r="I90" i="5" s="1"/>
  <c r="G2" i="5"/>
  <c r="H2" i="5" s="1"/>
  <c r="I2" i="5" s="1"/>
  <c r="G19" i="5"/>
  <c r="H19" i="5" s="1"/>
  <c r="I19" i="5" s="1"/>
  <c r="G35" i="5"/>
  <c r="H35" i="5" s="1"/>
  <c r="I35" i="5" s="1"/>
  <c r="G51" i="5"/>
  <c r="H51" i="5" s="1"/>
  <c r="I51" i="5" s="1"/>
  <c r="G67" i="5"/>
  <c r="H67" i="5" s="1"/>
  <c r="I67" i="5" s="1"/>
  <c r="G83" i="5"/>
  <c r="H83" i="5" s="1"/>
  <c r="I83" i="5" s="1"/>
  <c r="G99" i="5"/>
  <c r="H99" i="5" s="1"/>
  <c r="I99" i="5" s="1"/>
  <c r="G12" i="5"/>
  <c r="H12" i="5" s="1"/>
  <c r="I12" i="5" s="1"/>
  <c r="G28" i="5"/>
  <c r="H28" i="5" s="1"/>
  <c r="I28" i="5" s="1"/>
  <c r="G44" i="5"/>
  <c r="H44" i="5" s="1"/>
  <c r="I44" i="5" s="1"/>
  <c r="G60" i="5"/>
  <c r="H60" i="5" s="1"/>
  <c r="I60" i="5" s="1"/>
  <c r="G76" i="5"/>
  <c r="H76" i="5" s="1"/>
  <c r="I76" i="5" s="1"/>
  <c r="G92" i="5"/>
  <c r="H92" i="5" s="1"/>
  <c r="I92" i="5" s="1"/>
  <c r="G5" i="5"/>
  <c r="H5" i="5" s="1"/>
  <c r="I5" i="5" s="1"/>
  <c r="G21" i="5"/>
  <c r="H21" i="5" s="1"/>
  <c r="I21" i="5" s="1"/>
  <c r="G37" i="5"/>
  <c r="H37" i="5" s="1"/>
  <c r="I37" i="5" s="1"/>
  <c r="G53" i="5"/>
  <c r="H53" i="5" s="1"/>
  <c r="I53" i="5" s="1"/>
  <c r="G69" i="5"/>
  <c r="H69" i="5" s="1"/>
  <c r="I69" i="5" s="1"/>
  <c r="G85" i="5"/>
  <c r="H85" i="5" s="1"/>
  <c r="I85" i="5" s="1"/>
  <c r="G101" i="5"/>
  <c r="H101" i="5" s="1"/>
  <c r="I101" i="5" s="1"/>
  <c r="G14" i="5"/>
  <c r="H14" i="5" s="1"/>
  <c r="I14" i="5" s="1"/>
  <c r="G30" i="5"/>
  <c r="H30" i="5" s="1"/>
  <c r="I30" i="5" s="1"/>
  <c r="G46" i="5"/>
  <c r="H46" i="5" s="1"/>
  <c r="I46" i="5" s="1"/>
  <c r="G62" i="5"/>
  <c r="H62" i="5" s="1"/>
  <c r="I62" i="5" s="1"/>
  <c r="G78" i="5"/>
  <c r="H78" i="5" s="1"/>
  <c r="I78" i="5" s="1"/>
  <c r="G94" i="5"/>
  <c r="H94" i="5" s="1"/>
  <c r="I94" i="5" s="1"/>
  <c r="K3" i="5"/>
  <c r="J3" i="5"/>
  <c r="G103" i="2"/>
  <c r="H103" i="2"/>
  <c r="G91" i="2"/>
  <c r="H91" i="2"/>
  <c r="G71" i="2"/>
  <c r="H71" i="2"/>
  <c r="G63" i="2"/>
  <c r="H63" i="2"/>
  <c r="G47" i="2"/>
  <c r="H47" i="2"/>
  <c r="H102" i="2"/>
  <c r="G102" i="2"/>
  <c r="H86" i="2"/>
  <c r="G86" i="2"/>
  <c r="H78" i="2"/>
  <c r="G78" i="2"/>
  <c r="H66" i="2"/>
  <c r="G66" i="2"/>
  <c r="H58" i="2"/>
  <c r="G58" i="2"/>
  <c r="H54" i="2"/>
  <c r="G54" i="2"/>
  <c r="H46" i="2"/>
  <c r="G46" i="2"/>
  <c r="H38" i="2"/>
  <c r="G38" i="2"/>
  <c r="H22" i="2"/>
  <c r="G22" i="2"/>
  <c r="H14" i="2"/>
  <c r="G14" i="2"/>
  <c r="H6" i="2"/>
  <c r="G6" i="2"/>
  <c r="G105" i="2"/>
  <c r="H105" i="2"/>
  <c r="G101" i="2"/>
  <c r="H101" i="2"/>
  <c r="G97" i="2"/>
  <c r="H97" i="2"/>
  <c r="G93" i="2"/>
  <c r="H93" i="2"/>
  <c r="G89" i="2"/>
  <c r="H89" i="2"/>
  <c r="G85" i="2"/>
  <c r="H85" i="2"/>
  <c r="G81" i="2"/>
  <c r="H81" i="2"/>
  <c r="G77" i="2"/>
  <c r="H77" i="2"/>
  <c r="G73" i="2"/>
  <c r="H73" i="2"/>
  <c r="G69" i="2"/>
  <c r="H69" i="2"/>
  <c r="G65" i="2"/>
  <c r="H65" i="2"/>
  <c r="G61" i="2"/>
  <c r="H61" i="2"/>
  <c r="G57" i="2"/>
  <c r="H57" i="2"/>
  <c r="G53" i="2"/>
  <c r="H53" i="2"/>
  <c r="G49" i="2"/>
  <c r="H49" i="2"/>
  <c r="G45" i="2"/>
  <c r="H45" i="2"/>
  <c r="G41" i="2"/>
  <c r="H41" i="2"/>
  <c r="G37" i="2"/>
  <c r="H37" i="2"/>
  <c r="G33" i="2"/>
  <c r="H33" i="2"/>
  <c r="G29" i="2"/>
  <c r="H29" i="2"/>
  <c r="G25" i="2"/>
  <c r="H25" i="2"/>
  <c r="G21" i="2"/>
  <c r="H21" i="2"/>
  <c r="G17" i="2"/>
  <c r="H17" i="2"/>
  <c r="G13" i="2"/>
  <c r="H13" i="2"/>
  <c r="G9" i="2"/>
  <c r="H9" i="2"/>
  <c r="G99" i="2"/>
  <c r="H99" i="2"/>
  <c r="G87" i="2"/>
  <c r="H87" i="2"/>
  <c r="G75" i="2"/>
  <c r="H75" i="2"/>
  <c r="G59" i="2"/>
  <c r="H59" i="2"/>
  <c r="G51" i="2"/>
  <c r="H51" i="2"/>
  <c r="H98" i="2"/>
  <c r="G98" i="2"/>
  <c r="H90" i="2"/>
  <c r="G90" i="2"/>
  <c r="H82" i="2"/>
  <c r="G82" i="2"/>
  <c r="H70" i="2"/>
  <c r="G70" i="2"/>
  <c r="H62" i="2"/>
  <c r="G62" i="2"/>
  <c r="H50" i="2"/>
  <c r="G50" i="2"/>
  <c r="H42" i="2"/>
  <c r="G42" i="2"/>
  <c r="H34" i="2"/>
  <c r="G34" i="2"/>
  <c r="H26" i="2"/>
  <c r="G26" i="2"/>
  <c r="H18" i="2"/>
  <c r="G18" i="2"/>
  <c r="H10" i="2"/>
  <c r="G10" i="2"/>
  <c r="H104" i="2"/>
  <c r="G104" i="2"/>
  <c r="H100" i="2"/>
  <c r="G100" i="2"/>
  <c r="H96" i="2"/>
  <c r="G96" i="2"/>
  <c r="H92" i="2"/>
  <c r="G92" i="2"/>
  <c r="H88" i="2"/>
  <c r="G88" i="2"/>
  <c r="H84" i="2"/>
  <c r="G84" i="2"/>
  <c r="H80" i="2"/>
  <c r="G80" i="2"/>
  <c r="H76" i="2"/>
  <c r="G76" i="2"/>
  <c r="H72" i="2"/>
  <c r="G72" i="2"/>
  <c r="H68" i="2"/>
  <c r="G68" i="2"/>
  <c r="H64" i="2"/>
  <c r="G64" i="2"/>
  <c r="H60" i="2"/>
  <c r="G60" i="2"/>
  <c r="H56" i="2"/>
  <c r="G56" i="2"/>
  <c r="H52" i="2"/>
  <c r="G52" i="2"/>
  <c r="H48" i="2"/>
  <c r="G48" i="2"/>
  <c r="H44" i="2"/>
  <c r="G44" i="2"/>
  <c r="H40" i="2"/>
  <c r="G40" i="2"/>
  <c r="H36" i="2"/>
  <c r="G36" i="2"/>
  <c r="H32" i="2"/>
  <c r="G32" i="2"/>
  <c r="H28" i="2"/>
  <c r="G28" i="2"/>
  <c r="H24" i="2"/>
  <c r="G24" i="2"/>
  <c r="H20" i="2"/>
  <c r="G20" i="2"/>
  <c r="H16" i="2"/>
  <c r="G16" i="2"/>
  <c r="H12" i="2"/>
  <c r="G12" i="2"/>
  <c r="H8" i="2"/>
  <c r="G8" i="2"/>
  <c r="G95" i="2"/>
  <c r="H95" i="2"/>
  <c r="G79" i="2"/>
  <c r="H79" i="2"/>
  <c r="G67" i="2"/>
  <c r="H67" i="2"/>
  <c r="G55" i="2"/>
  <c r="H55" i="2"/>
  <c r="G43" i="2"/>
  <c r="H43" i="2"/>
  <c r="G39" i="2"/>
  <c r="H39" i="2"/>
  <c r="G35" i="2"/>
  <c r="H35" i="2"/>
  <c r="H31" i="2"/>
  <c r="G31" i="2"/>
  <c r="H27" i="2"/>
  <c r="G27" i="2"/>
  <c r="H23" i="2"/>
  <c r="G23" i="2"/>
  <c r="H19" i="2"/>
  <c r="G19" i="2"/>
  <c r="H15" i="2"/>
  <c r="G15" i="2"/>
  <c r="H11" i="2"/>
  <c r="G11" i="2"/>
  <c r="H7" i="2"/>
  <c r="G7" i="2"/>
  <c r="G83" i="2"/>
  <c r="H83" i="2"/>
  <c r="H5" i="2"/>
  <c r="M12" i="2" s="1"/>
  <c r="G5" i="2"/>
  <c r="H94" i="2"/>
  <c r="G94" i="2"/>
  <c r="H74" i="2"/>
  <c r="G74" i="2"/>
  <c r="H30" i="2"/>
  <c r="G30" i="2"/>
  <c r="H7" i="3"/>
  <c r="G7" i="3"/>
  <c r="H10" i="3"/>
  <c r="G10" i="3"/>
  <c r="H20" i="3"/>
  <c r="G20" i="3"/>
  <c r="G22" i="3"/>
  <c r="H22" i="3"/>
  <c r="H28" i="3"/>
  <c r="G28" i="3"/>
  <c r="G30" i="3"/>
  <c r="H30" i="3"/>
  <c r="H5" i="3"/>
  <c r="G5" i="3"/>
  <c r="G8" i="3"/>
  <c r="H8" i="3"/>
  <c r="G11" i="3"/>
  <c r="H11" i="3"/>
  <c r="H14" i="3"/>
  <c r="G14" i="3"/>
  <c r="H17" i="3"/>
  <c r="G17" i="3"/>
  <c r="H23" i="3"/>
  <c r="G23" i="3"/>
  <c r="H33" i="3"/>
  <c r="G33" i="3"/>
  <c r="H36" i="3"/>
  <c r="G36" i="3"/>
  <c r="L10" i="3"/>
  <c r="H3" i="3"/>
  <c r="G3" i="3"/>
  <c r="H6" i="3"/>
  <c r="G6" i="3"/>
  <c r="H12" i="3"/>
  <c r="G12" i="3"/>
  <c r="H15" i="3"/>
  <c r="G15" i="3"/>
  <c r="G18" i="3"/>
  <c r="H18" i="3"/>
  <c r="H24" i="3"/>
  <c r="G24" i="3"/>
  <c r="G26" i="3"/>
  <c r="H26" i="3"/>
  <c r="G34" i="3"/>
  <c r="H34" i="3"/>
  <c r="G4" i="3"/>
  <c r="H4" i="3"/>
  <c r="H9" i="3"/>
  <c r="G9" i="3"/>
  <c r="G13" i="3"/>
  <c r="H13" i="3"/>
  <c r="G16" i="3"/>
  <c r="H16" i="3"/>
  <c r="H19" i="3"/>
  <c r="G19" i="3"/>
  <c r="H27" i="3"/>
  <c r="G27" i="3"/>
  <c r="H32" i="3"/>
  <c r="G32" i="3"/>
  <c r="H37" i="3"/>
  <c r="G37" i="3"/>
  <c r="G42" i="3"/>
  <c r="H42" i="3"/>
  <c r="H47" i="3"/>
  <c r="G47" i="3"/>
  <c r="H52" i="3"/>
  <c r="G52" i="3"/>
  <c r="H60" i="3"/>
  <c r="G60" i="3"/>
  <c r="H63" i="3"/>
  <c r="G63" i="3"/>
  <c r="G66" i="3"/>
  <c r="H66" i="3"/>
  <c r="H69" i="3"/>
  <c r="G69" i="3"/>
  <c r="H76" i="3"/>
  <c r="G76" i="3"/>
  <c r="H79" i="3"/>
  <c r="G79" i="3"/>
  <c r="G82" i="3"/>
  <c r="H82" i="3"/>
  <c r="H85" i="3"/>
  <c r="G85" i="3"/>
  <c r="H92" i="3"/>
  <c r="G92" i="3"/>
  <c r="H95" i="3"/>
  <c r="G95" i="3"/>
  <c r="H101" i="3"/>
  <c r="G101" i="3"/>
  <c r="G21" i="3"/>
  <c r="G25" i="3"/>
  <c r="G29" i="3"/>
  <c r="H39" i="3"/>
  <c r="H43" i="3"/>
  <c r="G43" i="3"/>
  <c r="H48" i="3"/>
  <c r="G48" i="3"/>
  <c r="G54" i="3"/>
  <c r="H54" i="3"/>
  <c r="H57" i="3"/>
  <c r="G57" i="3"/>
  <c r="H64" i="3"/>
  <c r="G64" i="3"/>
  <c r="H67" i="3"/>
  <c r="G67" i="3"/>
  <c r="G70" i="3"/>
  <c r="H70" i="3"/>
  <c r="H73" i="3"/>
  <c r="G73" i="3"/>
  <c r="H80" i="3"/>
  <c r="G80" i="3"/>
  <c r="H83" i="3"/>
  <c r="G83" i="3"/>
  <c r="G86" i="3"/>
  <c r="H86" i="3"/>
  <c r="H89" i="3"/>
  <c r="G89" i="3"/>
  <c r="H97" i="3"/>
  <c r="G97" i="3"/>
  <c r="G102" i="3"/>
  <c r="H102" i="3"/>
  <c r="H41" i="3"/>
  <c r="G41" i="3"/>
  <c r="H44" i="3"/>
  <c r="G44" i="3"/>
  <c r="G50" i="3"/>
  <c r="H50" i="3"/>
  <c r="H55" i="3"/>
  <c r="G55" i="3"/>
  <c r="G58" i="3"/>
  <c r="H58" i="3"/>
  <c r="H61" i="3"/>
  <c r="G61" i="3"/>
  <c r="H68" i="3"/>
  <c r="G68" i="3"/>
  <c r="H71" i="3"/>
  <c r="G71" i="3"/>
  <c r="G74" i="3"/>
  <c r="H74" i="3"/>
  <c r="H77" i="3"/>
  <c r="G77" i="3"/>
  <c r="H84" i="3"/>
  <c r="G84" i="3"/>
  <c r="H87" i="3"/>
  <c r="G87" i="3"/>
  <c r="G90" i="3"/>
  <c r="H90" i="3"/>
  <c r="H93" i="3"/>
  <c r="G93" i="3"/>
  <c r="G98" i="3"/>
  <c r="H98" i="3"/>
  <c r="H103" i="3"/>
  <c r="G103" i="3"/>
  <c r="G38" i="3"/>
  <c r="H38" i="3"/>
  <c r="G40" i="3"/>
  <c r="G46" i="3"/>
  <c r="H46" i="3"/>
  <c r="H51" i="3"/>
  <c r="G51" i="3"/>
  <c r="H56" i="3"/>
  <c r="G56" i="3"/>
  <c r="H59" i="3"/>
  <c r="G59" i="3"/>
  <c r="G62" i="3"/>
  <c r="H62" i="3"/>
  <c r="H65" i="3"/>
  <c r="G65" i="3"/>
  <c r="H72" i="3"/>
  <c r="G72" i="3"/>
  <c r="H75" i="3"/>
  <c r="G75" i="3"/>
  <c r="G78" i="3"/>
  <c r="H78" i="3"/>
  <c r="H81" i="3"/>
  <c r="G81" i="3"/>
  <c r="H88" i="3"/>
  <c r="G88" i="3"/>
  <c r="H91" i="3"/>
  <c r="G91" i="3"/>
  <c r="G94" i="3"/>
  <c r="H94" i="3"/>
  <c r="H99" i="3"/>
  <c r="G99" i="3"/>
  <c r="H105" i="3"/>
  <c r="G105" i="3"/>
  <c r="G96" i="3"/>
  <c r="G100" i="3"/>
  <c r="G104" i="3"/>
  <c r="G45" i="3"/>
  <c r="G49" i="3"/>
  <c r="G53" i="3"/>
  <c r="K101" i="5" l="1"/>
  <c r="J101" i="5"/>
  <c r="K76" i="5"/>
  <c r="J76" i="5"/>
  <c r="K51" i="5"/>
  <c r="J51" i="5"/>
  <c r="K26" i="5"/>
  <c r="J26" i="5"/>
  <c r="K104" i="5"/>
  <c r="J104" i="5"/>
  <c r="K79" i="5"/>
  <c r="J79" i="5"/>
  <c r="K54" i="5"/>
  <c r="J54" i="5"/>
  <c r="K29" i="5"/>
  <c r="J29" i="5"/>
  <c r="K4" i="5"/>
  <c r="J4" i="5"/>
  <c r="K43" i="5"/>
  <c r="J43" i="5"/>
  <c r="K82" i="5"/>
  <c r="J82" i="5"/>
  <c r="K57" i="5"/>
  <c r="J57" i="5"/>
  <c r="K96" i="5"/>
  <c r="J96" i="5"/>
  <c r="K32" i="5"/>
  <c r="J32" i="5"/>
  <c r="K7" i="5"/>
  <c r="J7" i="5"/>
  <c r="K46" i="5"/>
  <c r="J46" i="5"/>
  <c r="K85" i="5"/>
  <c r="J85" i="5"/>
  <c r="K21" i="5"/>
  <c r="J21" i="5"/>
  <c r="K60" i="5"/>
  <c r="J60" i="5"/>
  <c r="K99" i="5"/>
  <c r="J99" i="5"/>
  <c r="K35" i="5"/>
  <c r="J35" i="5"/>
  <c r="K74" i="5"/>
  <c r="J74" i="5"/>
  <c r="K10" i="5"/>
  <c r="J10" i="5"/>
  <c r="K49" i="5"/>
  <c r="J49" i="5"/>
  <c r="K88" i="5"/>
  <c r="J88" i="5"/>
  <c r="K24" i="5"/>
  <c r="J24" i="5"/>
  <c r="K63" i="5"/>
  <c r="J63" i="5"/>
  <c r="K102" i="5"/>
  <c r="J102" i="5"/>
  <c r="K38" i="5"/>
  <c r="J38" i="5"/>
  <c r="K77" i="5"/>
  <c r="J77" i="5"/>
  <c r="K13" i="5"/>
  <c r="J13" i="5"/>
  <c r="K52" i="5"/>
  <c r="J52" i="5"/>
  <c r="K91" i="5"/>
  <c r="J91" i="5"/>
  <c r="K27" i="5"/>
  <c r="J27" i="5"/>
  <c r="K66" i="5"/>
  <c r="J66" i="5"/>
  <c r="K105" i="5"/>
  <c r="J105" i="5"/>
  <c r="K41" i="5"/>
  <c r="J41" i="5"/>
  <c r="K80" i="5"/>
  <c r="J80" i="5"/>
  <c r="K16" i="5"/>
  <c r="J16" i="5"/>
  <c r="K55" i="5"/>
  <c r="J55" i="5"/>
  <c r="K94" i="5"/>
  <c r="J94" i="5"/>
  <c r="K5" i="5"/>
  <c r="J5" i="5"/>
  <c r="K83" i="5"/>
  <c r="J83" i="5"/>
  <c r="K58" i="5"/>
  <c r="J58" i="5"/>
  <c r="K72" i="5"/>
  <c r="J72" i="5"/>
  <c r="K47" i="5"/>
  <c r="J47" i="5"/>
  <c r="K61" i="5"/>
  <c r="J61" i="5"/>
  <c r="K36" i="5"/>
  <c r="J36" i="5"/>
  <c r="K50" i="5"/>
  <c r="J50" i="5"/>
  <c r="K103" i="5"/>
  <c r="J103" i="5"/>
  <c r="K30" i="5"/>
  <c r="J30" i="5"/>
  <c r="K69" i="5"/>
  <c r="J69" i="5"/>
  <c r="K44" i="5"/>
  <c r="J44" i="5"/>
  <c r="K19" i="5"/>
  <c r="J19" i="5"/>
  <c r="K97" i="5"/>
  <c r="J97" i="5"/>
  <c r="K33" i="5"/>
  <c r="J33" i="5"/>
  <c r="K8" i="5"/>
  <c r="J8" i="5"/>
  <c r="K86" i="5"/>
  <c r="J86" i="5"/>
  <c r="K22" i="5"/>
  <c r="J22" i="5"/>
  <c r="K100" i="5"/>
  <c r="J100" i="5"/>
  <c r="K75" i="5"/>
  <c r="J75" i="5"/>
  <c r="K11" i="5"/>
  <c r="J11" i="5"/>
  <c r="K89" i="5"/>
  <c r="J89" i="5"/>
  <c r="K25" i="5"/>
  <c r="J25" i="5"/>
  <c r="K64" i="5"/>
  <c r="J64" i="5"/>
  <c r="K39" i="5"/>
  <c r="J39" i="5"/>
  <c r="K78" i="5"/>
  <c r="J78" i="5"/>
  <c r="K14" i="5"/>
  <c r="J14" i="5"/>
  <c r="K53" i="5"/>
  <c r="J53" i="5"/>
  <c r="K92" i="5"/>
  <c r="J92" i="5"/>
  <c r="K28" i="5"/>
  <c r="J28" i="5"/>
  <c r="K67" i="5"/>
  <c r="J67" i="5"/>
  <c r="K2" i="5"/>
  <c r="J2" i="5"/>
  <c r="K42" i="5"/>
  <c r="J42" i="5"/>
  <c r="K81" i="5"/>
  <c r="J81" i="5"/>
  <c r="K17" i="5"/>
  <c r="J17" i="5"/>
  <c r="K56" i="5"/>
  <c r="J56" i="5"/>
  <c r="K95" i="5"/>
  <c r="J95" i="5"/>
  <c r="K31" i="5"/>
  <c r="J31" i="5"/>
  <c r="K70" i="5"/>
  <c r="J70" i="5"/>
  <c r="K6" i="5"/>
  <c r="J6" i="5"/>
  <c r="K45" i="5"/>
  <c r="J45" i="5"/>
  <c r="K84" i="5"/>
  <c r="J84" i="5"/>
  <c r="K20" i="5"/>
  <c r="J20" i="5"/>
  <c r="K59" i="5"/>
  <c r="J59" i="5"/>
  <c r="K98" i="5"/>
  <c r="J98" i="5"/>
  <c r="K34" i="5"/>
  <c r="J34" i="5"/>
  <c r="K73" i="5"/>
  <c r="J73" i="5"/>
  <c r="K9" i="5"/>
  <c r="J9" i="5"/>
  <c r="K48" i="5"/>
  <c r="J48" i="5"/>
  <c r="K87" i="5"/>
  <c r="J87" i="5"/>
  <c r="K23" i="5"/>
  <c r="J23" i="5"/>
  <c r="K62" i="5"/>
  <c r="J62" i="5"/>
  <c r="K37" i="5"/>
  <c r="J37" i="5"/>
  <c r="K12" i="5"/>
  <c r="J12" i="5"/>
  <c r="K90" i="5"/>
  <c r="J90" i="5"/>
  <c r="K65" i="5"/>
  <c r="J65" i="5"/>
  <c r="K40" i="5"/>
  <c r="J40" i="5"/>
  <c r="K15" i="5"/>
  <c r="J15" i="5"/>
  <c r="K93" i="5"/>
  <c r="J93" i="5"/>
  <c r="K68" i="5"/>
  <c r="J68" i="5"/>
  <c r="K18" i="5"/>
  <c r="J18" i="5"/>
  <c r="K71" i="5"/>
  <c r="J71" i="5"/>
  <c r="M11" i="2"/>
  <c r="L11" i="3"/>
  <c r="L12" i="3"/>
  <c r="L15" i="3" s="1"/>
</calcChain>
</file>

<file path=xl/sharedStrings.xml><?xml version="1.0" encoding="utf-8"?>
<sst xmlns="http://schemas.openxmlformats.org/spreadsheetml/2006/main" count="811" uniqueCount="93">
  <si>
    <t>Wk 52</t>
  </si>
  <si>
    <t>Wk 51</t>
  </si>
  <si>
    <t>Wk 50</t>
  </si>
  <si>
    <t>Wk 49</t>
  </si>
  <si>
    <t>Wk 48</t>
  </si>
  <si>
    <t>Wk 47</t>
  </si>
  <si>
    <t>Wk 46</t>
  </si>
  <si>
    <t>Wk 45</t>
  </si>
  <si>
    <t>Wk 44</t>
  </si>
  <si>
    <t>Wk 43</t>
  </si>
  <si>
    <t>Wk 42</t>
  </si>
  <si>
    <t>Wk 41</t>
  </si>
  <si>
    <t>Wk 40</t>
  </si>
  <si>
    <t>Wk 39</t>
  </si>
  <si>
    <t>Wk 38</t>
  </si>
  <si>
    <t>Wk 37</t>
  </si>
  <si>
    <t>Wk 36</t>
  </si>
  <si>
    <t>Wk 35</t>
  </si>
  <si>
    <t>Wk 34</t>
  </si>
  <si>
    <t>Wk 33</t>
  </si>
  <si>
    <t>Wk 32</t>
  </si>
  <si>
    <t>Wk 31</t>
  </si>
  <si>
    <t>Wk 30</t>
  </si>
  <si>
    <t>Wk 29</t>
  </si>
  <si>
    <t>Wk 28</t>
  </si>
  <si>
    <t>Wk 27</t>
  </si>
  <si>
    <t>Wk 26</t>
  </si>
  <si>
    <t>Wk 25</t>
  </si>
  <si>
    <t>Wk 24</t>
  </si>
  <si>
    <t>Wk 23</t>
  </si>
  <si>
    <t>Wk 22</t>
  </si>
  <si>
    <t>Wk 21</t>
  </si>
  <si>
    <t>Wk 20</t>
  </si>
  <si>
    <t>Wk 19</t>
  </si>
  <si>
    <t>Wk 18</t>
  </si>
  <si>
    <t>Wk 17</t>
  </si>
  <si>
    <t>Wk 16</t>
  </si>
  <si>
    <t>Wk 15</t>
  </si>
  <si>
    <t>Wk 14</t>
  </si>
  <si>
    <t>Wk 13</t>
  </si>
  <si>
    <t>Wk 12</t>
  </si>
  <si>
    <t>Wk 11</t>
  </si>
  <si>
    <t>Wk 10</t>
  </si>
  <si>
    <t>Wk 9</t>
  </si>
  <si>
    <t>Wk 8</t>
  </si>
  <si>
    <t>Wk 7</t>
  </si>
  <si>
    <t>Wk 6</t>
  </si>
  <si>
    <t>Wk 5</t>
  </si>
  <si>
    <t>Wk 4</t>
  </si>
  <si>
    <t>Wk 3</t>
  </si>
  <si>
    <t>Wk 2</t>
  </si>
  <si>
    <t>Wk 1</t>
  </si>
  <si>
    <t>Total Calls</t>
  </si>
  <si>
    <t>Week</t>
  </si>
  <si>
    <t>Year</t>
  </si>
  <si>
    <t>FORECAST</t>
  </si>
  <si>
    <t>ERROR/DEVIATION</t>
  </si>
  <si>
    <t>ABSOLUTE ERROR</t>
  </si>
  <si>
    <t>ABSOLUTE SQD ERROR</t>
  </si>
  <si>
    <t>ABS PERCENT ERROR</t>
  </si>
  <si>
    <t>EVALUATION</t>
  </si>
  <si>
    <t>MAD</t>
  </si>
  <si>
    <t>MSE</t>
  </si>
  <si>
    <t>MAPE</t>
  </si>
  <si>
    <t>Mean Absolute Error/Deviation</t>
  </si>
  <si>
    <t>mean squared error</t>
  </si>
  <si>
    <t>mean absolute percent error</t>
  </si>
  <si>
    <t>ACCURACY (100% - Mape)</t>
  </si>
  <si>
    <t xml:space="preserve">Naïve Approach </t>
  </si>
  <si>
    <t>Mean absolute error/deviation</t>
  </si>
  <si>
    <t xml:space="preserve">Mean sqrd error </t>
  </si>
  <si>
    <t>Mean absolute % error</t>
  </si>
  <si>
    <t>MOVING AVERAGE</t>
  </si>
  <si>
    <t>EXPONENTIAL  SMOOTHING</t>
  </si>
  <si>
    <t>30% damping factor</t>
  </si>
  <si>
    <t>A= INTERCEPT</t>
  </si>
  <si>
    <t>Y=A+BX</t>
  </si>
  <si>
    <t>PERIOD</t>
  </si>
  <si>
    <t>intercept</t>
  </si>
  <si>
    <t>slope</t>
  </si>
  <si>
    <t>intercept=yx</t>
  </si>
  <si>
    <t>where y= a+bx (x = 0)</t>
  </si>
  <si>
    <t>forecast is y</t>
  </si>
  <si>
    <t xml:space="preserve"> seas</t>
  </si>
  <si>
    <t>seasonality index</t>
  </si>
  <si>
    <t>week</t>
  </si>
  <si>
    <t>month average</t>
  </si>
  <si>
    <t>overall month</t>
  </si>
  <si>
    <t>Seasonality</t>
  </si>
  <si>
    <t>LT*Seasonality</t>
  </si>
  <si>
    <t>ERROR</t>
  </si>
  <si>
    <t>SQRD ERROR</t>
  </si>
  <si>
    <t>SLR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</si>
</sst>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9" fontId="3" fillId="0" borderId="0" xfId="0" applyNumberFormat="1" applyFont="1"/>
    <xf numFmtId="9" fontId="3" fillId="0" borderId="0" xfId="1" applyFont="1"/>
    <xf numFmtId="1" fontId="0" fillId="0" borderId="0" xfId="0" applyNumberFormat="1"/>
    <xf numFmtId="43" fontId="0" fillId="0" borderId="0" xfId="2" applyFont="1"/>
    <xf numFmtId="164" fontId="0" fillId="0" borderId="0" xfId="2" applyNumberFormat="1" applyFont="1"/>
    <xf numFmtId="164" fontId="0" fillId="0" borderId="0" xfId="0" applyNumberFormat="1"/>
    <xf numFmtId="43" fontId="0" fillId="0" borderId="0" xfId="0" applyNumberFormat="1"/>
    <xf numFmtId="164" fontId="2" fillId="0" borderId="0" xfId="0" applyNumberFormat="1" applyFont="1"/>
    <xf numFmtId="9" fontId="2" fillId="0" borderId="0" xfId="0" applyNumberFormat="1" applyFont="1"/>
    <xf numFmtId="164" fontId="2" fillId="0" borderId="0" xfId="2" applyNumberFormat="1" applyFont="1"/>
    <xf numFmtId="0" fontId="0" fillId="2" borderId="0" xfId="0" applyFill="1"/>
    <xf numFmtId="43" fontId="0" fillId="2" borderId="0" xfId="2" applyFont="1" applyFill="1"/>
    <xf numFmtId="43" fontId="0" fillId="0" borderId="0" xfId="2" applyNumberFormat="1" applyFont="1"/>
    <xf numFmtId="0" fontId="4" fillId="0" borderId="0" xfId="0" applyFont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  <xf numFmtId="9" fontId="4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98720"/>
        <c:axId val="301207936"/>
      </c:lineChart>
      <c:catAx>
        <c:axId val="29559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01207936"/>
        <c:crosses val="autoZero"/>
        <c:auto val="1"/>
        <c:lblAlgn val="ctr"/>
        <c:lblOffset val="100"/>
        <c:noMultiLvlLbl val="0"/>
      </c:catAx>
      <c:valAx>
        <c:axId val="301207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55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06432399351923E-2"/>
          <c:y val="7.9178331875182265E-2"/>
          <c:w val="0.91229894718216398"/>
          <c:h val="0.6855978419364247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AVERAGE'!$C$1</c:f>
              <c:strCache>
                <c:ptCount val="1"/>
                <c:pt idx="0">
                  <c:v>Total Calls</c:v>
                </c:pt>
              </c:strCache>
            </c:strRef>
          </c:tx>
          <c:cat>
            <c:multiLvlStrRef>
              <c:f>'MOVING AVERAGE'!$A$2:$B$105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</c:multiLvlStrCache>
            </c:multiLvlStrRef>
          </c:cat>
          <c:val>
            <c:numRef>
              <c:f>'MOVING AVERAGE'!$C$2:$C$105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'MOVING AVERAGE'!$D$1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'MOVING AVERAGE'!$A$2:$B$105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</c:multiLvlStrCache>
            </c:multiLvlStrRef>
          </c:cat>
          <c:val>
            <c:numRef>
              <c:f>'MOVING AVERAGE'!$D$2:$D$105</c:f>
              <c:numCache>
                <c:formatCode>General</c:formatCode>
                <c:ptCount val="104"/>
                <c:pt idx="3" formatCode="0">
                  <c:v>2660.6666666666665</c:v>
                </c:pt>
                <c:pt idx="4" formatCode="0">
                  <c:v>2972</c:v>
                </c:pt>
                <c:pt idx="5" formatCode="0">
                  <c:v>3102</c:v>
                </c:pt>
                <c:pt idx="6" formatCode="0">
                  <c:v>2709</c:v>
                </c:pt>
                <c:pt idx="7" formatCode="0">
                  <c:v>3281</c:v>
                </c:pt>
                <c:pt idx="8" formatCode="0">
                  <c:v>3612</c:v>
                </c:pt>
                <c:pt idx="9" formatCode="0">
                  <c:v>3975</c:v>
                </c:pt>
                <c:pt idx="10" formatCode="0">
                  <c:v>2975.3333333333335</c:v>
                </c:pt>
                <c:pt idx="11" formatCode="0">
                  <c:v>1982.6666666666667</c:v>
                </c:pt>
                <c:pt idx="12" formatCode="0">
                  <c:v>1389</c:v>
                </c:pt>
                <c:pt idx="13" formatCode="0">
                  <c:v>2464.3333333333335</c:v>
                </c:pt>
                <c:pt idx="14" formatCode="0">
                  <c:v>3254.3333333333335</c:v>
                </c:pt>
                <c:pt idx="15" formatCode="0">
                  <c:v>3927</c:v>
                </c:pt>
                <c:pt idx="16" formatCode="0">
                  <c:v>3933.3333333333335</c:v>
                </c:pt>
                <c:pt idx="17" formatCode="0">
                  <c:v>3334.6666666666665</c:v>
                </c:pt>
                <c:pt idx="18" formatCode="0">
                  <c:v>3573.3333333333335</c:v>
                </c:pt>
                <c:pt idx="19" formatCode="0">
                  <c:v>2513.6666666666665</c:v>
                </c:pt>
                <c:pt idx="20" formatCode="0">
                  <c:v>2607</c:v>
                </c:pt>
                <c:pt idx="21" formatCode="0">
                  <c:v>2450.6666666666665</c:v>
                </c:pt>
                <c:pt idx="22" formatCode="0">
                  <c:v>3188.3333333333335</c:v>
                </c:pt>
                <c:pt idx="23" formatCode="0">
                  <c:v>3261.6666666666665</c:v>
                </c:pt>
                <c:pt idx="24" formatCode="0">
                  <c:v>3200.6666666666665</c:v>
                </c:pt>
                <c:pt idx="25" formatCode="0">
                  <c:v>2278.6666666666665</c:v>
                </c:pt>
                <c:pt idx="26" formatCode="0">
                  <c:v>2331.6666666666665</c:v>
                </c:pt>
                <c:pt idx="27" formatCode="0">
                  <c:v>2787.6666666666665</c:v>
                </c:pt>
                <c:pt idx="28" formatCode="0">
                  <c:v>3359.6666666666665</c:v>
                </c:pt>
                <c:pt idx="29" formatCode="0">
                  <c:v>2922.6666666666665</c:v>
                </c:pt>
                <c:pt idx="30" formatCode="0">
                  <c:v>2310</c:v>
                </c:pt>
                <c:pt idx="31" formatCode="0">
                  <c:v>2649</c:v>
                </c:pt>
                <c:pt idx="32" formatCode="0">
                  <c:v>2530.6666666666665</c:v>
                </c:pt>
                <c:pt idx="33" formatCode="0">
                  <c:v>2757</c:v>
                </c:pt>
                <c:pt idx="34" formatCode="0">
                  <c:v>3063.3333333333335</c:v>
                </c:pt>
                <c:pt idx="35" formatCode="0">
                  <c:v>4379.333333333333</c:v>
                </c:pt>
                <c:pt idx="36" formatCode="0">
                  <c:v>4065.3333333333335</c:v>
                </c:pt>
                <c:pt idx="37" formatCode="0">
                  <c:v>3557.6666666666665</c:v>
                </c:pt>
                <c:pt idx="38" formatCode="0">
                  <c:v>3061</c:v>
                </c:pt>
                <c:pt idx="39" formatCode="0">
                  <c:v>3420.6666666666665</c:v>
                </c:pt>
                <c:pt idx="40" formatCode="0">
                  <c:v>3146.3333333333335</c:v>
                </c:pt>
                <c:pt idx="41" formatCode="0">
                  <c:v>2729</c:v>
                </c:pt>
                <c:pt idx="42" formatCode="0">
                  <c:v>3145</c:v>
                </c:pt>
                <c:pt idx="43" formatCode="0">
                  <c:v>3841</c:v>
                </c:pt>
                <c:pt idx="44" formatCode="0">
                  <c:v>4487.333333333333</c:v>
                </c:pt>
                <c:pt idx="45" formatCode="0">
                  <c:v>3322</c:v>
                </c:pt>
                <c:pt idx="46" formatCode="0">
                  <c:v>3289</c:v>
                </c:pt>
                <c:pt idx="47" formatCode="0">
                  <c:v>3196.6666666666665</c:v>
                </c:pt>
                <c:pt idx="48" formatCode="0">
                  <c:v>3546</c:v>
                </c:pt>
                <c:pt idx="49" formatCode="0">
                  <c:v>3502.6666666666665</c:v>
                </c:pt>
                <c:pt idx="50" formatCode="0">
                  <c:v>3872.6666666666665</c:v>
                </c:pt>
                <c:pt idx="51" formatCode="0">
                  <c:v>4513</c:v>
                </c:pt>
                <c:pt idx="52" formatCode="0">
                  <c:v>4386</c:v>
                </c:pt>
                <c:pt idx="53" formatCode="0">
                  <c:v>4170.666666666667</c:v>
                </c:pt>
                <c:pt idx="54" formatCode="0">
                  <c:v>3835.3333333333335</c:v>
                </c:pt>
                <c:pt idx="55" formatCode="0">
                  <c:v>2946</c:v>
                </c:pt>
                <c:pt idx="56" formatCode="0">
                  <c:v>2484</c:v>
                </c:pt>
                <c:pt idx="57" formatCode="0">
                  <c:v>2888.6666666666665</c:v>
                </c:pt>
                <c:pt idx="58" formatCode="0">
                  <c:v>2897</c:v>
                </c:pt>
                <c:pt idx="59" formatCode="0">
                  <c:v>3578</c:v>
                </c:pt>
                <c:pt idx="60" formatCode="0">
                  <c:v>3166.3333333333335</c:v>
                </c:pt>
                <c:pt idx="61" formatCode="0">
                  <c:v>3527.6666666666665</c:v>
                </c:pt>
                <c:pt idx="62" formatCode="0">
                  <c:v>2678.6666666666665</c:v>
                </c:pt>
                <c:pt idx="63" formatCode="0">
                  <c:v>2177.3333333333335</c:v>
                </c:pt>
                <c:pt idx="64" formatCode="0">
                  <c:v>2910.6666666666665</c:v>
                </c:pt>
                <c:pt idx="65" formatCode="0">
                  <c:v>3089</c:v>
                </c:pt>
                <c:pt idx="66" formatCode="0">
                  <c:v>3266.3333333333335</c:v>
                </c:pt>
                <c:pt idx="67" formatCode="0">
                  <c:v>2855.3333333333335</c:v>
                </c:pt>
                <c:pt idx="68" formatCode="0">
                  <c:v>2597.3333333333335</c:v>
                </c:pt>
                <c:pt idx="69" formatCode="0">
                  <c:v>3145.6666666666665</c:v>
                </c:pt>
                <c:pt idx="70" formatCode="0">
                  <c:v>3599.6666666666665</c:v>
                </c:pt>
                <c:pt idx="71" formatCode="0">
                  <c:v>3382.6666666666665</c:v>
                </c:pt>
                <c:pt idx="72" formatCode="0">
                  <c:v>3119.6666666666665</c:v>
                </c:pt>
                <c:pt idx="73" formatCode="0">
                  <c:v>3115.3333333333335</c:v>
                </c:pt>
                <c:pt idx="74" formatCode="0">
                  <c:v>4105.333333333333</c:v>
                </c:pt>
                <c:pt idx="75" formatCode="0">
                  <c:v>4519.333333333333</c:v>
                </c:pt>
                <c:pt idx="76" formatCode="0">
                  <c:v>4242.333333333333</c:v>
                </c:pt>
                <c:pt idx="77" formatCode="0">
                  <c:v>3734.3333333333335</c:v>
                </c:pt>
                <c:pt idx="78" formatCode="0">
                  <c:v>3325.3333333333335</c:v>
                </c:pt>
                <c:pt idx="79" formatCode="0">
                  <c:v>3599</c:v>
                </c:pt>
                <c:pt idx="80" formatCode="0">
                  <c:v>3085</c:v>
                </c:pt>
                <c:pt idx="81" formatCode="0">
                  <c:v>3264</c:v>
                </c:pt>
                <c:pt idx="82" formatCode="0">
                  <c:v>2231.6666666666665</c:v>
                </c:pt>
                <c:pt idx="83" formatCode="0">
                  <c:v>3076.6666666666665</c:v>
                </c:pt>
                <c:pt idx="84" formatCode="0">
                  <c:v>2859.3333333333335</c:v>
                </c:pt>
                <c:pt idx="85" formatCode="0">
                  <c:v>3518.6666666666665</c:v>
                </c:pt>
                <c:pt idx="86" formatCode="0">
                  <c:v>3541.3333333333335</c:v>
                </c:pt>
                <c:pt idx="87" formatCode="0">
                  <c:v>3712.3333333333335</c:v>
                </c:pt>
                <c:pt idx="88" formatCode="0">
                  <c:v>3474.3333333333335</c:v>
                </c:pt>
                <c:pt idx="89" formatCode="0">
                  <c:v>3646</c:v>
                </c:pt>
                <c:pt idx="90" formatCode="0">
                  <c:v>3286.6666666666665</c:v>
                </c:pt>
                <c:pt idx="91" formatCode="0">
                  <c:v>3792</c:v>
                </c:pt>
                <c:pt idx="92" formatCode="0">
                  <c:v>3713</c:v>
                </c:pt>
                <c:pt idx="93" formatCode="0">
                  <c:v>3653</c:v>
                </c:pt>
                <c:pt idx="94" formatCode="0">
                  <c:v>3755.3333333333335</c:v>
                </c:pt>
                <c:pt idx="95" formatCode="0">
                  <c:v>3699.3333333333335</c:v>
                </c:pt>
                <c:pt idx="96" formatCode="0">
                  <c:v>4345</c:v>
                </c:pt>
                <c:pt idx="97" formatCode="0">
                  <c:v>3509</c:v>
                </c:pt>
                <c:pt idx="98" formatCode="0">
                  <c:v>2845</c:v>
                </c:pt>
                <c:pt idx="99" formatCode="0">
                  <c:v>2788.6666666666665</c:v>
                </c:pt>
                <c:pt idx="100" formatCode="0">
                  <c:v>3743</c:v>
                </c:pt>
                <c:pt idx="101" formatCode="0">
                  <c:v>4210.333333333333</c:v>
                </c:pt>
                <c:pt idx="102" formatCode="0">
                  <c:v>3700</c:v>
                </c:pt>
                <c:pt idx="103" formatCode="0">
                  <c:v>2845.6666666666665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45568"/>
        <c:axId val="301247104"/>
      </c:lineChart>
      <c:catAx>
        <c:axId val="3012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247104"/>
        <c:crosses val="autoZero"/>
        <c:auto val="1"/>
        <c:lblAlgn val="ctr"/>
        <c:lblOffset val="100"/>
        <c:noMultiLvlLbl val="0"/>
      </c:catAx>
      <c:valAx>
        <c:axId val="3012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2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SMOOTHING'!$C$1</c:f>
              <c:strCache>
                <c:ptCount val="1"/>
                <c:pt idx="0">
                  <c:v>Total Calls</c:v>
                </c:pt>
              </c:strCache>
            </c:strRef>
          </c:tx>
          <c:cat>
            <c:multiLvlStrRef>
              <c:f>'EXPONENTIAL SMOOTHING'!$A$2:$B$105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</c:multiLvlStrCache>
            </c:multiLvlStrRef>
          </c:cat>
          <c:val>
            <c:numRef>
              <c:f>'EXPONENTIAL SMOOTHING'!$C$2:$C$105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76768"/>
        <c:axId val="301072768"/>
      </c:lineChart>
      <c:catAx>
        <c:axId val="3009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072768"/>
        <c:crosses val="autoZero"/>
        <c:auto val="1"/>
        <c:lblAlgn val="ctr"/>
        <c:lblOffset val="100"/>
        <c:noMultiLvlLbl val="0"/>
      </c:catAx>
      <c:valAx>
        <c:axId val="3010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SMOOTHING'!$C$2:$C$105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'EXPONENTIAL SMOOTHING'!$D$2:$D$105</c:f>
              <c:numCache>
                <c:formatCode>_(* #,##0_);_(* \(#,##0\);_(* "-"??_);_(@_)</c:formatCode>
                <c:ptCount val="104"/>
                <c:pt idx="0" formatCode="General">
                  <c:v>#N/A</c:v>
                </c:pt>
                <c:pt idx="1">
                  <c:v>1958</c:v>
                </c:pt>
                <c:pt idx="2">
                  <c:v>2708.4</c:v>
                </c:pt>
                <c:pt idx="3">
                  <c:v>2908.3199999999997</c:v>
                </c:pt>
                <c:pt idx="4">
                  <c:v>2896.8959999999997</c:v>
                </c:pt>
                <c:pt idx="5">
                  <c:v>3263.0688</c:v>
                </c:pt>
                <c:pt idx="6">
                  <c:v>2249.4206399999998</c:v>
                </c:pt>
                <c:pt idx="7">
                  <c:v>3900.4261919999999</c:v>
                </c:pt>
                <c:pt idx="8">
                  <c:v>4259.2278575999999</c:v>
                </c:pt>
                <c:pt idx="9">
                  <c:v>3310.5683572799999</c:v>
                </c:pt>
                <c:pt idx="10">
                  <c:v>2119.4705071839999</c:v>
                </c:pt>
                <c:pt idx="11">
                  <c:v>1640.3411521551998</c:v>
                </c:pt>
                <c:pt idx="12">
                  <c:v>1278.2023456465599</c:v>
                </c:pt>
                <c:pt idx="13">
                  <c:v>3767.9607036939678</c:v>
                </c:pt>
                <c:pt idx="14">
                  <c:v>3793.8882111081903</c:v>
                </c:pt>
                <c:pt idx="15">
                  <c:v>3336.866463332457</c:v>
                </c:pt>
                <c:pt idx="16">
                  <c:v>4398.8599389997371</c:v>
                </c:pt>
                <c:pt idx="17">
                  <c:v>2725.9579816999212</c:v>
                </c:pt>
                <c:pt idx="18">
                  <c:v>3517.687394509976</c:v>
                </c:pt>
                <c:pt idx="19">
                  <c:v>2227.8062183529928</c:v>
                </c:pt>
                <c:pt idx="20">
                  <c:v>2270.6418655058978</c:v>
                </c:pt>
                <c:pt idx="21">
                  <c:v>3052.7925596517694</c:v>
                </c:pt>
                <c:pt idx="22">
                  <c:v>3637.4377678955307</c:v>
                </c:pt>
                <c:pt idx="23">
                  <c:v>2847.5313303686589</c:v>
                </c:pt>
                <c:pt idx="24">
                  <c:v>3097.7593991105978</c:v>
                </c:pt>
                <c:pt idx="25">
                  <c:v>1714.7278197331793</c:v>
                </c:pt>
                <c:pt idx="26">
                  <c:v>2382.0183459199538</c:v>
                </c:pt>
                <c:pt idx="27">
                  <c:v>3915.705503775986</c:v>
                </c:pt>
                <c:pt idx="28">
                  <c:v>3161.3116511327958</c:v>
                </c:pt>
                <c:pt idx="29">
                  <c:v>1898.2934953398385</c:v>
                </c:pt>
                <c:pt idx="30">
                  <c:v>2483.988048601951</c:v>
                </c:pt>
                <c:pt idx="31">
                  <c:v>3443.696414580585</c:v>
                </c:pt>
                <c:pt idx="32">
                  <c:v>1734.5089243741754</c:v>
                </c:pt>
                <c:pt idx="33">
                  <c:v>2910.1526773122523</c:v>
                </c:pt>
                <c:pt idx="34">
                  <c:v>4214.8458031936752</c:v>
                </c:pt>
                <c:pt idx="35">
                  <c:v>4729.4537409581026</c:v>
                </c:pt>
                <c:pt idx="36">
                  <c:v>3149.2361222874306</c:v>
                </c:pt>
                <c:pt idx="37">
                  <c:v>3220.4708366862287</c:v>
                </c:pt>
                <c:pt idx="38">
                  <c:v>3388.1412510058685</c:v>
                </c:pt>
                <c:pt idx="39">
                  <c:v>3502.1423753017602</c:v>
                </c:pt>
                <c:pt idx="40">
                  <c:v>2750.2427125905278</c:v>
                </c:pt>
                <c:pt idx="41">
                  <c:v>2370.6728137771584</c:v>
                </c:pt>
                <c:pt idx="42">
                  <c:v>4070.5018441331472</c:v>
                </c:pt>
                <c:pt idx="43">
                  <c:v>4382.350553239944</c:v>
                </c:pt>
                <c:pt idx="44">
                  <c:v>4217.6051659719833</c:v>
                </c:pt>
                <c:pt idx="45">
                  <c:v>2177.3815497915948</c:v>
                </c:pt>
                <c:pt idx="46">
                  <c:v>3745.1144649374783</c:v>
                </c:pt>
                <c:pt idx="47">
                  <c:v>3832.5343394812435</c:v>
                </c:pt>
                <c:pt idx="48">
                  <c:v>2795.4603018443731</c:v>
                </c:pt>
                <c:pt idx="49">
                  <c:v>3839.5380905533116</c:v>
                </c:pt>
                <c:pt idx="50">
                  <c:v>4637.8614271659935</c:v>
                </c:pt>
                <c:pt idx="51">
                  <c:v>4381.7584281497975</c:v>
                </c:pt>
                <c:pt idx="52">
                  <c:v>4048.7275284449388</c:v>
                </c:pt>
                <c:pt idx="53">
                  <c:v>4248.4182585334811</c:v>
                </c:pt>
                <c:pt idx="54">
                  <c:v>3560.7254775600441</c:v>
                </c:pt>
                <c:pt idx="55">
                  <c:v>1934.8176432680132</c:v>
                </c:pt>
                <c:pt idx="56">
                  <c:v>2644.0452929804037</c:v>
                </c:pt>
                <c:pt idx="57">
                  <c:v>3929.2135878941212</c:v>
                </c:pt>
                <c:pt idx="58">
                  <c:v>2062.8640763682361</c:v>
                </c:pt>
                <c:pt idx="59">
                  <c:v>4112.5592229104705</c:v>
                </c:pt>
                <c:pt idx="60">
                  <c:v>3505.2677668731412</c:v>
                </c:pt>
                <c:pt idx="61">
                  <c:v>2694.4803300619424</c:v>
                </c:pt>
                <c:pt idx="62">
                  <c:v>2519.1440990185829</c:v>
                </c:pt>
                <c:pt idx="63">
                  <c:v>1974.4432297055746</c:v>
                </c:pt>
                <c:pt idx="64">
                  <c:v>3775.2329689116718</c:v>
                </c:pt>
                <c:pt idx="65">
                  <c:v>3217.8698906735012</c:v>
                </c:pt>
                <c:pt idx="66">
                  <c:v>2556.4609672020501</c:v>
                </c:pt>
                <c:pt idx="67">
                  <c:v>3086.7382901606147</c:v>
                </c:pt>
                <c:pt idx="68">
                  <c:v>2469.5214870481841</c:v>
                </c:pt>
                <c:pt idx="69">
                  <c:v>3483.456446114455</c:v>
                </c:pt>
                <c:pt idx="70">
                  <c:v>4318.236933834336</c:v>
                </c:pt>
                <c:pt idx="71">
                  <c:v>2383.2710801503008</c:v>
                </c:pt>
                <c:pt idx="72">
                  <c:v>2905.2813240450901</c:v>
                </c:pt>
                <c:pt idx="73">
                  <c:v>4135.6843972135266</c:v>
                </c:pt>
                <c:pt idx="74">
                  <c:v>4407.5053191640582</c:v>
                </c:pt>
                <c:pt idx="75">
                  <c:v>4381.9515957492167</c:v>
                </c:pt>
                <c:pt idx="76">
                  <c:v>3996.9854787247646</c:v>
                </c:pt>
                <c:pt idx="77">
                  <c:v>3299.0956436174292</c:v>
                </c:pt>
                <c:pt idx="78">
                  <c:v>3190.5286930852285</c:v>
                </c:pt>
                <c:pt idx="79">
                  <c:v>4214.2586079255689</c:v>
                </c:pt>
                <c:pt idx="80">
                  <c:v>2284.8775823776705</c:v>
                </c:pt>
                <c:pt idx="81">
                  <c:v>3262.1632747133008</c:v>
                </c:pt>
                <c:pt idx="82">
                  <c:v>2067.8489824139901</c:v>
                </c:pt>
                <c:pt idx="83">
                  <c:v>3415.454694724197</c:v>
                </c:pt>
                <c:pt idx="84">
                  <c:v>3144.9364084172585</c:v>
                </c:pt>
                <c:pt idx="85">
                  <c:v>3417.2809225251772</c:v>
                </c:pt>
                <c:pt idx="86">
                  <c:v>3867.8842767575529</c:v>
                </c:pt>
                <c:pt idx="87">
                  <c:v>3639.7652830272655</c:v>
                </c:pt>
                <c:pt idx="88">
                  <c:v>3065.9295849081791</c:v>
                </c:pt>
                <c:pt idx="89">
                  <c:v>4122.9788754724532</c:v>
                </c:pt>
                <c:pt idx="90">
                  <c:v>2961.693662641736</c:v>
                </c:pt>
                <c:pt idx="91">
                  <c:v>3923.7080987925206</c:v>
                </c:pt>
                <c:pt idx="92">
                  <c:v>4214.4124296377558</c:v>
                </c:pt>
                <c:pt idx="93">
                  <c:v>2863.1237288913267</c:v>
                </c:pt>
                <c:pt idx="94">
                  <c:v>4109.0371186673983</c:v>
                </c:pt>
                <c:pt idx="95">
                  <c:v>4152.4111356002195</c:v>
                </c:pt>
                <c:pt idx="96">
                  <c:v>4200.4233406800658</c:v>
                </c:pt>
                <c:pt idx="97">
                  <c:v>2754.6270022040198</c:v>
                </c:pt>
                <c:pt idx="98">
                  <c:v>2351.6881006612057</c:v>
                </c:pt>
                <c:pt idx="99">
                  <c:v>3541.9064301983612</c:v>
                </c:pt>
                <c:pt idx="100">
                  <c:v>4561.1719290595083</c:v>
                </c:pt>
                <c:pt idx="101">
                  <c:v>3875.051578717852</c:v>
                </c:pt>
                <c:pt idx="102">
                  <c:v>2927.2154736153552</c:v>
                </c:pt>
                <c:pt idx="103">
                  <c:v>2582.6646420846064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22688"/>
        <c:axId val="301124608"/>
      </c:lineChart>
      <c:catAx>
        <c:axId val="3011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01124608"/>
        <c:crosses val="autoZero"/>
        <c:auto val="1"/>
        <c:lblAlgn val="ctr"/>
        <c:lblOffset val="100"/>
        <c:noMultiLvlLbl val="0"/>
      </c:catAx>
      <c:valAx>
        <c:axId val="30112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12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multiLvlStrRef>
              <c:f>'SIMPLE LINEAR REGRESSION'!$A$2:$C$105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</c:lvl>
              </c:multiLvlStrCache>
            </c:multiLvl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LINEAR REGRESSION'!$E$1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'SIMPLE LINEAR REGRESSION'!$A$2:$C$105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</c:lvl>
              </c:multiLvlStrCache>
            </c:multiLvlStrRef>
          </c:cat>
          <c:val>
            <c:numRef>
              <c:f>'SIMPLE LINEAR REGRESSION'!$E$2:$E$105</c:f>
              <c:numCache>
                <c:formatCode>_(* #,##0_);_(* \(#,##0\);_(* "-"??_);_(@_)</c:formatCode>
                <c:ptCount val="104"/>
                <c:pt idx="0">
                  <c:v>2945.6351648351651</c:v>
                </c:pt>
                <c:pt idx="1">
                  <c:v>2951.6614797823536</c:v>
                </c:pt>
                <c:pt idx="2">
                  <c:v>2957.6877947295425</c:v>
                </c:pt>
                <c:pt idx="3">
                  <c:v>2963.7141096767314</c:v>
                </c:pt>
                <c:pt idx="4">
                  <c:v>2969.7404246239198</c:v>
                </c:pt>
                <c:pt idx="5">
                  <c:v>2975.7667395711087</c:v>
                </c:pt>
                <c:pt idx="6">
                  <c:v>2981.7930545182976</c:v>
                </c:pt>
                <c:pt idx="7">
                  <c:v>2987.819369465486</c:v>
                </c:pt>
                <c:pt idx="8">
                  <c:v>2993.8456844126749</c:v>
                </c:pt>
                <c:pt idx="9">
                  <c:v>2999.8719993598634</c:v>
                </c:pt>
                <c:pt idx="10">
                  <c:v>3005.8983143070523</c:v>
                </c:pt>
                <c:pt idx="11">
                  <c:v>3011.9246292542412</c:v>
                </c:pt>
                <c:pt idx="12">
                  <c:v>3017.9509442014296</c:v>
                </c:pt>
                <c:pt idx="13">
                  <c:v>3023.9772591486185</c:v>
                </c:pt>
                <c:pt idx="14">
                  <c:v>3030.0035740958074</c:v>
                </c:pt>
                <c:pt idx="15">
                  <c:v>3036.0298890429958</c:v>
                </c:pt>
                <c:pt idx="16">
                  <c:v>3042.0562039901847</c:v>
                </c:pt>
                <c:pt idx="17">
                  <c:v>3048.0825189373736</c:v>
                </c:pt>
                <c:pt idx="18">
                  <c:v>3054.108833884562</c:v>
                </c:pt>
                <c:pt idx="19">
                  <c:v>3060.1351488317509</c:v>
                </c:pt>
                <c:pt idx="20">
                  <c:v>3066.1614637789398</c:v>
                </c:pt>
                <c:pt idx="21">
                  <c:v>3072.1877787261283</c:v>
                </c:pt>
                <c:pt idx="22">
                  <c:v>3078.2140936733172</c:v>
                </c:pt>
                <c:pt idx="23">
                  <c:v>3084.2404086205061</c:v>
                </c:pt>
                <c:pt idx="24">
                  <c:v>3090.2667235676945</c:v>
                </c:pt>
                <c:pt idx="25">
                  <c:v>3096.2930385148834</c:v>
                </c:pt>
                <c:pt idx="26">
                  <c:v>3102.3193534620723</c:v>
                </c:pt>
                <c:pt idx="27">
                  <c:v>3108.3456684092607</c:v>
                </c:pt>
                <c:pt idx="28">
                  <c:v>3114.3719833564496</c:v>
                </c:pt>
                <c:pt idx="29">
                  <c:v>3120.3982983036385</c:v>
                </c:pt>
                <c:pt idx="30">
                  <c:v>3126.424613250827</c:v>
                </c:pt>
                <c:pt idx="31">
                  <c:v>3132.4509281980158</c:v>
                </c:pt>
                <c:pt idx="32">
                  <c:v>3138.4772431452043</c:v>
                </c:pt>
                <c:pt idx="33">
                  <c:v>3144.5035580923932</c:v>
                </c:pt>
                <c:pt idx="34">
                  <c:v>3150.5298730395821</c:v>
                </c:pt>
                <c:pt idx="35">
                  <c:v>3156.5561879867705</c:v>
                </c:pt>
                <c:pt idx="36">
                  <c:v>3162.5825029339594</c:v>
                </c:pt>
                <c:pt idx="37">
                  <c:v>3168.6088178811483</c:v>
                </c:pt>
                <c:pt idx="38">
                  <c:v>3174.6351328283367</c:v>
                </c:pt>
                <c:pt idx="39">
                  <c:v>3180.6614477755256</c:v>
                </c:pt>
                <c:pt idx="40">
                  <c:v>3186.6877627227145</c:v>
                </c:pt>
                <c:pt idx="41">
                  <c:v>3192.714077669903</c:v>
                </c:pt>
                <c:pt idx="42">
                  <c:v>3198.7403926170919</c:v>
                </c:pt>
                <c:pt idx="43">
                  <c:v>3204.7667075642808</c:v>
                </c:pt>
                <c:pt idx="44">
                  <c:v>3210.7930225114692</c:v>
                </c:pt>
                <c:pt idx="45">
                  <c:v>3216.8193374586581</c:v>
                </c:pt>
                <c:pt idx="46">
                  <c:v>3222.845652405847</c:v>
                </c:pt>
                <c:pt idx="47">
                  <c:v>3228.8719673530354</c:v>
                </c:pt>
                <c:pt idx="48">
                  <c:v>3234.8982823002243</c:v>
                </c:pt>
                <c:pt idx="49">
                  <c:v>3240.9245972474127</c:v>
                </c:pt>
                <c:pt idx="50">
                  <c:v>3246.9509121946016</c:v>
                </c:pt>
                <c:pt idx="51">
                  <c:v>3252.9772271417905</c:v>
                </c:pt>
                <c:pt idx="52">
                  <c:v>3259.003542088979</c:v>
                </c:pt>
                <c:pt idx="53">
                  <c:v>3265.0298570361679</c:v>
                </c:pt>
                <c:pt idx="54">
                  <c:v>3271.0561719833568</c:v>
                </c:pt>
                <c:pt idx="55">
                  <c:v>3277.0824869305452</c:v>
                </c:pt>
                <c:pt idx="56">
                  <c:v>3283.1088018777341</c:v>
                </c:pt>
                <c:pt idx="57">
                  <c:v>3289.135116824923</c:v>
                </c:pt>
                <c:pt idx="58">
                  <c:v>3295.1614317721114</c:v>
                </c:pt>
                <c:pt idx="59">
                  <c:v>3301.1877467193003</c:v>
                </c:pt>
                <c:pt idx="60">
                  <c:v>3307.2140616664892</c:v>
                </c:pt>
                <c:pt idx="61">
                  <c:v>3313.2403766136777</c:v>
                </c:pt>
                <c:pt idx="62">
                  <c:v>3319.2666915608665</c:v>
                </c:pt>
                <c:pt idx="63">
                  <c:v>3325.2930065080554</c:v>
                </c:pt>
                <c:pt idx="64">
                  <c:v>3331.3193214552439</c:v>
                </c:pt>
                <c:pt idx="65">
                  <c:v>3337.3456364024328</c:v>
                </c:pt>
                <c:pt idx="66">
                  <c:v>3343.3719513496217</c:v>
                </c:pt>
                <c:pt idx="67">
                  <c:v>3349.3982662968101</c:v>
                </c:pt>
                <c:pt idx="68">
                  <c:v>3355.424581243999</c:v>
                </c:pt>
                <c:pt idx="69">
                  <c:v>3361.4508961911879</c:v>
                </c:pt>
                <c:pt idx="70">
                  <c:v>3367.4772111383763</c:v>
                </c:pt>
                <c:pt idx="71">
                  <c:v>3373.5035260855652</c:v>
                </c:pt>
                <c:pt idx="72">
                  <c:v>3379.5298410327541</c:v>
                </c:pt>
                <c:pt idx="73">
                  <c:v>3385.5561559799426</c:v>
                </c:pt>
                <c:pt idx="74">
                  <c:v>3391.5824709271315</c:v>
                </c:pt>
                <c:pt idx="75">
                  <c:v>3397.6087858743199</c:v>
                </c:pt>
                <c:pt idx="76">
                  <c:v>3403.6351008215088</c:v>
                </c:pt>
                <c:pt idx="77">
                  <c:v>3409.6614157686977</c:v>
                </c:pt>
                <c:pt idx="78">
                  <c:v>3415.6877307158861</c:v>
                </c:pt>
                <c:pt idx="79">
                  <c:v>3421.714045663075</c:v>
                </c:pt>
                <c:pt idx="80">
                  <c:v>3427.7403606102639</c:v>
                </c:pt>
                <c:pt idx="81">
                  <c:v>3433.7666755574523</c:v>
                </c:pt>
                <c:pt idx="82">
                  <c:v>3439.7929905046412</c:v>
                </c:pt>
                <c:pt idx="83">
                  <c:v>3445.8193054518301</c:v>
                </c:pt>
                <c:pt idx="84">
                  <c:v>3451.8456203990186</c:v>
                </c:pt>
                <c:pt idx="85">
                  <c:v>3457.8719353462075</c:v>
                </c:pt>
                <c:pt idx="86">
                  <c:v>3463.8982502933959</c:v>
                </c:pt>
                <c:pt idx="87">
                  <c:v>3469.9245652405848</c:v>
                </c:pt>
                <c:pt idx="88">
                  <c:v>3475.9508801877737</c:v>
                </c:pt>
                <c:pt idx="89">
                  <c:v>3481.9771951349621</c:v>
                </c:pt>
                <c:pt idx="90">
                  <c:v>3488.003510082151</c:v>
                </c:pt>
                <c:pt idx="91">
                  <c:v>3494.0298250293399</c:v>
                </c:pt>
                <c:pt idx="92">
                  <c:v>3500.0561399765284</c:v>
                </c:pt>
                <c:pt idx="93">
                  <c:v>3506.0824549237173</c:v>
                </c:pt>
                <c:pt idx="94">
                  <c:v>3512.1087698709061</c:v>
                </c:pt>
                <c:pt idx="95">
                  <c:v>3518.1350848180946</c:v>
                </c:pt>
                <c:pt idx="96">
                  <c:v>3524.1613997652835</c:v>
                </c:pt>
                <c:pt idx="97">
                  <c:v>3530.1877147124724</c:v>
                </c:pt>
                <c:pt idx="98">
                  <c:v>3536.2140296596608</c:v>
                </c:pt>
                <c:pt idx="99">
                  <c:v>3542.2403446068497</c:v>
                </c:pt>
                <c:pt idx="100">
                  <c:v>3548.2666595540386</c:v>
                </c:pt>
                <c:pt idx="101">
                  <c:v>3554.292974501227</c:v>
                </c:pt>
                <c:pt idx="102">
                  <c:v>3560.3192894484159</c:v>
                </c:pt>
                <c:pt idx="103">
                  <c:v>3566.3456043956048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67360"/>
        <c:axId val="301168896"/>
      </c:lineChart>
      <c:catAx>
        <c:axId val="3011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168896"/>
        <c:crosses val="autoZero"/>
        <c:auto val="1"/>
        <c:lblAlgn val="ctr"/>
        <c:lblOffset val="100"/>
        <c:noMultiLvlLbl val="0"/>
      </c:catAx>
      <c:valAx>
        <c:axId val="3011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97184"/>
        <c:axId val="301198720"/>
      </c:lineChart>
      <c:catAx>
        <c:axId val="3011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198720"/>
        <c:crosses val="autoZero"/>
        <c:auto val="1"/>
        <c:lblAlgn val="ctr"/>
        <c:lblOffset val="100"/>
        <c:noMultiLvlLbl val="0"/>
      </c:catAx>
      <c:valAx>
        <c:axId val="3011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10503459794799"/>
          <c:y val="5.6030183727034118E-2"/>
          <c:w val="0.68404485802910997"/>
          <c:h val="0.77611475648877226"/>
        </c:manualLayout>
      </c:layout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LINEAR REGRESSION'!$E$1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REGRESSION'!$E$2:$E$105</c:f>
              <c:numCache>
                <c:formatCode>_(* #,##0_);_(* \(#,##0\);_(* "-"??_);_(@_)</c:formatCode>
                <c:ptCount val="104"/>
                <c:pt idx="0">
                  <c:v>2945.6351648351651</c:v>
                </c:pt>
                <c:pt idx="1">
                  <c:v>2951.6614797823536</c:v>
                </c:pt>
                <c:pt idx="2">
                  <c:v>2957.6877947295425</c:v>
                </c:pt>
                <c:pt idx="3">
                  <c:v>2963.7141096767314</c:v>
                </c:pt>
                <c:pt idx="4">
                  <c:v>2969.7404246239198</c:v>
                </c:pt>
                <c:pt idx="5">
                  <c:v>2975.7667395711087</c:v>
                </c:pt>
                <c:pt idx="6">
                  <c:v>2981.7930545182976</c:v>
                </c:pt>
                <c:pt idx="7">
                  <c:v>2987.819369465486</c:v>
                </c:pt>
                <c:pt idx="8">
                  <c:v>2993.8456844126749</c:v>
                </c:pt>
                <c:pt idx="9">
                  <c:v>2999.8719993598634</c:v>
                </c:pt>
                <c:pt idx="10">
                  <c:v>3005.8983143070523</c:v>
                </c:pt>
                <c:pt idx="11">
                  <c:v>3011.9246292542412</c:v>
                </c:pt>
                <c:pt idx="12">
                  <c:v>3017.9509442014296</c:v>
                </c:pt>
                <c:pt idx="13">
                  <c:v>3023.9772591486185</c:v>
                </c:pt>
                <c:pt idx="14">
                  <c:v>3030.0035740958074</c:v>
                </c:pt>
                <c:pt idx="15">
                  <c:v>3036.0298890429958</c:v>
                </c:pt>
                <c:pt idx="16">
                  <c:v>3042.0562039901847</c:v>
                </c:pt>
                <c:pt idx="17">
                  <c:v>3048.0825189373736</c:v>
                </c:pt>
                <c:pt idx="18">
                  <c:v>3054.108833884562</c:v>
                </c:pt>
                <c:pt idx="19">
                  <c:v>3060.1351488317509</c:v>
                </c:pt>
                <c:pt idx="20">
                  <c:v>3066.1614637789398</c:v>
                </c:pt>
                <c:pt idx="21">
                  <c:v>3072.1877787261283</c:v>
                </c:pt>
                <c:pt idx="22">
                  <c:v>3078.2140936733172</c:v>
                </c:pt>
                <c:pt idx="23">
                  <c:v>3084.2404086205061</c:v>
                </c:pt>
                <c:pt idx="24">
                  <c:v>3090.2667235676945</c:v>
                </c:pt>
                <c:pt idx="25">
                  <c:v>3096.2930385148834</c:v>
                </c:pt>
                <c:pt idx="26">
                  <c:v>3102.3193534620723</c:v>
                </c:pt>
                <c:pt idx="27">
                  <c:v>3108.3456684092607</c:v>
                </c:pt>
                <c:pt idx="28">
                  <c:v>3114.3719833564496</c:v>
                </c:pt>
                <c:pt idx="29">
                  <c:v>3120.3982983036385</c:v>
                </c:pt>
                <c:pt idx="30">
                  <c:v>3126.424613250827</c:v>
                </c:pt>
                <c:pt idx="31">
                  <c:v>3132.4509281980158</c:v>
                </c:pt>
                <c:pt idx="32">
                  <c:v>3138.4772431452043</c:v>
                </c:pt>
                <c:pt idx="33">
                  <c:v>3144.5035580923932</c:v>
                </c:pt>
                <c:pt idx="34">
                  <c:v>3150.5298730395821</c:v>
                </c:pt>
                <c:pt idx="35">
                  <c:v>3156.5561879867705</c:v>
                </c:pt>
                <c:pt idx="36">
                  <c:v>3162.5825029339594</c:v>
                </c:pt>
                <c:pt idx="37">
                  <c:v>3168.6088178811483</c:v>
                </c:pt>
                <c:pt idx="38">
                  <c:v>3174.6351328283367</c:v>
                </c:pt>
                <c:pt idx="39">
                  <c:v>3180.6614477755256</c:v>
                </c:pt>
                <c:pt idx="40">
                  <c:v>3186.6877627227145</c:v>
                </c:pt>
                <c:pt idx="41">
                  <c:v>3192.714077669903</c:v>
                </c:pt>
                <c:pt idx="42">
                  <c:v>3198.7403926170919</c:v>
                </c:pt>
                <c:pt idx="43">
                  <c:v>3204.7667075642808</c:v>
                </c:pt>
                <c:pt idx="44">
                  <c:v>3210.7930225114692</c:v>
                </c:pt>
                <c:pt idx="45">
                  <c:v>3216.8193374586581</c:v>
                </c:pt>
                <c:pt idx="46">
                  <c:v>3222.845652405847</c:v>
                </c:pt>
                <c:pt idx="47">
                  <c:v>3228.8719673530354</c:v>
                </c:pt>
                <c:pt idx="48">
                  <c:v>3234.8982823002243</c:v>
                </c:pt>
                <c:pt idx="49">
                  <c:v>3240.9245972474127</c:v>
                </c:pt>
                <c:pt idx="50">
                  <c:v>3246.9509121946016</c:v>
                </c:pt>
                <c:pt idx="51">
                  <c:v>3252.9772271417905</c:v>
                </c:pt>
                <c:pt idx="52">
                  <c:v>3259.003542088979</c:v>
                </c:pt>
                <c:pt idx="53">
                  <c:v>3265.0298570361679</c:v>
                </c:pt>
                <c:pt idx="54">
                  <c:v>3271.0561719833568</c:v>
                </c:pt>
                <c:pt idx="55">
                  <c:v>3277.0824869305452</c:v>
                </c:pt>
                <c:pt idx="56">
                  <c:v>3283.1088018777341</c:v>
                </c:pt>
                <c:pt idx="57">
                  <c:v>3289.135116824923</c:v>
                </c:pt>
                <c:pt idx="58">
                  <c:v>3295.1614317721114</c:v>
                </c:pt>
                <c:pt idx="59">
                  <c:v>3301.1877467193003</c:v>
                </c:pt>
                <c:pt idx="60">
                  <c:v>3307.2140616664892</c:v>
                </c:pt>
                <c:pt idx="61">
                  <c:v>3313.2403766136777</c:v>
                </c:pt>
                <c:pt idx="62">
                  <c:v>3319.2666915608665</c:v>
                </c:pt>
                <c:pt idx="63">
                  <c:v>3325.2930065080554</c:v>
                </c:pt>
                <c:pt idx="64">
                  <c:v>3331.3193214552439</c:v>
                </c:pt>
                <c:pt idx="65">
                  <c:v>3337.3456364024328</c:v>
                </c:pt>
                <c:pt idx="66">
                  <c:v>3343.3719513496217</c:v>
                </c:pt>
                <c:pt idx="67">
                  <c:v>3349.3982662968101</c:v>
                </c:pt>
                <c:pt idx="68">
                  <c:v>3355.424581243999</c:v>
                </c:pt>
                <c:pt idx="69">
                  <c:v>3361.4508961911879</c:v>
                </c:pt>
                <c:pt idx="70">
                  <c:v>3367.4772111383763</c:v>
                </c:pt>
                <c:pt idx="71">
                  <c:v>3373.5035260855652</c:v>
                </c:pt>
                <c:pt idx="72">
                  <c:v>3379.5298410327541</c:v>
                </c:pt>
                <c:pt idx="73">
                  <c:v>3385.5561559799426</c:v>
                </c:pt>
                <c:pt idx="74">
                  <c:v>3391.5824709271315</c:v>
                </c:pt>
                <c:pt idx="75">
                  <c:v>3397.6087858743199</c:v>
                </c:pt>
                <c:pt idx="76">
                  <c:v>3403.6351008215088</c:v>
                </c:pt>
                <c:pt idx="77">
                  <c:v>3409.6614157686977</c:v>
                </c:pt>
                <c:pt idx="78">
                  <c:v>3415.6877307158861</c:v>
                </c:pt>
                <c:pt idx="79">
                  <c:v>3421.714045663075</c:v>
                </c:pt>
                <c:pt idx="80">
                  <c:v>3427.7403606102639</c:v>
                </c:pt>
                <c:pt idx="81">
                  <c:v>3433.7666755574523</c:v>
                </c:pt>
                <c:pt idx="82">
                  <c:v>3439.7929905046412</c:v>
                </c:pt>
                <c:pt idx="83">
                  <c:v>3445.8193054518301</c:v>
                </c:pt>
                <c:pt idx="84">
                  <c:v>3451.8456203990186</c:v>
                </c:pt>
                <c:pt idx="85">
                  <c:v>3457.8719353462075</c:v>
                </c:pt>
                <c:pt idx="86">
                  <c:v>3463.8982502933959</c:v>
                </c:pt>
                <c:pt idx="87">
                  <c:v>3469.9245652405848</c:v>
                </c:pt>
                <c:pt idx="88">
                  <c:v>3475.9508801877737</c:v>
                </c:pt>
                <c:pt idx="89">
                  <c:v>3481.9771951349621</c:v>
                </c:pt>
                <c:pt idx="90">
                  <c:v>3488.003510082151</c:v>
                </c:pt>
                <c:pt idx="91">
                  <c:v>3494.0298250293399</c:v>
                </c:pt>
                <c:pt idx="92">
                  <c:v>3500.0561399765284</c:v>
                </c:pt>
                <c:pt idx="93">
                  <c:v>3506.0824549237173</c:v>
                </c:pt>
                <c:pt idx="94">
                  <c:v>3512.1087698709061</c:v>
                </c:pt>
                <c:pt idx="95">
                  <c:v>3518.1350848180946</c:v>
                </c:pt>
                <c:pt idx="96">
                  <c:v>3524.1613997652835</c:v>
                </c:pt>
                <c:pt idx="97">
                  <c:v>3530.1877147124724</c:v>
                </c:pt>
                <c:pt idx="98">
                  <c:v>3536.2140296596608</c:v>
                </c:pt>
                <c:pt idx="99">
                  <c:v>3542.2403446068497</c:v>
                </c:pt>
                <c:pt idx="100">
                  <c:v>3548.2666595540386</c:v>
                </c:pt>
                <c:pt idx="101">
                  <c:v>3554.292974501227</c:v>
                </c:pt>
                <c:pt idx="102">
                  <c:v>3560.3192894484159</c:v>
                </c:pt>
                <c:pt idx="103">
                  <c:v>3566.3456043956048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04256"/>
        <c:axId val="301905792"/>
      </c:lineChart>
      <c:catAx>
        <c:axId val="3019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05792"/>
        <c:crosses val="autoZero"/>
        <c:auto val="1"/>
        <c:lblAlgn val="ctr"/>
        <c:lblOffset val="100"/>
        <c:noMultiLvlLbl val="0"/>
      </c:catAx>
      <c:valAx>
        <c:axId val="3019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LINEAR REGRESSION'!$E$1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REGRESSION'!$E$2:$E$105</c:f>
              <c:numCache>
                <c:formatCode>_(* #,##0_);_(* \(#,##0\);_(* "-"??_);_(@_)</c:formatCode>
                <c:ptCount val="104"/>
                <c:pt idx="0">
                  <c:v>2945.6351648351651</c:v>
                </c:pt>
                <c:pt idx="1">
                  <c:v>2951.6614797823536</c:v>
                </c:pt>
                <c:pt idx="2">
                  <c:v>2957.6877947295425</c:v>
                </c:pt>
                <c:pt idx="3">
                  <c:v>2963.7141096767314</c:v>
                </c:pt>
                <c:pt idx="4">
                  <c:v>2969.7404246239198</c:v>
                </c:pt>
                <c:pt idx="5">
                  <c:v>2975.7667395711087</c:v>
                </c:pt>
                <c:pt idx="6">
                  <c:v>2981.7930545182976</c:v>
                </c:pt>
                <c:pt idx="7">
                  <c:v>2987.819369465486</c:v>
                </c:pt>
                <c:pt idx="8">
                  <c:v>2993.8456844126749</c:v>
                </c:pt>
                <c:pt idx="9">
                  <c:v>2999.8719993598634</c:v>
                </c:pt>
                <c:pt idx="10">
                  <c:v>3005.8983143070523</c:v>
                </c:pt>
                <c:pt idx="11">
                  <c:v>3011.9246292542412</c:v>
                </c:pt>
                <c:pt idx="12">
                  <c:v>3017.9509442014296</c:v>
                </c:pt>
                <c:pt idx="13">
                  <c:v>3023.9772591486185</c:v>
                </c:pt>
                <c:pt idx="14">
                  <c:v>3030.0035740958074</c:v>
                </c:pt>
                <c:pt idx="15">
                  <c:v>3036.0298890429958</c:v>
                </c:pt>
                <c:pt idx="16">
                  <c:v>3042.0562039901847</c:v>
                </c:pt>
                <c:pt idx="17">
                  <c:v>3048.0825189373736</c:v>
                </c:pt>
                <c:pt idx="18">
                  <c:v>3054.108833884562</c:v>
                </c:pt>
                <c:pt idx="19">
                  <c:v>3060.1351488317509</c:v>
                </c:pt>
                <c:pt idx="20">
                  <c:v>3066.1614637789398</c:v>
                </c:pt>
                <c:pt idx="21">
                  <c:v>3072.1877787261283</c:v>
                </c:pt>
                <c:pt idx="22">
                  <c:v>3078.2140936733172</c:v>
                </c:pt>
                <c:pt idx="23">
                  <c:v>3084.2404086205061</c:v>
                </c:pt>
                <c:pt idx="24">
                  <c:v>3090.2667235676945</c:v>
                </c:pt>
                <c:pt idx="25">
                  <c:v>3096.2930385148834</c:v>
                </c:pt>
                <c:pt idx="26">
                  <c:v>3102.3193534620723</c:v>
                </c:pt>
                <c:pt idx="27">
                  <c:v>3108.3456684092607</c:v>
                </c:pt>
                <c:pt idx="28">
                  <c:v>3114.3719833564496</c:v>
                </c:pt>
                <c:pt idx="29">
                  <c:v>3120.3982983036385</c:v>
                </c:pt>
                <c:pt idx="30">
                  <c:v>3126.424613250827</c:v>
                </c:pt>
                <c:pt idx="31">
                  <c:v>3132.4509281980158</c:v>
                </c:pt>
                <c:pt idx="32">
                  <c:v>3138.4772431452043</c:v>
                </c:pt>
                <c:pt idx="33">
                  <c:v>3144.5035580923932</c:v>
                </c:pt>
                <c:pt idx="34">
                  <c:v>3150.5298730395821</c:v>
                </c:pt>
                <c:pt idx="35">
                  <c:v>3156.5561879867705</c:v>
                </c:pt>
                <c:pt idx="36">
                  <c:v>3162.5825029339594</c:v>
                </c:pt>
                <c:pt idx="37">
                  <c:v>3168.6088178811483</c:v>
                </c:pt>
                <c:pt idx="38">
                  <c:v>3174.6351328283367</c:v>
                </c:pt>
                <c:pt idx="39">
                  <c:v>3180.6614477755256</c:v>
                </c:pt>
                <c:pt idx="40">
                  <c:v>3186.6877627227145</c:v>
                </c:pt>
                <c:pt idx="41">
                  <c:v>3192.714077669903</c:v>
                </c:pt>
                <c:pt idx="42">
                  <c:v>3198.7403926170919</c:v>
                </c:pt>
                <c:pt idx="43">
                  <c:v>3204.7667075642808</c:v>
                </c:pt>
                <c:pt idx="44">
                  <c:v>3210.7930225114692</c:v>
                </c:pt>
                <c:pt idx="45">
                  <c:v>3216.8193374586581</c:v>
                </c:pt>
                <c:pt idx="46">
                  <c:v>3222.845652405847</c:v>
                </c:pt>
                <c:pt idx="47">
                  <c:v>3228.8719673530354</c:v>
                </c:pt>
                <c:pt idx="48">
                  <c:v>3234.8982823002243</c:v>
                </c:pt>
                <c:pt idx="49">
                  <c:v>3240.9245972474127</c:v>
                </c:pt>
                <c:pt idx="50">
                  <c:v>3246.9509121946016</c:v>
                </c:pt>
                <c:pt idx="51">
                  <c:v>3252.9772271417905</c:v>
                </c:pt>
                <c:pt idx="52">
                  <c:v>3259.003542088979</c:v>
                </c:pt>
                <c:pt idx="53">
                  <c:v>3265.0298570361679</c:v>
                </c:pt>
                <c:pt idx="54">
                  <c:v>3271.0561719833568</c:v>
                </c:pt>
                <c:pt idx="55">
                  <c:v>3277.0824869305452</c:v>
                </c:pt>
                <c:pt idx="56">
                  <c:v>3283.1088018777341</c:v>
                </c:pt>
                <c:pt idx="57">
                  <c:v>3289.135116824923</c:v>
                </c:pt>
                <c:pt idx="58">
                  <c:v>3295.1614317721114</c:v>
                </c:pt>
                <c:pt idx="59">
                  <c:v>3301.1877467193003</c:v>
                </c:pt>
                <c:pt idx="60">
                  <c:v>3307.2140616664892</c:v>
                </c:pt>
                <c:pt idx="61">
                  <c:v>3313.2403766136777</c:v>
                </c:pt>
                <c:pt idx="62">
                  <c:v>3319.2666915608665</c:v>
                </c:pt>
                <c:pt idx="63">
                  <c:v>3325.2930065080554</c:v>
                </c:pt>
                <c:pt idx="64">
                  <c:v>3331.3193214552439</c:v>
                </c:pt>
                <c:pt idx="65">
                  <c:v>3337.3456364024328</c:v>
                </c:pt>
                <c:pt idx="66">
                  <c:v>3343.3719513496217</c:v>
                </c:pt>
                <c:pt idx="67">
                  <c:v>3349.3982662968101</c:v>
                </c:pt>
                <c:pt idx="68">
                  <c:v>3355.424581243999</c:v>
                </c:pt>
                <c:pt idx="69">
                  <c:v>3361.4508961911879</c:v>
                </c:pt>
                <c:pt idx="70">
                  <c:v>3367.4772111383763</c:v>
                </c:pt>
                <c:pt idx="71">
                  <c:v>3373.5035260855652</c:v>
                </c:pt>
                <c:pt idx="72">
                  <c:v>3379.5298410327541</c:v>
                </c:pt>
                <c:pt idx="73">
                  <c:v>3385.5561559799426</c:v>
                </c:pt>
                <c:pt idx="74">
                  <c:v>3391.5824709271315</c:v>
                </c:pt>
                <c:pt idx="75">
                  <c:v>3397.6087858743199</c:v>
                </c:pt>
                <c:pt idx="76">
                  <c:v>3403.6351008215088</c:v>
                </c:pt>
                <c:pt idx="77">
                  <c:v>3409.6614157686977</c:v>
                </c:pt>
                <c:pt idx="78">
                  <c:v>3415.6877307158861</c:v>
                </c:pt>
                <c:pt idx="79">
                  <c:v>3421.714045663075</c:v>
                </c:pt>
                <c:pt idx="80">
                  <c:v>3427.7403606102639</c:v>
                </c:pt>
                <c:pt idx="81">
                  <c:v>3433.7666755574523</c:v>
                </c:pt>
                <c:pt idx="82">
                  <c:v>3439.7929905046412</c:v>
                </c:pt>
                <c:pt idx="83">
                  <c:v>3445.8193054518301</c:v>
                </c:pt>
                <c:pt idx="84">
                  <c:v>3451.8456203990186</c:v>
                </c:pt>
                <c:pt idx="85">
                  <c:v>3457.8719353462075</c:v>
                </c:pt>
                <c:pt idx="86">
                  <c:v>3463.8982502933959</c:v>
                </c:pt>
                <c:pt idx="87">
                  <c:v>3469.9245652405848</c:v>
                </c:pt>
                <c:pt idx="88">
                  <c:v>3475.9508801877737</c:v>
                </c:pt>
                <c:pt idx="89">
                  <c:v>3481.9771951349621</c:v>
                </c:pt>
                <c:pt idx="90">
                  <c:v>3488.003510082151</c:v>
                </c:pt>
                <c:pt idx="91">
                  <c:v>3494.0298250293399</c:v>
                </c:pt>
                <c:pt idx="92">
                  <c:v>3500.0561399765284</c:v>
                </c:pt>
                <c:pt idx="93">
                  <c:v>3506.0824549237173</c:v>
                </c:pt>
                <c:pt idx="94">
                  <c:v>3512.1087698709061</c:v>
                </c:pt>
                <c:pt idx="95">
                  <c:v>3518.1350848180946</c:v>
                </c:pt>
                <c:pt idx="96">
                  <c:v>3524.1613997652835</c:v>
                </c:pt>
                <c:pt idx="97">
                  <c:v>3530.1877147124724</c:v>
                </c:pt>
                <c:pt idx="98">
                  <c:v>3536.2140296596608</c:v>
                </c:pt>
                <c:pt idx="99">
                  <c:v>3542.2403446068497</c:v>
                </c:pt>
                <c:pt idx="100">
                  <c:v>3548.2666595540386</c:v>
                </c:pt>
                <c:pt idx="101">
                  <c:v>3554.292974501227</c:v>
                </c:pt>
                <c:pt idx="102">
                  <c:v>3560.3192894484159</c:v>
                </c:pt>
                <c:pt idx="103">
                  <c:v>3566.3456043956048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LINEAR REGRESSION'!$G$1</c:f>
              <c:strCache>
                <c:ptCount val="1"/>
                <c:pt idx="0">
                  <c:v>LT*Seasonality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REGRESSION'!$G$2:$G$105</c:f>
              <c:numCache>
                <c:formatCode>_(* #,##0.00_);_(* \(#,##0.00\);_(* "-"??_);_(@_)</c:formatCode>
                <c:ptCount val="104"/>
                <c:pt idx="0">
                  <c:v>2846.1288683031826</c:v>
                </c:pt>
                <c:pt idx="1">
                  <c:v>2853.7646739557094</c:v>
                </c:pt>
                <c:pt idx="2">
                  <c:v>1922.1393905888319</c:v>
                </c:pt>
                <c:pt idx="3">
                  <c:v>2657.884139076878</c:v>
                </c:pt>
                <c:pt idx="4">
                  <c:v>3602.7362773217005</c:v>
                </c:pt>
                <c:pt idx="5">
                  <c:v>1406.5474621298417</c:v>
                </c:pt>
                <c:pt idx="6">
                  <c:v>4395.3188046195892</c:v>
                </c:pt>
                <c:pt idx="7">
                  <c:v>3513.6345671471458</c:v>
                </c:pt>
                <c:pt idx="8">
                  <c:v>2414.1170322755679</c:v>
                </c:pt>
                <c:pt idx="9">
                  <c:v>1867.0941521901566</c:v>
                </c:pt>
                <c:pt idx="10">
                  <c:v>1466.0259887970938</c:v>
                </c:pt>
                <c:pt idx="11">
                  <c:v>2622.4912592745336</c:v>
                </c:pt>
                <c:pt idx="12">
                  <c:v>3621.3664495780804</c:v>
                </c:pt>
                <c:pt idx="13">
                  <c:v>2822.4490262547897</c:v>
                </c:pt>
                <c:pt idx="14">
                  <c:v>3003.4906066067533</c:v>
                </c:pt>
                <c:pt idx="15">
                  <c:v>3291.0623888844952</c:v>
                </c:pt>
                <c:pt idx="16">
                  <c:v>2768.7838401248314</c:v>
                </c:pt>
                <c:pt idx="17">
                  <c:v>3994.0670981380931</c:v>
                </c:pt>
                <c:pt idx="18">
                  <c:v>1514.3959686137357</c:v>
                </c:pt>
                <c:pt idx="19">
                  <c:v>2546.0474813915835</c:v>
                </c:pt>
                <c:pt idx="20">
                  <c:v>3790.8075621974313</c:v>
                </c:pt>
                <c:pt idx="21">
                  <c:v>3968.5687827510178</c:v>
                </c:pt>
                <c:pt idx="22">
                  <c:v>3252.1768283683209</c:v>
                </c:pt>
                <c:pt idx="23">
                  <c:v>3332.9029253300869</c:v>
                </c:pt>
                <c:pt idx="24">
                  <c:v>1956.0990558715559</c:v>
                </c:pt>
                <c:pt idx="25">
                  <c:v>2763.4687167502561</c:v>
                </c:pt>
                <c:pt idx="26">
                  <c:v>4395.2829974990946</c:v>
                </c:pt>
                <c:pt idx="27">
                  <c:v>2050.5977312742534</c:v>
                </c:pt>
                <c:pt idx="28">
                  <c:v>2409.4367916880697</c:v>
                </c:pt>
                <c:pt idx="29">
                  <c:v>2056.1530465948485</c:v>
                </c:pt>
                <c:pt idx="30">
                  <c:v>3767.852092058748</c:v>
                </c:pt>
                <c:pt idx="31">
                  <c:v>1939.0274847291603</c:v>
                </c:pt>
                <c:pt idx="32">
                  <c:v>3348.6185936554502</c:v>
                </c:pt>
                <c:pt idx="33">
                  <c:v>4266.2424721853131</c:v>
                </c:pt>
                <c:pt idx="34">
                  <c:v>4108.4733862032726</c:v>
                </c:pt>
                <c:pt idx="35">
                  <c:v>2565.1942072303164</c:v>
                </c:pt>
                <c:pt idx="36">
                  <c:v>3801.2294765096676</c:v>
                </c:pt>
                <c:pt idx="37">
                  <c:v>2882.5083031295922</c:v>
                </c:pt>
                <c:pt idx="38">
                  <c:v>3844.9664057553346</c:v>
                </c:pt>
                <c:pt idx="39">
                  <c:v>3305.2210655774802</c:v>
                </c:pt>
                <c:pt idx="40">
                  <c:v>2198.1946718557879</c:v>
                </c:pt>
                <c:pt idx="41">
                  <c:v>4629.252970739376</c:v>
                </c:pt>
                <c:pt idx="42">
                  <c:v>4267.1283554707243</c:v>
                </c:pt>
                <c:pt idx="43">
                  <c:v>4118.1767513213535</c:v>
                </c:pt>
                <c:pt idx="44">
                  <c:v>1695.1380543923785</c:v>
                </c:pt>
                <c:pt idx="45">
                  <c:v>3258.3235580383498</c:v>
                </c:pt>
                <c:pt idx="46">
                  <c:v>3920.6785405441278</c:v>
                </c:pt>
                <c:pt idx="47">
                  <c:v>3643.8959095514119</c:v>
                </c:pt>
                <c:pt idx="48">
                  <c:v>3908.5157937505264</c:v>
                </c:pt>
                <c:pt idx="49">
                  <c:v>3733.1460680625587</c:v>
                </c:pt>
                <c:pt idx="50">
                  <c:v>3344.1898156375614</c:v>
                </c:pt>
                <c:pt idx="51">
                  <c:v>3835.9468512638955</c:v>
                </c:pt>
                <c:pt idx="52">
                  <c:v>3148.9113702106488</c:v>
                </c:pt>
                <c:pt idx="53">
                  <c:v>3156.7396631498304</c:v>
                </c:pt>
                <c:pt idx="54">
                  <c:v>2125.7909398692509</c:v>
                </c:pt>
                <c:pt idx="55">
                  <c:v>2938.91557759239</c:v>
                </c:pt>
                <c:pt idx="56">
                  <c:v>3982.89866846426</c:v>
                </c:pt>
                <c:pt idx="57">
                  <c:v>1554.666429210449</c:v>
                </c:pt>
                <c:pt idx="58">
                  <c:v>4857.2401707686295</c:v>
                </c:pt>
                <c:pt idx="59">
                  <c:v>3882.1514774471107</c:v>
                </c:pt>
                <c:pt idx="60">
                  <c:v>2666.8047178312113</c:v>
                </c:pt>
                <c:pt idx="61">
                  <c:v>2062.1318953927885</c:v>
                </c:pt>
                <c:pt idx="62">
                  <c:v>1618.8608944007353</c:v>
                </c:pt>
                <c:pt idx="63">
                  <c:v>2895.3419881072314</c:v>
                </c:pt>
                <c:pt idx="64">
                  <c:v>3997.3903640575691</c:v>
                </c:pt>
                <c:pt idx="65">
                  <c:v>3114.9334583262425</c:v>
                </c:pt>
                <c:pt idx="66">
                  <c:v>3314.1169654453888</c:v>
                </c:pt>
                <c:pt idx="67">
                  <c:v>3630.7543280079544</c:v>
                </c:pt>
                <c:pt idx="68">
                  <c:v>3054.0018771250784</c:v>
                </c:pt>
                <c:pt idx="69">
                  <c:v>4404.6906023937208</c:v>
                </c:pt>
                <c:pt idx="70">
                  <c:v>1669.7813307655488</c:v>
                </c:pt>
                <c:pt idx="71">
                  <c:v>2806.77151116505</c:v>
                </c:pt>
                <c:pt idx="72">
                  <c:v>4178.2363484111966</c:v>
                </c:pt>
                <c:pt idx="73">
                  <c:v>4373.369546585348</c:v>
                </c:pt>
                <c:pt idx="74">
                  <c:v>3583.254961413993</c:v>
                </c:pt>
                <c:pt idx="75">
                  <c:v>3671.536184376946</c:v>
                </c:pt>
                <c:pt idx="76">
                  <c:v>2154.4572047689776</c:v>
                </c:pt>
                <c:pt idx="77">
                  <c:v>3043.1527442591873</c:v>
                </c:pt>
                <c:pt idx="78">
                  <c:v>4839.254924167607</c:v>
                </c:pt>
                <c:pt idx="79">
                  <c:v>2257.3290771411439</c:v>
                </c:pt>
                <c:pt idx="80">
                  <c:v>2651.8745292293625</c:v>
                </c:pt>
                <c:pt idx="81">
                  <c:v>2262.6437833534205</c:v>
                </c:pt>
                <c:pt idx="82">
                  <c:v>4145.5121484747997</c:v>
                </c:pt>
                <c:pt idx="83">
                  <c:v>2133.0065478551928</c:v>
                </c:pt>
                <c:pt idx="84">
                  <c:v>3682.9690105742484</c:v>
                </c:pt>
                <c:pt idx="85">
                  <c:v>4691.398766583352</c:v>
                </c:pt>
                <c:pt idx="86">
                  <c:v>4517.1238957706919</c:v>
                </c:pt>
                <c:pt idx="87">
                  <c:v>2819.8548874741673</c:v>
                </c:pt>
                <c:pt idx="88">
                  <c:v>4177.8789746707835</c:v>
                </c:pt>
                <c:pt idx="89">
                  <c:v>3167.5819746648476</c:v>
                </c:pt>
                <c:pt idx="90">
                  <c:v>4224.5032132162669</c:v>
                </c:pt>
                <c:pt idx="91">
                  <c:v>3630.8614327751638</c:v>
                </c:pt>
                <c:pt idx="92">
                  <c:v>2414.357894768747</c:v>
                </c:pt>
                <c:pt idx="93">
                  <c:v>5083.6192108872301</c:v>
                </c:pt>
                <c:pt idx="94">
                  <c:v>4685.1626202625494</c:v>
                </c:pt>
                <c:pt idx="95">
                  <c:v>4520.860155002485</c:v>
                </c:pt>
                <c:pt idx="96">
                  <c:v>1860.5808772718872</c:v>
                </c:pt>
                <c:pt idx="97">
                  <c:v>3575.735093731555</c:v>
                </c:pt>
                <c:pt idx="98">
                  <c:v>4301.899611763286</c:v>
                </c:pt>
                <c:pt idx="99">
                  <c:v>3997.5431769573192</c:v>
                </c:pt>
                <c:pt idx="100">
                  <c:v>4287.1382865998503</c:v>
                </c:pt>
                <c:pt idx="101">
                  <c:v>4094.1078523613355</c:v>
                </c:pt>
                <c:pt idx="102">
                  <c:v>3666.9428735354281</c:v>
                </c:pt>
                <c:pt idx="103">
                  <c:v>4205.4743198187962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01472"/>
        <c:axId val="302207360"/>
      </c:lineChart>
      <c:catAx>
        <c:axId val="3022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07360"/>
        <c:crosses val="autoZero"/>
        <c:auto val="1"/>
        <c:lblAlgn val="ctr"/>
        <c:lblOffset val="100"/>
        <c:noMultiLvlLbl val="0"/>
      </c:catAx>
      <c:valAx>
        <c:axId val="3022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</xdr:colOff>
      <xdr:row>12</xdr:row>
      <xdr:rowOff>133351</xdr:rowOff>
    </xdr:from>
    <xdr:to>
      <xdr:col>29</xdr:col>
      <xdr:colOff>76200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17</xdr:row>
      <xdr:rowOff>152400</xdr:rowOff>
    </xdr:from>
    <xdr:to>
      <xdr:col>28</xdr:col>
      <xdr:colOff>190499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114299</xdr:colOff>
      <xdr:row>18</xdr:row>
      <xdr:rowOff>76199</xdr:rowOff>
    </xdr:from>
    <xdr:to>
      <xdr:col>36</xdr:col>
      <xdr:colOff>219074</xdr:colOff>
      <xdr:row>40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9526</xdr:colOff>
      <xdr:row>4</xdr:row>
      <xdr:rowOff>9524</xdr:rowOff>
    </xdr:from>
    <xdr:to>
      <xdr:col>25</xdr:col>
      <xdr:colOff>352426</xdr:colOff>
      <xdr:row>23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190500</xdr:colOff>
      <xdr:row>9</xdr:row>
      <xdr:rowOff>123825</xdr:rowOff>
    </xdr:from>
    <xdr:to>
      <xdr:col>35</xdr:col>
      <xdr:colOff>142875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57150</xdr:colOff>
      <xdr:row>12</xdr:row>
      <xdr:rowOff>95250</xdr:rowOff>
    </xdr:from>
    <xdr:to>
      <xdr:col>36</xdr:col>
      <xdr:colOff>323850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533400</xdr:colOff>
      <xdr:row>14</xdr:row>
      <xdr:rowOff>142875</xdr:rowOff>
    </xdr:from>
    <xdr:to>
      <xdr:col>35</xdr:col>
      <xdr:colOff>285750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18</xdr:row>
      <xdr:rowOff>180975</xdr:rowOff>
    </xdr:from>
    <xdr:to>
      <xdr:col>18</xdr:col>
      <xdr:colOff>285749</xdr:colOff>
      <xdr:row>39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F17" sqref="A1:XFD1048576"/>
    </sheetView>
  </sheetViews>
  <sheetFormatPr defaultRowHeight="15" x14ac:dyDescent="0.25"/>
  <cols>
    <col min="3" max="3" width="12.28515625" customWidth="1"/>
  </cols>
  <sheetData>
    <row r="1" spans="1:3" x14ac:dyDescent="0.25">
      <c r="A1" t="s">
        <v>54</v>
      </c>
      <c r="B1" t="s">
        <v>53</v>
      </c>
      <c r="C1" t="s">
        <v>52</v>
      </c>
    </row>
    <row r="2" spans="1:3" x14ac:dyDescent="0.35">
      <c r="A2">
        <v>2020</v>
      </c>
      <c r="B2" t="s">
        <v>51</v>
      </c>
      <c r="C2">
        <v>1958</v>
      </c>
    </row>
    <row r="3" spans="1:3" x14ac:dyDescent="0.35">
      <c r="A3">
        <v>2020</v>
      </c>
      <c r="B3" t="s">
        <v>50</v>
      </c>
      <c r="C3">
        <v>3030</v>
      </c>
    </row>
    <row r="4" spans="1:3" x14ac:dyDescent="0.35">
      <c r="A4">
        <v>2020</v>
      </c>
      <c r="B4" t="s">
        <v>49</v>
      </c>
      <c r="C4">
        <v>2994</v>
      </c>
    </row>
    <row r="5" spans="1:3" x14ac:dyDescent="0.35">
      <c r="A5">
        <v>2020</v>
      </c>
      <c r="B5" t="s">
        <v>48</v>
      </c>
      <c r="C5">
        <v>2892</v>
      </c>
    </row>
    <row r="6" spans="1:3" x14ac:dyDescent="0.35">
      <c r="A6">
        <v>2020</v>
      </c>
      <c r="B6" t="s">
        <v>47</v>
      </c>
      <c r="C6">
        <v>3420</v>
      </c>
    </row>
    <row r="7" spans="1:3" x14ac:dyDescent="0.35">
      <c r="A7">
        <v>2020</v>
      </c>
      <c r="B7" t="s">
        <v>46</v>
      </c>
      <c r="C7">
        <v>1815</v>
      </c>
    </row>
    <row r="8" spans="1:3" x14ac:dyDescent="0.35">
      <c r="A8">
        <v>2020</v>
      </c>
      <c r="B8" t="s">
        <v>45</v>
      </c>
      <c r="C8">
        <v>4608</v>
      </c>
    </row>
    <row r="9" spans="1:3" x14ac:dyDescent="0.35">
      <c r="A9">
        <v>2020</v>
      </c>
      <c r="B9" t="s">
        <v>44</v>
      </c>
      <c r="C9">
        <v>4413</v>
      </c>
    </row>
    <row r="10" spans="1:3" x14ac:dyDescent="0.35">
      <c r="A10">
        <v>2020</v>
      </c>
      <c r="B10" t="s">
        <v>43</v>
      </c>
      <c r="C10">
        <v>2904</v>
      </c>
    </row>
    <row r="11" spans="1:3" x14ac:dyDescent="0.35">
      <c r="A11">
        <v>2020</v>
      </c>
      <c r="B11" t="s">
        <v>42</v>
      </c>
      <c r="C11">
        <v>1609</v>
      </c>
    </row>
    <row r="12" spans="1:3" x14ac:dyDescent="0.25">
      <c r="A12">
        <v>2020</v>
      </c>
      <c r="B12" t="s">
        <v>41</v>
      </c>
      <c r="C12">
        <v>1435</v>
      </c>
    </row>
    <row r="13" spans="1:3" x14ac:dyDescent="0.35">
      <c r="A13">
        <v>2020</v>
      </c>
      <c r="B13" t="s">
        <v>40</v>
      </c>
      <c r="C13">
        <v>1123</v>
      </c>
    </row>
    <row r="14" spans="1:3" x14ac:dyDescent="0.25">
      <c r="A14">
        <v>2020</v>
      </c>
      <c r="B14" t="s">
        <v>39</v>
      </c>
      <c r="C14">
        <v>4835</v>
      </c>
    </row>
    <row r="15" spans="1:3" x14ac:dyDescent="0.25">
      <c r="A15">
        <v>2020</v>
      </c>
      <c r="B15" t="s">
        <v>38</v>
      </c>
      <c r="C15">
        <v>3805</v>
      </c>
    </row>
    <row r="16" spans="1:3" x14ac:dyDescent="0.35">
      <c r="A16">
        <v>2020</v>
      </c>
      <c r="B16" t="s">
        <v>37</v>
      </c>
      <c r="C16">
        <v>3141</v>
      </c>
    </row>
    <row r="17" spans="1:3" x14ac:dyDescent="0.35">
      <c r="A17">
        <v>2020</v>
      </c>
      <c r="B17" t="s">
        <v>36</v>
      </c>
      <c r="C17">
        <v>4854</v>
      </c>
    </row>
    <row r="18" spans="1:3" x14ac:dyDescent="0.35">
      <c r="A18">
        <v>2020</v>
      </c>
      <c r="B18" t="s">
        <v>35</v>
      </c>
      <c r="C18">
        <v>2009</v>
      </c>
    </row>
    <row r="19" spans="1:3" x14ac:dyDescent="0.35">
      <c r="A19">
        <v>2020</v>
      </c>
      <c r="B19" t="s">
        <v>34</v>
      </c>
      <c r="C19">
        <v>3857</v>
      </c>
    </row>
    <row r="20" spans="1:3" x14ac:dyDescent="0.35">
      <c r="A20">
        <v>2020</v>
      </c>
      <c r="B20" t="s">
        <v>33</v>
      </c>
      <c r="C20">
        <v>1675</v>
      </c>
    </row>
    <row r="21" spans="1:3" x14ac:dyDescent="0.35">
      <c r="A21">
        <v>2020</v>
      </c>
      <c r="B21" t="s">
        <v>32</v>
      </c>
      <c r="C21">
        <v>2289</v>
      </c>
    </row>
    <row r="22" spans="1:3" x14ac:dyDescent="0.35">
      <c r="A22">
        <v>2020</v>
      </c>
      <c r="B22" t="s">
        <v>31</v>
      </c>
      <c r="C22">
        <v>3388</v>
      </c>
    </row>
    <row r="23" spans="1:3" x14ac:dyDescent="0.35">
      <c r="A23">
        <v>2020</v>
      </c>
      <c r="B23" t="s">
        <v>30</v>
      </c>
      <c r="C23">
        <v>3888</v>
      </c>
    </row>
    <row r="24" spans="1:3" x14ac:dyDescent="0.35">
      <c r="A24">
        <v>2020</v>
      </c>
      <c r="B24" t="s">
        <v>29</v>
      </c>
      <c r="C24">
        <v>2509</v>
      </c>
    </row>
    <row r="25" spans="1:3" x14ac:dyDescent="0.35">
      <c r="A25">
        <v>2020</v>
      </c>
      <c r="B25" t="s">
        <v>28</v>
      </c>
      <c r="C25">
        <v>3205</v>
      </c>
    </row>
    <row r="26" spans="1:3" x14ac:dyDescent="0.35">
      <c r="A26">
        <v>2020</v>
      </c>
      <c r="B26" t="s">
        <v>27</v>
      </c>
      <c r="C26">
        <v>1122</v>
      </c>
    </row>
    <row r="27" spans="1:3" x14ac:dyDescent="0.35">
      <c r="A27">
        <v>2020</v>
      </c>
      <c r="B27" t="s">
        <v>26</v>
      </c>
      <c r="C27">
        <v>2668</v>
      </c>
    </row>
    <row r="28" spans="1:3" x14ac:dyDescent="0.35">
      <c r="A28">
        <v>2020</v>
      </c>
      <c r="B28" t="s">
        <v>25</v>
      </c>
      <c r="C28">
        <v>4573</v>
      </c>
    </row>
    <row r="29" spans="1:3" x14ac:dyDescent="0.35">
      <c r="A29">
        <v>2020</v>
      </c>
      <c r="B29" t="s">
        <v>24</v>
      </c>
      <c r="C29">
        <v>2838</v>
      </c>
    </row>
    <row r="30" spans="1:3" x14ac:dyDescent="0.35">
      <c r="A30">
        <v>2020</v>
      </c>
      <c r="B30" t="s">
        <v>23</v>
      </c>
      <c r="C30">
        <v>1357</v>
      </c>
    </row>
    <row r="31" spans="1:3" x14ac:dyDescent="0.35">
      <c r="A31">
        <v>2020</v>
      </c>
      <c r="B31" t="s">
        <v>22</v>
      </c>
      <c r="C31">
        <v>2735</v>
      </c>
    </row>
    <row r="32" spans="1:3" x14ac:dyDescent="0.25">
      <c r="A32">
        <v>2020</v>
      </c>
      <c r="B32" t="s">
        <v>21</v>
      </c>
      <c r="C32">
        <v>3855</v>
      </c>
    </row>
    <row r="33" spans="1:3" x14ac:dyDescent="0.25">
      <c r="A33">
        <v>2020</v>
      </c>
      <c r="B33" t="s">
        <v>20</v>
      </c>
      <c r="C33">
        <v>1002</v>
      </c>
    </row>
    <row r="34" spans="1:3" x14ac:dyDescent="0.25">
      <c r="A34">
        <v>2020</v>
      </c>
      <c r="B34" t="s">
        <v>19</v>
      </c>
      <c r="C34">
        <v>3414</v>
      </c>
    </row>
    <row r="35" spans="1:3" x14ac:dyDescent="0.25">
      <c r="A35">
        <v>2020</v>
      </c>
      <c r="B35" t="s">
        <v>18</v>
      </c>
      <c r="C35">
        <v>4774</v>
      </c>
    </row>
    <row r="36" spans="1:3" x14ac:dyDescent="0.25">
      <c r="A36">
        <v>2020</v>
      </c>
      <c r="B36" t="s">
        <v>17</v>
      </c>
      <c r="C36">
        <v>4950</v>
      </c>
    </row>
    <row r="37" spans="1:3" x14ac:dyDescent="0.25">
      <c r="A37">
        <v>2020</v>
      </c>
      <c r="B37" t="s">
        <v>16</v>
      </c>
      <c r="C37">
        <v>2472</v>
      </c>
    </row>
    <row r="38" spans="1:3" x14ac:dyDescent="0.25">
      <c r="A38">
        <v>2020</v>
      </c>
      <c r="B38" t="s">
        <v>15</v>
      </c>
      <c r="C38">
        <v>3251</v>
      </c>
    </row>
    <row r="39" spans="1:3" x14ac:dyDescent="0.25">
      <c r="A39">
        <v>2020</v>
      </c>
      <c r="B39" t="s">
        <v>14</v>
      </c>
      <c r="C39">
        <v>3460</v>
      </c>
    </row>
    <row r="40" spans="1:3" x14ac:dyDescent="0.25">
      <c r="A40">
        <v>2020</v>
      </c>
      <c r="B40" t="s">
        <v>13</v>
      </c>
      <c r="C40">
        <v>3551</v>
      </c>
    </row>
    <row r="41" spans="1:3" x14ac:dyDescent="0.25">
      <c r="A41">
        <v>2020</v>
      </c>
      <c r="B41" t="s">
        <v>12</v>
      </c>
      <c r="C41">
        <v>2428</v>
      </c>
    </row>
    <row r="42" spans="1:3" x14ac:dyDescent="0.25">
      <c r="A42">
        <v>2020</v>
      </c>
      <c r="B42" t="s">
        <v>11</v>
      </c>
      <c r="C42">
        <v>2208</v>
      </c>
    </row>
    <row r="43" spans="1:3" x14ac:dyDescent="0.25">
      <c r="A43">
        <v>2020</v>
      </c>
      <c r="B43" t="s">
        <v>10</v>
      </c>
      <c r="C43">
        <v>4799</v>
      </c>
    </row>
    <row r="44" spans="1:3" x14ac:dyDescent="0.25">
      <c r="A44">
        <v>2020</v>
      </c>
      <c r="B44" t="s">
        <v>9</v>
      </c>
      <c r="C44">
        <v>4516</v>
      </c>
    </row>
    <row r="45" spans="1:3" x14ac:dyDescent="0.25">
      <c r="A45">
        <v>2020</v>
      </c>
      <c r="B45" t="s">
        <v>8</v>
      </c>
      <c r="C45">
        <v>4147</v>
      </c>
    </row>
    <row r="46" spans="1:3" x14ac:dyDescent="0.25">
      <c r="A46">
        <v>2020</v>
      </c>
      <c r="B46" t="s">
        <v>7</v>
      </c>
      <c r="C46">
        <v>1303</v>
      </c>
    </row>
    <row r="47" spans="1:3" x14ac:dyDescent="0.25">
      <c r="A47">
        <v>2020</v>
      </c>
      <c r="B47" t="s">
        <v>6</v>
      </c>
      <c r="C47">
        <v>4417</v>
      </c>
    </row>
    <row r="48" spans="1:3" x14ac:dyDescent="0.25">
      <c r="A48">
        <v>2020</v>
      </c>
      <c r="B48" t="s">
        <v>5</v>
      </c>
      <c r="C48">
        <v>3870</v>
      </c>
    </row>
    <row r="49" spans="1:3" x14ac:dyDescent="0.25">
      <c r="A49">
        <v>2020</v>
      </c>
      <c r="B49" t="s">
        <v>4</v>
      </c>
      <c r="C49">
        <v>2351</v>
      </c>
    </row>
    <row r="50" spans="1:3" x14ac:dyDescent="0.25">
      <c r="A50">
        <v>2020</v>
      </c>
      <c r="B50" t="s">
        <v>3</v>
      </c>
      <c r="C50">
        <v>4287</v>
      </c>
    </row>
    <row r="51" spans="1:3" x14ac:dyDescent="0.25">
      <c r="A51">
        <v>2020</v>
      </c>
      <c r="B51" t="s">
        <v>2</v>
      </c>
      <c r="C51">
        <v>4980</v>
      </c>
    </row>
    <row r="52" spans="1:3" x14ac:dyDescent="0.25">
      <c r="A52">
        <v>2020</v>
      </c>
      <c r="B52" t="s">
        <v>1</v>
      </c>
      <c r="C52">
        <v>4272</v>
      </c>
    </row>
    <row r="53" spans="1:3" x14ac:dyDescent="0.25">
      <c r="A53">
        <v>2020</v>
      </c>
      <c r="B53" t="s">
        <v>0</v>
      </c>
      <c r="C53">
        <v>3906</v>
      </c>
    </row>
    <row r="54" spans="1:3" x14ac:dyDescent="0.25">
      <c r="A54">
        <v>2021</v>
      </c>
      <c r="B54" t="s">
        <v>51</v>
      </c>
      <c r="C54">
        <v>4334</v>
      </c>
    </row>
    <row r="55" spans="1:3" x14ac:dyDescent="0.25">
      <c r="A55">
        <v>2021</v>
      </c>
      <c r="B55" t="s">
        <v>50</v>
      </c>
      <c r="C55">
        <v>3266</v>
      </c>
    </row>
    <row r="56" spans="1:3" x14ac:dyDescent="0.25">
      <c r="A56">
        <v>2021</v>
      </c>
      <c r="B56" t="s">
        <v>49</v>
      </c>
      <c r="C56">
        <v>1238</v>
      </c>
    </row>
    <row r="57" spans="1:3" x14ac:dyDescent="0.25">
      <c r="A57">
        <v>2021</v>
      </c>
      <c r="B57" t="s">
        <v>48</v>
      </c>
      <c r="C57">
        <v>2948</v>
      </c>
    </row>
    <row r="58" spans="1:3" x14ac:dyDescent="0.25">
      <c r="A58">
        <v>2021</v>
      </c>
      <c r="B58" t="s">
        <v>47</v>
      </c>
      <c r="C58">
        <v>4480</v>
      </c>
    </row>
    <row r="59" spans="1:3" x14ac:dyDescent="0.25">
      <c r="A59">
        <v>2021</v>
      </c>
      <c r="B59" t="s">
        <v>46</v>
      </c>
      <c r="C59">
        <v>1263</v>
      </c>
    </row>
    <row r="60" spans="1:3" x14ac:dyDescent="0.25">
      <c r="A60">
        <v>2021</v>
      </c>
      <c r="B60" t="s">
        <v>45</v>
      </c>
      <c r="C60">
        <v>4991</v>
      </c>
    </row>
    <row r="61" spans="1:3" x14ac:dyDescent="0.25">
      <c r="A61">
        <v>2021</v>
      </c>
      <c r="B61" t="s">
        <v>44</v>
      </c>
      <c r="C61">
        <v>3245</v>
      </c>
    </row>
    <row r="62" spans="1:3" x14ac:dyDescent="0.25">
      <c r="A62">
        <v>2021</v>
      </c>
      <c r="B62" t="s">
        <v>43</v>
      </c>
      <c r="C62">
        <v>2347</v>
      </c>
    </row>
    <row r="63" spans="1:3" x14ac:dyDescent="0.25">
      <c r="A63">
        <v>2021</v>
      </c>
      <c r="B63" t="s">
        <v>42</v>
      </c>
      <c r="C63">
        <v>2444</v>
      </c>
    </row>
    <row r="64" spans="1:3" x14ac:dyDescent="0.25">
      <c r="A64">
        <v>2021</v>
      </c>
      <c r="B64" t="s">
        <v>41</v>
      </c>
      <c r="C64">
        <v>1741</v>
      </c>
    </row>
    <row r="65" spans="1:3" x14ac:dyDescent="0.25">
      <c r="A65">
        <v>2021</v>
      </c>
      <c r="B65" t="s">
        <v>40</v>
      </c>
      <c r="C65">
        <v>4547</v>
      </c>
    </row>
    <row r="66" spans="1:3" x14ac:dyDescent="0.25">
      <c r="A66">
        <v>2021</v>
      </c>
      <c r="B66" t="s">
        <v>39</v>
      </c>
      <c r="C66">
        <v>2979</v>
      </c>
    </row>
    <row r="67" spans="1:3" x14ac:dyDescent="0.25">
      <c r="A67">
        <v>2021</v>
      </c>
      <c r="B67" t="s">
        <v>38</v>
      </c>
      <c r="C67">
        <v>2273</v>
      </c>
    </row>
    <row r="68" spans="1:3" x14ac:dyDescent="0.25">
      <c r="A68">
        <v>2021</v>
      </c>
      <c r="B68" t="s">
        <v>37</v>
      </c>
      <c r="C68">
        <v>3314</v>
      </c>
    </row>
    <row r="69" spans="1:3" x14ac:dyDescent="0.25">
      <c r="A69">
        <v>2021</v>
      </c>
      <c r="B69" t="s">
        <v>36</v>
      </c>
      <c r="C69">
        <v>2205</v>
      </c>
    </row>
    <row r="70" spans="1:3" x14ac:dyDescent="0.25">
      <c r="A70">
        <v>2021</v>
      </c>
      <c r="B70" t="s">
        <v>35</v>
      </c>
      <c r="C70">
        <v>3918</v>
      </c>
    </row>
    <row r="71" spans="1:3" x14ac:dyDescent="0.25">
      <c r="A71">
        <v>2021</v>
      </c>
      <c r="B71" t="s">
        <v>34</v>
      </c>
      <c r="C71">
        <v>4676</v>
      </c>
    </row>
    <row r="72" spans="1:3" x14ac:dyDescent="0.25">
      <c r="A72">
        <v>2021</v>
      </c>
      <c r="B72" t="s">
        <v>33</v>
      </c>
      <c r="C72">
        <v>1554</v>
      </c>
    </row>
    <row r="73" spans="1:3" x14ac:dyDescent="0.25">
      <c r="A73">
        <v>2021</v>
      </c>
      <c r="B73" t="s">
        <v>32</v>
      </c>
      <c r="C73">
        <v>3129</v>
      </c>
    </row>
    <row r="74" spans="1:3" x14ac:dyDescent="0.25">
      <c r="A74">
        <v>2021</v>
      </c>
      <c r="B74" t="s">
        <v>31</v>
      </c>
      <c r="C74">
        <v>4663</v>
      </c>
    </row>
    <row r="75" spans="1:3" x14ac:dyDescent="0.25">
      <c r="A75">
        <v>2021</v>
      </c>
      <c r="B75" t="s">
        <v>30</v>
      </c>
      <c r="C75">
        <v>4524</v>
      </c>
    </row>
    <row r="76" spans="1:3" x14ac:dyDescent="0.25">
      <c r="A76">
        <v>2021</v>
      </c>
      <c r="B76" t="s">
        <v>29</v>
      </c>
      <c r="C76">
        <v>4371</v>
      </c>
    </row>
    <row r="77" spans="1:3" x14ac:dyDescent="0.25">
      <c r="A77">
        <v>2021</v>
      </c>
      <c r="B77" t="s">
        <v>28</v>
      </c>
      <c r="C77">
        <v>3832</v>
      </c>
    </row>
    <row r="78" spans="1:3" x14ac:dyDescent="0.25">
      <c r="A78">
        <v>2021</v>
      </c>
      <c r="B78" t="s">
        <v>27</v>
      </c>
      <c r="C78">
        <v>3000</v>
      </c>
    </row>
    <row r="79" spans="1:3" x14ac:dyDescent="0.25">
      <c r="A79">
        <v>2021</v>
      </c>
      <c r="B79" t="s">
        <v>26</v>
      </c>
      <c r="C79">
        <v>3144</v>
      </c>
    </row>
    <row r="80" spans="1:3" x14ac:dyDescent="0.25">
      <c r="A80">
        <v>2021</v>
      </c>
      <c r="B80" t="s">
        <v>25</v>
      </c>
      <c r="C80">
        <v>4653</v>
      </c>
    </row>
    <row r="81" spans="1:3" x14ac:dyDescent="0.25">
      <c r="A81">
        <v>2021</v>
      </c>
      <c r="B81" t="s">
        <v>24</v>
      </c>
      <c r="C81">
        <v>1458</v>
      </c>
    </row>
    <row r="82" spans="1:3" x14ac:dyDescent="0.25">
      <c r="A82">
        <v>2021</v>
      </c>
      <c r="B82" t="s">
        <v>23</v>
      </c>
      <c r="C82">
        <v>3681</v>
      </c>
    </row>
    <row r="83" spans="1:3" x14ac:dyDescent="0.25">
      <c r="A83">
        <v>2021</v>
      </c>
      <c r="B83" t="s">
        <v>22</v>
      </c>
      <c r="C83">
        <v>1556</v>
      </c>
    </row>
    <row r="84" spans="1:3" x14ac:dyDescent="0.25">
      <c r="A84">
        <v>2021</v>
      </c>
      <c r="B84" t="s">
        <v>21</v>
      </c>
      <c r="C84">
        <v>3993</v>
      </c>
    </row>
    <row r="85" spans="1:3" x14ac:dyDescent="0.25">
      <c r="A85">
        <v>2021</v>
      </c>
      <c r="B85" t="s">
        <v>20</v>
      </c>
      <c r="C85">
        <v>3029</v>
      </c>
    </row>
    <row r="86" spans="1:3" x14ac:dyDescent="0.25">
      <c r="A86">
        <v>2021</v>
      </c>
      <c r="B86" t="s">
        <v>19</v>
      </c>
      <c r="C86">
        <v>3534</v>
      </c>
    </row>
    <row r="87" spans="1:3" x14ac:dyDescent="0.25">
      <c r="A87">
        <v>2021</v>
      </c>
      <c r="B87" t="s">
        <v>18</v>
      </c>
      <c r="C87">
        <v>4061</v>
      </c>
    </row>
    <row r="88" spans="1:3" x14ac:dyDescent="0.25">
      <c r="A88">
        <v>2021</v>
      </c>
      <c r="B88" t="s">
        <v>17</v>
      </c>
      <c r="C88">
        <v>3542</v>
      </c>
    </row>
    <row r="89" spans="1:3" x14ac:dyDescent="0.25">
      <c r="A89">
        <v>2021</v>
      </c>
      <c r="B89" t="s">
        <v>16</v>
      </c>
      <c r="C89">
        <v>2820</v>
      </c>
    </row>
    <row r="90" spans="1:3" x14ac:dyDescent="0.25">
      <c r="A90">
        <v>2021</v>
      </c>
      <c r="B90" t="s">
        <v>15</v>
      </c>
      <c r="C90">
        <v>4576</v>
      </c>
    </row>
    <row r="91" spans="1:3" x14ac:dyDescent="0.25">
      <c r="A91">
        <v>2021</v>
      </c>
      <c r="B91" t="s">
        <v>14</v>
      </c>
      <c r="C91">
        <v>2464</v>
      </c>
    </row>
    <row r="92" spans="1:3" x14ac:dyDescent="0.25">
      <c r="A92">
        <v>2021</v>
      </c>
      <c r="B92" t="s">
        <v>13</v>
      </c>
      <c r="C92">
        <v>4336</v>
      </c>
    </row>
    <row r="93" spans="1:3" x14ac:dyDescent="0.25">
      <c r="A93">
        <v>2021</v>
      </c>
      <c r="B93" t="s">
        <v>12</v>
      </c>
      <c r="C93">
        <v>4339</v>
      </c>
    </row>
    <row r="94" spans="1:3" x14ac:dyDescent="0.25">
      <c r="A94">
        <v>2021</v>
      </c>
      <c r="B94" t="s">
        <v>11</v>
      </c>
      <c r="C94">
        <v>2284</v>
      </c>
    </row>
    <row r="95" spans="1:3" x14ac:dyDescent="0.25">
      <c r="A95">
        <v>2021</v>
      </c>
      <c r="B95" t="s">
        <v>10</v>
      </c>
      <c r="C95">
        <v>4643</v>
      </c>
    </row>
    <row r="96" spans="1:3" x14ac:dyDescent="0.25">
      <c r="A96">
        <v>2021</v>
      </c>
      <c r="B96" t="s">
        <v>9</v>
      </c>
      <c r="C96">
        <v>4171</v>
      </c>
    </row>
    <row r="97" spans="1:3" x14ac:dyDescent="0.25">
      <c r="A97">
        <v>2021</v>
      </c>
      <c r="B97" t="s">
        <v>8</v>
      </c>
      <c r="C97">
        <v>4221</v>
      </c>
    </row>
    <row r="98" spans="1:3" x14ac:dyDescent="0.25">
      <c r="A98">
        <v>2021</v>
      </c>
      <c r="B98" t="s">
        <v>7</v>
      </c>
      <c r="C98">
        <v>2135</v>
      </c>
    </row>
    <row r="99" spans="1:3" x14ac:dyDescent="0.25">
      <c r="A99">
        <v>2021</v>
      </c>
      <c r="B99" t="s">
        <v>6</v>
      </c>
      <c r="C99">
        <v>2179</v>
      </c>
    </row>
    <row r="100" spans="1:3" x14ac:dyDescent="0.25">
      <c r="A100">
        <v>2021</v>
      </c>
      <c r="B100" t="s">
        <v>5</v>
      </c>
      <c r="C100">
        <v>4052</v>
      </c>
    </row>
    <row r="101" spans="1:3" x14ac:dyDescent="0.25">
      <c r="A101">
        <v>2021</v>
      </c>
      <c r="B101" t="s">
        <v>4</v>
      </c>
      <c r="C101">
        <v>4998</v>
      </c>
    </row>
    <row r="102" spans="1:3" x14ac:dyDescent="0.25">
      <c r="A102">
        <v>2021</v>
      </c>
      <c r="B102" t="s">
        <v>3</v>
      </c>
      <c r="C102">
        <v>3581</v>
      </c>
    </row>
    <row r="103" spans="1:3" x14ac:dyDescent="0.25">
      <c r="A103">
        <v>2021</v>
      </c>
      <c r="B103" t="s">
        <v>2</v>
      </c>
      <c r="C103">
        <v>2521</v>
      </c>
    </row>
    <row r="104" spans="1:3" x14ac:dyDescent="0.25">
      <c r="A104">
        <v>2021</v>
      </c>
      <c r="B104" t="s">
        <v>1</v>
      </c>
      <c r="C104">
        <v>2435</v>
      </c>
    </row>
    <row r="105" spans="1:3" x14ac:dyDescent="0.25">
      <c r="A105">
        <v>2021</v>
      </c>
      <c r="B105" t="s">
        <v>0</v>
      </c>
      <c r="C105">
        <v>3773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K14" sqref="K14"/>
    </sheetView>
  </sheetViews>
  <sheetFormatPr defaultRowHeight="15" x14ac:dyDescent="0.25"/>
  <cols>
    <col min="3" max="3" width="12.28515625" customWidth="1"/>
    <col min="4" max="4" width="10.140625" customWidth="1"/>
    <col min="5" max="5" width="17.140625" customWidth="1"/>
    <col min="6" max="6" width="16" customWidth="1"/>
    <col min="7" max="7" width="20.5703125" customWidth="1"/>
    <col min="8" max="8" width="18.7109375" customWidth="1"/>
    <col min="11" max="11" width="28" customWidth="1"/>
    <col min="12" max="12" width="20.42578125" bestFit="1" customWidth="1"/>
  </cols>
  <sheetData>
    <row r="1" spans="1:12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2" x14ac:dyDescent="0.25">
      <c r="A2">
        <v>2020</v>
      </c>
      <c r="B2" t="s">
        <v>51</v>
      </c>
      <c r="C2">
        <v>1958</v>
      </c>
    </row>
    <row r="3" spans="1:12" x14ac:dyDescent="0.25">
      <c r="A3">
        <v>2020</v>
      </c>
      <c r="B3" t="s">
        <v>50</v>
      </c>
      <c r="C3">
        <v>3030</v>
      </c>
      <c r="D3">
        <f>C2</f>
        <v>1958</v>
      </c>
      <c r="E3">
        <f>C3-D3</f>
        <v>1072</v>
      </c>
      <c r="F3">
        <f>ABS(E3)</f>
        <v>1072</v>
      </c>
      <c r="G3">
        <f>F3^2</f>
        <v>1149184</v>
      </c>
      <c r="H3" s="1">
        <f>F3/C3</f>
        <v>0.35379537953795381</v>
      </c>
    </row>
    <row r="4" spans="1:12" x14ac:dyDescent="0.25">
      <c r="A4">
        <v>2020</v>
      </c>
      <c r="B4" t="s">
        <v>49</v>
      </c>
      <c r="C4">
        <v>2994</v>
      </c>
      <c r="D4">
        <f>C3</f>
        <v>3030</v>
      </c>
      <c r="E4">
        <f t="shared" ref="E4:E67" si="0">C4-D4</f>
        <v>-36</v>
      </c>
      <c r="F4">
        <f t="shared" ref="F4:F67" si="1">ABS(E4)</f>
        <v>36</v>
      </c>
      <c r="G4">
        <f t="shared" ref="G4:G67" si="2">F4^2</f>
        <v>1296</v>
      </c>
      <c r="H4" s="1">
        <f t="shared" ref="H4:H67" si="3">F4/C4</f>
        <v>1.2024048096192385E-2</v>
      </c>
    </row>
    <row r="5" spans="1:12" x14ac:dyDescent="0.25">
      <c r="A5">
        <v>2020</v>
      </c>
      <c r="B5" t="s">
        <v>48</v>
      </c>
      <c r="C5">
        <v>2892</v>
      </c>
      <c r="D5">
        <f t="shared" ref="D5:D68" si="4">C4</f>
        <v>2994</v>
      </c>
      <c r="E5">
        <f t="shared" si="0"/>
        <v>-102</v>
      </c>
      <c r="F5">
        <f t="shared" si="1"/>
        <v>102</v>
      </c>
      <c r="G5">
        <f t="shared" si="2"/>
        <v>10404</v>
      </c>
      <c r="H5" s="1">
        <f t="shared" si="3"/>
        <v>3.5269709543568464E-2</v>
      </c>
    </row>
    <row r="6" spans="1:12" x14ac:dyDescent="0.25">
      <c r="A6">
        <v>2020</v>
      </c>
      <c r="B6" t="s">
        <v>47</v>
      </c>
      <c r="C6">
        <v>3420</v>
      </c>
      <c r="D6">
        <f t="shared" si="4"/>
        <v>2892</v>
      </c>
      <c r="E6">
        <f t="shared" si="0"/>
        <v>528</v>
      </c>
      <c r="F6">
        <f t="shared" si="1"/>
        <v>528</v>
      </c>
      <c r="G6">
        <f t="shared" si="2"/>
        <v>278784</v>
      </c>
      <c r="H6" s="1">
        <f t="shared" si="3"/>
        <v>0.15438596491228071</v>
      </c>
    </row>
    <row r="7" spans="1:12" x14ac:dyDescent="0.25">
      <c r="A7">
        <v>2020</v>
      </c>
      <c r="B7" t="s">
        <v>46</v>
      </c>
      <c r="C7">
        <v>1815</v>
      </c>
      <c r="D7">
        <f t="shared" si="4"/>
        <v>3420</v>
      </c>
      <c r="E7">
        <f t="shared" si="0"/>
        <v>-1605</v>
      </c>
      <c r="F7">
        <f t="shared" si="1"/>
        <v>1605</v>
      </c>
      <c r="G7">
        <f t="shared" si="2"/>
        <v>2576025</v>
      </c>
      <c r="H7" s="1">
        <f t="shared" si="3"/>
        <v>0.88429752066115708</v>
      </c>
    </row>
    <row r="8" spans="1:12" x14ac:dyDescent="0.25">
      <c r="A8">
        <v>2020</v>
      </c>
      <c r="B8" t="s">
        <v>45</v>
      </c>
      <c r="C8">
        <v>4608</v>
      </c>
      <c r="D8">
        <f t="shared" si="4"/>
        <v>1815</v>
      </c>
      <c r="E8">
        <f t="shared" si="0"/>
        <v>2793</v>
      </c>
      <c r="F8">
        <f t="shared" si="1"/>
        <v>2793</v>
      </c>
      <c r="G8">
        <f t="shared" si="2"/>
        <v>7800849</v>
      </c>
      <c r="H8" s="1">
        <f t="shared" si="3"/>
        <v>0.60611979166666663</v>
      </c>
    </row>
    <row r="9" spans="1:12" x14ac:dyDescent="0.25">
      <c r="A9">
        <v>2020</v>
      </c>
      <c r="B9" t="s">
        <v>44</v>
      </c>
      <c r="C9">
        <v>4413</v>
      </c>
      <c r="D9">
        <f t="shared" si="4"/>
        <v>4608</v>
      </c>
      <c r="E9">
        <f t="shared" si="0"/>
        <v>-195</v>
      </c>
      <c r="F9">
        <f t="shared" si="1"/>
        <v>195</v>
      </c>
      <c r="G9">
        <f t="shared" si="2"/>
        <v>38025</v>
      </c>
      <c r="H9" s="1">
        <f t="shared" si="3"/>
        <v>4.4187627464309993E-2</v>
      </c>
      <c r="J9" t="s">
        <v>60</v>
      </c>
    </row>
    <row r="10" spans="1:12" x14ac:dyDescent="0.25">
      <c r="A10">
        <v>2020</v>
      </c>
      <c r="B10" t="s">
        <v>43</v>
      </c>
      <c r="C10">
        <v>2904</v>
      </c>
      <c r="D10">
        <f t="shared" si="4"/>
        <v>4413</v>
      </c>
      <c r="E10">
        <f t="shared" si="0"/>
        <v>-1509</v>
      </c>
      <c r="F10">
        <f t="shared" si="1"/>
        <v>1509</v>
      </c>
      <c r="G10">
        <f t="shared" si="2"/>
        <v>2277081</v>
      </c>
      <c r="H10" s="1">
        <f t="shared" si="3"/>
        <v>0.51962809917355368</v>
      </c>
      <c r="J10" t="s">
        <v>61</v>
      </c>
      <c r="K10" t="s">
        <v>64</v>
      </c>
      <c r="L10">
        <f>AVERAGE(F3:F105)</f>
        <v>1310.3980582524273</v>
      </c>
    </row>
    <row r="11" spans="1:12" x14ac:dyDescent="0.25">
      <c r="A11">
        <v>2020</v>
      </c>
      <c r="B11" t="s">
        <v>42</v>
      </c>
      <c r="C11">
        <v>1609</v>
      </c>
      <c r="D11">
        <f t="shared" si="4"/>
        <v>2904</v>
      </c>
      <c r="E11">
        <f t="shared" si="0"/>
        <v>-1295</v>
      </c>
      <c r="F11">
        <f t="shared" si="1"/>
        <v>1295</v>
      </c>
      <c r="G11">
        <f t="shared" si="2"/>
        <v>1677025</v>
      </c>
      <c r="H11" s="1">
        <f t="shared" si="3"/>
        <v>0.80484773151025479</v>
      </c>
      <c r="J11" t="s">
        <v>62</v>
      </c>
      <c r="K11" t="s">
        <v>65</v>
      </c>
      <c r="L11">
        <f>AVERAGE(G3:G105)</f>
        <v>2582173.1941747572</v>
      </c>
    </row>
    <row r="12" spans="1:12" x14ac:dyDescent="0.25">
      <c r="A12">
        <v>2020</v>
      </c>
      <c r="B12" t="s">
        <v>41</v>
      </c>
      <c r="C12">
        <v>1435</v>
      </c>
      <c r="D12">
        <f t="shared" si="4"/>
        <v>1609</v>
      </c>
      <c r="E12">
        <f t="shared" si="0"/>
        <v>-174</v>
      </c>
      <c r="F12">
        <f t="shared" si="1"/>
        <v>174</v>
      </c>
      <c r="G12">
        <f t="shared" si="2"/>
        <v>30276</v>
      </c>
      <c r="H12" s="1">
        <f t="shared" si="3"/>
        <v>0.12125435540069686</v>
      </c>
      <c r="J12" t="s">
        <v>63</v>
      </c>
      <c r="K12" s="4" t="s">
        <v>66</v>
      </c>
      <c r="L12" s="5">
        <f>AVERAGE(H3:H105)</f>
        <v>0.50940541579048804</v>
      </c>
    </row>
    <row r="13" spans="1:12" x14ac:dyDescent="0.25">
      <c r="A13">
        <v>2020</v>
      </c>
      <c r="B13" t="s">
        <v>40</v>
      </c>
      <c r="C13">
        <v>1123</v>
      </c>
      <c r="D13">
        <f t="shared" si="4"/>
        <v>1435</v>
      </c>
      <c r="E13">
        <f t="shared" si="0"/>
        <v>-312</v>
      </c>
      <c r="F13">
        <f t="shared" si="1"/>
        <v>312</v>
      </c>
      <c r="G13">
        <f t="shared" si="2"/>
        <v>97344</v>
      </c>
      <c r="H13" s="1">
        <f t="shared" si="3"/>
        <v>0.27782724844167411</v>
      </c>
    </row>
    <row r="14" spans="1:12" x14ac:dyDescent="0.25">
      <c r="A14">
        <v>2020</v>
      </c>
      <c r="B14" t="s">
        <v>39</v>
      </c>
      <c r="C14">
        <v>4835</v>
      </c>
      <c r="D14">
        <f t="shared" si="4"/>
        <v>1123</v>
      </c>
      <c r="E14">
        <f t="shared" si="0"/>
        <v>3712</v>
      </c>
      <c r="F14">
        <f t="shared" si="1"/>
        <v>3712</v>
      </c>
      <c r="G14">
        <f t="shared" si="2"/>
        <v>13778944</v>
      </c>
      <c r="H14" s="1">
        <f t="shared" si="3"/>
        <v>0.76773526370217171</v>
      </c>
      <c r="K14" s="3" t="s">
        <v>67</v>
      </c>
    </row>
    <row r="15" spans="1:12" x14ac:dyDescent="0.25">
      <c r="A15">
        <v>2020</v>
      </c>
      <c r="B15" t="s">
        <v>38</v>
      </c>
      <c r="C15">
        <v>3805</v>
      </c>
      <c r="D15">
        <f t="shared" si="4"/>
        <v>4835</v>
      </c>
      <c r="E15">
        <f t="shared" si="0"/>
        <v>-1030</v>
      </c>
      <c r="F15">
        <f t="shared" si="1"/>
        <v>1030</v>
      </c>
      <c r="G15">
        <f t="shared" si="2"/>
        <v>1060900</v>
      </c>
      <c r="H15" s="1">
        <f t="shared" si="3"/>
        <v>0.27069645203679371</v>
      </c>
      <c r="K15" s="4" t="s">
        <v>68</v>
      </c>
      <c r="L15" s="6">
        <f>100%-L12</f>
        <v>0.49059458420951196</v>
      </c>
    </row>
    <row r="16" spans="1:12" x14ac:dyDescent="0.25">
      <c r="A16">
        <v>2020</v>
      </c>
      <c r="B16" t="s">
        <v>37</v>
      </c>
      <c r="C16">
        <v>3141</v>
      </c>
      <c r="D16">
        <f t="shared" si="4"/>
        <v>3805</v>
      </c>
      <c r="E16">
        <f t="shared" si="0"/>
        <v>-664</v>
      </c>
      <c r="F16">
        <f t="shared" si="1"/>
        <v>664</v>
      </c>
      <c r="G16">
        <f t="shared" si="2"/>
        <v>440896</v>
      </c>
      <c r="H16" s="1">
        <f t="shared" si="3"/>
        <v>0.2113976440624005</v>
      </c>
    </row>
    <row r="17" spans="1:8" x14ac:dyDescent="0.25">
      <c r="A17">
        <v>2020</v>
      </c>
      <c r="B17" t="s">
        <v>36</v>
      </c>
      <c r="C17">
        <v>4854</v>
      </c>
      <c r="D17">
        <f t="shared" si="4"/>
        <v>3141</v>
      </c>
      <c r="E17">
        <f t="shared" si="0"/>
        <v>1713</v>
      </c>
      <c r="F17">
        <f t="shared" si="1"/>
        <v>1713</v>
      </c>
      <c r="G17">
        <f t="shared" si="2"/>
        <v>2934369</v>
      </c>
      <c r="H17" s="1">
        <f t="shared" si="3"/>
        <v>0.35290482076637825</v>
      </c>
    </row>
    <row r="18" spans="1:8" x14ac:dyDescent="0.25">
      <c r="A18">
        <v>2020</v>
      </c>
      <c r="B18" t="s">
        <v>35</v>
      </c>
      <c r="C18">
        <v>2009</v>
      </c>
      <c r="D18">
        <f t="shared" si="4"/>
        <v>4854</v>
      </c>
      <c r="E18">
        <f t="shared" si="0"/>
        <v>-2845</v>
      </c>
      <c r="F18">
        <f t="shared" si="1"/>
        <v>2845</v>
      </c>
      <c r="G18">
        <f t="shared" si="2"/>
        <v>8094025</v>
      </c>
      <c r="H18" s="1">
        <f t="shared" si="3"/>
        <v>1.4161274265803883</v>
      </c>
    </row>
    <row r="19" spans="1:8" x14ac:dyDescent="0.25">
      <c r="A19">
        <v>2020</v>
      </c>
      <c r="B19" t="s">
        <v>34</v>
      </c>
      <c r="C19">
        <v>3857</v>
      </c>
      <c r="D19">
        <f t="shared" si="4"/>
        <v>2009</v>
      </c>
      <c r="E19">
        <f t="shared" si="0"/>
        <v>1848</v>
      </c>
      <c r="F19">
        <f t="shared" si="1"/>
        <v>1848</v>
      </c>
      <c r="G19">
        <f t="shared" si="2"/>
        <v>3415104</v>
      </c>
      <c r="H19" s="1">
        <f t="shared" si="3"/>
        <v>0.47912885662431942</v>
      </c>
    </row>
    <row r="20" spans="1:8" x14ac:dyDescent="0.25">
      <c r="A20">
        <v>2020</v>
      </c>
      <c r="B20" t="s">
        <v>33</v>
      </c>
      <c r="C20">
        <v>1675</v>
      </c>
      <c r="D20">
        <f t="shared" si="4"/>
        <v>3857</v>
      </c>
      <c r="E20">
        <f t="shared" si="0"/>
        <v>-2182</v>
      </c>
      <c r="F20">
        <f t="shared" si="1"/>
        <v>2182</v>
      </c>
      <c r="G20">
        <f t="shared" si="2"/>
        <v>4761124</v>
      </c>
      <c r="H20" s="1">
        <f t="shared" si="3"/>
        <v>1.3026865671641792</v>
      </c>
    </row>
    <row r="21" spans="1:8" x14ac:dyDescent="0.25">
      <c r="A21">
        <v>2020</v>
      </c>
      <c r="B21" t="s">
        <v>32</v>
      </c>
      <c r="C21">
        <v>2289</v>
      </c>
      <c r="D21">
        <f t="shared" si="4"/>
        <v>1675</v>
      </c>
      <c r="E21">
        <f t="shared" si="0"/>
        <v>614</v>
      </c>
      <c r="F21">
        <f t="shared" si="1"/>
        <v>614</v>
      </c>
      <c r="G21">
        <f t="shared" si="2"/>
        <v>376996</v>
      </c>
      <c r="H21" s="1">
        <f t="shared" si="3"/>
        <v>0.26823940585408473</v>
      </c>
    </row>
    <row r="22" spans="1:8" x14ac:dyDescent="0.25">
      <c r="A22">
        <v>2020</v>
      </c>
      <c r="B22" t="s">
        <v>31</v>
      </c>
      <c r="C22">
        <v>3388</v>
      </c>
      <c r="D22">
        <f t="shared" si="4"/>
        <v>2289</v>
      </c>
      <c r="E22">
        <f t="shared" si="0"/>
        <v>1099</v>
      </c>
      <c r="F22">
        <f t="shared" si="1"/>
        <v>1099</v>
      </c>
      <c r="G22">
        <f t="shared" si="2"/>
        <v>1207801</v>
      </c>
      <c r="H22" s="1">
        <f t="shared" si="3"/>
        <v>0.32438016528925617</v>
      </c>
    </row>
    <row r="23" spans="1:8" x14ac:dyDescent="0.25">
      <c r="A23">
        <v>2020</v>
      </c>
      <c r="B23" t="s">
        <v>30</v>
      </c>
      <c r="C23">
        <v>3888</v>
      </c>
      <c r="D23">
        <f t="shared" si="4"/>
        <v>3388</v>
      </c>
      <c r="E23">
        <f t="shared" si="0"/>
        <v>500</v>
      </c>
      <c r="F23">
        <f t="shared" si="1"/>
        <v>500</v>
      </c>
      <c r="G23">
        <f t="shared" si="2"/>
        <v>250000</v>
      </c>
      <c r="H23" s="1">
        <f t="shared" si="3"/>
        <v>0.12860082304526749</v>
      </c>
    </row>
    <row r="24" spans="1:8" x14ac:dyDescent="0.25">
      <c r="A24">
        <v>2020</v>
      </c>
      <c r="B24" t="s">
        <v>29</v>
      </c>
      <c r="C24">
        <v>2509</v>
      </c>
      <c r="D24">
        <f t="shared" si="4"/>
        <v>3888</v>
      </c>
      <c r="E24">
        <f t="shared" si="0"/>
        <v>-1379</v>
      </c>
      <c r="F24">
        <f t="shared" si="1"/>
        <v>1379</v>
      </c>
      <c r="G24">
        <f t="shared" si="2"/>
        <v>1901641</v>
      </c>
      <c r="H24" s="1">
        <f t="shared" si="3"/>
        <v>0.54962136309286569</v>
      </c>
    </row>
    <row r="25" spans="1:8" x14ac:dyDescent="0.25">
      <c r="A25">
        <v>2020</v>
      </c>
      <c r="B25" t="s">
        <v>28</v>
      </c>
      <c r="C25">
        <v>3205</v>
      </c>
      <c r="D25">
        <f t="shared" si="4"/>
        <v>2509</v>
      </c>
      <c r="E25">
        <f t="shared" si="0"/>
        <v>696</v>
      </c>
      <c r="F25">
        <f t="shared" si="1"/>
        <v>696</v>
      </c>
      <c r="G25">
        <f t="shared" si="2"/>
        <v>484416</v>
      </c>
      <c r="H25" s="1">
        <f t="shared" si="3"/>
        <v>0.21716068642745709</v>
      </c>
    </row>
    <row r="26" spans="1:8" x14ac:dyDescent="0.25">
      <c r="A26">
        <v>2020</v>
      </c>
      <c r="B26" t="s">
        <v>27</v>
      </c>
      <c r="C26">
        <v>1122</v>
      </c>
      <c r="D26">
        <f t="shared" si="4"/>
        <v>3205</v>
      </c>
      <c r="E26">
        <f t="shared" si="0"/>
        <v>-2083</v>
      </c>
      <c r="F26">
        <f t="shared" si="1"/>
        <v>2083</v>
      </c>
      <c r="G26">
        <f t="shared" si="2"/>
        <v>4338889</v>
      </c>
      <c r="H26" s="1">
        <f t="shared" si="3"/>
        <v>1.85650623885918</v>
      </c>
    </row>
    <row r="27" spans="1:8" x14ac:dyDescent="0.25">
      <c r="A27">
        <v>2020</v>
      </c>
      <c r="B27" t="s">
        <v>26</v>
      </c>
      <c r="C27">
        <v>2668</v>
      </c>
      <c r="D27">
        <f t="shared" si="4"/>
        <v>1122</v>
      </c>
      <c r="E27">
        <f t="shared" si="0"/>
        <v>1546</v>
      </c>
      <c r="F27">
        <f t="shared" si="1"/>
        <v>1546</v>
      </c>
      <c r="G27">
        <f t="shared" si="2"/>
        <v>2390116</v>
      </c>
      <c r="H27" s="1">
        <f t="shared" si="3"/>
        <v>0.57946026986506749</v>
      </c>
    </row>
    <row r="28" spans="1:8" x14ac:dyDescent="0.25">
      <c r="A28">
        <v>2020</v>
      </c>
      <c r="B28" t="s">
        <v>25</v>
      </c>
      <c r="C28">
        <v>4573</v>
      </c>
      <c r="D28">
        <f t="shared" si="4"/>
        <v>2668</v>
      </c>
      <c r="E28">
        <f t="shared" si="0"/>
        <v>1905</v>
      </c>
      <c r="F28">
        <f t="shared" si="1"/>
        <v>1905</v>
      </c>
      <c r="G28">
        <f t="shared" si="2"/>
        <v>3629025</v>
      </c>
      <c r="H28" s="1">
        <f t="shared" si="3"/>
        <v>0.41657555215394709</v>
      </c>
    </row>
    <row r="29" spans="1:8" x14ac:dyDescent="0.25">
      <c r="A29">
        <v>2020</v>
      </c>
      <c r="B29" t="s">
        <v>24</v>
      </c>
      <c r="C29">
        <v>2838</v>
      </c>
      <c r="D29">
        <f t="shared" si="4"/>
        <v>4573</v>
      </c>
      <c r="E29">
        <f t="shared" si="0"/>
        <v>-1735</v>
      </c>
      <c r="F29">
        <f t="shared" si="1"/>
        <v>1735</v>
      </c>
      <c r="G29">
        <f t="shared" si="2"/>
        <v>3010225</v>
      </c>
      <c r="H29" s="1">
        <f t="shared" si="3"/>
        <v>0.61134601832276247</v>
      </c>
    </row>
    <row r="30" spans="1:8" x14ac:dyDescent="0.25">
      <c r="A30">
        <v>2020</v>
      </c>
      <c r="B30" t="s">
        <v>23</v>
      </c>
      <c r="C30">
        <v>1357</v>
      </c>
      <c r="D30">
        <f t="shared" si="4"/>
        <v>2838</v>
      </c>
      <c r="E30">
        <f t="shared" si="0"/>
        <v>-1481</v>
      </c>
      <c r="F30">
        <f t="shared" si="1"/>
        <v>1481</v>
      </c>
      <c r="G30">
        <f t="shared" si="2"/>
        <v>2193361</v>
      </c>
      <c r="H30" s="1">
        <f t="shared" si="3"/>
        <v>1.0913780397936625</v>
      </c>
    </row>
    <row r="31" spans="1:8" x14ac:dyDescent="0.25">
      <c r="A31">
        <v>2020</v>
      </c>
      <c r="B31" t="s">
        <v>22</v>
      </c>
      <c r="C31">
        <v>2735</v>
      </c>
      <c r="D31">
        <f t="shared" si="4"/>
        <v>1357</v>
      </c>
      <c r="E31">
        <f t="shared" si="0"/>
        <v>1378</v>
      </c>
      <c r="F31">
        <f t="shared" si="1"/>
        <v>1378</v>
      </c>
      <c r="G31">
        <f t="shared" si="2"/>
        <v>1898884</v>
      </c>
      <c r="H31" s="1">
        <f t="shared" si="3"/>
        <v>0.50383912248628882</v>
      </c>
    </row>
    <row r="32" spans="1:8" x14ac:dyDescent="0.25">
      <c r="A32">
        <v>2020</v>
      </c>
      <c r="B32" t="s">
        <v>21</v>
      </c>
      <c r="C32">
        <v>3855</v>
      </c>
      <c r="D32">
        <f t="shared" si="4"/>
        <v>2735</v>
      </c>
      <c r="E32">
        <f t="shared" si="0"/>
        <v>1120</v>
      </c>
      <c r="F32">
        <f t="shared" si="1"/>
        <v>1120</v>
      </c>
      <c r="G32">
        <f t="shared" si="2"/>
        <v>1254400</v>
      </c>
      <c r="H32" s="1">
        <f t="shared" si="3"/>
        <v>0.29053177691309989</v>
      </c>
    </row>
    <row r="33" spans="1:8" x14ac:dyDescent="0.25">
      <c r="A33">
        <v>2020</v>
      </c>
      <c r="B33" t="s">
        <v>20</v>
      </c>
      <c r="C33">
        <v>1002</v>
      </c>
      <c r="D33">
        <f t="shared" si="4"/>
        <v>3855</v>
      </c>
      <c r="E33">
        <f t="shared" si="0"/>
        <v>-2853</v>
      </c>
      <c r="F33">
        <f t="shared" si="1"/>
        <v>2853</v>
      </c>
      <c r="G33">
        <f t="shared" si="2"/>
        <v>8139609</v>
      </c>
      <c r="H33" s="1">
        <f t="shared" si="3"/>
        <v>2.8473053892215567</v>
      </c>
    </row>
    <row r="34" spans="1:8" x14ac:dyDescent="0.25">
      <c r="A34">
        <v>2020</v>
      </c>
      <c r="B34" t="s">
        <v>19</v>
      </c>
      <c r="C34">
        <v>3414</v>
      </c>
      <c r="D34">
        <f t="shared" si="4"/>
        <v>1002</v>
      </c>
      <c r="E34">
        <f t="shared" si="0"/>
        <v>2412</v>
      </c>
      <c r="F34">
        <f t="shared" si="1"/>
        <v>2412</v>
      </c>
      <c r="G34">
        <f t="shared" si="2"/>
        <v>5817744</v>
      </c>
      <c r="H34" s="1">
        <f t="shared" si="3"/>
        <v>0.70650263620386644</v>
      </c>
    </row>
    <row r="35" spans="1:8" x14ac:dyDescent="0.25">
      <c r="A35">
        <v>2020</v>
      </c>
      <c r="B35" t="s">
        <v>18</v>
      </c>
      <c r="C35">
        <v>4774</v>
      </c>
      <c r="D35">
        <f t="shared" si="4"/>
        <v>3414</v>
      </c>
      <c r="E35">
        <f t="shared" si="0"/>
        <v>1360</v>
      </c>
      <c r="F35">
        <f t="shared" si="1"/>
        <v>1360</v>
      </c>
      <c r="G35">
        <f t="shared" si="2"/>
        <v>1849600</v>
      </c>
      <c r="H35" s="1">
        <f t="shared" si="3"/>
        <v>0.28487641390867197</v>
      </c>
    </row>
    <row r="36" spans="1:8" x14ac:dyDescent="0.25">
      <c r="A36">
        <v>2020</v>
      </c>
      <c r="B36" t="s">
        <v>17</v>
      </c>
      <c r="C36">
        <v>4950</v>
      </c>
      <c r="D36">
        <f t="shared" si="4"/>
        <v>4774</v>
      </c>
      <c r="E36">
        <f t="shared" si="0"/>
        <v>176</v>
      </c>
      <c r="F36">
        <f t="shared" si="1"/>
        <v>176</v>
      </c>
      <c r="G36">
        <f t="shared" si="2"/>
        <v>30976</v>
      </c>
      <c r="H36" s="1">
        <f t="shared" si="3"/>
        <v>3.5555555555555556E-2</v>
      </c>
    </row>
    <row r="37" spans="1:8" x14ac:dyDescent="0.25">
      <c r="A37">
        <v>2020</v>
      </c>
      <c r="B37" t="s">
        <v>16</v>
      </c>
      <c r="C37">
        <v>2472</v>
      </c>
      <c r="D37">
        <f t="shared" si="4"/>
        <v>4950</v>
      </c>
      <c r="E37">
        <f t="shared" si="0"/>
        <v>-2478</v>
      </c>
      <c r="F37">
        <f t="shared" si="1"/>
        <v>2478</v>
      </c>
      <c r="G37">
        <f t="shared" si="2"/>
        <v>6140484</v>
      </c>
      <c r="H37" s="1">
        <f t="shared" si="3"/>
        <v>1.0024271844660195</v>
      </c>
    </row>
    <row r="38" spans="1:8" x14ac:dyDescent="0.25">
      <c r="A38">
        <v>2020</v>
      </c>
      <c r="B38" t="s">
        <v>15</v>
      </c>
      <c r="C38">
        <v>3251</v>
      </c>
      <c r="D38">
        <f t="shared" si="4"/>
        <v>2472</v>
      </c>
      <c r="E38">
        <f t="shared" si="0"/>
        <v>779</v>
      </c>
      <c r="F38">
        <f t="shared" si="1"/>
        <v>779</v>
      </c>
      <c r="G38">
        <f t="shared" si="2"/>
        <v>606841</v>
      </c>
      <c r="H38" s="1">
        <f t="shared" si="3"/>
        <v>0.23961857889880037</v>
      </c>
    </row>
    <row r="39" spans="1:8" x14ac:dyDescent="0.25">
      <c r="A39">
        <v>2020</v>
      </c>
      <c r="B39" t="s">
        <v>14</v>
      </c>
      <c r="C39">
        <v>3460</v>
      </c>
      <c r="D39">
        <f t="shared" si="4"/>
        <v>3251</v>
      </c>
      <c r="E39">
        <f t="shared" si="0"/>
        <v>209</v>
      </c>
      <c r="F39">
        <f t="shared" si="1"/>
        <v>209</v>
      </c>
      <c r="G39">
        <f t="shared" si="2"/>
        <v>43681</v>
      </c>
      <c r="H39" s="1">
        <f t="shared" si="3"/>
        <v>6.0404624277456645E-2</v>
      </c>
    </row>
    <row r="40" spans="1:8" x14ac:dyDescent="0.25">
      <c r="A40">
        <v>2020</v>
      </c>
      <c r="B40" t="s">
        <v>13</v>
      </c>
      <c r="C40">
        <v>3551</v>
      </c>
      <c r="D40">
        <f t="shared" si="4"/>
        <v>3460</v>
      </c>
      <c r="E40">
        <f t="shared" si="0"/>
        <v>91</v>
      </c>
      <c r="F40">
        <f t="shared" si="1"/>
        <v>91</v>
      </c>
      <c r="G40">
        <f t="shared" si="2"/>
        <v>8281</v>
      </c>
      <c r="H40" s="1">
        <f t="shared" si="3"/>
        <v>2.5626584060827937E-2</v>
      </c>
    </row>
    <row r="41" spans="1:8" x14ac:dyDescent="0.25">
      <c r="A41">
        <v>2020</v>
      </c>
      <c r="B41" t="s">
        <v>12</v>
      </c>
      <c r="C41">
        <v>2428</v>
      </c>
      <c r="D41">
        <f t="shared" si="4"/>
        <v>3551</v>
      </c>
      <c r="E41">
        <f t="shared" si="0"/>
        <v>-1123</v>
      </c>
      <c r="F41">
        <f t="shared" si="1"/>
        <v>1123</v>
      </c>
      <c r="G41">
        <f t="shared" si="2"/>
        <v>1261129</v>
      </c>
      <c r="H41" s="1">
        <f t="shared" si="3"/>
        <v>0.46252059308072485</v>
      </c>
    </row>
    <row r="42" spans="1:8" x14ac:dyDescent="0.25">
      <c r="A42">
        <v>2020</v>
      </c>
      <c r="B42" t="s">
        <v>11</v>
      </c>
      <c r="C42">
        <v>2208</v>
      </c>
      <c r="D42">
        <f t="shared" si="4"/>
        <v>2428</v>
      </c>
      <c r="E42">
        <f t="shared" si="0"/>
        <v>-220</v>
      </c>
      <c r="F42">
        <f t="shared" si="1"/>
        <v>220</v>
      </c>
      <c r="G42">
        <f t="shared" si="2"/>
        <v>48400</v>
      </c>
      <c r="H42" s="1">
        <f t="shared" si="3"/>
        <v>9.9637681159420288E-2</v>
      </c>
    </row>
    <row r="43" spans="1:8" x14ac:dyDescent="0.25">
      <c r="A43">
        <v>2020</v>
      </c>
      <c r="B43" t="s">
        <v>10</v>
      </c>
      <c r="C43">
        <v>4799</v>
      </c>
      <c r="D43">
        <f t="shared" si="4"/>
        <v>2208</v>
      </c>
      <c r="E43">
        <f t="shared" si="0"/>
        <v>2591</v>
      </c>
      <c r="F43">
        <f t="shared" si="1"/>
        <v>2591</v>
      </c>
      <c r="G43">
        <f t="shared" si="2"/>
        <v>6713281</v>
      </c>
      <c r="H43" s="1">
        <f t="shared" si="3"/>
        <v>0.53990414669722864</v>
      </c>
    </row>
    <row r="44" spans="1:8" x14ac:dyDescent="0.25">
      <c r="A44">
        <v>2020</v>
      </c>
      <c r="B44" t="s">
        <v>9</v>
      </c>
      <c r="C44">
        <v>4516</v>
      </c>
      <c r="D44">
        <f t="shared" si="4"/>
        <v>4799</v>
      </c>
      <c r="E44">
        <f t="shared" si="0"/>
        <v>-283</v>
      </c>
      <c r="F44">
        <f t="shared" si="1"/>
        <v>283</v>
      </c>
      <c r="G44">
        <f t="shared" si="2"/>
        <v>80089</v>
      </c>
      <c r="H44" s="1">
        <f t="shared" si="3"/>
        <v>6.2666076173604965E-2</v>
      </c>
    </row>
    <row r="45" spans="1:8" x14ac:dyDescent="0.25">
      <c r="A45">
        <v>2020</v>
      </c>
      <c r="B45" t="s">
        <v>8</v>
      </c>
      <c r="C45">
        <v>4147</v>
      </c>
      <c r="D45">
        <f t="shared" si="4"/>
        <v>4516</v>
      </c>
      <c r="E45">
        <f t="shared" si="0"/>
        <v>-369</v>
      </c>
      <c r="F45">
        <f t="shared" si="1"/>
        <v>369</v>
      </c>
      <c r="G45">
        <f t="shared" si="2"/>
        <v>136161</v>
      </c>
      <c r="H45" s="1">
        <f t="shared" si="3"/>
        <v>8.8979985531709674E-2</v>
      </c>
    </row>
    <row r="46" spans="1:8" x14ac:dyDescent="0.25">
      <c r="A46">
        <v>2020</v>
      </c>
      <c r="B46" t="s">
        <v>7</v>
      </c>
      <c r="C46">
        <v>1303</v>
      </c>
      <c r="D46">
        <f t="shared" si="4"/>
        <v>4147</v>
      </c>
      <c r="E46">
        <f t="shared" si="0"/>
        <v>-2844</v>
      </c>
      <c r="F46">
        <f t="shared" si="1"/>
        <v>2844</v>
      </c>
      <c r="G46">
        <f t="shared" si="2"/>
        <v>8088336</v>
      </c>
      <c r="H46" s="1">
        <f t="shared" si="3"/>
        <v>2.1826554105909439</v>
      </c>
    </row>
    <row r="47" spans="1:8" x14ac:dyDescent="0.25">
      <c r="A47">
        <v>2020</v>
      </c>
      <c r="B47" t="s">
        <v>6</v>
      </c>
      <c r="C47">
        <v>4417</v>
      </c>
      <c r="D47">
        <f t="shared" si="4"/>
        <v>1303</v>
      </c>
      <c r="E47">
        <f t="shared" si="0"/>
        <v>3114</v>
      </c>
      <c r="F47">
        <f t="shared" si="1"/>
        <v>3114</v>
      </c>
      <c r="G47">
        <f t="shared" si="2"/>
        <v>9696996</v>
      </c>
      <c r="H47" s="1">
        <f t="shared" si="3"/>
        <v>0.70500339597011541</v>
      </c>
    </row>
    <row r="48" spans="1:8" x14ac:dyDescent="0.25">
      <c r="A48">
        <v>2020</v>
      </c>
      <c r="B48" t="s">
        <v>5</v>
      </c>
      <c r="C48">
        <v>3870</v>
      </c>
      <c r="D48">
        <f t="shared" si="4"/>
        <v>4417</v>
      </c>
      <c r="E48">
        <f t="shared" si="0"/>
        <v>-547</v>
      </c>
      <c r="F48">
        <f t="shared" si="1"/>
        <v>547</v>
      </c>
      <c r="G48">
        <f t="shared" si="2"/>
        <v>299209</v>
      </c>
      <c r="H48" s="1">
        <f t="shared" si="3"/>
        <v>0.14134366925064598</v>
      </c>
    </row>
    <row r="49" spans="1:8" x14ac:dyDescent="0.25">
      <c r="A49">
        <v>2020</v>
      </c>
      <c r="B49" t="s">
        <v>4</v>
      </c>
      <c r="C49">
        <v>2351</v>
      </c>
      <c r="D49">
        <f t="shared" si="4"/>
        <v>3870</v>
      </c>
      <c r="E49">
        <f t="shared" si="0"/>
        <v>-1519</v>
      </c>
      <c r="F49">
        <f t="shared" si="1"/>
        <v>1519</v>
      </c>
      <c r="G49">
        <f t="shared" si="2"/>
        <v>2307361</v>
      </c>
      <c r="H49" s="1">
        <f t="shared" si="3"/>
        <v>0.6461080391322841</v>
      </c>
    </row>
    <row r="50" spans="1:8" x14ac:dyDescent="0.25">
      <c r="A50">
        <v>2020</v>
      </c>
      <c r="B50" t="s">
        <v>3</v>
      </c>
      <c r="C50">
        <v>4287</v>
      </c>
      <c r="D50">
        <f t="shared" si="4"/>
        <v>2351</v>
      </c>
      <c r="E50">
        <f t="shared" si="0"/>
        <v>1936</v>
      </c>
      <c r="F50">
        <f t="shared" si="1"/>
        <v>1936</v>
      </c>
      <c r="G50">
        <f t="shared" si="2"/>
        <v>3748096</v>
      </c>
      <c r="H50" s="1">
        <f t="shared" si="3"/>
        <v>0.4515978539771402</v>
      </c>
    </row>
    <row r="51" spans="1:8" x14ac:dyDescent="0.25">
      <c r="A51">
        <v>2020</v>
      </c>
      <c r="B51" t="s">
        <v>2</v>
      </c>
      <c r="C51">
        <v>4980</v>
      </c>
      <c r="D51">
        <f t="shared" si="4"/>
        <v>4287</v>
      </c>
      <c r="E51">
        <f t="shared" si="0"/>
        <v>693</v>
      </c>
      <c r="F51">
        <f t="shared" si="1"/>
        <v>693</v>
      </c>
      <c r="G51">
        <f t="shared" si="2"/>
        <v>480249</v>
      </c>
      <c r="H51" s="1">
        <f t="shared" si="3"/>
        <v>0.13915662650602409</v>
      </c>
    </row>
    <row r="52" spans="1:8" x14ac:dyDescent="0.25">
      <c r="A52">
        <v>2020</v>
      </c>
      <c r="B52" t="s">
        <v>1</v>
      </c>
      <c r="C52">
        <v>4272</v>
      </c>
      <c r="D52">
        <f t="shared" si="4"/>
        <v>4980</v>
      </c>
      <c r="E52">
        <f t="shared" si="0"/>
        <v>-708</v>
      </c>
      <c r="F52">
        <f t="shared" si="1"/>
        <v>708</v>
      </c>
      <c r="G52">
        <f t="shared" si="2"/>
        <v>501264</v>
      </c>
      <c r="H52" s="1">
        <f t="shared" si="3"/>
        <v>0.16573033707865167</v>
      </c>
    </row>
    <row r="53" spans="1:8" x14ac:dyDescent="0.25">
      <c r="A53">
        <v>2020</v>
      </c>
      <c r="B53" t="s">
        <v>0</v>
      </c>
      <c r="C53">
        <v>3906</v>
      </c>
      <c r="D53">
        <f t="shared" si="4"/>
        <v>4272</v>
      </c>
      <c r="E53">
        <f t="shared" si="0"/>
        <v>-366</v>
      </c>
      <c r="F53">
        <f t="shared" si="1"/>
        <v>366</v>
      </c>
      <c r="G53">
        <f t="shared" si="2"/>
        <v>133956</v>
      </c>
      <c r="H53" s="1">
        <f t="shared" si="3"/>
        <v>9.3701996927803385E-2</v>
      </c>
    </row>
    <row r="54" spans="1:8" x14ac:dyDescent="0.25">
      <c r="A54">
        <v>2021</v>
      </c>
      <c r="B54" t="s">
        <v>51</v>
      </c>
      <c r="C54">
        <v>4334</v>
      </c>
      <c r="D54">
        <f t="shared" si="4"/>
        <v>3906</v>
      </c>
      <c r="E54">
        <f t="shared" si="0"/>
        <v>428</v>
      </c>
      <c r="F54">
        <f t="shared" si="1"/>
        <v>428</v>
      </c>
      <c r="G54">
        <f t="shared" si="2"/>
        <v>183184</v>
      </c>
      <c r="H54" s="1">
        <f t="shared" si="3"/>
        <v>9.8754037840332251E-2</v>
      </c>
    </row>
    <row r="55" spans="1:8" x14ac:dyDescent="0.25">
      <c r="A55">
        <v>2021</v>
      </c>
      <c r="B55" t="s">
        <v>50</v>
      </c>
      <c r="C55">
        <v>3266</v>
      </c>
      <c r="D55">
        <f t="shared" si="4"/>
        <v>4334</v>
      </c>
      <c r="E55">
        <f t="shared" si="0"/>
        <v>-1068</v>
      </c>
      <c r="F55">
        <f t="shared" si="1"/>
        <v>1068</v>
      </c>
      <c r="G55">
        <f t="shared" si="2"/>
        <v>1140624</v>
      </c>
      <c r="H55" s="1">
        <f t="shared" si="3"/>
        <v>0.32700551132884265</v>
      </c>
    </row>
    <row r="56" spans="1:8" x14ac:dyDescent="0.25">
      <c r="A56">
        <v>2021</v>
      </c>
      <c r="B56" t="s">
        <v>49</v>
      </c>
      <c r="C56">
        <v>1238</v>
      </c>
      <c r="D56">
        <f t="shared" si="4"/>
        <v>3266</v>
      </c>
      <c r="E56">
        <f t="shared" si="0"/>
        <v>-2028</v>
      </c>
      <c r="F56">
        <f t="shared" si="1"/>
        <v>2028</v>
      </c>
      <c r="G56">
        <f t="shared" si="2"/>
        <v>4112784</v>
      </c>
      <c r="H56" s="1">
        <f t="shared" si="3"/>
        <v>1.6381260096930532</v>
      </c>
    </row>
    <row r="57" spans="1:8" x14ac:dyDescent="0.25">
      <c r="A57">
        <v>2021</v>
      </c>
      <c r="B57" t="s">
        <v>48</v>
      </c>
      <c r="C57">
        <v>2948</v>
      </c>
      <c r="D57">
        <f t="shared" si="4"/>
        <v>1238</v>
      </c>
      <c r="E57">
        <f t="shared" si="0"/>
        <v>1710</v>
      </c>
      <c r="F57">
        <f t="shared" si="1"/>
        <v>1710</v>
      </c>
      <c r="G57">
        <f t="shared" si="2"/>
        <v>2924100</v>
      </c>
      <c r="H57" s="1">
        <f t="shared" si="3"/>
        <v>0.5800542740841248</v>
      </c>
    </row>
    <row r="58" spans="1:8" x14ac:dyDescent="0.25">
      <c r="A58">
        <v>2021</v>
      </c>
      <c r="B58" t="s">
        <v>47</v>
      </c>
      <c r="C58">
        <v>4480</v>
      </c>
      <c r="D58">
        <f t="shared" si="4"/>
        <v>2948</v>
      </c>
      <c r="E58">
        <f t="shared" si="0"/>
        <v>1532</v>
      </c>
      <c r="F58">
        <f t="shared" si="1"/>
        <v>1532</v>
      </c>
      <c r="G58">
        <f t="shared" si="2"/>
        <v>2347024</v>
      </c>
      <c r="H58" s="1">
        <f t="shared" si="3"/>
        <v>0.34196428571428572</v>
      </c>
    </row>
    <row r="59" spans="1:8" x14ac:dyDescent="0.25">
      <c r="A59">
        <v>2021</v>
      </c>
      <c r="B59" t="s">
        <v>46</v>
      </c>
      <c r="C59">
        <v>1263</v>
      </c>
      <c r="D59">
        <f t="shared" si="4"/>
        <v>4480</v>
      </c>
      <c r="E59">
        <f t="shared" si="0"/>
        <v>-3217</v>
      </c>
      <c r="F59">
        <f t="shared" si="1"/>
        <v>3217</v>
      </c>
      <c r="G59">
        <f t="shared" si="2"/>
        <v>10349089</v>
      </c>
      <c r="H59" s="1">
        <f t="shared" si="3"/>
        <v>2.5471100554235946</v>
      </c>
    </row>
    <row r="60" spans="1:8" x14ac:dyDescent="0.25">
      <c r="A60">
        <v>2021</v>
      </c>
      <c r="B60" t="s">
        <v>45</v>
      </c>
      <c r="C60">
        <v>4991</v>
      </c>
      <c r="D60">
        <f t="shared" si="4"/>
        <v>1263</v>
      </c>
      <c r="E60">
        <f t="shared" si="0"/>
        <v>3728</v>
      </c>
      <c r="F60">
        <f t="shared" si="1"/>
        <v>3728</v>
      </c>
      <c r="G60">
        <f t="shared" si="2"/>
        <v>13897984</v>
      </c>
      <c r="H60" s="1">
        <f t="shared" si="3"/>
        <v>0.74694450010018032</v>
      </c>
    </row>
    <row r="61" spans="1:8" x14ac:dyDescent="0.25">
      <c r="A61">
        <v>2021</v>
      </c>
      <c r="B61" t="s">
        <v>44</v>
      </c>
      <c r="C61">
        <v>3245</v>
      </c>
      <c r="D61">
        <f t="shared" si="4"/>
        <v>4991</v>
      </c>
      <c r="E61">
        <f t="shared" si="0"/>
        <v>-1746</v>
      </c>
      <c r="F61">
        <f t="shared" si="1"/>
        <v>1746</v>
      </c>
      <c r="G61">
        <f t="shared" si="2"/>
        <v>3048516</v>
      </c>
      <c r="H61" s="1">
        <f t="shared" si="3"/>
        <v>0.53805855161787364</v>
      </c>
    </row>
    <row r="62" spans="1:8" x14ac:dyDescent="0.25">
      <c r="A62">
        <v>2021</v>
      </c>
      <c r="B62" t="s">
        <v>43</v>
      </c>
      <c r="C62">
        <v>2347</v>
      </c>
      <c r="D62">
        <f t="shared" si="4"/>
        <v>3245</v>
      </c>
      <c r="E62">
        <f t="shared" si="0"/>
        <v>-898</v>
      </c>
      <c r="F62">
        <f t="shared" si="1"/>
        <v>898</v>
      </c>
      <c r="G62">
        <f t="shared" si="2"/>
        <v>806404</v>
      </c>
      <c r="H62" s="1">
        <f t="shared" si="3"/>
        <v>0.3826161056668087</v>
      </c>
    </row>
    <row r="63" spans="1:8" x14ac:dyDescent="0.25">
      <c r="A63">
        <v>2021</v>
      </c>
      <c r="B63" t="s">
        <v>42</v>
      </c>
      <c r="C63">
        <v>2444</v>
      </c>
      <c r="D63">
        <f t="shared" si="4"/>
        <v>2347</v>
      </c>
      <c r="E63">
        <f t="shared" si="0"/>
        <v>97</v>
      </c>
      <c r="F63">
        <f t="shared" si="1"/>
        <v>97</v>
      </c>
      <c r="G63">
        <f t="shared" si="2"/>
        <v>9409</v>
      </c>
      <c r="H63" s="1">
        <f t="shared" si="3"/>
        <v>3.9689034369885433E-2</v>
      </c>
    </row>
    <row r="64" spans="1:8" x14ac:dyDescent="0.25">
      <c r="A64">
        <v>2021</v>
      </c>
      <c r="B64" t="s">
        <v>41</v>
      </c>
      <c r="C64">
        <v>1741</v>
      </c>
      <c r="D64">
        <f t="shared" si="4"/>
        <v>2444</v>
      </c>
      <c r="E64">
        <f t="shared" si="0"/>
        <v>-703</v>
      </c>
      <c r="F64">
        <f t="shared" si="1"/>
        <v>703</v>
      </c>
      <c r="G64">
        <f t="shared" si="2"/>
        <v>494209</v>
      </c>
      <c r="H64" s="1">
        <f t="shared" si="3"/>
        <v>0.4037909247558874</v>
      </c>
    </row>
    <row r="65" spans="1:8" x14ac:dyDescent="0.25">
      <c r="A65">
        <v>2021</v>
      </c>
      <c r="B65" t="s">
        <v>40</v>
      </c>
      <c r="C65">
        <v>4547</v>
      </c>
      <c r="D65">
        <f t="shared" si="4"/>
        <v>1741</v>
      </c>
      <c r="E65">
        <f t="shared" si="0"/>
        <v>2806</v>
      </c>
      <c r="F65">
        <f t="shared" si="1"/>
        <v>2806</v>
      </c>
      <c r="G65">
        <f t="shared" si="2"/>
        <v>7873636</v>
      </c>
      <c r="H65" s="1">
        <f t="shared" si="3"/>
        <v>0.61711018253793715</v>
      </c>
    </row>
    <row r="66" spans="1:8" x14ac:dyDescent="0.25">
      <c r="A66">
        <v>2021</v>
      </c>
      <c r="B66" t="s">
        <v>39</v>
      </c>
      <c r="C66">
        <v>2979</v>
      </c>
      <c r="D66">
        <f t="shared" si="4"/>
        <v>4547</v>
      </c>
      <c r="E66">
        <f t="shared" si="0"/>
        <v>-1568</v>
      </c>
      <c r="F66">
        <f t="shared" si="1"/>
        <v>1568</v>
      </c>
      <c r="G66">
        <f t="shared" si="2"/>
        <v>2458624</v>
      </c>
      <c r="H66" s="1">
        <f t="shared" si="3"/>
        <v>0.52635112453843569</v>
      </c>
    </row>
    <row r="67" spans="1:8" x14ac:dyDescent="0.25">
      <c r="A67">
        <v>2021</v>
      </c>
      <c r="B67" t="s">
        <v>38</v>
      </c>
      <c r="C67">
        <v>2273</v>
      </c>
      <c r="D67">
        <f t="shared" si="4"/>
        <v>2979</v>
      </c>
      <c r="E67">
        <f t="shared" si="0"/>
        <v>-706</v>
      </c>
      <c r="F67">
        <f t="shared" si="1"/>
        <v>706</v>
      </c>
      <c r="G67">
        <f t="shared" si="2"/>
        <v>498436</v>
      </c>
      <c r="H67" s="1">
        <f t="shared" si="3"/>
        <v>0.31060272767267927</v>
      </c>
    </row>
    <row r="68" spans="1:8" x14ac:dyDescent="0.25">
      <c r="A68">
        <v>2021</v>
      </c>
      <c r="B68" t="s">
        <v>37</v>
      </c>
      <c r="C68">
        <v>3314</v>
      </c>
      <c r="D68">
        <f t="shared" si="4"/>
        <v>2273</v>
      </c>
      <c r="E68">
        <f t="shared" ref="E68:E105" si="5">C68-D68</f>
        <v>1041</v>
      </c>
      <c r="F68">
        <f t="shared" ref="F68:F105" si="6">ABS(E68)</f>
        <v>1041</v>
      </c>
      <c r="G68">
        <f t="shared" ref="G68:G105" si="7">F68^2</f>
        <v>1083681</v>
      </c>
      <c r="H68" s="1">
        <f t="shared" ref="H68:H105" si="8">F68/C68</f>
        <v>0.31412190706095355</v>
      </c>
    </row>
    <row r="69" spans="1:8" x14ac:dyDescent="0.25">
      <c r="A69">
        <v>2021</v>
      </c>
      <c r="B69" t="s">
        <v>36</v>
      </c>
      <c r="C69">
        <v>2205</v>
      </c>
      <c r="D69">
        <f t="shared" ref="D69:D105" si="9">C68</f>
        <v>3314</v>
      </c>
      <c r="E69">
        <f t="shared" si="5"/>
        <v>-1109</v>
      </c>
      <c r="F69">
        <f t="shared" si="6"/>
        <v>1109</v>
      </c>
      <c r="G69">
        <f t="shared" si="7"/>
        <v>1229881</v>
      </c>
      <c r="H69" s="1">
        <f t="shared" si="8"/>
        <v>0.50294784580498864</v>
      </c>
    </row>
    <row r="70" spans="1:8" x14ac:dyDescent="0.25">
      <c r="A70">
        <v>2021</v>
      </c>
      <c r="B70" t="s">
        <v>35</v>
      </c>
      <c r="C70">
        <v>3918</v>
      </c>
      <c r="D70">
        <f t="shared" si="9"/>
        <v>2205</v>
      </c>
      <c r="E70">
        <f t="shared" si="5"/>
        <v>1713</v>
      </c>
      <c r="F70">
        <f t="shared" si="6"/>
        <v>1713</v>
      </c>
      <c r="G70">
        <f t="shared" si="7"/>
        <v>2934369</v>
      </c>
      <c r="H70" s="1">
        <f t="shared" si="8"/>
        <v>0.43721286370597245</v>
      </c>
    </row>
    <row r="71" spans="1:8" x14ac:dyDescent="0.25">
      <c r="A71">
        <v>2021</v>
      </c>
      <c r="B71" t="s">
        <v>34</v>
      </c>
      <c r="C71">
        <v>4676</v>
      </c>
      <c r="D71">
        <f t="shared" si="9"/>
        <v>3918</v>
      </c>
      <c r="E71">
        <f t="shared" si="5"/>
        <v>758</v>
      </c>
      <c r="F71">
        <f t="shared" si="6"/>
        <v>758</v>
      </c>
      <c r="G71">
        <f t="shared" si="7"/>
        <v>574564</v>
      </c>
      <c r="H71" s="1">
        <f t="shared" si="8"/>
        <v>0.16210436270316511</v>
      </c>
    </row>
    <row r="72" spans="1:8" x14ac:dyDescent="0.25">
      <c r="A72">
        <v>2021</v>
      </c>
      <c r="B72" t="s">
        <v>33</v>
      </c>
      <c r="C72">
        <v>1554</v>
      </c>
      <c r="D72">
        <f t="shared" si="9"/>
        <v>4676</v>
      </c>
      <c r="E72">
        <f t="shared" si="5"/>
        <v>-3122</v>
      </c>
      <c r="F72">
        <f t="shared" si="6"/>
        <v>3122</v>
      </c>
      <c r="G72">
        <f t="shared" si="7"/>
        <v>9746884</v>
      </c>
      <c r="H72" s="1">
        <f t="shared" si="8"/>
        <v>2.0090090090090089</v>
      </c>
    </row>
    <row r="73" spans="1:8" x14ac:dyDescent="0.25">
      <c r="A73">
        <v>2021</v>
      </c>
      <c r="B73" t="s">
        <v>32</v>
      </c>
      <c r="C73">
        <v>3129</v>
      </c>
      <c r="D73">
        <f t="shared" si="9"/>
        <v>1554</v>
      </c>
      <c r="E73">
        <f t="shared" si="5"/>
        <v>1575</v>
      </c>
      <c r="F73">
        <f t="shared" si="6"/>
        <v>1575</v>
      </c>
      <c r="G73">
        <f t="shared" si="7"/>
        <v>2480625</v>
      </c>
      <c r="H73" s="1">
        <f t="shared" si="8"/>
        <v>0.50335570469798663</v>
      </c>
    </row>
    <row r="74" spans="1:8" x14ac:dyDescent="0.25">
      <c r="A74">
        <v>2021</v>
      </c>
      <c r="B74" t="s">
        <v>31</v>
      </c>
      <c r="C74">
        <v>4663</v>
      </c>
      <c r="D74">
        <f t="shared" si="9"/>
        <v>3129</v>
      </c>
      <c r="E74">
        <f t="shared" si="5"/>
        <v>1534</v>
      </c>
      <c r="F74">
        <f t="shared" si="6"/>
        <v>1534</v>
      </c>
      <c r="G74">
        <f t="shared" si="7"/>
        <v>2353156</v>
      </c>
      <c r="H74" s="1">
        <f t="shared" si="8"/>
        <v>0.32897276431481881</v>
      </c>
    </row>
    <row r="75" spans="1:8" x14ac:dyDescent="0.25">
      <c r="A75">
        <v>2021</v>
      </c>
      <c r="B75" t="s">
        <v>30</v>
      </c>
      <c r="C75">
        <v>4524</v>
      </c>
      <c r="D75">
        <f t="shared" si="9"/>
        <v>4663</v>
      </c>
      <c r="E75">
        <f t="shared" si="5"/>
        <v>-139</v>
      </c>
      <c r="F75">
        <f t="shared" si="6"/>
        <v>139</v>
      </c>
      <c r="G75">
        <f t="shared" si="7"/>
        <v>19321</v>
      </c>
      <c r="H75" s="1">
        <f t="shared" si="8"/>
        <v>3.072502210433245E-2</v>
      </c>
    </row>
    <row r="76" spans="1:8" x14ac:dyDescent="0.25">
      <c r="A76">
        <v>2021</v>
      </c>
      <c r="B76" t="s">
        <v>29</v>
      </c>
      <c r="C76">
        <v>4371</v>
      </c>
      <c r="D76">
        <f t="shared" si="9"/>
        <v>4524</v>
      </c>
      <c r="E76">
        <f t="shared" si="5"/>
        <v>-153</v>
      </c>
      <c r="F76">
        <f t="shared" si="6"/>
        <v>153</v>
      </c>
      <c r="G76">
        <f t="shared" si="7"/>
        <v>23409</v>
      </c>
      <c r="H76" s="1">
        <f t="shared" si="8"/>
        <v>3.5003431708991076E-2</v>
      </c>
    </row>
    <row r="77" spans="1:8" x14ac:dyDescent="0.25">
      <c r="A77">
        <v>2021</v>
      </c>
      <c r="B77" t="s">
        <v>28</v>
      </c>
      <c r="C77">
        <v>3832</v>
      </c>
      <c r="D77">
        <f t="shared" si="9"/>
        <v>4371</v>
      </c>
      <c r="E77">
        <f t="shared" si="5"/>
        <v>-539</v>
      </c>
      <c r="F77">
        <f t="shared" si="6"/>
        <v>539</v>
      </c>
      <c r="G77">
        <f t="shared" si="7"/>
        <v>290521</v>
      </c>
      <c r="H77" s="1">
        <f t="shared" si="8"/>
        <v>0.14065762004175367</v>
      </c>
    </row>
    <row r="78" spans="1:8" x14ac:dyDescent="0.25">
      <c r="A78">
        <v>2021</v>
      </c>
      <c r="B78" t="s">
        <v>27</v>
      </c>
      <c r="C78">
        <v>3000</v>
      </c>
      <c r="D78">
        <f t="shared" si="9"/>
        <v>3832</v>
      </c>
      <c r="E78">
        <f t="shared" si="5"/>
        <v>-832</v>
      </c>
      <c r="F78">
        <f t="shared" si="6"/>
        <v>832</v>
      </c>
      <c r="G78">
        <f t="shared" si="7"/>
        <v>692224</v>
      </c>
      <c r="H78" s="1">
        <f t="shared" si="8"/>
        <v>0.27733333333333332</v>
      </c>
    </row>
    <row r="79" spans="1:8" x14ac:dyDescent="0.25">
      <c r="A79">
        <v>2021</v>
      </c>
      <c r="B79" t="s">
        <v>26</v>
      </c>
      <c r="C79">
        <v>3144</v>
      </c>
      <c r="D79">
        <f t="shared" si="9"/>
        <v>3000</v>
      </c>
      <c r="E79">
        <f t="shared" si="5"/>
        <v>144</v>
      </c>
      <c r="F79">
        <f t="shared" si="6"/>
        <v>144</v>
      </c>
      <c r="G79">
        <f t="shared" si="7"/>
        <v>20736</v>
      </c>
      <c r="H79" s="1">
        <f t="shared" si="8"/>
        <v>4.5801526717557252E-2</v>
      </c>
    </row>
    <row r="80" spans="1:8" x14ac:dyDescent="0.25">
      <c r="A80">
        <v>2021</v>
      </c>
      <c r="B80" t="s">
        <v>25</v>
      </c>
      <c r="C80">
        <v>4653</v>
      </c>
      <c r="D80">
        <f t="shared" si="9"/>
        <v>3144</v>
      </c>
      <c r="E80">
        <f t="shared" si="5"/>
        <v>1509</v>
      </c>
      <c r="F80">
        <f t="shared" si="6"/>
        <v>1509</v>
      </c>
      <c r="G80">
        <f t="shared" si="7"/>
        <v>2277081</v>
      </c>
      <c r="H80" s="1">
        <f t="shared" si="8"/>
        <v>0.32430689877498386</v>
      </c>
    </row>
    <row r="81" spans="1:8" x14ac:dyDescent="0.25">
      <c r="A81">
        <v>2021</v>
      </c>
      <c r="B81" t="s">
        <v>24</v>
      </c>
      <c r="C81">
        <v>1458</v>
      </c>
      <c r="D81">
        <f t="shared" si="9"/>
        <v>4653</v>
      </c>
      <c r="E81">
        <f t="shared" si="5"/>
        <v>-3195</v>
      </c>
      <c r="F81">
        <f t="shared" si="6"/>
        <v>3195</v>
      </c>
      <c r="G81">
        <f t="shared" si="7"/>
        <v>10208025</v>
      </c>
      <c r="H81" s="1">
        <f t="shared" si="8"/>
        <v>2.191358024691358</v>
      </c>
    </row>
    <row r="82" spans="1:8" x14ac:dyDescent="0.25">
      <c r="A82">
        <v>2021</v>
      </c>
      <c r="B82" t="s">
        <v>23</v>
      </c>
      <c r="C82">
        <v>3681</v>
      </c>
      <c r="D82">
        <f t="shared" si="9"/>
        <v>1458</v>
      </c>
      <c r="E82">
        <f t="shared" si="5"/>
        <v>2223</v>
      </c>
      <c r="F82">
        <f t="shared" si="6"/>
        <v>2223</v>
      </c>
      <c r="G82">
        <f t="shared" si="7"/>
        <v>4941729</v>
      </c>
      <c r="H82" s="1">
        <f t="shared" si="8"/>
        <v>0.60391198044009775</v>
      </c>
    </row>
    <row r="83" spans="1:8" x14ac:dyDescent="0.25">
      <c r="A83">
        <v>2021</v>
      </c>
      <c r="B83" t="s">
        <v>22</v>
      </c>
      <c r="C83">
        <v>1556</v>
      </c>
      <c r="D83">
        <f t="shared" si="9"/>
        <v>3681</v>
      </c>
      <c r="E83">
        <f t="shared" si="5"/>
        <v>-2125</v>
      </c>
      <c r="F83">
        <f t="shared" si="6"/>
        <v>2125</v>
      </c>
      <c r="G83">
        <f t="shared" si="7"/>
        <v>4515625</v>
      </c>
      <c r="H83" s="1">
        <f t="shared" si="8"/>
        <v>1.3656812339331619</v>
      </c>
    </row>
    <row r="84" spans="1:8" x14ac:dyDescent="0.25">
      <c r="A84">
        <v>2021</v>
      </c>
      <c r="B84" t="s">
        <v>21</v>
      </c>
      <c r="C84">
        <v>3993</v>
      </c>
      <c r="D84">
        <f t="shared" si="9"/>
        <v>1556</v>
      </c>
      <c r="E84">
        <f t="shared" si="5"/>
        <v>2437</v>
      </c>
      <c r="F84">
        <f t="shared" si="6"/>
        <v>2437</v>
      </c>
      <c r="G84">
        <f t="shared" si="7"/>
        <v>5938969</v>
      </c>
      <c r="H84" s="1">
        <f t="shared" si="8"/>
        <v>0.61031805659904836</v>
      </c>
    </row>
    <row r="85" spans="1:8" x14ac:dyDescent="0.25">
      <c r="A85">
        <v>2021</v>
      </c>
      <c r="B85" t="s">
        <v>20</v>
      </c>
      <c r="C85">
        <v>3029</v>
      </c>
      <c r="D85">
        <f t="shared" si="9"/>
        <v>3993</v>
      </c>
      <c r="E85">
        <f t="shared" si="5"/>
        <v>-964</v>
      </c>
      <c r="F85">
        <f t="shared" si="6"/>
        <v>964</v>
      </c>
      <c r="G85">
        <f t="shared" si="7"/>
        <v>929296</v>
      </c>
      <c r="H85" s="1">
        <f t="shared" si="8"/>
        <v>0.31825685044569163</v>
      </c>
    </row>
    <row r="86" spans="1:8" x14ac:dyDescent="0.25">
      <c r="A86">
        <v>2021</v>
      </c>
      <c r="B86" t="s">
        <v>19</v>
      </c>
      <c r="C86">
        <v>3534</v>
      </c>
      <c r="D86">
        <f t="shared" si="9"/>
        <v>3029</v>
      </c>
      <c r="E86">
        <f t="shared" si="5"/>
        <v>505</v>
      </c>
      <c r="F86">
        <f t="shared" si="6"/>
        <v>505</v>
      </c>
      <c r="G86">
        <f t="shared" si="7"/>
        <v>255025</v>
      </c>
      <c r="H86" s="1">
        <f t="shared" si="8"/>
        <v>0.14289756649688737</v>
      </c>
    </row>
    <row r="87" spans="1:8" x14ac:dyDescent="0.25">
      <c r="A87">
        <v>2021</v>
      </c>
      <c r="B87" t="s">
        <v>18</v>
      </c>
      <c r="C87">
        <v>4061</v>
      </c>
      <c r="D87">
        <f t="shared" si="9"/>
        <v>3534</v>
      </c>
      <c r="E87">
        <f t="shared" si="5"/>
        <v>527</v>
      </c>
      <c r="F87">
        <f t="shared" si="6"/>
        <v>527</v>
      </c>
      <c r="G87">
        <f t="shared" si="7"/>
        <v>277729</v>
      </c>
      <c r="H87" s="1">
        <f t="shared" si="8"/>
        <v>0.12977099236641221</v>
      </c>
    </row>
    <row r="88" spans="1:8" x14ac:dyDescent="0.25">
      <c r="A88">
        <v>2021</v>
      </c>
      <c r="B88" t="s">
        <v>17</v>
      </c>
      <c r="C88">
        <v>3542</v>
      </c>
      <c r="D88">
        <f t="shared" si="9"/>
        <v>4061</v>
      </c>
      <c r="E88">
        <f t="shared" si="5"/>
        <v>-519</v>
      </c>
      <c r="F88">
        <f t="shared" si="6"/>
        <v>519</v>
      </c>
      <c r="G88">
        <f t="shared" si="7"/>
        <v>269361</v>
      </c>
      <c r="H88" s="1">
        <f t="shared" si="8"/>
        <v>0.14652738565782045</v>
      </c>
    </row>
    <row r="89" spans="1:8" x14ac:dyDescent="0.25">
      <c r="A89">
        <v>2021</v>
      </c>
      <c r="B89" t="s">
        <v>16</v>
      </c>
      <c r="C89">
        <v>2820</v>
      </c>
      <c r="D89">
        <f t="shared" si="9"/>
        <v>3542</v>
      </c>
      <c r="E89">
        <f t="shared" si="5"/>
        <v>-722</v>
      </c>
      <c r="F89">
        <f t="shared" si="6"/>
        <v>722</v>
      </c>
      <c r="G89">
        <f t="shared" si="7"/>
        <v>521284</v>
      </c>
      <c r="H89" s="1">
        <f t="shared" si="8"/>
        <v>0.25602836879432622</v>
      </c>
    </row>
    <row r="90" spans="1:8" x14ac:dyDescent="0.25">
      <c r="A90">
        <v>2021</v>
      </c>
      <c r="B90" t="s">
        <v>15</v>
      </c>
      <c r="C90">
        <v>4576</v>
      </c>
      <c r="D90">
        <f t="shared" si="9"/>
        <v>2820</v>
      </c>
      <c r="E90">
        <f t="shared" si="5"/>
        <v>1756</v>
      </c>
      <c r="F90">
        <f t="shared" si="6"/>
        <v>1756</v>
      </c>
      <c r="G90">
        <f t="shared" si="7"/>
        <v>3083536</v>
      </c>
      <c r="H90" s="1">
        <f t="shared" si="8"/>
        <v>0.38374125874125875</v>
      </c>
    </row>
    <row r="91" spans="1:8" x14ac:dyDescent="0.25">
      <c r="A91">
        <v>2021</v>
      </c>
      <c r="B91" t="s">
        <v>14</v>
      </c>
      <c r="C91">
        <v>2464</v>
      </c>
      <c r="D91">
        <f t="shared" si="9"/>
        <v>4576</v>
      </c>
      <c r="E91">
        <f t="shared" si="5"/>
        <v>-2112</v>
      </c>
      <c r="F91">
        <f t="shared" si="6"/>
        <v>2112</v>
      </c>
      <c r="G91">
        <f t="shared" si="7"/>
        <v>4460544</v>
      </c>
      <c r="H91" s="1">
        <f t="shared" si="8"/>
        <v>0.8571428571428571</v>
      </c>
    </row>
    <row r="92" spans="1:8" x14ac:dyDescent="0.25">
      <c r="A92">
        <v>2021</v>
      </c>
      <c r="B92" t="s">
        <v>13</v>
      </c>
      <c r="C92">
        <v>4336</v>
      </c>
      <c r="D92">
        <f t="shared" si="9"/>
        <v>2464</v>
      </c>
      <c r="E92">
        <f t="shared" si="5"/>
        <v>1872</v>
      </c>
      <c r="F92">
        <f t="shared" si="6"/>
        <v>1872</v>
      </c>
      <c r="G92">
        <f t="shared" si="7"/>
        <v>3504384</v>
      </c>
      <c r="H92" s="1">
        <f t="shared" si="8"/>
        <v>0.43173431734317341</v>
      </c>
    </row>
    <row r="93" spans="1:8" x14ac:dyDescent="0.25">
      <c r="A93">
        <v>2021</v>
      </c>
      <c r="B93" t="s">
        <v>12</v>
      </c>
      <c r="C93">
        <v>4339</v>
      </c>
      <c r="D93">
        <f t="shared" si="9"/>
        <v>4336</v>
      </c>
      <c r="E93">
        <f t="shared" si="5"/>
        <v>3</v>
      </c>
      <c r="F93">
        <f t="shared" si="6"/>
        <v>3</v>
      </c>
      <c r="G93">
        <f t="shared" si="7"/>
        <v>9</v>
      </c>
      <c r="H93" s="1">
        <f t="shared" si="8"/>
        <v>6.9140354920488594E-4</v>
      </c>
    </row>
    <row r="94" spans="1:8" x14ac:dyDescent="0.25">
      <c r="A94">
        <v>2021</v>
      </c>
      <c r="B94" t="s">
        <v>11</v>
      </c>
      <c r="C94">
        <v>2284</v>
      </c>
      <c r="D94">
        <f t="shared" si="9"/>
        <v>4339</v>
      </c>
      <c r="E94">
        <f t="shared" si="5"/>
        <v>-2055</v>
      </c>
      <c r="F94">
        <f t="shared" si="6"/>
        <v>2055</v>
      </c>
      <c r="G94">
        <f t="shared" si="7"/>
        <v>4223025</v>
      </c>
      <c r="H94" s="1">
        <f t="shared" si="8"/>
        <v>0.89973730297723298</v>
      </c>
    </row>
    <row r="95" spans="1:8" x14ac:dyDescent="0.25">
      <c r="A95">
        <v>2021</v>
      </c>
      <c r="B95" t="s">
        <v>10</v>
      </c>
      <c r="C95">
        <v>4643</v>
      </c>
      <c r="D95">
        <f t="shared" si="9"/>
        <v>2284</v>
      </c>
      <c r="E95">
        <f t="shared" si="5"/>
        <v>2359</v>
      </c>
      <c r="F95">
        <f t="shared" si="6"/>
        <v>2359</v>
      </c>
      <c r="G95">
        <f t="shared" si="7"/>
        <v>5564881</v>
      </c>
      <c r="H95" s="1">
        <f t="shared" si="8"/>
        <v>0.50807667456385952</v>
      </c>
    </row>
    <row r="96" spans="1:8" x14ac:dyDescent="0.25">
      <c r="A96">
        <v>2021</v>
      </c>
      <c r="B96" t="s">
        <v>9</v>
      </c>
      <c r="C96">
        <v>4171</v>
      </c>
      <c r="D96">
        <f t="shared" si="9"/>
        <v>4643</v>
      </c>
      <c r="E96">
        <f t="shared" si="5"/>
        <v>-472</v>
      </c>
      <c r="F96">
        <f t="shared" si="6"/>
        <v>472</v>
      </c>
      <c r="G96">
        <f t="shared" si="7"/>
        <v>222784</v>
      </c>
      <c r="H96" s="1">
        <f t="shared" si="8"/>
        <v>0.11316231119635579</v>
      </c>
    </row>
    <row r="97" spans="1:8" x14ac:dyDescent="0.25">
      <c r="A97">
        <v>2021</v>
      </c>
      <c r="B97" t="s">
        <v>8</v>
      </c>
      <c r="C97">
        <v>4221</v>
      </c>
      <c r="D97">
        <f t="shared" si="9"/>
        <v>4171</v>
      </c>
      <c r="E97">
        <f t="shared" si="5"/>
        <v>50</v>
      </c>
      <c r="F97">
        <f t="shared" si="6"/>
        <v>50</v>
      </c>
      <c r="G97">
        <f t="shared" si="7"/>
        <v>2500</v>
      </c>
      <c r="H97" s="1">
        <f t="shared" si="8"/>
        <v>1.1845534233593935E-2</v>
      </c>
    </row>
    <row r="98" spans="1:8" x14ac:dyDescent="0.25">
      <c r="A98">
        <v>2021</v>
      </c>
      <c r="B98" t="s">
        <v>7</v>
      </c>
      <c r="C98">
        <v>2135</v>
      </c>
      <c r="D98">
        <f t="shared" si="9"/>
        <v>4221</v>
      </c>
      <c r="E98">
        <f t="shared" si="5"/>
        <v>-2086</v>
      </c>
      <c r="F98">
        <f t="shared" si="6"/>
        <v>2086</v>
      </c>
      <c r="G98">
        <f t="shared" si="7"/>
        <v>4351396</v>
      </c>
      <c r="H98" s="1">
        <f t="shared" si="8"/>
        <v>0.9770491803278688</v>
      </c>
    </row>
    <row r="99" spans="1:8" x14ac:dyDescent="0.25">
      <c r="A99">
        <v>2021</v>
      </c>
      <c r="B99" t="s">
        <v>6</v>
      </c>
      <c r="C99">
        <v>2179</v>
      </c>
      <c r="D99">
        <f t="shared" si="9"/>
        <v>2135</v>
      </c>
      <c r="E99">
        <f t="shared" si="5"/>
        <v>44</v>
      </c>
      <c r="F99">
        <f t="shared" si="6"/>
        <v>44</v>
      </c>
      <c r="G99">
        <f t="shared" si="7"/>
        <v>1936</v>
      </c>
      <c r="H99" s="1">
        <f t="shared" si="8"/>
        <v>2.0192748967416244E-2</v>
      </c>
    </row>
    <row r="100" spans="1:8" x14ac:dyDescent="0.25">
      <c r="A100">
        <v>2021</v>
      </c>
      <c r="B100" t="s">
        <v>5</v>
      </c>
      <c r="C100">
        <v>4052</v>
      </c>
      <c r="D100">
        <f t="shared" si="9"/>
        <v>2179</v>
      </c>
      <c r="E100">
        <f t="shared" si="5"/>
        <v>1873</v>
      </c>
      <c r="F100">
        <f t="shared" si="6"/>
        <v>1873</v>
      </c>
      <c r="G100">
        <f t="shared" si="7"/>
        <v>3508129</v>
      </c>
      <c r="H100" s="1">
        <f t="shared" si="8"/>
        <v>0.46224086870681147</v>
      </c>
    </row>
    <row r="101" spans="1:8" x14ac:dyDescent="0.25">
      <c r="A101">
        <v>2021</v>
      </c>
      <c r="B101" t="s">
        <v>4</v>
      </c>
      <c r="C101">
        <v>4998</v>
      </c>
      <c r="D101">
        <f t="shared" si="9"/>
        <v>4052</v>
      </c>
      <c r="E101">
        <f t="shared" si="5"/>
        <v>946</v>
      </c>
      <c r="F101">
        <f t="shared" si="6"/>
        <v>946</v>
      </c>
      <c r="G101">
        <f t="shared" si="7"/>
        <v>894916</v>
      </c>
      <c r="H101" s="1">
        <f t="shared" si="8"/>
        <v>0.18927571028411364</v>
      </c>
    </row>
    <row r="102" spans="1:8" x14ac:dyDescent="0.25">
      <c r="A102">
        <v>2021</v>
      </c>
      <c r="B102" t="s">
        <v>3</v>
      </c>
      <c r="C102">
        <v>3581</v>
      </c>
      <c r="D102">
        <f t="shared" si="9"/>
        <v>4998</v>
      </c>
      <c r="E102">
        <f t="shared" si="5"/>
        <v>-1417</v>
      </c>
      <c r="F102">
        <f t="shared" si="6"/>
        <v>1417</v>
      </c>
      <c r="G102">
        <f t="shared" si="7"/>
        <v>2007889</v>
      </c>
      <c r="H102" s="1">
        <f t="shared" si="8"/>
        <v>0.39569952527227031</v>
      </c>
    </row>
    <row r="103" spans="1:8" x14ac:dyDescent="0.25">
      <c r="A103">
        <v>2021</v>
      </c>
      <c r="B103" t="s">
        <v>2</v>
      </c>
      <c r="C103">
        <v>2521</v>
      </c>
      <c r="D103">
        <f t="shared" si="9"/>
        <v>3581</v>
      </c>
      <c r="E103">
        <f t="shared" si="5"/>
        <v>-1060</v>
      </c>
      <c r="F103">
        <f t="shared" si="6"/>
        <v>1060</v>
      </c>
      <c r="G103">
        <f t="shared" si="7"/>
        <v>1123600</v>
      </c>
      <c r="H103" s="1">
        <f t="shared" si="8"/>
        <v>0.42046806822689409</v>
      </c>
    </row>
    <row r="104" spans="1:8" x14ac:dyDescent="0.25">
      <c r="A104">
        <v>2021</v>
      </c>
      <c r="B104" t="s">
        <v>1</v>
      </c>
      <c r="C104">
        <v>2435</v>
      </c>
      <c r="D104">
        <f t="shared" si="9"/>
        <v>2521</v>
      </c>
      <c r="E104">
        <f t="shared" si="5"/>
        <v>-86</v>
      </c>
      <c r="F104">
        <f t="shared" si="6"/>
        <v>86</v>
      </c>
      <c r="G104">
        <f t="shared" si="7"/>
        <v>7396</v>
      </c>
      <c r="H104" s="1">
        <f t="shared" si="8"/>
        <v>3.5318275154004104E-2</v>
      </c>
    </row>
    <row r="105" spans="1:8" x14ac:dyDescent="0.25">
      <c r="A105">
        <v>2021</v>
      </c>
      <c r="B105" t="s">
        <v>0</v>
      </c>
      <c r="C105">
        <v>3773</v>
      </c>
      <c r="D105">
        <f t="shared" si="9"/>
        <v>2435</v>
      </c>
      <c r="E105">
        <f t="shared" si="5"/>
        <v>1338</v>
      </c>
      <c r="F105">
        <f t="shared" si="6"/>
        <v>1338</v>
      </c>
      <c r="G105">
        <f t="shared" si="7"/>
        <v>1790244</v>
      </c>
      <c r="H105" s="1">
        <f t="shared" si="8"/>
        <v>0.35462496686986483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F1" workbookViewId="0">
      <selection activeCell="K10" sqref="K10:L12"/>
    </sheetView>
  </sheetViews>
  <sheetFormatPr defaultRowHeight="15" x14ac:dyDescent="0.25"/>
  <cols>
    <col min="3" max="3" width="12.28515625" customWidth="1"/>
    <col min="4" max="4" width="12.140625" customWidth="1"/>
    <col min="5" max="5" width="16.28515625" customWidth="1"/>
    <col min="6" max="6" width="14.42578125" customWidth="1"/>
    <col min="7" max="7" width="16.5703125" customWidth="1"/>
    <col min="8" max="8" width="20.5703125" customWidth="1"/>
    <col min="11" max="11" width="24.85546875" customWidth="1"/>
    <col min="12" max="12" width="18.28515625" customWidth="1"/>
    <col min="13" max="13" width="13.28515625" bestFit="1" customWidth="1"/>
  </cols>
  <sheetData>
    <row r="1" spans="1:13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3" x14ac:dyDescent="0.25">
      <c r="A2">
        <v>2020</v>
      </c>
      <c r="B2" t="s">
        <v>51</v>
      </c>
      <c r="C2">
        <v>1958</v>
      </c>
    </row>
    <row r="3" spans="1:13" x14ac:dyDescent="0.25">
      <c r="A3">
        <v>2020</v>
      </c>
      <c r="B3" t="s">
        <v>50</v>
      </c>
      <c r="C3">
        <v>3030</v>
      </c>
    </row>
    <row r="4" spans="1:13" x14ac:dyDescent="0.25">
      <c r="A4">
        <v>2020</v>
      </c>
      <c r="B4" t="s">
        <v>49</v>
      </c>
      <c r="C4">
        <v>2994</v>
      </c>
    </row>
    <row r="5" spans="1:13" x14ac:dyDescent="0.25">
      <c r="A5">
        <v>2020</v>
      </c>
      <c r="B5" t="s">
        <v>48</v>
      </c>
      <c r="C5">
        <v>2892</v>
      </c>
      <c r="D5" s="7">
        <f>AVERAGE(C2:C4)</f>
        <v>2660.6666666666665</v>
      </c>
      <c r="E5" s="7">
        <f>C5-D5</f>
        <v>231.33333333333348</v>
      </c>
      <c r="F5" s="9">
        <f>ABS(E5)</f>
        <v>231.33333333333348</v>
      </c>
      <c r="G5" s="11">
        <f>F5^2</f>
        <v>53515.111111111182</v>
      </c>
      <c r="H5" s="1">
        <f>F5/C5</f>
        <v>7.9990779160903691E-2</v>
      </c>
    </row>
    <row r="6" spans="1:13" x14ac:dyDescent="0.25">
      <c r="A6">
        <v>2020</v>
      </c>
      <c r="B6" t="s">
        <v>47</v>
      </c>
      <c r="C6">
        <v>3420</v>
      </c>
      <c r="D6" s="7">
        <f t="shared" ref="D6:D69" si="0">AVERAGE(C3:C5)</f>
        <v>2972</v>
      </c>
      <c r="E6" s="7">
        <f t="shared" ref="E6:E69" si="1">C6-D6</f>
        <v>448</v>
      </c>
      <c r="F6" s="9">
        <f t="shared" ref="F6:F69" si="2">ABS(E6)</f>
        <v>448</v>
      </c>
      <c r="G6" s="11">
        <f t="shared" ref="G6:G69" si="3">F6^2</f>
        <v>200704</v>
      </c>
      <c r="H6" s="1">
        <f t="shared" ref="H6:H69" si="4">F6/C6</f>
        <v>0.13099415204678364</v>
      </c>
    </row>
    <row r="7" spans="1:13" x14ac:dyDescent="0.25">
      <c r="A7">
        <v>2020</v>
      </c>
      <c r="B7" t="s">
        <v>46</v>
      </c>
      <c r="C7">
        <v>1815</v>
      </c>
      <c r="D7" s="7">
        <f t="shared" si="0"/>
        <v>3102</v>
      </c>
      <c r="E7" s="7">
        <f t="shared" si="1"/>
        <v>-1287</v>
      </c>
      <c r="F7" s="9">
        <f t="shared" si="2"/>
        <v>1287</v>
      </c>
      <c r="G7" s="11">
        <f t="shared" si="3"/>
        <v>1656369</v>
      </c>
      <c r="H7" s="1">
        <f t="shared" si="4"/>
        <v>0.70909090909090911</v>
      </c>
      <c r="M7" s="10"/>
    </row>
    <row r="8" spans="1:13" x14ac:dyDescent="0.25">
      <c r="A8">
        <v>2020</v>
      </c>
      <c r="B8" t="s">
        <v>45</v>
      </c>
      <c r="C8">
        <v>4608</v>
      </c>
      <c r="D8" s="7">
        <f t="shared" si="0"/>
        <v>2709</v>
      </c>
      <c r="E8" s="7">
        <f t="shared" si="1"/>
        <v>1899</v>
      </c>
      <c r="F8" s="9">
        <f t="shared" si="2"/>
        <v>1899</v>
      </c>
      <c r="G8" s="11">
        <f t="shared" si="3"/>
        <v>3606201</v>
      </c>
      <c r="H8" s="1">
        <f t="shared" si="4"/>
        <v>0.412109375</v>
      </c>
    </row>
    <row r="9" spans="1:13" x14ac:dyDescent="0.25">
      <c r="A9">
        <v>2020</v>
      </c>
      <c r="B9" t="s">
        <v>44</v>
      </c>
      <c r="C9">
        <v>4413</v>
      </c>
      <c r="D9" s="7">
        <f t="shared" si="0"/>
        <v>3281</v>
      </c>
      <c r="E9" s="7">
        <f t="shared" si="1"/>
        <v>1132</v>
      </c>
      <c r="F9" s="9">
        <f t="shared" si="2"/>
        <v>1132</v>
      </c>
      <c r="G9" s="11">
        <f t="shared" si="3"/>
        <v>1281424</v>
      </c>
      <c r="H9" s="1">
        <f t="shared" si="4"/>
        <v>0.25651484251076367</v>
      </c>
    </row>
    <row r="10" spans="1:13" x14ac:dyDescent="0.25">
      <c r="A10">
        <v>2020</v>
      </c>
      <c r="B10" t="s">
        <v>43</v>
      </c>
      <c r="C10">
        <v>2904</v>
      </c>
      <c r="D10" s="7">
        <f t="shared" si="0"/>
        <v>3612</v>
      </c>
      <c r="E10" s="7">
        <f t="shared" si="1"/>
        <v>-708</v>
      </c>
      <c r="F10" s="9">
        <f t="shared" si="2"/>
        <v>708</v>
      </c>
      <c r="G10" s="11">
        <f t="shared" si="3"/>
        <v>501264</v>
      </c>
      <c r="H10" s="1">
        <f t="shared" si="4"/>
        <v>0.24380165289256198</v>
      </c>
      <c r="K10" s="2" t="s">
        <v>61</v>
      </c>
      <c r="L10" s="2" t="s">
        <v>69</v>
      </c>
      <c r="M10" s="12">
        <v>1108</v>
      </c>
    </row>
    <row r="11" spans="1:13" x14ac:dyDescent="0.25">
      <c r="A11">
        <v>2020</v>
      </c>
      <c r="B11" t="s">
        <v>42</v>
      </c>
      <c r="C11">
        <v>1609</v>
      </c>
      <c r="D11" s="7">
        <f t="shared" si="0"/>
        <v>3975</v>
      </c>
      <c r="E11" s="7">
        <f t="shared" si="1"/>
        <v>-2366</v>
      </c>
      <c r="F11" s="9">
        <f t="shared" si="2"/>
        <v>2366</v>
      </c>
      <c r="G11" s="11">
        <f t="shared" si="3"/>
        <v>5597956</v>
      </c>
      <c r="H11" s="1">
        <f t="shared" si="4"/>
        <v>1.4704785581106277</v>
      </c>
      <c r="K11" s="2" t="s">
        <v>62</v>
      </c>
      <c r="L11" s="2" t="s">
        <v>70</v>
      </c>
      <c r="M11" s="12">
        <f>AVERAGE(G5:G105)</f>
        <v>1782603.1221122113</v>
      </c>
    </row>
    <row r="12" spans="1:13" x14ac:dyDescent="0.25">
      <c r="A12">
        <v>2020</v>
      </c>
      <c r="B12" t="s">
        <v>41</v>
      </c>
      <c r="C12">
        <v>1435</v>
      </c>
      <c r="D12" s="7">
        <f t="shared" si="0"/>
        <v>2975.3333333333335</v>
      </c>
      <c r="E12" s="7">
        <f t="shared" si="1"/>
        <v>-1540.3333333333335</v>
      </c>
      <c r="F12" s="9">
        <f t="shared" si="2"/>
        <v>1540.3333333333335</v>
      </c>
      <c r="G12" s="11">
        <f t="shared" si="3"/>
        <v>2372626.7777777785</v>
      </c>
      <c r="H12" s="1">
        <f t="shared" si="4"/>
        <v>1.0734030197444833</v>
      </c>
      <c r="K12" s="2" t="s">
        <v>63</v>
      </c>
      <c r="L12" s="2" t="s">
        <v>71</v>
      </c>
      <c r="M12" s="13">
        <f>AVERAGE(H5:H105)</f>
        <v>0.43976357450380632</v>
      </c>
    </row>
    <row r="13" spans="1:13" x14ac:dyDescent="0.25">
      <c r="A13">
        <v>2020</v>
      </c>
      <c r="B13" t="s">
        <v>40</v>
      </c>
      <c r="C13">
        <v>1123</v>
      </c>
      <c r="D13" s="7">
        <f t="shared" si="0"/>
        <v>1982.6666666666667</v>
      </c>
      <c r="E13" s="7">
        <f t="shared" si="1"/>
        <v>-859.66666666666674</v>
      </c>
      <c r="F13" s="9">
        <f t="shared" si="2"/>
        <v>859.66666666666674</v>
      </c>
      <c r="G13" s="11">
        <f t="shared" si="3"/>
        <v>739026.77777777787</v>
      </c>
      <c r="H13" s="1">
        <f t="shared" si="4"/>
        <v>0.76550905313149309</v>
      </c>
      <c r="K13" s="2"/>
      <c r="L13" s="2"/>
      <c r="M13" s="2"/>
    </row>
    <row r="14" spans="1:13" x14ac:dyDescent="0.25">
      <c r="A14">
        <v>2020</v>
      </c>
      <c r="B14" t="s">
        <v>39</v>
      </c>
      <c r="C14">
        <v>4835</v>
      </c>
      <c r="D14" s="7">
        <f t="shared" si="0"/>
        <v>1389</v>
      </c>
      <c r="E14" s="7">
        <f t="shared" si="1"/>
        <v>3446</v>
      </c>
      <c r="F14" s="9">
        <f t="shared" si="2"/>
        <v>3446</v>
      </c>
      <c r="G14" s="11">
        <f t="shared" si="3"/>
        <v>11874916</v>
      </c>
      <c r="H14" s="1">
        <f t="shared" si="4"/>
        <v>0.7127197518097208</v>
      </c>
      <c r="K14" s="2" t="s">
        <v>67</v>
      </c>
      <c r="L14" s="2"/>
      <c r="M14" s="2"/>
    </row>
    <row r="15" spans="1:13" x14ac:dyDescent="0.25">
      <c r="A15">
        <v>2020</v>
      </c>
      <c r="B15" t="s">
        <v>38</v>
      </c>
      <c r="C15">
        <v>3805</v>
      </c>
      <c r="D15" s="7">
        <f t="shared" si="0"/>
        <v>2464.3333333333335</v>
      </c>
      <c r="E15" s="7">
        <f t="shared" si="1"/>
        <v>1340.6666666666665</v>
      </c>
      <c r="F15" s="9">
        <f t="shared" si="2"/>
        <v>1340.6666666666665</v>
      </c>
      <c r="G15" s="11">
        <f t="shared" si="3"/>
        <v>1797387.1111111108</v>
      </c>
      <c r="H15" s="1">
        <f t="shared" si="4"/>
        <v>0.3523434077967586</v>
      </c>
      <c r="K15" s="4" t="s">
        <v>72</v>
      </c>
      <c r="L15" s="5"/>
      <c r="M15" s="5">
        <f>100%-44%</f>
        <v>0.56000000000000005</v>
      </c>
    </row>
    <row r="16" spans="1:13" x14ac:dyDescent="0.25">
      <c r="A16">
        <v>2020</v>
      </c>
      <c r="B16" t="s">
        <v>37</v>
      </c>
      <c r="C16">
        <v>3141</v>
      </c>
      <c r="D16" s="7">
        <f t="shared" si="0"/>
        <v>3254.3333333333335</v>
      </c>
      <c r="E16" s="7">
        <f t="shared" si="1"/>
        <v>-113.33333333333348</v>
      </c>
      <c r="F16" s="9">
        <f t="shared" si="2"/>
        <v>113.33333333333348</v>
      </c>
      <c r="G16" s="11">
        <f t="shared" si="3"/>
        <v>12844.444444444478</v>
      </c>
      <c r="H16" s="1">
        <f t="shared" si="4"/>
        <v>3.6081927199405756E-2</v>
      </c>
    </row>
    <row r="17" spans="1:8" x14ac:dyDescent="0.25">
      <c r="A17">
        <v>2020</v>
      </c>
      <c r="B17" t="s">
        <v>36</v>
      </c>
      <c r="C17">
        <v>4854</v>
      </c>
      <c r="D17" s="7">
        <f t="shared" si="0"/>
        <v>3927</v>
      </c>
      <c r="E17" s="7">
        <f t="shared" si="1"/>
        <v>927</v>
      </c>
      <c r="F17" s="9">
        <f t="shared" si="2"/>
        <v>927</v>
      </c>
      <c r="G17" s="11">
        <f t="shared" si="3"/>
        <v>859329</v>
      </c>
      <c r="H17" s="1">
        <f t="shared" si="4"/>
        <v>0.19097651421508036</v>
      </c>
    </row>
    <row r="18" spans="1:8" x14ac:dyDescent="0.25">
      <c r="A18">
        <v>2020</v>
      </c>
      <c r="B18" t="s">
        <v>35</v>
      </c>
      <c r="C18">
        <v>2009</v>
      </c>
      <c r="D18" s="7">
        <f t="shared" si="0"/>
        <v>3933.3333333333335</v>
      </c>
      <c r="E18" s="7">
        <f t="shared" si="1"/>
        <v>-1924.3333333333335</v>
      </c>
      <c r="F18" s="9">
        <f t="shared" si="2"/>
        <v>1924.3333333333335</v>
      </c>
      <c r="G18" s="11">
        <f t="shared" si="3"/>
        <v>3703058.7777777785</v>
      </c>
      <c r="H18" s="1">
        <f t="shared" si="4"/>
        <v>0.95785631325701015</v>
      </c>
    </row>
    <row r="19" spans="1:8" x14ac:dyDescent="0.25">
      <c r="A19">
        <v>2020</v>
      </c>
      <c r="B19" t="s">
        <v>34</v>
      </c>
      <c r="C19">
        <v>3857</v>
      </c>
      <c r="D19" s="7">
        <f t="shared" si="0"/>
        <v>3334.6666666666665</v>
      </c>
      <c r="E19" s="7">
        <f t="shared" si="1"/>
        <v>522.33333333333348</v>
      </c>
      <c r="F19" s="9">
        <f t="shared" si="2"/>
        <v>522.33333333333348</v>
      </c>
      <c r="G19" s="11">
        <f t="shared" si="3"/>
        <v>272832.11111111124</v>
      </c>
      <c r="H19" s="1">
        <f t="shared" si="4"/>
        <v>0.13542476881859825</v>
      </c>
    </row>
    <row r="20" spans="1:8" x14ac:dyDescent="0.25">
      <c r="A20">
        <v>2020</v>
      </c>
      <c r="B20" t="s">
        <v>33</v>
      </c>
      <c r="C20">
        <v>1675</v>
      </c>
      <c r="D20" s="7">
        <f t="shared" si="0"/>
        <v>3573.3333333333335</v>
      </c>
      <c r="E20" s="7">
        <f t="shared" si="1"/>
        <v>-1898.3333333333335</v>
      </c>
      <c r="F20" s="9">
        <f t="shared" si="2"/>
        <v>1898.3333333333335</v>
      </c>
      <c r="G20" s="11">
        <f t="shared" si="3"/>
        <v>3603669.444444445</v>
      </c>
      <c r="H20" s="1">
        <f t="shared" si="4"/>
        <v>1.1333333333333335</v>
      </c>
    </row>
    <row r="21" spans="1:8" x14ac:dyDescent="0.25">
      <c r="A21">
        <v>2020</v>
      </c>
      <c r="B21" t="s">
        <v>32</v>
      </c>
      <c r="C21">
        <v>2289</v>
      </c>
      <c r="D21" s="7">
        <f t="shared" si="0"/>
        <v>2513.6666666666665</v>
      </c>
      <c r="E21" s="7">
        <f t="shared" si="1"/>
        <v>-224.66666666666652</v>
      </c>
      <c r="F21" s="9">
        <f t="shared" si="2"/>
        <v>224.66666666666652</v>
      </c>
      <c r="G21" s="11">
        <f t="shared" si="3"/>
        <v>50475.111111111044</v>
      </c>
      <c r="H21" s="1">
        <f t="shared" si="4"/>
        <v>9.8150575214795338E-2</v>
      </c>
    </row>
    <row r="22" spans="1:8" x14ac:dyDescent="0.25">
      <c r="A22">
        <v>2020</v>
      </c>
      <c r="B22" t="s">
        <v>31</v>
      </c>
      <c r="C22">
        <v>3388</v>
      </c>
      <c r="D22" s="7">
        <f t="shared" si="0"/>
        <v>2607</v>
      </c>
      <c r="E22" s="7">
        <f t="shared" si="1"/>
        <v>781</v>
      </c>
      <c r="F22" s="9">
        <f t="shared" si="2"/>
        <v>781</v>
      </c>
      <c r="G22" s="11">
        <f t="shared" si="3"/>
        <v>609961</v>
      </c>
      <c r="H22" s="1">
        <f t="shared" si="4"/>
        <v>0.23051948051948051</v>
      </c>
    </row>
    <row r="23" spans="1:8" x14ac:dyDescent="0.25">
      <c r="A23">
        <v>2020</v>
      </c>
      <c r="B23" t="s">
        <v>30</v>
      </c>
      <c r="C23">
        <v>3888</v>
      </c>
      <c r="D23" s="7">
        <f t="shared" si="0"/>
        <v>2450.6666666666665</v>
      </c>
      <c r="E23" s="7">
        <f t="shared" si="1"/>
        <v>1437.3333333333335</v>
      </c>
      <c r="F23" s="9">
        <f t="shared" si="2"/>
        <v>1437.3333333333335</v>
      </c>
      <c r="G23" s="11">
        <f t="shared" si="3"/>
        <v>2065927.1111111115</v>
      </c>
      <c r="H23" s="1">
        <f t="shared" si="4"/>
        <v>0.369684499314129</v>
      </c>
    </row>
    <row r="24" spans="1:8" x14ac:dyDescent="0.25">
      <c r="A24">
        <v>2020</v>
      </c>
      <c r="B24" t="s">
        <v>29</v>
      </c>
      <c r="C24">
        <v>2509</v>
      </c>
      <c r="D24" s="7">
        <f t="shared" si="0"/>
        <v>3188.3333333333335</v>
      </c>
      <c r="E24" s="7">
        <f t="shared" si="1"/>
        <v>-679.33333333333348</v>
      </c>
      <c r="F24" s="9">
        <f t="shared" si="2"/>
        <v>679.33333333333348</v>
      </c>
      <c r="G24" s="11">
        <f t="shared" si="3"/>
        <v>461493.77777777798</v>
      </c>
      <c r="H24" s="1">
        <f t="shared" si="4"/>
        <v>0.27075860236482002</v>
      </c>
    </row>
    <row r="25" spans="1:8" x14ac:dyDescent="0.25">
      <c r="A25">
        <v>2020</v>
      </c>
      <c r="B25" t="s">
        <v>28</v>
      </c>
      <c r="C25">
        <v>3205</v>
      </c>
      <c r="D25" s="7">
        <f t="shared" si="0"/>
        <v>3261.6666666666665</v>
      </c>
      <c r="E25" s="7">
        <f t="shared" si="1"/>
        <v>-56.666666666666515</v>
      </c>
      <c r="F25" s="9">
        <f t="shared" si="2"/>
        <v>56.666666666666515</v>
      </c>
      <c r="G25" s="11">
        <f t="shared" si="3"/>
        <v>3211.111111111094</v>
      </c>
      <c r="H25" s="1">
        <f t="shared" si="4"/>
        <v>1.7680707228289086E-2</v>
      </c>
    </row>
    <row r="26" spans="1:8" x14ac:dyDescent="0.25">
      <c r="A26">
        <v>2020</v>
      </c>
      <c r="B26" t="s">
        <v>27</v>
      </c>
      <c r="C26">
        <v>1122</v>
      </c>
      <c r="D26" s="7">
        <f t="shared" si="0"/>
        <v>3200.6666666666665</v>
      </c>
      <c r="E26" s="7">
        <f t="shared" si="1"/>
        <v>-2078.6666666666665</v>
      </c>
      <c r="F26" s="9">
        <f t="shared" si="2"/>
        <v>2078.6666666666665</v>
      </c>
      <c r="G26" s="11">
        <f t="shared" si="3"/>
        <v>4320855.1111111101</v>
      </c>
      <c r="H26" s="1">
        <f t="shared" si="4"/>
        <v>1.8526440879382053</v>
      </c>
    </row>
    <row r="27" spans="1:8" x14ac:dyDescent="0.25">
      <c r="A27">
        <v>2020</v>
      </c>
      <c r="B27" t="s">
        <v>26</v>
      </c>
      <c r="C27">
        <v>2668</v>
      </c>
      <c r="D27" s="7">
        <f t="shared" si="0"/>
        <v>2278.6666666666665</v>
      </c>
      <c r="E27" s="7">
        <f t="shared" si="1"/>
        <v>389.33333333333348</v>
      </c>
      <c r="F27" s="9">
        <f t="shared" si="2"/>
        <v>389.33333333333348</v>
      </c>
      <c r="G27" s="11">
        <f t="shared" si="3"/>
        <v>151580.44444444455</v>
      </c>
      <c r="H27" s="1">
        <f t="shared" si="4"/>
        <v>0.14592703648175917</v>
      </c>
    </row>
    <row r="28" spans="1:8" x14ac:dyDescent="0.25">
      <c r="A28">
        <v>2020</v>
      </c>
      <c r="B28" t="s">
        <v>25</v>
      </c>
      <c r="C28">
        <v>4573</v>
      </c>
      <c r="D28" s="7">
        <f t="shared" si="0"/>
        <v>2331.6666666666665</v>
      </c>
      <c r="E28" s="7">
        <f t="shared" si="1"/>
        <v>2241.3333333333335</v>
      </c>
      <c r="F28" s="9">
        <f t="shared" si="2"/>
        <v>2241.3333333333335</v>
      </c>
      <c r="G28" s="11">
        <f t="shared" si="3"/>
        <v>5023575.1111111119</v>
      </c>
      <c r="H28" s="1">
        <f t="shared" si="4"/>
        <v>0.49012318682119693</v>
      </c>
    </row>
    <row r="29" spans="1:8" x14ac:dyDescent="0.25">
      <c r="A29">
        <v>2020</v>
      </c>
      <c r="B29" t="s">
        <v>24</v>
      </c>
      <c r="C29">
        <v>2838</v>
      </c>
      <c r="D29" s="7">
        <f t="shared" si="0"/>
        <v>2787.6666666666665</v>
      </c>
      <c r="E29" s="7">
        <f t="shared" si="1"/>
        <v>50.333333333333485</v>
      </c>
      <c r="F29" s="9">
        <f t="shared" si="2"/>
        <v>50.333333333333485</v>
      </c>
      <c r="G29" s="11">
        <f t="shared" si="3"/>
        <v>2533.4444444444598</v>
      </c>
      <c r="H29" s="1">
        <f t="shared" si="4"/>
        <v>1.7735494479680581E-2</v>
      </c>
    </row>
    <row r="30" spans="1:8" x14ac:dyDescent="0.25">
      <c r="A30">
        <v>2020</v>
      </c>
      <c r="B30" t="s">
        <v>23</v>
      </c>
      <c r="C30">
        <v>1357</v>
      </c>
      <c r="D30" s="7">
        <f t="shared" si="0"/>
        <v>3359.6666666666665</v>
      </c>
      <c r="E30" s="7">
        <f t="shared" si="1"/>
        <v>-2002.6666666666665</v>
      </c>
      <c r="F30" s="9">
        <f t="shared" si="2"/>
        <v>2002.6666666666665</v>
      </c>
      <c r="G30" s="11">
        <f t="shared" si="3"/>
        <v>4010673.7777777771</v>
      </c>
      <c r="H30" s="1">
        <f t="shared" si="4"/>
        <v>1.4758044706460327</v>
      </c>
    </row>
    <row r="31" spans="1:8" x14ac:dyDescent="0.25">
      <c r="A31">
        <v>2020</v>
      </c>
      <c r="B31" t="s">
        <v>22</v>
      </c>
      <c r="C31">
        <v>2735</v>
      </c>
      <c r="D31" s="7">
        <f t="shared" si="0"/>
        <v>2922.6666666666665</v>
      </c>
      <c r="E31" s="7">
        <f t="shared" si="1"/>
        <v>-187.66666666666652</v>
      </c>
      <c r="F31" s="9">
        <f t="shared" si="2"/>
        <v>187.66666666666652</v>
      </c>
      <c r="G31" s="11">
        <f t="shared" si="3"/>
        <v>35218.777777777723</v>
      </c>
      <c r="H31" s="1">
        <f t="shared" si="4"/>
        <v>6.861669713589269E-2</v>
      </c>
    </row>
    <row r="32" spans="1:8" x14ac:dyDescent="0.25">
      <c r="A32">
        <v>2020</v>
      </c>
      <c r="B32" t="s">
        <v>21</v>
      </c>
      <c r="C32">
        <v>3855</v>
      </c>
      <c r="D32" s="7">
        <f t="shared" si="0"/>
        <v>2310</v>
      </c>
      <c r="E32" s="7">
        <f t="shared" si="1"/>
        <v>1545</v>
      </c>
      <c r="F32" s="9">
        <f t="shared" si="2"/>
        <v>1545</v>
      </c>
      <c r="G32" s="11">
        <f t="shared" si="3"/>
        <v>2387025</v>
      </c>
      <c r="H32" s="1">
        <f t="shared" si="4"/>
        <v>0.40077821011673154</v>
      </c>
    </row>
    <row r="33" spans="1:8" x14ac:dyDescent="0.25">
      <c r="A33">
        <v>2020</v>
      </c>
      <c r="B33" t="s">
        <v>20</v>
      </c>
      <c r="C33">
        <v>1002</v>
      </c>
      <c r="D33" s="7">
        <f t="shared" si="0"/>
        <v>2649</v>
      </c>
      <c r="E33" s="7">
        <f t="shared" si="1"/>
        <v>-1647</v>
      </c>
      <c r="F33" s="9">
        <f t="shared" si="2"/>
        <v>1647</v>
      </c>
      <c r="G33" s="11">
        <f t="shared" si="3"/>
        <v>2712609</v>
      </c>
      <c r="H33" s="1">
        <f t="shared" si="4"/>
        <v>1.6437125748502994</v>
      </c>
    </row>
    <row r="34" spans="1:8" x14ac:dyDescent="0.25">
      <c r="A34">
        <v>2020</v>
      </c>
      <c r="B34" t="s">
        <v>19</v>
      </c>
      <c r="C34">
        <v>3414</v>
      </c>
      <c r="D34" s="7">
        <f t="shared" si="0"/>
        <v>2530.6666666666665</v>
      </c>
      <c r="E34" s="7">
        <f t="shared" si="1"/>
        <v>883.33333333333348</v>
      </c>
      <c r="F34" s="9">
        <f t="shared" si="2"/>
        <v>883.33333333333348</v>
      </c>
      <c r="G34" s="11">
        <f t="shared" si="3"/>
        <v>780277.7777777781</v>
      </c>
      <c r="H34" s="1">
        <f t="shared" si="4"/>
        <v>0.25873852763132205</v>
      </c>
    </row>
    <row r="35" spans="1:8" x14ac:dyDescent="0.25">
      <c r="A35">
        <v>2020</v>
      </c>
      <c r="B35" t="s">
        <v>18</v>
      </c>
      <c r="C35">
        <v>4774</v>
      </c>
      <c r="D35" s="7">
        <f t="shared" si="0"/>
        <v>2757</v>
      </c>
      <c r="E35" s="7">
        <f t="shared" si="1"/>
        <v>2017</v>
      </c>
      <c r="F35" s="9">
        <f t="shared" si="2"/>
        <v>2017</v>
      </c>
      <c r="G35" s="11">
        <f t="shared" si="3"/>
        <v>4068289</v>
      </c>
      <c r="H35" s="1">
        <f t="shared" si="4"/>
        <v>0.42249685798072895</v>
      </c>
    </row>
    <row r="36" spans="1:8" x14ac:dyDescent="0.25">
      <c r="A36">
        <v>2020</v>
      </c>
      <c r="B36" t="s">
        <v>17</v>
      </c>
      <c r="C36">
        <v>4950</v>
      </c>
      <c r="D36" s="7">
        <f t="shared" si="0"/>
        <v>3063.3333333333335</v>
      </c>
      <c r="E36" s="7">
        <f t="shared" si="1"/>
        <v>1886.6666666666665</v>
      </c>
      <c r="F36" s="9">
        <f t="shared" si="2"/>
        <v>1886.6666666666665</v>
      </c>
      <c r="G36" s="11">
        <f t="shared" si="3"/>
        <v>3559511.1111111105</v>
      </c>
      <c r="H36" s="1">
        <f t="shared" si="4"/>
        <v>0.38114478114478112</v>
      </c>
    </row>
    <row r="37" spans="1:8" x14ac:dyDescent="0.25">
      <c r="A37">
        <v>2020</v>
      </c>
      <c r="B37" t="s">
        <v>16</v>
      </c>
      <c r="C37">
        <v>2472</v>
      </c>
      <c r="D37" s="7">
        <f t="shared" si="0"/>
        <v>4379.333333333333</v>
      </c>
      <c r="E37" s="7">
        <f t="shared" si="1"/>
        <v>-1907.333333333333</v>
      </c>
      <c r="F37" s="9">
        <f t="shared" si="2"/>
        <v>1907.333333333333</v>
      </c>
      <c r="G37" s="11">
        <f t="shared" si="3"/>
        <v>3637920.4444444431</v>
      </c>
      <c r="H37" s="1">
        <f t="shared" si="4"/>
        <v>0.77157497303128364</v>
      </c>
    </row>
    <row r="38" spans="1:8" x14ac:dyDescent="0.25">
      <c r="A38">
        <v>2020</v>
      </c>
      <c r="B38" t="s">
        <v>15</v>
      </c>
      <c r="C38">
        <v>3251</v>
      </c>
      <c r="D38" s="7">
        <f t="shared" si="0"/>
        <v>4065.3333333333335</v>
      </c>
      <c r="E38" s="7">
        <f t="shared" si="1"/>
        <v>-814.33333333333348</v>
      </c>
      <c r="F38" s="9">
        <f t="shared" si="2"/>
        <v>814.33333333333348</v>
      </c>
      <c r="G38" s="11">
        <f t="shared" si="3"/>
        <v>663138.77777777798</v>
      </c>
      <c r="H38" s="1">
        <f t="shared" si="4"/>
        <v>0.25048702963190816</v>
      </c>
    </row>
    <row r="39" spans="1:8" x14ac:dyDescent="0.25">
      <c r="A39">
        <v>2020</v>
      </c>
      <c r="B39" t="s">
        <v>14</v>
      </c>
      <c r="C39">
        <v>3460</v>
      </c>
      <c r="D39" s="7">
        <f t="shared" si="0"/>
        <v>3557.6666666666665</v>
      </c>
      <c r="E39" s="7">
        <f t="shared" si="1"/>
        <v>-97.666666666666515</v>
      </c>
      <c r="F39" s="9">
        <f t="shared" si="2"/>
        <v>97.666666666666515</v>
      </c>
      <c r="G39" s="11">
        <f t="shared" si="3"/>
        <v>9538.7777777777483</v>
      </c>
      <c r="H39" s="1">
        <f t="shared" si="4"/>
        <v>2.822736030828512E-2</v>
      </c>
    </row>
    <row r="40" spans="1:8" x14ac:dyDescent="0.25">
      <c r="A40">
        <v>2020</v>
      </c>
      <c r="B40" t="s">
        <v>13</v>
      </c>
      <c r="C40">
        <v>3551</v>
      </c>
      <c r="D40" s="7">
        <f t="shared" si="0"/>
        <v>3061</v>
      </c>
      <c r="E40" s="7">
        <f t="shared" si="1"/>
        <v>490</v>
      </c>
      <c r="F40" s="9">
        <f t="shared" si="2"/>
        <v>490</v>
      </c>
      <c r="G40" s="11">
        <f t="shared" si="3"/>
        <v>240100</v>
      </c>
      <c r="H40" s="1">
        <f t="shared" si="4"/>
        <v>0.13798929878907351</v>
      </c>
    </row>
    <row r="41" spans="1:8" x14ac:dyDescent="0.25">
      <c r="A41">
        <v>2020</v>
      </c>
      <c r="B41" t="s">
        <v>12</v>
      </c>
      <c r="C41">
        <v>2428</v>
      </c>
      <c r="D41" s="7">
        <f t="shared" si="0"/>
        <v>3420.6666666666665</v>
      </c>
      <c r="E41" s="7">
        <f t="shared" si="1"/>
        <v>-992.66666666666652</v>
      </c>
      <c r="F41" s="9">
        <f t="shared" si="2"/>
        <v>992.66666666666652</v>
      </c>
      <c r="G41" s="11">
        <f t="shared" si="3"/>
        <v>985387.11111111077</v>
      </c>
      <c r="H41" s="1">
        <f t="shared" si="4"/>
        <v>0.40884129599121355</v>
      </c>
    </row>
    <row r="42" spans="1:8" x14ac:dyDescent="0.25">
      <c r="A42">
        <v>2020</v>
      </c>
      <c r="B42" t="s">
        <v>11</v>
      </c>
      <c r="C42">
        <v>2208</v>
      </c>
      <c r="D42" s="7">
        <f t="shared" si="0"/>
        <v>3146.3333333333335</v>
      </c>
      <c r="E42" s="7">
        <f t="shared" si="1"/>
        <v>-938.33333333333348</v>
      </c>
      <c r="F42" s="9">
        <f t="shared" si="2"/>
        <v>938.33333333333348</v>
      </c>
      <c r="G42" s="11">
        <f t="shared" si="3"/>
        <v>880469.44444444473</v>
      </c>
      <c r="H42" s="1">
        <f t="shared" si="4"/>
        <v>0.42496980676328511</v>
      </c>
    </row>
    <row r="43" spans="1:8" x14ac:dyDescent="0.25">
      <c r="A43">
        <v>2020</v>
      </c>
      <c r="B43" t="s">
        <v>10</v>
      </c>
      <c r="C43">
        <v>4799</v>
      </c>
      <c r="D43" s="7">
        <f t="shared" si="0"/>
        <v>2729</v>
      </c>
      <c r="E43" s="7">
        <f t="shared" si="1"/>
        <v>2070</v>
      </c>
      <c r="F43" s="9">
        <f t="shared" si="2"/>
        <v>2070</v>
      </c>
      <c r="G43" s="11">
        <f t="shared" si="3"/>
        <v>4284900</v>
      </c>
      <c r="H43" s="1">
        <f t="shared" si="4"/>
        <v>0.4313398624713482</v>
      </c>
    </row>
    <row r="44" spans="1:8" x14ac:dyDescent="0.25">
      <c r="A44">
        <v>2020</v>
      </c>
      <c r="B44" t="s">
        <v>9</v>
      </c>
      <c r="C44">
        <v>4516</v>
      </c>
      <c r="D44" s="7">
        <f t="shared" si="0"/>
        <v>3145</v>
      </c>
      <c r="E44" s="7">
        <f t="shared" si="1"/>
        <v>1371</v>
      </c>
      <c r="F44" s="9">
        <f t="shared" si="2"/>
        <v>1371</v>
      </c>
      <c r="G44" s="11">
        <f t="shared" si="3"/>
        <v>1879641</v>
      </c>
      <c r="H44" s="1">
        <f t="shared" si="4"/>
        <v>0.30358724534986714</v>
      </c>
    </row>
    <row r="45" spans="1:8" x14ac:dyDescent="0.25">
      <c r="A45">
        <v>2020</v>
      </c>
      <c r="B45" t="s">
        <v>8</v>
      </c>
      <c r="C45">
        <v>4147</v>
      </c>
      <c r="D45" s="7">
        <f t="shared" si="0"/>
        <v>3841</v>
      </c>
      <c r="E45" s="7">
        <f t="shared" si="1"/>
        <v>306</v>
      </c>
      <c r="F45" s="9">
        <f t="shared" si="2"/>
        <v>306</v>
      </c>
      <c r="G45" s="11">
        <f t="shared" si="3"/>
        <v>93636</v>
      </c>
      <c r="H45" s="1">
        <f t="shared" si="4"/>
        <v>7.3788280684832411E-2</v>
      </c>
    </row>
    <row r="46" spans="1:8" x14ac:dyDescent="0.25">
      <c r="A46">
        <v>2020</v>
      </c>
      <c r="B46" t="s">
        <v>7</v>
      </c>
      <c r="C46">
        <v>1303</v>
      </c>
      <c r="D46" s="7">
        <f t="shared" si="0"/>
        <v>4487.333333333333</v>
      </c>
      <c r="E46" s="7">
        <f t="shared" si="1"/>
        <v>-3184.333333333333</v>
      </c>
      <c r="F46" s="9">
        <f t="shared" si="2"/>
        <v>3184.333333333333</v>
      </c>
      <c r="G46" s="11">
        <f t="shared" si="3"/>
        <v>10139978.777777776</v>
      </c>
      <c r="H46" s="1">
        <f t="shared" si="4"/>
        <v>2.443847531337938</v>
      </c>
    </row>
    <row r="47" spans="1:8" x14ac:dyDescent="0.25">
      <c r="A47">
        <v>2020</v>
      </c>
      <c r="B47" t="s">
        <v>6</v>
      </c>
      <c r="C47">
        <v>4417</v>
      </c>
      <c r="D47" s="7">
        <f t="shared" si="0"/>
        <v>3322</v>
      </c>
      <c r="E47" s="7">
        <f t="shared" si="1"/>
        <v>1095</v>
      </c>
      <c r="F47" s="9">
        <f t="shared" si="2"/>
        <v>1095</v>
      </c>
      <c r="G47" s="11">
        <f t="shared" si="3"/>
        <v>1199025</v>
      </c>
      <c r="H47" s="1">
        <f t="shared" si="4"/>
        <v>0.24790581842879783</v>
      </c>
    </row>
    <row r="48" spans="1:8" x14ac:dyDescent="0.25">
      <c r="A48">
        <v>2020</v>
      </c>
      <c r="B48" t="s">
        <v>5</v>
      </c>
      <c r="C48">
        <v>3870</v>
      </c>
      <c r="D48" s="7">
        <f t="shared" si="0"/>
        <v>3289</v>
      </c>
      <c r="E48" s="7">
        <f t="shared" si="1"/>
        <v>581</v>
      </c>
      <c r="F48" s="9">
        <f t="shared" si="2"/>
        <v>581</v>
      </c>
      <c r="G48" s="11">
        <f t="shared" si="3"/>
        <v>337561</v>
      </c>
      <c r="H48" s="1">
        <f t="shared" si="4"/>
        <v>0.15012919896640828</v>
      </c>
    </row>
    <row r="49" spans="1:8" x14ac:dyDescent="0.25">
      <c r="A49">
        <v>2020</v>
      </c>
      <c r="B49" t="s">
        <v>4</v>
      </c>
      <c r="C49">
        <v>2351</v>
      </c>
      <c r="D49" s="7">
        <f t="shared" si="0"/>
        <v>3196.6666666666665</v>
      </c>
      <c r="E49" s="7">
        <f t="shared" si="1"/>
        <v>-845.66666666666652</v>
      </c>
      <c r="F49" s="9">
        <f t="shared" si="2"/>
        <v>845.66666666666652</v>
      </c>
      <c r="G49" s="11">
        <f t="shared" si="3"/>
        <v>715152.11111111089</v>
      </c>
      <c r="H49" s="1">
        <f t="shared" si="4"/>
        <v>0.3597050900326102</v>
      </c>
    </row>
    <row r="50" spans="1:8" x14ac:dyDescent="0.25">
      <c r="A50">
        <v>2020</v>
      </c>
      <c r="B50" t="s">
        <v>3</v>
      </c>
      <c r="C50">
        <v>4287</v>
      </c>
      <c r="D50" s="7">
        <f t="shared" si="0"/>
        <v>3546</v>
      </c>
      <c r="E50" s="7">
        <f t="shared" si="1"/>
        <v>741</v>
      </c>
      <c r="F50" s="9">
        <f t="shared" si="2"/>
        <v>741</v>
      </c>
      <c r="G50" s="11">
        <f t="shared" si="3"/>
        <v>549081</v>
      </c>
      <c r="H50" s="1">
        <f t="shared" si="4"/>
        <v>0.1728481455563331</v>
      </c>
    </row>
    <row r="51" spans="1:8" x14ac:dyDescent="0.25">
      <c r="A51">
        <v>2020</v>
      </c>
      <c r="B51" t="s">
        <v>2</v>
      </c>
      <c r="C51">
        <v>4980</v>
      </c>
      <c r="D51" s="7">
        <f t="shared" si="0"/>
        <v>3502.6666666666665</v>
      </c>
      <c r="E51" s="7">
        <f t="shared" si="1"/>
        <v>1477.3333333333335</v>
      </c>
      <c r="F51" s="9">
        <f t="shared" si="2"/>
        <v>1477.3333333333335</v>
      </c>
      <c r="G51" s="11">
        <f t="shared" si="3"/>
        <v>2182513.7777777785</v>
      </c>
      <c r="H51" s="1">
        <f t="shared" si="4"/>
        <v>0.29665327978580991</v>
      </c>
    </row>
    <row r="52" spans="1:8" x14ac:dyDescent="0.25">
      <c r="A52">
        <v>2020</v>
      </c>
      <c r="B52" t="s">
        <v>1</v>
      </c>
      <c r="C52">
        <v>4272</v>
      </c>
      <c r="D52" s="7">
        <f t="shared" si="0"/>
        <v>3872.6666666666665</v>
      </c>
      <c r="E52" s="7">
        <f t="shared" si="1"/>
        <v>399.33333333333348</v>
      </c>
      <c r="F52" s="9">
        <f t="shared" si="2"/>
        <v>399.33333333333348</v>
      </c>
      <c r="G52" s="11">
        <f t="shared" si="3"/>
        <v>159467.11111111124</v>
      </c>
      <c r="H52" s="1">
        <f t="shared" si="4"/>
        <v>9.3476903870162331E-2</v>
      </c>
    </row>
    <row r="53" spans="1:8" x14ac:dyDescent="0.25">
      <c r="A53">
        <v>2020</v>
      </c>
      <c r="B53" t="s">
        <v>0</v>
      </c>
      <c r="C53">
        <v>3906</v>
      </c>
      <c r="D53" s="7">
        <f t="shared" si="0"/>
        <v>4513</v>
      </c>
      <c r="E53" s="7">
        <f t="shared" si="1"/>
        <v>-607</v>
      </c>
      <c r="F53" s="9">
        <f t="shared" si="2"/>
        <v>607</v>
      </c>
      <c r="G53" s="11">
        <f t="shared" si="3"/>
        <v>368449</v>
      </c>
      <c r="H53" s="1">
        <f t="shared" si="4"/>
        <v>0.15540194572452637</v>
      </c>
    </row>
    <row r="54" spans="1:8" x14ac:dyDescent="0.25">
      <c r="A54">
        <v>2021</v>
      </c>
      <c r="B54" t="s">
        <v>51</v>
      </c>
      <c r="C54">
        <v>4334</v>
      </c>
      <c r="D54" s="7">
        <f t="shared" si="0"/>
        <v>4386</v>
      </c>
      <c r="E54" s="7">
        <f t="shared" si="1"/>
        <v>-52</v>
      </c>
      <c r="F54" s="9">
        <f t="shared" si="2"/>
        <v>52</v>
      </c>
      <c r="G54" s="11">
        <f t="shared" si="3"/>
        <v>2704</v>
      </c>
      <c r="H54" s="1">
        <f t="shared" si="4"/>
        <v>1.1998154130133826E-2</v>
      </c>
    </row>
    <row r="55" spans="1:8" x14ac:dyDescent="0.25">
      <c r="A55">
        <v>2021</v>
      </c>
      <c r="B55" t="s">
        <v>50</v>
      </c>
      <c r="C55">
        <v>3266</v>
      </c>
      <c r="D55" s="7">
        <f t="shared" si="0"/>
        <v>4170.666666666667</v>
      </c>
      <c r="E55" s="7">
        <f t="shared" si="1"/>
        <v>-904.66666666666697</v>
      </c>
      <c r="F55" s="9">
        <f t="shared" si="2"/>
        <v>904.66666666666697</v>
      </c>
      <c r="G55" s="11">
        <f t="shared" si="3"/>
        <v>818421.77777777833</v>
      </c>
      <c r="H55" s="1">
        <f t="shared" si="4"/>
        <v>0.27699530516431936</v>
      </c>
    </row>
    <row r="56" spans="1:8" x14ac:dyDescent="0.25">
      <c r="A56">
        <v>2021</v>
      </c>
      <c r="B56" t="s">
        <v>49</v>
      </c>
      <c r="C56">
        <v>1238</v>
      </c>
      <c r="D56" s="7">
        <f t="shared" si="0"/>
        <v>3835.3333333333335</v>
      </c>
      <c r="E56" s="7">
        <f t="shared" si="1"/>
        <v>-2597.3333333333335</v>
      </c>
      <c r="F56" s="9">
        <f t="shared" si="2"/>
        <v>2597.3333333333335</v>
      </c>
      <c r="G56" s="11">
        <f t="shared" si="3"/>
        <v>6746140.444444445</v>
      </c>
      <c r="H56" s="1">
        <f t="shared" si="4"/>
        <v>2.0980075390414648</v>
      </c>
    </row>
    <row r="57" spans="1:8" x14ac:dyDescent="0.25">
      <c r="A57">
        <v>2021</v>
      </c>
      <c r="B57" t="s">
        <v>48</v>
      </c>
      <c r="C57">
        <v>2948</v>
      </c>
      <c r="D57" s="7">
        <f t="shared" si="0"/>
        <v>2946</v>
      </c>
      <c r="E57" s="7">
        <f t="shared" si="1"/>
        <v>2</v>
      </c>
      <c r="F57" s="9">
        <f t="shared" si="2"/>
        <v>2</v>
      </c>
      <c r="G57" s="11">
        <f t="shared" si="3"/>
        <v>4</v>
      </c>
      <c r="H57" s="1">
        <f t="shared" si="4"/>
        <v>6.7842605156037987E-4</v>
      </c>
    </row>
    <row r="58" spans="1:8" x14ac:dyDescent="0.25">
      <c r="A58">
        <v>2021</v>
      </c>
      <c r="B58" t="s">
        <v>47</v>
      </c>
      <c r="C58">
        <v>4480</v>
      </c>
      <c r="D58" s="7">
        <f t="shared" si="0"/>
        <v>2484</v>
      </c>
      <c r="E58" s="7">
        <f t="shared" si="1"/>
        <v>1996</v>
      </c>
      <c r="F58" s="9">
        <f t="shared" si="2"/>
        <v>1996</v>
      </c>
      <c r="G58" s="11">
        <f t="shared" si="3"/>
        <v>3984016</v>
      </c>
      <c r="H58" s="1">
        <f t="shared" si="4"/>
        <v>0.44553571428571431</v>
      </c>
    </row>
    <row r="59" spans="1:8" x14ac:dyDescent="0.25">
      <c r="A59">
        <v>2021</v>
      </c>
      <c r="B59" t="s">
        <v>46</v>
      </c>
      <c r="C59">
        <v>1263</v>
      </c>
      <c r="D59" s="7">
        <f t="shared" si="0"/>
        <v>2888.6666666666665</v>
      </c>
      <c r="E59" s="7">
        <f t="shared" si="1"/>
        <v>-1625.6666666666665</v>
      </c>
      <c r="F59" s="9">
        <f t="shared" si="2"/>
        <v>1625.6666666666665</v>
      </c>
      <c r="G59" s="11">
        <f t="shared" si="3"/>
        <v>2642792.1111111105</v>
      </c>
      <c r="H59" s="1">
        <f t="shared" si="4"/>
        <v>1.2871470044866717</v>
      </c>
    </row>
    <row r="60" spans="1:8" x14ac:dyDescent="0.25">
      <c r="A60">
        <v>2021</v>
      </c>
      <c r="B60" t="s">
        <v>45</v>
      </c>
      <c r="C60">
        <v>4991</v>
      </c>
      <c r="D60" s="7">
        <f t="shared" si="0"/>
        <v>2897</v>
      </c>
      <c r="E60" s="7">
        <f t="shared" si="1"/>
        <v>2094</v>
      </c>
      <c r="F60" s="9">
        <f t="shared" si="2"/>
        <v>2094</v>
      </c>
      <c r="G60" s="11">
        <f t="shared" si="3"/>
        <v>4384836</v>
      </c>
      <c r="H60" s="1">
        <f t="shared" si="4"/>
        <v>0.41955519935884594</v>
      </c>
    </row>
    <row r="61" spans="1:8" x14ac:dyDescent="0.25">
      <c r="A61">
        <v>2021</v>
      </c>
      <c r="B61" t="s">
        <v>44</v>
      </c>
      <c r="C61">
        <v>3245</v>
      </c>
      <c r="D61" s="7">
        <f t="shared" si="0"/>
        <v>3578</v>
      </c>
      <c r="E61" s="7">
        <f t="shared" si="1"/>
        <v>-333</v>
      </c>
      <c r="F61" s="9">
        <f t="shared" si="2"/>
        <v>333</v>
      </c>
      <c r="G61" s="11">
        <f t="shared" si="3"/>
        <v>110889</v>
      </c>
      <c r="H61" s="1">
        <f t="shared" si="4"/>
        <v>0.10261941448382127</v>
      </c>
    </row>
    <row r="62" spans="1:8" x14ac:dyDescent="0.25">
      <c r="A62">
        <v>2021</v>
      </c>
      <c r="B62" t="s">
        <v>43</v>
      </c>
      <c r="C62">
        <v>2347</v>
      </c>
      <c r="D62" s="7">
        <f t="shared" si="0"/>
        <v>3166.3333333333335</v>
      </c>
      <c r="E62" s="7">
        <f t="shared" si="1"/>
        <v>-819.33333333333348</v>
      </c>
      <c r="F62" s="9">
        <f t="shared" si="2"/>
        <v>819.33333333333348</v>
      </c>
      <c r="G62" s="11">
        <f t="shared" si="3"/>
        <v>671307.11111111136</v>
      </c>
      <c r="H62" s="1">
        <f t="shared" si="4"/>
        <v>0.34909813946882551</v>
      </c>
    </row>
    <row r="63" spans="1:8" x14ac:dyDescent="0.25">
      <c r="A63">
        <v>2021</v>
      </c>
      <c r="B63" t="s">
        <v>42</v>
      </c>
      <c r="C63">
        <v>2444</v>
      </c>
      <c r="D63" s="7">
        <f t="shared" si="0"/>
        <v>3527.6666666666665</v>
      </c>
      <c r="E63" s="7">
        <f t="shared" si="1"/>
        <v>-1083.6666666666665</v>
      </c>
      <c r="F63" s="9">
        <f t="shared" si="2"/>
        <v>1083.6666666666665</v>
      </c>
      <c r="G63" s="11">
        <f t="shared" si="3"/>
        <v>1174333.444444444</v>
      </c>
      <c r="H63" s="1">
        <f t="shared" si="4"/>
        <v>0.44339879978177843</v>
      </c>
    </row>
    <row r="64" spans="1:8" x14ac:dyDescent="0.25">
      <c r="A64">
        <v>2021</v>
      </c>
      <c r="B64" t="s">
        <v>41</v>
      </c>
      <c r="C64">
        <v>1741</v>
      </c>
      <c r="D64" s="7">
        <f t="shared" si="0"/>
        <v>2678.6666666666665</v>
      </c>
      <c r="E64" s="7">
        <f t="shared" si="1"/>
        <v>-937.66666666666652</v>
      </c>
      <c r="F64" s="9">
        <f t="shared" si="2"/>
        <v>937.66666666666652</v>
      </c>
      <c r="G64" s="11">
        <f t="shared" si="3"/>
        <v>879218.77777777752</v>
      </c>
      <c r="H64" s="1">
        <f t="shared" si="4"/>
        <v>0.53857936052077338</v>
      </c>
    </row>
    <row r="65" spans="1:8" x14ac:dyDescent="0.25">
      <c r="A65">
        <v>2021</v>
      </c>
      <c r="B65" t="s">
        <v>40</v>
      </c>
      <c r="C65">
        <v>4547</v>
      </c>
      <c r="D65" s="7">
        <f t="shared" si="0"/>
        <v>2177.3333333333335</v>
      </c>
      <c r="E65" s="7">
        <f t="shared" si="1"/>
        <v>2369.6666666666665</v>
      </c>
      <c r="F65" s="9">
        <f t="shared" si="2"/>
        <v>2369.6666666666665</v>
      </c>
      <c r="G65" s="11">
        <f t="shared" si="3"/>
        <v>5615320.1111111101</v>
      </c>
      <c r="H65" s="1">
        <f t="shared" si="4"/>
        <v>0.52114947584487936</v>
      </c>
    </row>
    <row r="66" spans="1:8" x14ac:dyDescent="0.25">
      <c r="A66">
        <v>2021</v>
      </c>
      <c r="B66" t="s">
        <v>39</v>
      </c>
      <c r="C66">
        <v>2979</v>
      </c>
      <c r="D66" s="7">
        <f t="shared" si="0"/>
        <v>2910.6666666666665</v>
      </c>
      <c r="E66" s="7">
        <f t="shared" si="1"/>
        <v>68.333333333333485</v>
      </c>
      <c r="F66" s="9">
        <f t="shared" si="2"/>
        <v>68.333333333333485</v>
      </c>
      <c r="G66" s="11">
        <f t="shared" si="3"/>
        <v>4669.4444444444653</v>
      </c>
      <c r="H66" s="1">
        <f t="shared" si="4"/>
        <v>2.2938346201186132E-2</v>
      </c>
    </row>
    <row r="67" spans="1:8" x14ac:dyDescent="0.25">
      <c r="A67">
        <v>2021</v>
      </c>
      <c r="B67" t="s">
        <v>38</v>
      </c>
      <c r="C67">
        <v>2273</v>
      </c>
      <c r="D67" s="7">
        <f t="shared" si="0"/>
        <v>3089</v>
      </c>
      <c r="E67" s="7">
        <f t="shared" si="1"/>
        <v>-816</v>
      </c>
      <c r="F67" s="9">
        <f t="shared" si="2"/>
        <v>816</v>
      </c>
      <c r="G67" s="11">
        <f t="shared" si="3"/>
        <v>665856</v>
      </c>
      <c r="H67" s="1">
        <f t="shared" si="4"/>
        <v>0.35899692036955566</v>
      </c>
    </row>
    <row r="68" spans="1:8" x14ac:dyDescent="0.25">
      <c r="A68">
        <v>2021</v>
      </c>
      <c r="B68" t="s">
        <v>37</v>
      </c>
      <c r="C68">
        <v>3314</v>
      </c>
      <c r="D68" s="7">
        <f t="shared" si="0"/>
        <v>3266.3333333333335</v>
      </c>
      <c r="E68" s="7">
        <f t="shared" si="1"/>
        <v>47.666666666666515</v>
      </c>
      <c r="F68" s="9">
        <f t="shared" si="2"/>
        <v>47.666666666666515</v>
      </c>
      <c r="G68" s="11">
        <f t="shared" si="3"/>
        <v>2272.1111111110968</v>
      </c>
      <c r="H68" s="1">
        <f t="shared" si="4"/>
        <v>1.438342385837855E-2</v>
      </c>
    </row>
    <row r="69" spans="1:8" x14ac:dyDescent="0.25">
      <c r="A69">
        <v>2021</v>
      </c>
      <c r="B69" t="s">
        <v>36</v>
      </c>
      <c r="C69">
        <v>2205</v>
      </c>
      <c r="D69" s="7">
        <f t="shared" si="0"/>
        <v>2855.3333333333335</v>
      </c>
      <c r="E69" s="7">
        <f t="shared" si="1"/>
        <v>-650.33333333333348</v>
      </c>
      <c r="F69" s="9">
        <f t="shared" si="2"/>
        <v>650.33333333333348</v>
      </c>
      <c r="G69" s="11">
        <f t="shared" si="3"/>
        <v>422933.44444444461</v>
      </c>
      <c r="H69" s="1">
        <f t="shared" si="4"/>
        <v>0.29493575207860928</v>
      </c>
    </row>
    <row r="70" spans="1:8" x14ac:dyDescent="0.25">
      <c r="A70">
        <v>2021</v>
      </c>
      <c r="B70" t="s">
        <v>35</v>
      </c>
      <c r="C70">
        <v>3918</v>
      </c>
      <c r="D70" s="7">
        <f t="shared" ref="D70:D105" si="5">AVERAGE(C67:C69)</f>
        <v>2597.3333333333335</v>
      </c>
      <c r="E70" s="7">
        <f t="shared" ref="E70:E105" si="6">C70-D70</f>
        <v>1320.6666666666665</v>
      </c>
      <c r="F70" s="9">
        <f t="shared" ref="F70:F105" si="7">ABS(E70)</f>
        <v>1320.6666666666665</v>
      </c>
      <c r="G70" s="11">
        <f t="shared" ref="G70:G105" si="8">F70^2</f>
        <v>1744160.444444444</v>
      </c>
      <c r="H70" s="1">
        <f t="shared" ref="H70:H105" si="9">F70/C70</f>
        <v>0.33707673983324821</v>
      </c>
    </row>
    <row r="71" spans="1:8" x14ac:dyDescent="0.25">
      <c r="A71">
        <v>2021</v>
      </c>
      <c r="B71" t="s">
        <v>34</v>
      </c>
      <c r="C71">
        <v>4676</v>
      </c>
      <c r="D71" s="7">
        <f t="shared" si="5"/>
        <v>3145.6666666666665</v>
      </c>
      <c r="E71" s="7">
        <f t="shared" si="6"/>
        <v>1530.3333333333335</v>
      </c>
      <c r="F71" s="9">
        <f t="shared" si="7"/>
        <v>1530.3333333333335</v>
      </c>
      <c r="G71" s="11">
        <f t="shared" si="8"/>
        <v>2341920.1111111115</v>
      </c>
      <c r="H71" s="1">
        <f t="shared" si="9"/>
        <v>0.32727402338180783</v>
      </c>
    </row>
    <row r="72" spans="1:8" x14ac:dyDescent="0.25">
      <c r="A72">
        <v>2021</v>
      </c>
      <c r="B72" t="s">
        <v>33</v>
      </c>
      <c r="C72">
        <v>1554</v>
      </c>
      <c r="D72" s="7">
        <f t="shared" si="5"/>
        <v>3599.6666666666665</v>
      </c>
      <c r="E72" s="7">
        <f t="shared" si="6"/>
        <v>-2045.6666666666665</v>
      </c>
      <c r="F72" s="9">
        <f t="shared" si="7"/>
        <v>2045.6666666666665</v>
      </c>
      <c r="G72" s="11">
        <f t="shared" si="8"/>
        <v>4184752.1111111105</v>
      </c>
      <c r="H72" s="1">
        <f t="shared" si="9"/>
        <v>1.3163878163878162</v>
      </c>
    </row>
    <row r="73" spans="1:8" x14ac:dyDescent="0.25">
      <c r="A73">
        <v>2021</v>
      </c>
      <c r="B73" t="s">
        <v>32</v>
      </c>
      <c r="C73">
        <v>3129</v>
      </c>
      <c r="D73" s="7">
        <f t="shared" si="5"/>
        <v>3382.6666666666665</v>
      </c>
      <c r="E73" s="7">
        <f t="shared" si="6"/>
        <v>-253.66666666666652</v>
      </c>
      <c r="F73" s="9">
        <f t="shared" si="7"/>
        <v>253.66666666666652</v>
      </c>
      <c r="G73" s="11">
        <f t="shared" si="8"/>
        <v>64346.777777777701</v>
      </c>
      <c r="H73" s="1">
        <f t="shared" si="9"/>
        <v>8.1069564291040758E-2</v>
      </c>
    </row>
    <row r="74" spans="1:8" x14ac:dyDescent="0.25">
      <c r="A74">
        <v>2021</v>
      </c>
      <c r="B74" t="s">
        <v>31</v>
      </c>
      <c r="C74">
        <v>4663</v>
      </c>
      <c r="D74" s="7">
        <f t="shared" si="5"/>
        <v>3119.6666666666665</v>
      </c>
      <c r="E74" s="7">
        <f t="shared" si="6"/>
        <v>1543.3333333333335</v>
      </c>
      <c r="F74" s="9">
        <f t="shared" si="7"/>
        <v>1543.3333333333335</v>
      </c>
      <c r="G74" s="11">
        <f t="shared" si="8"/>
        <v>2381877.7777777785</v>
      </c>
      <c r="H74" s="1">
        <f t="shared" si="9"/>
        <v>0.33097433697905498</v>
      </c>
    </row>
    <row r="75" spans="1:8" x14ac:dyDescent="0.25">
      <c r="A75">
        <v>2021</v>
      </c>
      <c r="B75" t="s">
        <v>30</v>
      </c>
      <c r="C75">
        <v>4524</v>
      </c>
      <c r="D75" s="7">
        <f t="shared" si="5"/>
        <v>3115.3333333333335</v>
      </c>
      <c r="E75" s="7">
        <f t="shared" si="6"/>
        <v>1408.6666666666665</v>
      </c>
      <c r="F75" s="9">
        <f t="shared" si="7"/>
        <v>1408.6666666666665</v>
      </c>
      <c r="G75" s="11">
        <f t="shared" si="8"/>
        <v>1984341.7777777773</v>
      </c>
      <c r="H75" s="1">
        <f t="shared" si="9"/>
        <v>0.31137636310050099</v>
      </c>
    </row>
    <row r="76" spans="1:8" x14ac:dyDescent="0.25">
      <c r="A76">
        <v>2021</v>
      </c>
      <c r="B76" t="s">
        <v>29</v>
      </c>
      <c r="C76">
        <v>4371</v>
      </c>
      <c r="D76" s="7">
        <f t="shared" si="5"/>
        <v>4105.333333333333</v>
      </c>
      <c r="E76" s="7">
        <f t="shared" si="6"/>
        <v>265.66666666666697</v>
      </c>
      <c r="F76" s="9">
        <f t="shared" si="7"/>
        <v>265.66666666666697</v>
      </c>
      <c r="G76" s="11">
        <f t="shared" si="8"/>
        <v>70578.777777777941</v>
      </c>
      <c r="H76" s="1">
        <f t="shared" si="9"/>
        <v>6.0779379241973686E-2</v>
      </c>
    </row>
    <row r="77" spans="1:8" x14ac:dyDescent="0.25">
      <c r="A77">
        <v>2021</v>
      </c>
      <c r="B77" t="s">
        <v>28</v>
      </c>
      <c r="C77">
        <v>3832</v>
      </c>
      <c r="D77" s="7">
        <f t="shared" si="5"/>
        <v>4519.333333333333</v>
      </c>
      <c r="E77" s="7">
        <f t="shared" si="6"/>
        <v>-687.33333333333303</v>
      </c>
      <c r="F77" s="9">
        <f t="shared" si="7"/>
        <v>687.33333333333303</v>
      </c>
      <c r="G77" s="11">
        <f t="shared" si="8"/>
        <v>472427.11111111072</v>
      </c>
      <c r="H77" s="1">
        <f t="shared" si="9"/>
        <v>0.17936673625608898</v>
      </c>
    </row>
    <row r="78" spans="1:8" x14ac:dyDescent="0.25">
      <c r="A78">
        <v>2021</v>
      </c>
      <c r="B78" t="s">
        <v>27</v>
      </c>
      <c r="C78">
        <v>3000</v>
      </c>
      <c r="D78" s="7">
        <f t="shared" si="5"/>
        <v>4242.333333333333</v>
      </c>
      <c r="E78" s="7">
        <f t="shared" si="6"/>
        <v>-1242.333333333333</v>
      </c>
      <c r="F78" s="9">
        <f t="shared" si="7"/>
        <v>1242.333333333333</v>
      </c>
      <c r="G78" s="11">
        <f t="shared" si="8"/>
        <v>1543392.1111111103</v>
      </c>
      <c r="H78" s="1">
        <f t="shared" si="9"/>
        <v>0.41411111111111099</v>
      </c>
    </row>
    <row r="79" spans="1:8" x14ac:dyDescent="0.25">
      <c r="A79">
        <v>2021</v>
      </c>
      <c r="B79" t="s">
        <v>26</v>
      </c>
      <c r="C79">
        <v>3144</v>
      </c>
      <c r="D79" s="7">
        <f t="shared" si="5"/>
        <v>3734.3333333333335</v>
      </c>
      <c r="E79" s="7">
        <f t="shared" si="6"/>
        <v>-590.33333333333348</v>
      </c>
      <c r="F79" s="9">
        <f t="shared" si="7"/>
        <v>590.33333333333348</v>
      </c>
      <c r="G79" s="11">
        <f t="shared" si="8"/>
        <v>348493.44444444461</v>
      </c>
      <c r="H79" s="1">
        <f t="shared" si="9"/>
        <v>0.18776505513146741</v>
      </c>
    </row>
    <row r="80" spans="1:8" x14ac:dyDescent="0.25">
      <c r="A80">
        <v>2021</v>
      </c>
      <c r="B80" t="s">
        <v>25</v>
      </c>
      <c r="C80">
        <v>4653</v>
      </c>
      <c r="D80" s="7">
        <f t="shared" si="5"/>
        <v>3325.3333333333335</v>
      </c>
      <c r="E80" s="7">
        <f t="shared" si="6"/>
        <v>1327.6666666666665</v>
      </c>
      <c r="F80" s="9">
        <f t="shared" si="7"/>
        <v>1327.6666666666665</v>
      </c>
      <c r="G80" s="11">
        <f t="shared" si="8"/>
        <v>1762698.7777777773</v>
      </c>
      <c r="H80" s="1">
        <f t="shared" si="9"/>
        <v>0.28533562576115762</v>
      </c>
    </row>
    <row r="81" spans="1:8" x14ac:dyDescent="0.25">
      <c r="A81">
        <v>2021</v>
      </c>
      <c r="B81" t="s">
        <v>24</v>
      </c>
      <c r="C81">
        <v>1458</v>
      </c>
      <c r="D81" s="7">
        <f t="shared" si="5"/>
        <v>3599</v>
      </c>
      <c r="E81" s="7">
        <f t="shared" si="6"/>
        <v>-2141</v>
      </c>
      <c r="F81" s="9">
        <f t="shared" si="7"/>
        <v>2141</v>
      </c>
      <c r="G81" s="11">
        <f t="shared" si="8"/>
        <v>4583881</v>
      </c>
      <c r="H81" s="1">
        <f t="shared" si="9"/>
        <v>1.4684499314128945</v>
      </c>
    </row>
    <row r="82" spans="1:8" x14ac:dyDescent="0.25">
      <c r="A82">
        <v>2021</v>
      </c>
      <c r="B82" t="s">
        <v>23</v>
      </c>
      <c r="C82">
        <v>3681</v>
      </c>
      <c r="D82" s="7">
        <f t="shared" si="5"/>
        <v>3085</v>
      </c>
      <c r="E82" s="7">
        <f t="shared" si="6"/>
        <v>596</v>
      </c>
      <c r="F82" s="9">
        <f t="shared" si="7"/>
        <v>596</v>
      </c>
      <c r="G82" s="11">
        <f t="shared" si="8"/>
        <v>355216</v>
      </c>
      <c r="H82" s="1">
        <f t="shared" si="9"/>
        <v>0.16191252377071447</v>
      </c>
    </row>
    <row r="83" spans="1:8" x14ac:dyDescent="0.25">
      <c r="A83">
        <v>2021</v>
      </c>
      <c r="B83" t="s">
        <v>22</v>
      </c>
      <c r="C83">
        <v>1556</v>
      </c>
      <c r="D83" s="7">
        <f t="shared" si="5"/>
        <v>3264</v>
      </c>
      <c r="E83" s="7">
        <f t="shared" si="6"/>
        <v>-1708</v>
      </c>
      <c r="F83" s="9">
        <f t="shared" si="7"/>
        <v>1708</v>
      </c>
      <c r="G83" s="11">
        <f t="shared" si="8"/>
        <v>2917264</v>
      </c>
      <c r="H83" s="1">
        <f t="shared" si="9"/>
        <v>1.0976863753213368</v>
      </c>
    </row>
    <row r="84" spans="1:8" x14ac:dyDescent="0.25">
      <c r="A84">
        <v>2021</v>
      </c>
      <c r="B84" t="s">
        <v>21</v>
      </c>
      <c r="C84">
        <v>3993</v>
      </c>
      <c r="D84" s="7">
        <f t="shared" si="5"/>
        <v>2231.6666666666665</v>
      </c>
      <c r="E84" s="7">
        <f t="shared" si="6"/>
        <v>1761.3333333333335</v>
      </c>
      <c r="F84" s="9">
        <f t="shared" si="7"/>
        <v>1761.3333333333335</v>
      </c>
      <c r="G84" s="11">
        <f t="shared" si="8"/>
        <v>3102295.1111111115</v>
      </c>
      <c r="H84" s="1">
        <f t="shared" si="9"/>
        <v>0.44110526755154861</v>
      </c>
    </row>
    <row r="85" spans="1:8" x14ac:dyDescent="0.25">
      <c r="A85">
        <v>2021</v>
      </c>
      <c r="B85" t="s">
        <v>20</v>
      </c>
      <c r="C85">
        <v>3029</v>
      </c>
      <c r="D85" s="7">
        <f t="shared" si="5"/>
        <v>3076.6666666666665</v>
      </c>
      <c r="E85" s="7">
        <f t="shared" si="6"/>
        <v>-47.666666666666515</v>
      </c>
      <c r="F85" s="9">
        <f t="shared" si="7"/>
        <v>47.666666666666515</v>
      </c>
      <c r="G85" s="11">
        <f t="shared" si="8"/>
        <v>2272.1111111110968</v>
      </c>
      <c r="H85" s="1">
        <f t="shared" si="9"/>
        <v>1.5736766809728134E-2</v>
      </c>
    </row>
    <row r="86" spans="1:8" x14ac:dyDescent="0.25">
      <c r="A86">
        <v>2021</v>
      </c>
      <c r="B86" t="s">
        <v>19</v>
      </c>
      <c r="C86">
        <v>3534</v>
      </c>
      <c r="D86" s="7">
        <f t="shared" si="5"/>
        <v>2859.3333333333335</v>
      </c>
      <c r="E86" s="7">
        <f t="shared" si="6"/>
        <v>674.66666666666652</v>
      </c>
      <c r="F86" s="9">
        <f t="shared" si="7"/>
        <v>674.66666666666652</v>
      </c>
      <c r="G86" s="11">
        <f t="shared" si="8"/>
        <v>455175.11111111089</v>
      </c>
      <c r="H86" s="1">
        <f t="shared" si="9"/>
        <v>0.19090737596679869</v>
      </c>
    </row>
    <row r="87" spans="1:8" x14ac:dyDescent="0.25">
      <c r="A87">
        <v>2021</v>
      </c>
      <c r="B87" t="s">
        <v>18</v>
      </c>
      <c r="C87">
        <v>4061</v>
      </c>
      <c r="D87" s="7">
        <f t="shared" si="5"/>
        <v>3518.6666666666665</v>
      </c>
      <c r="E87" s="7">
        <f t="shared" si="6"/>
        <v>542.33333333333348</v>
      </c>
      <c r="F87" s="9">
        <f t="shared" si="7"/>
        <v>542.33333333333348</v>
      </c>
      <c r="G87" s="11">
        <f t="shared" si="8"/>
        <v>294125.44444444461</v>
      </c>
      <c r="H87" s="1">
        <f t="shared" si="9"/>
        <v>0.13354674546499223</v>
      </c>
    </row>
    <row r="88" spans="1:8" x14ac:dyDescent="0.25">
      <c r="A88">
        <v>2021</v>
      </c>
      <c r="B88" t="s">
        <v>17</v>
      </c>
      <c r="C88">
        <v>3542</v>
      </c>
      <c r="D88" s="7">
        <f t="shared" si="5"/>
        <v>3541.3333333333335</v>
      </c>
      <c r="E88" s="7">
        <f t="shared" si="6"/>
        <v>0.66666666666651508</v>
      </c>
      <c r="F88" s="9">
        <f t="shared" si="7"/>
        <v>0.66666666666651508</v>
      </c>
      <c r="G88" s="11">
        <f t="shared" si="8"/>
        <v>0.44444444444424236</v>
      </c>
      <c r="H88" s="1">
        <f t="shared" si="9"/>
        <v>1.8821757952188455E-4</v>
      </c>
    </row>
    <row r="89" spans="1:8" x14ac:dyDescent="0.25">
      <c r="A89">
        <v>2021</v>
      </c>
      <c r="B89" t="s">
        <v>16</v>
      </c>
      <c r="C89">
        <v>2820</v>
      </c>
      <c r="D89" s="7">
        <f t="shared" si="5"/>
        <v>3712.3333333333335</v>
      </c>
      <c r="E89" s="7">
        <f t="shared" si="6"/>
        <v>-892.33333333333348</v>
      </c>
      <c r="F89" s="9">
        <f t="shared" si="7"/>
        <v>892.33333333333348</v>
      </c>
      <c r="G89" s="11">
        <f t="shared" si="8"/>
        <v>796258.7777777781</v>
      </c>
      <c r="H89" s="1">
        <f t="shared" si="9"/>
        <v>0.31643026004728136</v>
      </c>
    </row>
    <row r="90" spans="1:8" x14ac:dyDescent="0.25">
      <c r="A90">
        <v>2021</v>
      </c>
      <c r="B90" t="s">
        <v>15</v>
      </c>
      <c r="C90">
        <v>4576</v>
      </c>
      <c r="D90" s="7">
        <f t="shared" si="5"/>
        <v>3474.3333333333335</v>
      </c>
      <c r="E90" s="7">
        <f t="shared" si="6"/>
        <v>1101.6666666666665</v>
      </c>
      <c r="F90" s="9">
        <f t="shared" si="7"/>
        <v>1101.6666666666665</v>
      </c>
      <c r="G90" s="11">
        <f t="shared" si="8"/>
        <v>1213669.444444444</v>
      </c>
      <c r="H90" s="1">
        <f t="shared" si="9"/>
        <v>0.24074883449883447</v>
      </c>
    </row>
    <row r="91" spans="1:8" x14ac:dyDescent="0.25">
      <c r="A91">
        <v>2021</v>
      </c>
      <c r="B91" t="s">
        <v>14</v>
      </c>
      <c r="C91">
        <v>2464</v>
      </c>
      <c r="D91" s="7">
        <f t="shared" si="5"/>
        <v>3646</v>
      </c>
      <c r="E91" s="7">
        <f t="shared" si="6"/>
        <v>-1182</v>
      </c>
      <c r="F91" s="9">
        <f t="shared" si="7"/>
        <v>1182</v>
      </c>
      <c r="G91" s="11">
        <f t="shared" si="8"/>
        <v>1397124</v>
      </c>
      <c r="H91" s="1">
        <f t="shared" si="9"/>
        <v>0.47970779220779219</v>
      </c>
    </row>
    <row r="92" spans="1:8" x14ac:dyDescent="0.25">
      <c r="A92">
        <v>2021</v>
      </c>
      <c r="B92" t="s">
        <v>13</v>
      </c>
      <c r="C92">
        <v>4336</v>
      </c>
      <c r="D92" s="7">
        <f t="shared" si="5"/>
        <v>3286.6666666666665</v>
      </c>
      <c r="E92" s="7">
        <f t="shared" si="6"/>
        <v>1049.3333333333335</v>
      </c>
      <c r="F92" s="9">
        <f t="shared" si="7"/>
        <v>1049.3333333333335</v>
      </c>
      <c r="G92" s="11">
        <f t="shared" si="8"/>
        <v>1101100.4444444447</v>
      </c>
      <c r="H92" s="1">
        <f t="shared" si="9"/>
        <v>0.24200492004920052</v>
      </c>
    </row>
    <row r="93" spans="1:8" x14ac:dyDescent="0.25">
      <c r="A93">
        <v>2021</v>
      </c>
      <c r="B93" t="s">
        <v>12</v>
      </c>
      <c r="C93">
        <v>4339</v>
      </c>
      <c r="D93" s="7">
        <f t="shared" si="5"/>
        <v>3792</v>
      </c>
      <c r="E93" s="7">
        <f t="shared" si="6"/>
        <v>547</v>
      </c>
      <c r="F93" s="9">
        <f t="shared" si="7"/>
        <v>547</v>
      </c>
      <c r="G93" s="11">
        <f t="shared" si="8"/>
        <v>299209</v>
      </c>
      <c r="H93" s="1">
        <f t="shared" si="9"/>
        <v>0.12606591380502419</v>
      </c>
    </row>
    <row r="94" spans="1:8" x14ac:dyDescent="0.25">
      <c r="A94">
        <v>2021</v>
      </c>
      <c r="B94" t="s">
        <v>11</v>
      </c>
      <c r="C94">
        <v>2284</v>
      </c>
      <c r="D94" s="7">
        <f t="shared" si="5"/>
        <v>3713</v>
      </c>
      <c r="E94" s="7">
        <f t="shared" si="6"/>
        <v>-1429</v>
      </c>
      <c r="F94" s="9">
        <f t="shared" si="7"/>
        <v>1429</v>
      </c>
      <c r="G94" s="11">
        <f t="shared" si="8"/>
        <v>2042041</v>
      </c>
      <c r="H94" s="1">
        <f t="shared" si="9"/>
        <v>0.62565674255691772</v>
      </c>
    </row>
    <row r="95" spans="1:8" x14ac:dyDescent="0.25">
      <c r="A95">
        <v>2021</v>
      </c>
      <c r="B95" t="s">
        <v>10</v>
      </c>
      <c r="C95">
        <v>4643</v>
      </c>
      <c r="D95" s="7">
        <f t="shared" si="5"/>
        <v>3653</v>
      </c>
      <c r="E95" s="7">
        <f t="shared" si="6"/>
        <v>990</v>
      </c>
      <c r="F95" s="9">
        <f t="shared" si="7"/>
        <v>990</v>
      </c>
      <c r="G95" s="11">
        <f t="shared" si="8"/>
        <v>980100</v>
      </c>
      <c r="H95" s="1">
        <f t="shared" si="9"/>
        <v>0.21322420848589274</v>
      </c>
    </row>
    <row r="96" spans="1:8" x14ac:dyDescent="0.25">
      <c r="A96">
        <v>2021</v>
      </c>
      <c r="B96" t="s">
        <v>9</v>
      </c>
      <c r="C96">
        <v>4171</v>
      </c>
      <c r="D96" s="7">
        <f t="shared" si="5"/>
        <v>3755.3333333333335</v>
      </c>
      <c r="E96" s="7">
        <f t="shared" si="6"/>
        <v>415.66666666666652</v>
      </c>
      <c r="F96" s="9">
        <f t="shared" si="7"/>
        <v>415.66666666666652</v>
      </c>
      <c r="G96" s="11">
        <f t="shared" si="8"/>
        <v>172778.77777777766</v>
      </c>
      <c r="H96" s="1">
        <f t="shared" si="9"/>
        <v>9.9656357388316116E-2</v>
      </c>
    </row>
    <row r="97" spans="1:8" x14ac:dyDescent="0.25">
      <c r="A97">
        <v>2021</v>
      </c>
      <c r="B97" t="s">
        <v>8</v>
      </c>
      <c r="C97">
        <v>4221</v>
      </c>
      <c r="D97" s="7">
        <f t="shared" si="5"/>
        <v>3699.3333333333335</v>
      </c>
      <c r="E97" s="7">
        <f t="shared" si="6"/>
        <v>521.66666666666652</v>
      </c>
      <c r="F97" s="9">
        <f t="shared" si="7"/>
        <v>521.66666666666652</v>
      </c>
      <c r="G97" s="11">
        <f t="shared" si="8"/>
        <v>272136.11111111095</v>
      </c>
      <c r="H97" s="1">
        <f t="shared" si="9"/>
        <v>0.12358840717049668</v>
      </c>
    </row>
    <row r="98" spans="1:8" x14ac:dyDescent="0.25">
      <c r="A98">
        <v>2021</v>
      </c>
      <c r="B98" t="s">
        <v>7</v>
      </c>
      <c r="C98">
        <v>2135</v>
      </c>
      <c r="D98" s="7">
        <f t="shared" si="5"/>
        <v>4345</v>
      </c>
      <c r="E98" s="7">
        <f t="shared" si="6"/>
        <v>-2210</v>
      </c>
      <c r="F98" s="9">
        <f t="shared" si="7"/>
        <v>2210</v>
      </c>
      <c r="G98" s="11">
        <f t="shared" si="8"/>
        <v>4884100</v>
      </c>
      <c r="H98" s="1">
        <f t="shared" si="9"/>
        <v>1.0351288056206089</v>
      </c>
    </row>
    <row r="99" spans="1:8" x14ac:dyDescent="0.25">
      <c r="A99">
        <v>2021</v>
      </c>
      <c r="B99" t="s">
        <v>6</v>
      </c>
      <c r="C99">
        <v>2179</v>
      </c>
      <c r="D99" s="7">
        <f t="shared" si="5"/>
        <v>3509</v>
      </c>
      <c r="E99" s="7">
        <f t="shared" si="6"/>
        <v>-1330</v>
      </c>
      <c r="F99" s="9">
        <f t="shared" si="7"/>
        <v>1330</v>
      </c>
      <c r="G99" s="11">
        <f t="shared" si="8"/>
        <v>1768900</v>
      </c>
      <c r="H99" s="1">
        <f t="shared" si="9"/>
        <v>0.61037173015144564</v>
      </c>
    </row>
    <row r="100" spans="1:8" x14ac:dyDescent="0.25">
      <c r="A100">
        <v>2021</v>
      </c>
      <c r="B100" t="s">
        <v>5</v>
      </c>
      <c r="C100">
        <v>4052</v>
      </c>
      <c r="D100" s="7">
        <f t="shared" si="5"/>
        <v>2845</v>
      </c>
      <c r="E100" s="7">
        <f t="shared" si="6"/>
        <v>1207</v>
      </c>
      <c r="F100" s="9">
        <f t="shared" si="7"/>
        <v>1207</v>
      </c>
      <c r="G100" s="11">
        <f t="shared" si="8"/>
        <v>1456849</v>
      </c>
      <c r="H100" s="1">
        <f t="shared" si="9"/>
        <v>0.2978775913129319</v>
      </c>
    </row>
    <row r="101" spans="1:8" x14ac:dyDescent="0.25">
      <c r="A101">
        <v>2021</v>
      </c>
      <c r="B101" t="s">
        <v>4</v>
      </c>
      <c r="C101">
        <v>4998</v>
      </c>
      <c r="D101" s="7">
        <f t="shared" si="5"/>
        <v>2788.6666666666665</v>
      </c>
      <c r="E101" s="7">
        <f t="shared" si="6"/>
        <v>2209.3333333333335</v>
      </c>
      <c r="F101" s="9">
        <f t="shared" si="7"/>
        <v>2209.3333333333335</v>
      </c>
      <c r="G101" s="11">
        <f t="shared" si="8"/>
        <v>4881153.777777778</v>
      </c>
      <c r="H101" s="1">
        <f t="shared" si="9"/>
        <v>0.44204348406029081</v>
      </c>
    </row>
    <row r="102" spans="1:8" x14ac:dyDescent="0.25">
      <c r="A102">
        <v>2021</v>
      </c>
      <c r="B102" t="s">
        <v>3</v>
      </c>
      <c r="C102">
        <v>3581</v>
      </c>
      <c r="D102" s="7">
        <f t="shared" si="5"/>
        <v>3743</v>
      </c>
      <c r="E102" s="7">
        <f t="shared" si="6"/>
        <v>-162</v>
      </c>
      <c r="F102" s="9">
        <f t="shared" si="7"/>
        <v>162</v>
      </c>
      <c r="G102" s="11">
        <f t="shared" si="8"/>
        <v>26244</v>
      </c>
      <c r="H102" s="1">
        <f t="shared" si="9"/>
        <v>4.523876012287071E-2</v>
      </c>
    </row>
    <row r="103" spans="1:8" x14ac:dyDescent="0.25">
      <c r="A103">
        <v>2021</v>
      </c>
      <c r="B103" t="s">
        <v>2</v>
      </c>
      <c r="C103">
        <v>2521</v>
      </c>
      <c r="D103" s="7">
        <f t="shared" si="5"/>
        <v>4210.333333333333</v>
      </c>
      <c r="E103" s="7">
        <f t="shared" si="6"/>
        <v>-1689.333333333333</v>
      </c>
      <c r="F103" s="9">
        <f t="shared" si="7"/>
        <v>1689.333333333333</v>
      </c>
      <c r="G103" s="11">
        <f t="shared" si="8"/>
        <v>2853847.1111111101</v>
      </c>
      <c r="H103" s="1">
        <f t="shared" si="9"/>
        <v>0.67010445590374179</v>
      </c>
    </row>
    <row r="104" spans="1:8" x14ac:dyDescent="0.25">
      <c r="A104">
        <v>2021</v>
      </c>
      <c r="B104" t="s">
        <v>1</v>
      </c>
      <c r="C104">
        <v>2435</v>
      </c>
      <c r="D104" s="7">
        <f t="shared" si="5"/>
        <v>3700</v>
      </c>
      <c r="E104" s="7">
        <f t="shared" si="6"/>
        <v>-1265</v>
      </c>
      <c r="F104" s="9">
        <f t="shared" si="7"/>
        <v>1265</v>
      </c>
      <c r="G104" s="11">
        <f t="shared" si="8"/>
        <v>1600225</v>
      </c>
      <c r="H104" s="1">
        <f t="shared" si="9"/>
        <v>0.51950718685831621</v>
      </c>
    </row>
    <row r="105" spans="1:8" x14ac:dyDescent="0.25">
      <c r="A105">
        <v>2021</v>
      </c>
      <c r="B105" t="s">
        <v>0</v>
      </c>
      <c r="C105">
        <v>3773</v>
      </c>
      <c r="D105" s="7">
        <f t="shared" si="5"/>
        <v>2845.6666666666665</v>
      </c>
      <c r="E105" s="7">
        <f t="shared" si="6"/>
        <v>927.33333333333348</v>
      </c>
      <c r="F105" s="9">
        <f t="shared" si="7"/>
        <v>927.33333333333348</v>
      </c>
      <c r="G105" s="11">
        <f t="shared" si="8"/>
        <v>859947.11111111136</v>
      </c>
      <c r="H105" s="1">
        <f t="shared" si="9"/>
        <v>0.24578142945489889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D1" sqref="D1:I1"/>
    </sheetView>
  </sheetViews>
  <sheetFormatPr defaultRowHeight="15" x14ac:dyDescent="0.25"/>
  <cols>
    <col min="3" max="4" width="12.28515625" customWidth="1"/>
    <col min="5" max="5" width="14.28515625" customWidth="1"/>
    <col min="6" max="6" width="9.5703125" bestFit="1" customWidth="1"/>
    <col min="7" max="7" width="14.28515625" bestFit="1" customWidth="1"/>
    <col min="10" max="10" width="25.28515625" customWidth="1"/>
    <col min="11" max="11" width="14.5703125" customWidth="1"/>
  </cols>
  <sheetData>
    <row r="1" spans="1:11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1" x14ac:dyDescent="0.25">
      <c r="A2">
        <v>2020</v>
      </c>
      <c r="B2" t="s">
        <v>51</v>
      </c>
      <c r="C2">
        <v>1958</v>
      </c>
      <c r="D2" t="e">
        <v>#N/A</v>
      </c>
    </row>
    <row r="3" spans="1:11" x14ac:dyDescent="0.25">
      <c r="A3">
        <v>2020</v>
      </c>
      <c r="B3" t="s">
        <v>50</v>
      </c>
      <c r="C3">
        <v>3030</v>
      </c>
      <c r="D3" s="9">
        <f>C2</f>
        <v>1958</v>
      </c>
      <c r="E3">
        <f>C3-D3</f>
        <v>1072</v>
      </c>
      <c r="F3" s="9">
        <f>ABS(E3)</f>
        <v>1072</v>
      </c>
      <c r="G3" s="9">
        <f>F3^2</f>
        <v>1149184</v>
      </c>
      <c r="H3" s="1">
        <f>F3/C3</f>
        <v>0.35379537953795381</v>
      </c>
    </row>
    <row r="4" spans="1:11" x14ac:dyDescent="0.25">
      <c r="A4">
        <v>2020</v>
      </c>
      <c r="B4" t="s">
        <v>49</v>
      </c>
      <c r="C4">
        <v>2994</v>
      </c>
      <c r="D4" s="9">
        <f t="shared" ref="D4:D35" si="0">0.7*C3+0.3*D3</f>
        <v>2708.4</v>
      </c>
      <c r="E4">
        <f t="shared" ref="E4:E67" si="1">C4-D4</f>
        <v>285.59999999999991</v>
      </c>
      <c r="F4" s="9">
        <f t="shared" ref="F4:F67" si="2">ABS(E4)</f>
        <v>285.59999999999991</v>
      </c>
      <c r="G4" s="9">
        <f t="shared" ref="G4:G67" si="3">F4^2</f>
        <v>81567.359999999942</v>
      </c>
      <c r="H4" s="1">
        <f t="shared" ref="H4:H67" si="4">F4/C4</f>
        <v>9.539078156312622E-2</v>
      </c>
    </row>
    <row r="5" spans="1:11" x14ac:dyDescent="0.25">
      <c r="A5">
        <v>2020</v>
      </c>
      <c r="B5" t="s">
        <v>48</v>
      </c>
      <c r="C5">
        <v>2892</v>
      </c>
      <c r="D5" s="9">
        <f t="shared" si="0"/>
        <v>2908.3199999999997</v>
      </c>
      <c r="E5">
        <f t="shared" si="1"/>
        <v>-16.319999999999709</v>
      </c>
      <c r="F5" s="9">
        <f t="shared" si="2"/>
        <v>16.319999999999709</v>
      </c>
      <c r="G5" s="9">
        <f t="shared" si="3"/>
        <v>266.3423999999905</v>
      </c>
      <c r="H5" s="1">
        <f t="shared" si="4"/>
        <v>5.6431535269708538E-3</v>
      </c>
    </row>
    <row r="6" spans="1:11" x14ac:dyDescent="0.25">
      <c r="A6">
        <v>2020</v>
      </c>
      <c r="B6" t="s">
        <v>47</v>
      </c>
      <c r="C6">
        <v>3420</v>
      </c>
      <c r="D6" s="9">
        <f t="shared" si="0"/>
        <v>2896.8959999999997</v>
      </c>
      <c r="E6">
        <f t="shared" si="1"/>
        <v>523.10400000000027</v>
      </c>
      <c r="F6" s="9">
        <f t="shared" si="2"/>
        <v>523.10400000000027</v>
      </c>
      <c r="G6" s="9">
        <f t="shared" si="3"/>
        <v>273637.79481600027</v>
      </c>
      <c r="H6" s="1">
        <f t="shared" si="4"/>
        <v>0.15295438596491237</v>
      </c>
    </row>
    <row r="7" spans="1:11" x14ac:dyDescent="0.25">
      <c r="A7">
        <v>2020</v>
      </c>
      <c r="B7" t="s">
        <v>46</v>
      </c>
      <c r="C7">
        <v>1815</v>
      </c>
      <c r="D7" s="9">
        <f t="shared" si="0"/>
        <v>3263.0688</v>
      </c>
      <c r="E7">
        <f t="shared" si="1"/>
        <v>-1448.0688</v>
      </c>
      <c r="F7" s="9">
        <f t="shared" si="2"/>
        <v>1448.0688</v>
      </c>
      <c r="G7" s="9">
        <f t="shared" si="3"/>
        <v>2096903.24953344</v>
      </c>
      <c r="H7" s="1">
        <f t="shared" si="4"/>
        <v>0.79783404958677684</v>
      </c>
    </row>
    <row r="8" spans="1:11" x14ac:dyDescent="0.25">
      <c r="A8">
        <v>2020</v>
      </c>
      <c r="B8" t="s">
        <v>45</v>
      </c>
      <c r="C8">
        <v>4608</v>
      </c>
      <c r="D8" s="9">
        <f t="shared" si="0"/>
        <v>2249.4206399999998</v>
      </c>
      <c r="E8">
        <f t="shared" si="1"/>
        <v>2358.5793600000002</v>
      </c>
      <c r="F8" s="9">
        <f t="shared" si="2"/>
        <v>2358.5793600000002</v>
      </c>
      <c r="G8" s="9">
        <f t="shared" si="3"/>
        <v>5562896.5974180102</v>
      </c>
      <c r="H8" s="1">
        <f t="shared" si="4"/>
        <v>0.51184447916666675</v>
      </c>
    </row>
    <row r="9" spans="1:11" x14ac:dyDescent="0.25">
      <c r="A9">
        <v>2020</v>
      </c>
      <c r="B9" t="s">
        <v>44</v>
      </c>
      <c r="C9">
        <v>4413</v>
      </c>
      <c r="D9" s="9">
        <f t="shared" si="0"/>
        <v>3900.4261919999999</v>
      </c>
      <c r="E9">
        <f t="shared" si="1"/>
        <v>512.5738080000001</v>
      </c>
      <c r="F9" s="9">
        <f t="shared" si="2"/>
        <v>512.5738080000001</v>
      </c>
      <c r="G9" s="9">
        <f t="shared" si="3"/>
        <v>262731.90864762099</v>
      </c>
      <c r="H9" s="1">
        <f t="shared" si="4"/>
        <v>0.11615087423521417</v>
      </c>
    </row>
    <row r="10" spans="1:11" x14ac:dyDescent="0.25">
      <c r="A10">
        <v>2020</v>
      </c>
      <c r="B10" t="s">
        <v>43</v>
      </c>
      <c r="C10">
        <v>2904</v>
      </c>
      <c r="D10" s="9">
        <f t="shared" si="0"/>
        <v>4259.2278575999999</v>
      </c>
      <c r="E10">
        <f t="shared" si="1"/>
        <v>-1355.2278575999999</v>
      </c>
      <c r="F10" s="9">
        <f t="shared" si="2"/>
        <v>1355.2278575999999</v>
      </c>
      <c r="G10" s="9">
        <f t="shared" si="3"/>
        <v>1836642.5460150857</v>
      </c>
      <c r="H10" s="1">
        <f t="shared" si="4"/>
        <v>0.46667625950413216</v>
      </c>
    </row>
    <row r="11" spans="1:11" x14ac:dyDescent="0.25">
      <c r="A11">
        <v>2020</v>
      </c>
      <c r="B11" t="s">
        <v>42</v>
      </c>
      <c r="C11">
        <v>1609</v>
      </c>
      <c r="D11" s="9">
        <f t="shared" si="0"/>
        <v>3310.5683572799999</v>
      </c>
      <c r="E11">
        <f t="shared" si="1"/>
        <v>-1701.5683572799999</v>
      </c>
      <c r="F11" s="9">
        <f t="shared" si="2"/>
        <v>1701.5683572799999</v>
      </c>
      <c r="G11" s="9">
        <f t="shared" si="3"/>
        <v>2895334.8744965573</v>
      </c>
      <c r="H11" s="1">
        <f t="shared" si="4"/>
        <v>1.0575316080049719</v>
      </c>
    </row>
    <row r="12" spans="1:11" x14ac:dyDescent="0.25">
      <c r="A12">
        <v>2020</v>
      </c>
      <c r="B12" t="s">
        <v>41</v>
      </c>
      <c r="C12">
        <v>1435</v>
      </c>
      <c r="D12" s="9">
        <f t="shared" si="0"/>
        <v>2119.4705071839999</v>
      </c>
      <c r="E12">
        <f t="shared" si="1"/>
        <v>-684.47050718399987</v>
      </c>
      <c r="F12" s="9">
        <f t="shared" si="2"/>
        <v>684.47050718399987</v>
      </c>
      <c r="G12" s="9">
        <f t="shared" si="3"/>
        <v>468499.87520472205</v>
      </c>
      <c r="H12" s="1">
        <f t="shared" si="4"/>
        <v>0.47698293183553997</v>
      </c>
      <c r="J12" s="2" t="s">
        <v>61</v>
      </c>
      <c r="K12" s="14">
        <f>AVERAGE(F3:F105)</f>
        <v>1177.2326220860655</v>
      </c>
    </row>
    <row r="13" spans="1:11" x14ac:dyDescent="0.25">
      <c r="A13">
        <v>2020</v>
      </c>
      <c r="B13" t="s">
        <v>40</v>
      </c>
      <c r="C13">
        <v>1123</v>
      </c>
      <c r="D13" s="9">
        <f t="shared" si="0"/>
        <v>1640.3411521551998</v>
      </c>
      <c r="E13">
        <f t="shared" si="1"/>
        <v>-517.34115215519978</v>
      </c>
      <c r="F13" s="9">
        <f t="shared" si="2"/>
        <v>517.34115215519978</v>
      </c>
      <c r="G13" s="9">
        <f t="shared" si="3"/>
        <v>267641.86771326954</v>
      </c>
      <c r="H13" s="1">
        <f t="shared" si="4"/>
        <v>0.46067778464398912</v>
      </c>
      <c r="J13" s="2" t="s">
        <v>62</v>
      </c>
      <c r="K13" s="14">
        <f>AVERAGE(G3:G105)</f>
        <v>2026490.6436658897</v>
      </c>
    </row>
    <row r="14" spans="1:11" x14ac:dyDescent="0.25">
      <c r="A14">
        <v>2020</v>
      </c>
      <c r="B14" t="s">
        <v>39</v>
      </c>
      <c r="C14">
        <v>4835</v>
      </c>
      <c r="D14" s="9">
        <f t="shared" si="0"/>
        <v>1278.2023456465599</v>
      </c>
      <c r="E14">
        <f t="shared" si="1"/>
        <v>3556.7976543534401</v>
      </c>
      <c r="F14" s="9">
        <f t="shared" si="2"/>
        <v>3556.7976543534401</v>
      </c>
      <c r="G14" s="9">
        <f t="shared" si="3"/>
        <v>12650809.554014133</v>
      </c>
      <c r="H14" s="1">
        <f t="shared" si="4"/>
        <v>0.73563550245159048</v>
      </c>
      <c r="J14" s="2" t="s">
        <v>63</v>
      </c>
      <c r="K14" s="13">
        <f>AVERAGE(H3:H105)</f>
        <v>0.46524594481360915</v>
      </c>
    </row>
    <row r="15" spans="1:11" x14ac:dyDescent="0.25">
      <c r="A15">
        <v>2020</v>
      </c>
      <c r="B15" t="s">
        <v>38</v>
      </c>
      <c r="C15">
        <v>3805</v>
      </c>
      <c r="D15" s="9">
        <f t="shared" si="0"/>
        <v>3767.9607036939678</v>
      </c>
      <c r="E15">
        <f t="shared" si="1"/>
        <v>37.039296306032156</v>
      </c>
      <c r="F15" s="9">
        <f t="shared" si="2"/>
        <v>37.039296306032156</v>
      </c>
      <c r="G15" s="9">
        <f t="shared" si="3"/>
        <v>1371.9094708460473</v>
      </c>
      <c r="H15" s="1">
        <f t="shared" si="4"/>
        <v>9.7343748504683716E-3</v>
      </c>
    </row>
    <row r="16" spans="1:11" x14ac:dyDescent="0.25">
      <c r="A16">
        <v>2020</v>
      </c>
      <c r="B16" t="s">
        <v>37</v>
      </c>
      <c r="C16">
        <v>3141</v>
      </c>
      <c r="D16" s="9">
        <f t="shared" si="0"/>
        <v>3793.8882111081903</v>
      </c>
      <c r="E16">
        <f t="shared" si="1"/>
        <v>-652.88821110819026</v>
      </c>
      <c r="F16" s="9">
        <f t="shared" si="2"/>
        <v>652.88821110819026</v>
      </c>
      <c r="G16" s="9">
        <f t="shared" si="3"/>
        <v>426263.01620405284</v>
      </c>
      <c r="H16" s="1">
        <f t="shared" si="4"/>
        <v>0.20785998443431719</v>
      </c>
    </row>
    <row r="17" spans="1:11" x14ac:dyDescent="0.25">
      <c r="A17">
        <v>2020</v>
      </c>
      <c r="B17" t="s">
        <v>36</v>
      </c>
      <c r="C17">
        <v>4854</v>
      </c>
      <c r="D17" s="9">
        <f t="shared" si="0"/>
        <v>3336.866463332457</v>
      </c>
      <c r="E17">
        <f t="shared" si="1"/>
        <v>1517.133536667543</v>
      </c>
      <c r="F17" s="9">
        <f t="shared" si="2"/>
        <v>1517.133536667543</v>
      </c>
      <c r="G17" s="9">
        <f t="shared" si="3"/>
        <v>2301694.1680813669</v>
      </c>
      <c r="H17" s="1">
        <f t="shared" si="4"/>
        <v>0.31255326260147159</v>
      </c>
      <c r="J17" s="4" t="s">
        <v>73</v>
      </c>
      <c r="K17" s="6">
        <f>100%-K14</f>
        <v>0.53475405518639085</v>
      </c>
    </row>
    <row r="18" spans="1:11" x14ac:dyDescent="0.25">
      <c r="A18">
        <v>2020</v>
      </c>
      <c r="B18" t="s">
        <v>35</v>
      </c>
      <c r="C18">
        <v>2009</v>
      </c>
      <c r="D18" s="9">
        <f t="shared" si="0"/>
        <v>4398.8599389997371</v>
      </c>
      <c r="E18">
        <f t="shared" si="1"/>
        <v>-2389.8599389997371</v>
      </c>
      <c r="F18" s="9">
        <f t="shared" si="2"/>
        <v>2389.8599389997371</v>
      </c>
      <c r="G18" s="9">
        <f t="shared" si="3"/>
        <v>5711430.528035827</v>
      </c>
      <c r="H18" s="1">
        <f t="shared" si="4"/>
        <v>1.1895768735688088</v>
      </c>
    </row>
    <row r="19" spans="1:11" x14ac:dyDescent="0.25">
      <c r="A19">
        <v>2020</v>
      </c>
      <c r="B19" t="s">
        <v>34</v>
      </c>
      <c r="C19">
        <v>3857</v>
      </c>
      <c r="D19" s="9">
        <f t="shared" si="0"/>
        <v>2725.9579816999212</v>
      </c>
      <c r="E19">
        <f t="shared" si="1"/>
        <v>1131.0420183000788</v>
      </c>
      <c r="F19" s="9">
        <f t="shared" si="2"/>
        <v>1131.0420183000788</v>
      </c>
      <c r="G19" s="9">
        <f t="shared" si="3"/>
        <v>1279256.0471603158</v>
      </c>
      <c r="H19" s="1">
        <f t="shared" si="4"/>
        <v>0.29324397674360353</v>
      </c>
    </row>
    <row r="20" spans="1:11" x14ac:dyDescent="0.25">
      <c r="A20">
        <v>2020</v>
      </c>
      <c r="B20" t="s">
        <v>33</v>
      </c>
      <c r="C20">
        <v>1675</v>
      </c>
      <c r="D20" s="9">
        <f t="shared" si="0"/>
        <v>3517.687394509976</v>
      </c>
      <c r="E20">
        <f t="shared" si="1"/>
        <v>-1842.687394509976</v>
      </c>
      <c r="F20" s="9">
        <f t="shared" si="2"/>
        <v>1842.687394509976</v>
      </c>
      <c r="G20" s="9">
        <f t="shared" si="3"/>
        <v>3395496.833885964</v>
      </c>
      <c r="H20" s="1">
        <f t="shared" si="4"/>
        <v>1.1001118773193888</v>
      </c>
    </row>
    <row r="21" spans="1:11" x14ac:dyDescent="0.25">
      <c r="A21">
        <v>2020</v>
      </c>
      <c r="B21" t="s">
        <v>32</v>
      </c>
      <c r="C21">
        <v>2289</v>
      </c>
      <c r="D21" s="9">
        <f t="shared" si="0"/>
        <v>2227.8062183529928</v>
      </c>
      <c r="E21">
        <f t="shared" si="1"/>
        <v>61.193781647007199</v>
      </c>
      <c r="F21" s="9">
        <f t="shared" si="2"/>
        <v>61.193781647007199</v>
      </c>
      <c r="G21" s="9">
        <f t="shared" si="3"/>
        <v>3744.6789122615951</v>
      </c>
      <c r="H21" s="1">
        <f t="shared" si="4"/>
        <v>2.6733849561820532E-2</v>
      </c>
      <c r="J21" s="2" t="s">
        <v>74</v>
      </c>
    </row>
    <row r="22" spans="1:11" x14ac:dyDescent="0.25">
      <c r="A22">
        <v>2020</v>
      </c>
      <c r="B22" t="s">
        <v>31</v>
      </c>
      <c r="C22">
        <v>3388</v>
      </c>
      <c r="D22" s="9">
        <f t="shared" si="0"/>
        <v>2270.6418655058978</v>
      </c>
      <c r="E22">
        <f t="shared" si="1"/>
        <v>1117.3581344941022</v>
      </c>
      <c r="F22" s="9">
        <f t="shared" si="2"/>
        <v>1117.3581344941022</v>
      </c>
      <c r="G22" s="9">
        <f t="shared" si="3"/>
        <v>1248489.20072014</v>
      </c>
      <c r="H22" s="1">
        <f t="shared" si="4"/>
        <v>0.3297987409958979</v>
      </c>
    </row>
    <row r="23" spans="1:11" x14ac:dyDescent="0.25">
      <c r="A23">
        <v>2020</v>
      </c>
      <c r="B23" t="s">
        <v>30</v>
      </c>
      <c r="C23">
        <v>3888</v>
      </c>
      <c r="D23" s="9">
        <f t="shared" si="0"/>
        <v>3052.7925596517694</v>
      </c>
      <c r="E23">
        <f t="shared" si="1"/>
        <v>835.20744034823065</v>
      </c>
      <c r="F23" s="9">
        <f t="shared" si="2"/>
        <v>835.20744034823065</v>
      </c>
      <c r="G23" s="9">
        <f t="shared" si="3"/>
        <v>697571.4684130433</v>
      </c>
      <c r="H23" s="1">
        <f t="shared" si="4"/>
        <v>0.21481672848462721</v>
      </c>
    </row>
    <row r="24" spans="1:11" x14ac:dyDescent="0.25">
      <c r="A24">
        <v>2020</v>
      </c>
      <c r="B24" t="s">
        <v>29</v>
      </c>
      <c r="C24">
        <v>2509</v>
      </c>
      <c r="D24" s="9">
        <f t="shared" si="0"/>
        <v>3637.4377678955307</v>
      </c>
      <c r="E24">
        <f t="shared" si="1"/>
        <v>-1128.4377678955307</v>
      </c>
      <c r="F24" s="9">
        <f t="shared" si="2"/>
        <v>1128.4377678955307</v>
      </c>
      <c r="G24" s="9">
        <f t="shared" si="3"/>
        <v>1273371.7960130475</v>
      </c>
      <c r="H24" s="1">
        <f t="shared" si="4"/>
        <v>0.44975598561001623</v>
      </c>
    </row>
    <row r="25" spans="1:11" x14ac:dyDescent="0.25">
      <c r="A25">
        <v>2020</v>
      </c>
      <c r="B25" t="s">
        <v>28</v>
      </c>
      <c r="C25">
        <v>3205</v>
      </c>
      <c r="D25" s="9">
        <f t="shared" si="0"/>
        <v>2847.5313303686589</v>
      </c>
      <c r="E25">
        <f t="shared" si="1"/>
        <v>357.46866963134107</v>
      </c>
      <c r="F25" s="9">
        <f t="shared" si="2"/>
        <v>357.46866963134107</v>
      </c>
      <c r="G25" s="9">
        <f t="shared" si="3"/>
        <v>127783.84976800087</v>
      </c>
      <c r="H25" s="1">
        <f t="shared" si="4"/>
        <v>0.11153468631243091</v>
      </c>
    </row>
    <row r="26" spans="1:11" x14ac:dyDescent="0.25">
      <c r="A26">
        <v>2020</v>
      </c>
      <c r="B26" t="s">
        <v>27</v>
      </c>
      <c r="C26">
        <v>1122</v>
      </c>
      <c r="D26" s="9">
        <f t="shared" si="0"/>
        <v>3097.7593991105978</v>
      </c>
      <c r="E26">
        <f t="shared" si="1"/>
        <v>-1975.7593991105978</v>
      </c>
      <c r="F26" s="9">
        <f t="shared" si="2"/>
        <v>1975.7593991105978</v>
      </c>
      <c r="G26" s="9">
        <f t="shared" si="3"/>
        <v>3903625.2031738702</v>
      </c>
      <c r="H26" s="1">
        <f t="shared" si="4"/>
        <v>1.7609263806689819</v>
      </c>
    </row>
    <row r="27" spans="1:11" x14ac:dyDescent="0.25">
      <c r="A27">
        <v>2020</v>
      </c>
      <c r="B27" t="s">
        <v>26</v>
      </c>
      <c r="C27">
        <v>2668</v>
      </c>
      <c r="D27" s="9">
        <f t="shared" si="0"/>
        <v>1714.7278197331793</v>
      </c>
      <c r="E27">
        <f t="shared" si="1"/>
        <v>953.27218026682067</v>
      </c>
      <c r="F27" s="9">
        <f t="shared" si="2"/>
        <v>953.27218026682067</v>
      </c>
      <c r="G27" s="9">
        <f t="shared" si="3"/>
        <v>908727.84967065789</v>
      </c>
      <c r="H27" s="1">
        <f t="shared" si="4"/>
        <v>0.35729841839086229</v>
      </c>
    </row>
    <row r="28" spans="1:11" x14ac:dyDescent="0.25">
      <c r="A28">
        <v>2020</v>
      </c>
      <c r="B28" t="s">
        <v>25</v>
      </c>
      <c r="C28">
        <v>4573</v>
      </c>
      <c r="D28" s="9">
        <f t="shared" si="0"/>
        <v>2382.0183459199538</v>
      </c>
      <c r="E28">
        <f t="shared" si="1"/>
        <v>2190.9816540800462</v>
      </c>
      <c r="F28" s="9">
        <f t="shared" si="2"/>
        <v>2190.9816540800462</v>
      </c>
      <c r="G28" s="9">
        <f t="shared" si="3"/>
        <v>4800400.6085153352</v>
      </c>
      <c r="H28" s="1">
        <f t="shared" si="4"/>
        <v>0.47911254189373415</v>
      </c>
    </row>
    <row r="29" spans="1:11" x14ac:dyDescent="0.25">
      <c r="A29">
        <v>2020</v>
      </c>
      <c r="B29" t="s">
        <v>24</v>
      </c>
      <c r="C29">
        <v>2838</v>
      </c>
      <c r="D29" s="9">
        <f t="shared" si="0"/>
        <v>3915.705503775986</v>
      </c>
      <c r="E29">
        <f t="shared" si="1"/>
        <v>-1077.705503775986</v>
      </c>
      <c r="F29" s="9">
        <f t="shared" si="2"/>
        <v>1077.705503775986</v>
      </c>
      <c r="G29" s="9">
        <f t="shared" si="3"/>
        <v>1161449.1528690518</v>
      </c>
      <c r="H29" s="1">
        <f t="shared" si="4"/>
        <v>0.37974119231007258</v>
      </c>
    </row>
    <row r="30" spans="1:11" x14ac:dyDescent="0.25">
      <c r="A30">
        <v>2020</v>
      </c>
      <c r="B30" t="s">
        <v>23</v>
      </c>
      <c r="C30">
        <v>1357</v>
      </c>
      <c r="D30" s="9">
        <f t="shared" si="0"/>
        <v>3161.3116511327958</v>
      </c>
      <c r="E30">
        <f t="shared" si="1"/>
        <v>-1804.3116511327958</v>
      </c>
      <c r="F30" s="9">
        <f t="shared" si="2"/>
        <v>1804.3116511327958</v>
      </c>
      <c r="G30" s="9">
        <f t="shared" si="3"/>
        <v>3255540.5344135556</v>
      </c>
      <c r="H30" s="1">
        <f t="shared" si="4"/>
        <v>1.3296327569143669</v>
      </c>
    </row>
    <row r="31" spans="1:11" x14ac:dyDescent="0.25">
      <c r="A31">
        <v>2020</v>
      </c>
      <c r="B31" t="s">
        <v>22</v>
      </c>
      <c r="C31">
        <v>2735</v>
      </c>
      <c r="D31" s="9">
        <f t="shared" si="0"/>
        <v>1898.2934953398385</v>
      </c>
      <c r="E31">
        <f t="shared" si="1"/>
        <v>836.7065046601615</v>
      </c>
      <c r="F31" s="9">
        <f t="shared" si="2"/>
        <v>836.7065046601615</v>
      </c>
      <c r="G31" s="9">
        <f t="shared" si="3"/>
        <v>700077.77494062483</v>
      </c>
      <c r="H31" s="1">
        <f t="shared" si="4"/>
        <v>0.30592559585380674</v>
      </c>
    </row>
    <row r="32" spans="1:11" x14ac:dyDescent="0.25">
      <c r="A32">
        <v>2020</v>
      </c>
      <c r="B32" t="s">
        <v>21</v>
      </c>
      <c r="C32">
        <v>3855</v>
      </c>
      <c r="D32" s="9">
        <f t="shared" si="0"/>
        <v>2483.988048601951</v>
      </c>
      <c r="E32">
        <f t="shared" si="1"/>
        <v>1371.011951398049</v>
      </c>
      <c r="F32" s="9">
        <f t="shared" si="2"/>
        <v>1371.011951398049</v>
      </c>
      <c r="G32" s="9">
        <f t="shared" si="3"/>
        <v>1879673.7708762861</v>
      </c>
      <c r="H32" s="1">
        <f t="shared" si="4"/>
        <v>0.35564512357926042</v>
      </c>
    </row>
    <row r="33" spans="1:8" x14ac:dyDescent="0.25">
      <c r="A33">
        <v>2020</v>
      </c>
      <c r="B33" t="s">
        <v>20</v>
      </c>
      <c r="C33">
        <v>1002</v>
      </c>
      <c r="D33" s="9">
        <f t="shared" si="0"/>
        <v>3443.696414580585</v>
      </c>
      <c r="E33">
        <f t="shared" si="1"/>
        <v>-2441.696414580585</v>
      </c>
      <c r="F33" s="9">
        <f t="shared" si="2"/>
        <v>2441.696414580585</v>
      </c>
      <c r="G33" s="9">
        <f t="shared" si="3"/>
        <v>5961881.3809756842</v>
      </c>
      <c r="H33" s="1">
        <f t="shared" si="4"/>
        <v>2.4368227690425002</v>
      </c>
    </row>
    <row r="34" spans="1:8" x14ac:dyDescent="0.25">
      <c r="A34">
        <v>2020</v>
      </c>
      <c r="B34" t="s">
        <v>19</v>
      </c>
      <c r="C34">
        <v>3414</v>
      </c>
      <c r="D34" s="9">
        <f t="shared" si="0"/>
        <v>1734.5089243741754</v>
      </c>
      <c r="E34">
        <f t="shared" si="1"/>
        <v>1679.4910756258246</v>
      </c>
      <c r="F34" s="9">
        <f t="shared" si="2"/>
        <v>1679.4910756258246</v>
      </c>
      <c r="G34" s="9">
        <f t="shared" si="3"/>
        <v>2820690.2731067892</v>
      </c>
      <c r="H34" s="1">
        <f t="shared" si="4"/>
        <v>0.49194231857815601</v>
      </c>
    </row>
    <row r="35" spans="1:8" x14ac:dyDescent="0.25">
      <c r="A35">
        <v>2020</v>
      </c>
      <c r="B35" t="s">
        <v>18</v>
      </c>
      <c r="C35">
        <v>4774</v>
      </c>
      <c r="D35" s="9">
        <f t="shared" si="0"/>
        <v>2910.1526773122523</v>
      </c>
      <c r="E35">
        <f t="shared" si="1"/>
        <v>1863.8473226877477</v>
      </c>
      <c r="F35" s="9">
        <f t="shared" si="2"/>
        <v>1863.8473226877477</v>
      </c>
      <c r="G35" s="9">
        <f t="shared" si="3"/>
        <v>3473926.842290285</v>
      </c>
      <c r="H35" s="1">
        <f t="shared" si="4"/>
        <v>0.39041628041218007</v>
      </c>
    </row>
    <row r="36" spans="1:8" x14ac:dyDescent="0.25">
      <c r="A36">
        <v>2020</v>
      </c>
      <c r="B36" t="s">
        <v>17</v>
      </c>
      <c r="C36">
        <v>4950</v>
      </c>
      <c r="D36" s="9">
        <f t="shared" ref="D36:D67" si="5">0.7*C35+0.3*D35</f>
        <v>4214.8458031936752</v>
      </c>
      <c r="E36">
        <f t="shared" si="1"/>
        <v>735.15419680632476</v>
      </c>
      <c r="F36" s="9">
        <f t="shared" si="2"/>
        <v>735.15419680632476</v>
      </c>
      <c r="G36" s="9">
        <f t="shared" si="3"/>
        <v>540451.69308195252</v>
      </c>
      <c r="H36" s="1">
        <f t="shared" si="4"/>
        <v>0.14851599935481308</v>
      </c>
    </row>
    <row r="37" spans="1:8" x14ac:dyDescent="0.25">
      <c r="A37">
        <v>2020</v>
      </c>
      <c r="B37" t="s">
        <v>16</v>
      </c>
      <c r="C37">
        <v>2472</v>
      </c>
      <c r="D37" s="9">
        <f t="shared" si="5"/>
        <v>4729.4537409581026</v>
      </c>
      <c r="E37">
        <f t="shared" si="1"/>
        <v>-2257.4537409581026</v>
      </c>
      <c r="F37" s="9">
        <f t="shared" si="2"/>
        <v>2257.4537409581026</v>
      </c>
      <c r="G37" s="9">
        <f t="shared" si="3"/>
        <v>5096097.3925657319</v>
      </c>
      <c r="H37" s="1">
        <f t="shared" si="4"/>
        <v>0.91320944213515476</v>
      </c>
    </row>
    <row r="38" spans="1:8" x14ac:dyDescent="0.25">
      <c r="A38">
        <v>2020</v>
      </c>
      <c r="B38" t="s">
        <v>15</v>
      </c>
      <c r="C38">
        <v>3251</v>
      </c>
      <c r="D38" s="9">
        <f t="shared" si="5"/>
        <v>3149.2361222874306</v>
      </c>
      <c r="E38">
        <f t="shared" si="1"/>
        <v>101.76387771256941</v>
      </c>
      <c r="F38" s="9">
        <f t="shared" si="2"/>
        <v>101.76387771256941</v>
      </c>
      <c r="G38" s="9">
        <f t="shared" si="3"/>
        <v>10355.886807098781</v>
      </c>
      <c r="H38" s="1">
        <f t="shared" si="4"/>
        <v>3.1302330886671614E-2</v>
      </c>
    </row>
    <row r="39" spans="1:8" x14ac:dyDescent="0.25">
      <c r="A39">
        <v>2020</v>
      </c>
      <c r="B39" t="s">
        <v>14</v>
      </c>
      <c r="C39">
        <v>3460</v>
      </c>
      <c r="D39" s="9">
        <f t="shared" si="5"/>
        <v>3220.4708366862287</v>
      </c>
      <c r="E39">
        <f t="shared" si="1"/>
        <v>239.52916331377128</v>
      </c>
      <c r="F39" s="9">
        <f t="shared" si="2"/>
        <v>239.52916331377128</v>
      </c>
      <c r="G39" s="9">
        <f t="shared" si="3"/>
        <v>57374.220077795311</v>
      </c>
      <c r="H39" s="1">
        <f t="shared" si="4"/>
        <v>6.9228081882592857E-2</v>
      </c>
    </row>
    <row r="40" spans="1:8" x14ac:dyDescent="0.25">
      <c r="A40">
        <v>2020</v>
      </c>
      <c r="B40" t="s">
        <v>13</v>
      </c>
      <c r="C40">
        <v>3551</v>
      </c>
      <c r="D40" s="9">
        <f t="shared" si="5"/>
        <v>3388.1412510058685</v>
      </c>
      <c r="E40">
        <f t="shared" si="1"/>
        <v>162.85874899413147</v>
      </c>
      <c r="F40" s="9">
        <f t="shared" si="2"/>
        <v>162.85874899413147</v>
      </c>
      <c r="G40" s="9">
        <f t="shared" si="3"/>
        <v>26522.972123933519</v>
      </c>
      <c r="H40" s="1">
        <f t="shared" si="4"/>
        <v>4.5862784847685571E-2</v>
      </c>
    </row>
    <row r="41" spans="1:8" x14ac:dyDescent="0.25">
      <c r="A41">
        <v>2020</v>
      </c>
      <c r="B41" t="s">
        <v>12</v>
      </c>
      <c r="C41">
        <v>2428</v>
      </c>
      <c r="D41" s="9">
        <f t="shared" si="5"/>
        <v>3502.1423753017602</v>
      </c>
      <c r="E41">
        <f t="shared" si="1"/>
        <v>-1074.1423753017602</v>
      </c>
      <c r="F41" s="9">
        <f t="shared" si="2"/>
        <v>1074.1423753017602</v>
      </c>
      <c r="G41" s="9">
        <f t="shared" si="3"/>
        <v>1153781.8424189074</v>
      </c>
      <c r="H41" s="1">
        <f t="shared" si="4"/>
        <v>0.44239801289199349</v>
      </c>
    </row>
    <row r="42" spans="1:8" x14ac:dyDescent="0.25">
      <c r="A42">
        <v>2020</v>
      </c>
      <c r="B42" t="s">
        <v>11</v>
      </c>
      <c r="C42">
        <v>2208</v>
      </c>
      <c r="D42" s="9">
        <f t="shared" si="5"/>
        <v>2750.2427125905278</v>
      </c>
      <c r="E42">
        <f t="shared" si="1"/>
        <v>-542.24271259052784</v>
      </c>
      <c r="F42" s="9">
        <f t="shared" si="2"/>
        <v>542.24271259052784</v>
      </c>
      <c r="G42" s="9">
        <f t="shared" si="3"/>
        <v>294027.15935753379</v>
      </c>
      <c r="H42" s="1">
        <f t="shared" si="4"/>
        <v>0.24558093867324632</v>
      </c>
    </row>
    <row r="43" spans="1:8" x14ac:dyDescent="0.25">
      <c r="A43">
        <v>2020</v>
      </c>
      <c r="B43" t="s">
        <v>10</v>
      </c>
      <c r="C43">
        <v>4799</v>
      </c>
      <c r="D43" s="9">
        <f t="shared" si="5"/>
        <v>2370.6728137771584</v>
      </c>
      <c r="E43">
        <f t="shared" si="1"/>
        <v>2428.3271862228416</v>
      </c>
      <c r="F43" s="9">
        <f t="shared" si="2"/>
        <v>2428.3271862228416</v>
      </c>
      <c r="G43" s="9">
        <f t="shared" si="3"/>
        <v>5896772.9233489437</v>
      </c>
      <c r="H43" s="1">
        <f t="shared" si="4"/>
        <v>0.50600691523709973</v>
      </c>
    </row>
    <row r="44" spans="1:8" x14ac:dyDescent="0.25">
      <c r="A44">
        <v>2020</v>
      </c>
      <c r="B44" t="s">
        <v>9</v>
      </c>
      <c r="C44">
        <v>4516</v>
      </c>
      <c r="D44" s="9">
        <f t="shared" si="5"/>
        <v>4070.5018441331472</v>
      </c>
      <c r="E44">
        <f t="shared" si="1"/>
        <v>445.49815586685281</v>
      </c>
      <c r="F44" s="9">
        <f t="shared" si="2"/>
        <v>445.49815586685281</v>
      </c>
      <c r="G44" s="9">
        <f t="shared" si="3"/>
        <v>198468.60688076669</v>
      </c>
      <c r="H44" s="1">
        <f t="shared" si="4"/>
        <v>9.8648838765910726E-2</v>
      </c>
    </row>
    <row r="45" spans="1:8" x14ac:dyDescent="0.25">
      <c r="A45">
        <v>2020</v>
      </c>
      <c r="B45" t="s">
        <v>8</v>
      </c>
      <c r="C45">
        <v>4147</v>
      </c>
      <c r="D45" s="9">
        <f t="shared" si="5"/>
        <v>4382.350553239944</v>
      </c>
      <c r="E45">
        <f t="shared" si="1"/>
        <v>-235.35055323994402</v>
      </c>
      <c r="F45" s="9">
        <f t="shared" si="2"/>
        <v>235.35055323994402</v>
      </c>
      <c r="G45" s="9">
        <f t="shared" si="3"/>
        <v>55389.882910347726</v>
      </c>
      <c r="H45" s="1">
        <f t="shared" si="4"/>
        <v>5.6752002228103213E-2</v>
      </c>
    </row>
    <row r="46" spans="1:8" x14ac:dyDescent="0.25">
      <c r="A46">
        <v>2020</v>
      </c>
      <c r="B46" t="s">
        <v>7</v>
      </c>
      <c r="C46">
        <v>1303</v>
      </c>
      <c r="D46" s="9">
        <f t="shared" si="5"/>
        <v>4217.6051659719833</v>
      </c>
      <c r="E46">
        <f t="shared" si="1"/>
        <v>-2914.6051659719833</v>
      </c>
      <c r="F46" s="9">
        <f t="shared" si="2"/>
        <v>2914.6051659719833</v>
      </c>
      <c r="G46" s="9">
        <f t="shared" si="3"/>
        <v>8494923.2735105716</v>
      </c>
      <c r="H46" s="1">
        <f t="shared" si="4"/>
        <v>2.2368420306768866</v>
      </c>
    </row>
    <row r="47" spans="1:8" x14ac:dyDescent="0.25">
      <c r="A47">
        <v>2020</v>
      </c>
      <c r="B47" t="s">
        <v>6</v>
      </c>
      <c r="C47">
        <v>4417</v>
      </c>
      <c r="D47" s="9">
        <f t="shared" si="5"/>
        <v>2177.3815497915948</v>
      </c>
      <c r="E47">
        <f t="shared" si="1"/>
        <v>2239.6184502084052</v>
      </c>
      <c r="F47" s="9">
        <f t="shared" si="2"/>
        <v>2239.6184502084052</v>
      </c>
      <c r="G47" s="9">
        <f t="shared" si="3"/>
        <v>5015890.8025138984</v>
      </c>
      <c r="H47" s="1">
        <f t="shared" si="4"/>
        <v>0.50704515512981785</v>
      </c>
    </row>
    <row r="48" spans="1:8" x14ac:dyDescent="0.25">
      <c r="A48">
        <v>2020</v>
      </c>
      <c r="B48" t="s">
        <v>5</v>
      </c>
      <c r="C48">
        <v>3870</v>
      </c>
      <c r="D48" s="9">
        <f t="shared" si="5"/>
        <v>3745.1144649374783</v>
      </c>
      <c r="E48">
        <f t="shared" si="1"/>
        <v>124.88553506252174</v>
      </c>
      <c r="F48" s="9">
        <f t="shared" si="2"/>
        <v>124.88553506252174</v>
      </c>
      <c r="G48" s="9">
        <f t="shared" si="3"/>
        <v>15596.396867852347</v>
      </c>
      <c r="H48" s="1">
        <f t="shared" si="4"/>
        <v>3.2270164098842827E-2</v>
      </c>
    </row>
    <row r="49" spans="1:8" x14ac:dyDescent="0.25">
      <c r="A49">
        <v>2020</v>
      </c>
      <c r="B49" t="s">
        <v>4</v>
      </c>
      <c r="C49">
        <v>2351</v>
      </c>
      <c r="D49" s="9">
        <f t="shared" si="5"/>
        <v>3832.5343394812435</v>
      </c>
      <c r="E49">
        <f t="shared" si="1"/>
        <v>-1481.5343394812435</v>
      </c>
      <c r="F49" s="9">
        <f t="shared" si="2"/>
        <v>1481.5343394812435</v>
      </c>
      <c r="G49" s="9">
        <f t="shared" si="3"/>
        <v>2194943.9990621242</v>
      </c>
      <c r="H49" s="1">
        <f t="shared" si="4"/>
        <v>0.6301719861681172</v>
      </c>
    </row>
    <row r="50" spans="1:8" x14ac:dyDescent="0.25">
      <c r="A50">
        <v>2020</v>
      </c>
      <c r="B50" t="s">
        <v>3</v>
      </c>
      <c r="C50">
        <v>4287</v>
      </c>
      <c r="D50" s="9">
        <f t="shared" si="5"/>
        <v>2795.4603018443731</v>
      </c>
      <c r="E50">
        <f t="shared" si="1"/>
        <v>1491.5396981556269</v>
      </c>
      <c r="F50" s="9">
        <f t="shared" si="2"/>
        <v>1491.5396981556269</v>
      </c>
      <c r="G50" s="9">
        <f t="shared" si="3"/>
        <v>2224690.6711741784</v>
      </c>
      <c r="H50" s="1">
        <f t="shared" si="4"/>
        <v>0.34792155310371514</v>
      </c>
    </row>
    <row r="51" spans="1:8" x14ac:dyDescent="0.25">
      <c r="A51">
        <v>2020</v>
      </c>
      <c r="B51" t="s">
        <v>2</v>
      </c>
      <c r="C51">
        <v>4980</v>
      </c>
      <c r="D51" s="9">
        <f t="shared" si="5"/>
        <v>3839.5380905533116</v>
      </c>
      <c r="E51">
        <f t="shared" si="1"/>
        <v>1140.4619094466884</v>
      </c>
      <c r="F51" s="9">
        <f t="shared" si="2"/>
        <v>1140.4619094466884</v>
      </c>
      <c r="G51" s="9">
        <f t="shared" si="3"/>
        <v>1300653.3668987865</v>
      </c>
      <c r="H51" s="1">
        <f t="shared" si="4"/>
        <v>0.22900841555154386</v>
      </c>
    </row>
    <row r="52" spans="1:8" x14ac:dyDescent="0.25">
      <c r="A52">
        <v>2020</v>
      </c>
      <c r="B52" t="s">
        <v>1</v>
      </c>
      <c r="C52">
        <v>4272</v>
      </c>
      <c r="D52" s="9">
        <f t="shared" si="5"/>
        <v>4637.8614271659935</v>
      </c>
      <c r="E52">
        <f t="shared" si="1"/>
        <v>-365.86142716599352</v>
      </c>
      <c r="F52" s="9">
        <f t="shared" si="2"/>
        <v>365.86142716599352</v>
      </c>
      <c r="G52" s="9">
        <f t="shared" si="3"/>
        <v>133854.58388793757</v>
      </c>
      <c r="H52" s="1">
        <f t="shared" si="4"/>
        <v>8.5641719842226946E-2</v>
      </c>
    </row>
    <row r="53" spans="1:8" x14ac:dyDescent="0.25">
      <c r="A53">
        <v>2020</v>
      </c>
      <c r="B53" t="s">
        <v>0</v>
      </c>
      <c r="C53">
        <v>3906</v>
      </c>
      <c r="D53" s="9">
        <f t="shared" si="5"/>
        <v>4381.7584281497975</v>
      </c>
      <c r="E53">
        <f t="shared" si="1"/>
        <v>-475.75842814979751</v>
      </c>
      <c r="F53" s="9">
        <f t="shared" si="2"/>
        <v>475.75842814979751</v>
      </c>
      <c r="G53" s="9">
        <f t="shared" si="3"/>
        <v>226346.08195556604</v>
      </c>
      <c r="H53" s="1">
        <f t="shared" si="4"/>
        <v>0.12180195293133576</v>
      </c>
    </row>
    <row r="54" spans="1:8" x14ac:dyDescent="0.25">
      <c r="A54">
        <v>2021</v>
      </c>
      <c r="B54" t="s">
        <v>51</v>
      </c>
      <c r="C54">
        <v>4334</v>
      </c>
      <c r="D54" s="9">
        <f t="shared" si="5"/>
        <v>4048.7275284449388</v>
      </c>
      <c r="E54">
        <f t="shared" si="1"/>
        <v>285.2724715550612</v>
      </c>
      <c r="F54" s="9">
        <f t="shared" si="2"/>
        <v>285.2724715550612</v>
      </c>
      <c r="G54" s="9">
        <f t="shared" si="3"/>
        <v>81380.383027133197</v>
      </c>
      <c r="H54" s="1">
        <f t="shared" si="4"/>
        <v>6.5821982361573883E-2</v>
      </c>
    </row>
    <row r="55" spans="1:8" x14ac:dyDescent="0.25">
      <c r="A55">
        <v>2021</v>
      </c>
      <c r="B55" t="s">
        <v>50</v>
      </c>
      <c r="C55">
        <v>3266</v>
      </c>
      <c r="D55" s="9">
        <f t="shared" si="5"/>
        <v>4248.4182585334811</v>
      </c>
      <c r="E55">
        <f t="shared" si="1"/>
        <v>-982.41825853348109</v>
      </c>
      <c r="F55" s="9">
        <f t="shared" si="2"/>
        <v>982.41825853348109</v>
      </c>
      <c r="G55" s="9">
        <f t="shared" si="3"/>
        <v>965145.63469995768</v>
      </c>
      <c r="H55" s="1">
        <f t="shared" si="4"/>
        <v>0.30080167132072294</v>
      </c>
    </row>
    <row r="56" spans="1:8" x14ac:dyDescent="0.25">
      <c r="A56">
        <v>2021</v>
      </c>
      <c r="B56" t="s">
        <v>49</v>
      </c>
      <c r="C56">
        <v>1238</v>
      </c>
      <c r="D56" s="9">
        <f t="shared" si="5"/>
        <v>3560.7254775600441</v>
      </c>
      <c r="E56">
        <f t="shared" si="1"/>
        <v>-2322.7254775600441</v>
      </c>
      <c r="F56" s="9">
        <f t="shared" si="2"/>
        <v>2322.7254775600441</v>
      </c>
      <c r="G56" s="9">
        <f t="shared" si="3"/>
        <v>5395053.6441065343</v>
      </c>
      <c r="H56" s="1">
        <f t="shared" si="4"/>
        <v>1.876191823554155</v>
      </c>
    </row>
    <row r="57" spans="1:8" x14ac:dyDescent="0.25">
      <c r="A57">
        <v>2021</v>
      </c>
      <c r="B57" t="s">
        <v>48</v>
      </c>
      <c r="C57">
        <v>2948</v>
      </c>
      <c r="D57" s="9">
        <f t="shared" si="5"/>
        <v>1934.8176432680132</v>
      </c>
      <c r="E57">
        <f t="shared" si="1"/>
        <v>1013.1823567319868</v>
      </c>
      <c r="F57" s="9">
        <f t="shared" si="2"/>
        <v>1013.1823567319868</v>
      </c>
      <c r="G57" s="9">
        <f t="shared" si="3"/>
        <v>1026538.487992983</v>
      </c>
      <c r="H57" s="1">
        <f t="shared" si="4"/>
        <v>0.34368465289416106</v>
      </c>
    </row>
    <row r="58" spans="1:8" x14ac:dyDescent="0.25">
      <c r="A58">
        <v>2021</v>
      </c>
      <c r="B58" t="s">
        <v>47</v>
      </c>
      <c r="C58">
        <v>4480</v>
      </c>
      <c r="D58" s="9">
        <f t="shared" si="5"/>
        <v>2644.0452929804037</v>
      </c>
      <c r="E58">
        <f t="shared" si="1"/>
        <v>1835.9547070195963</v>
      </c>
      <c r="F58" s="9">
        <f t="shared" si="2"/>
        <v>1835.9547070195963</v>
      </c>
      <c r="G58" s="9">
        <f t="shared" si="3"/>
        <v>3370729.6862274115</v>
      </c>
      <c r="H58" s="1">
        <f t="shared" si="4"/>
        <v>0.40981131853115987</v>
      </c>
    </row>
    <row r="59" spans="1:8" x14ac:dyDescent="0.25">
      <c r="A59">
        <v>2021</v>
      </c>
      <c r="B59" t="s">
        <v>46</v>
      </c>
      <c r="C59">
        <v>1263</v>
      </c>
      <c r="D59" s="9">
        <f t="shared" si="5"/>
        <v>3929.2135878941212</v>
      </c>
      <c r="E59">
        <f t="shared" si="1"/>
        <v>-2666.2135878941212</v>
      </c>
      <c r="F59" s="9">
        <f t="shared" si="2"/>
        <v>2666.2135878941212</v>
      </c>
      <c r="G59" s="9">
        <f t="shared" si="3"/>
        <v>7108694.8962712428</v>
      </c>
      <c r="H59" s="1">
        <f t="shared" si="4"/>
        <v>2.111016300787111</v>
      </c>
    </row>
    <row r="60" spans="1:8" x14ac:dyDescent="0.25">
      <c r="A60">
        <v>2021</v>
      </c>
      <c r="B60" t="s">
        <v>45</v>
      </c>
      <c r="C60">
        <v>4991</v>
      </c>
      <c r="D60" s="9">
        <f t="shared" si="5"/>
        <v>2062.8640763682361</v>
      </c>
      <c r="E60">
        <f t="shared" si="1"/>
        <v>2928.1359236317639</v>
      </c>
      <c r="F60" s="9">
        <f t="shared" si="2"/>
        <v>2928.1359236317639</v>
      </c>
      <c r="G60" s="9">
        <f t="shared" si="3"/>
        <v>8573979.9872628432</v>
      </c>
      <c r="H60" s="1">
        <f t="shared" si="4"/>
        <v>0.58668321451247529</v>
      </c>
    </row>
    <row r="61" spans="1:8" x14ac:dyDescent="0.25">
      <c r="A61">
        <v>2021</v>
      </c>
      <c r="B61" t="s">
        <v>44</v>
      </c>
      <c r="C61">
        <v>3245</v>
      </c>
      <c r="D61" s="9">
        <f t="shared" si="5"/>
        <v>4112.5592229104705</v>
      </c>
      <c r="E61">
        <f t="shared" si="1"/>
        <v>-867.55922291047045</v>
      </c>
      <c r="F61" s="9">
        <f t="shared" si="2"/>
        <v>867.55922291047045</v>
      </c>
      <c r="G61" s="9">
        <f t="shared" si="3"/>
        <v>752659.00525701931</v>
      </c>
      <c r="H61" s="1">
        <f t="shared" si="4"/>
        <v>0.26735261106640074</v>
      </c>
    </row>
    <row r="62" spans="1:8" x14ac:dyDescent="0.25">
      <c r="A62">
        <v>2021</v>
      </c>
      <c r="B62" t="s">
        <v>43</v>
      </c>
      <c r="C62">
        <v>2347</v>
      </c>
      <c r="D62" s="9">
        <f t="shared" si="5"/>
        <v>3505.2677668731412</v>
      </c>
      <c r="E62">
        <f t="shared" si="1"/>
        <v>-1158.2677668731412</v>
      </c>
      <c r="F62" s="9">
        <f t="shared" si="2"/>
        <v>1158.2677668731412</v>
      </c>
      <c r="G62" s="9">
        <f t="shared" si="3"/>
        <v>1341584.2197772935</v>
      </c>
      <c r="H62" s="1">
        <f t="shared" si="4"/>
        <v>0.49350991345255274</v>
      </c>
    </row>
    <row r="63" spans="1:8" x14ac:dyDescent="0.25">
      <c r="A63">
        <v>2021</v>
      </c>
      <c r="B63" t="s">
        <v>42</v>
      </c>
      <c r="C63">
        <v>2444</v>
      </c>
      <c r="D63" s="9">
        <f t="shared" si="5"/>
        <v>2694.4803300619424</v>
      </c>
      <c r="E63">
        <f t="shared" si="1"/>
        <v>-250.48033006194237</v>
      </c>
      <c r="F63" s="9">
        <f t="shared" si="2"/>
        <v>250.48033006194237</v>
      </c>
      <c r="G63" s="9">
        <f t="shared" si="3"/>
        <v>62740.39574793959</v>
      </c>
      <c r="H63" s="1">
        <f t="shared" si="4"/>
        <v>0.10248786009081112</v>
      </c>
    </row>
    <row r="64" spans="1:8" x14ac:dyDescent="0.25">
      <c r="A64">
        <v>2021</v>
      </c>
      <c r="B64" t="s">
        <v>41</v>
      </c>
      <c r="C64">
        <v>1741</v>
      </c>
      <c r="D64" s="9">
        <f t="shared" si="5"/>
        <v>2519.1440990185829</v>
      </c>
      <c r="E64">
        <f t="shared" si="1"/>
        <v>-778.14409901858289</v>
      </c>
      <c r="F64" s="9">
        <f t="shared" si="2"/>
        <v>778.14409901858289</v>
      </c>
      <c r="G64" s="9">
        <f t="shared" si="3"/>
        <v>605508.23883744213</v>
      </c>
      <c r="H64" s="1">
        <f t="shared" si="4"/>
        <v>0.44695238312382707</v>
      </c>
    </row>
    <row r="65" spans="1:8" x14ac:dyDescent="0.25">
      <c r="A65">
        <v>2021</v>
      </c>
      <c r="B65" t="s">
        <v>40</v>
      </c>
      <c r="C65">
        <v>4547</v>
      </c>
      <c r="D65" s="9">
        <f t="shared" si="5"/>
        <v>1974.4432297055746</v>
      </c>
      <c r="E65">
        <f t="shared" si="1"/>
        <v>2572.5567702944254</v>
      </c>
      <c r="F65" s="9">
        <f t="shared" si="2"/>
        <v>2572.5567702944254</v>
      </c>
      <c r="G65" s="9">
        <f t="shared" si="3"/>
        <v>6618048.3363876855</v>
      </c>
      <c r="H65" s="1">
        <f t="shared" si="4"/>
        <v>0.56577012762138235</v>
      </c>
    </row>
    <row r="66" spans="1:8" x14ac:dyDescent="0.25">
      <c r="A66">
        <v>2021</v>
      </c>
      <c r="B66" t="s">
        <v>39</v>
      </c>
      <c r="C66">
        <v>2979</v>
      </c>
      <c r="D66" s="9">
        <f t="shared" si="5"/>
        <v>3775.2329689116718</v>
      </c>
      <c r="E66">
        <f t="shared" si="1"/>
        <v>-796.23296891167183</v>
      </c>
      <c r="F66" s="9">
        <f t="shared" si="2"/>
        <v>796.23296891167183</v>
      </c>
      <c r="G66" s="9">
        <f t="shared" si="3"/>
        <v>633986.94078189542</v>
      </c>
      <c r="H66" s="1">
        <f t="shared" si="4"/>
        <v>0.26728196338089016</v>
      </c>
    </row>
    <row r="67" spans="1:8" x14ac:dyDescent="0.25">
      <c r="A67">
        <v>2021</v>
      </c>
      <c r="B67" t="s">
        <v>38</v>
      </c>
      <c r="C67">
        <v>2273</v>
      </c>
      <c r="D67" s="9">
        <f t="shared" si="5"/>
        <v>3217.8698906735012</v>
      </c>
      <c r="E67">
        <f t="shared" si="1"/>
        <v>-944.86989067350123</v>
      </c>
      <c r="F67" s="9">
        <f t="shared" si="2"/>
        <v>944.86989067350123</v>
      </c>
      <c r="G67" s="9">
        <f t="shared" si="3"/>
        <v>892779.1103013542</v>
      </c>
      <c r="H67" s="1">
        <f t="shared" si="4"/>
        <v>0.41569286875209027</v>
      </c>
    </row>
    <row r="68" spans="1:8" x14ac:dyDescent="0.25">
      <c r="A68">
        <v>2021</v>
      </c>
      <c r="B68" t="s">
        <v>37</v>
      </c>
      <c r="C68">
        <v>3314</v>
      </c>
      <c r="D68" s="9">
        <f t="shared" ref="D68:D99" si="6">0.7*C67+0.3*D67</f>
        <v>2556.4609672020501</v>
      </c>
      <c r="E68">
        <f t="shared" ref="E68:E105" si="7">C68-D68</f>
        <v>757.53903279794986</v>
      </c>
      <c r="F68" s="9">
        <f t="shared" ref="F68:F105" si="8">ABS(E68)</f>
        <v>757.53903279794986</v>
      </c>
      <c r="G68" s="9">
        <f t="shared" ref="G68:G105" si="9">F68^2</f>
        <v>573865.38621245336</v>
      </c>
      <c r="H68" s="1">
        <f t="shared" ref="H68:H105" si="10">F68/C68</f>
        <v>0.22858751744054009</v>
      </c>
    </row>
    <row r="69" spans="1:8" x14ac:dyDescent="0.25">
      <c r="A69">
        <v>2021</v>
      </c>
      <c r="B69" t="s">
        <v>36</v>
      </c>
      <c r="C69">
        <v>2205</v>
      </c>
      <c r="D69" s="9">
        <f t="shared" si="6"/>
        <v>3086.7382901606147</v>
      </c>
      <c r="E69">
        <f t="shared" si="7"/>
        <v>-881.73829016061472</v>
      </c>
      <c r="F69" s="9">
        <f t="shared" si="8"/>
        <v>881.73829016061472</v>
      </c>
      <c r="G69" s="9">
        <f t="shared" si="9"/>
        <v>777462.41233536438</v>
      </c>
      <c r="H69" s="1">
        <f t="shared" si="10"/>
        <v>0.39988131073043753</v>
      </c>
    </row>
    <row r="70" spans="1:8" x14ac:dyDescent="0.25">
      <c r="A70">
        <v>2021</v>
      </c>
      <c r="B70" t="s">
        <v>35</v>
      </c>
      <c r="C70">
        <v>3918</v>
      </c>
      <c r="D70" s="9">
        <f t="shared" si="6"/>
        <v>2469.5214870481841</v>
      </c>
      <c r="E70">
        <f t="shared" si="7"/>
        <v>1448.4785129518159</v>
      </c>
      <c r="F70" s="9">
        <f t="shared" si="8"/>
        <v>1448.4785129518159</v>
      </c>
      <c r="G70" s="9">
        <f t="shared" si="9"/>
        <v>2098090.0024831039</v>
      </c>
      <c r="H70" s="1">
        <f t="shared" si="10"/>
        <v>0.36969844638892696</v>
      </c>
    </row>
    <row r="71" spans="1:8" x14ac:dyDescent="0.25">
      <c r="A71">
        <v>2021</v>
      </c>
      <c r="B71" t="s">
        <v>34</v>
      </c>
      <c r="C71">
        <v>4676</v>
      </c>
      <c r="D71" s="9">
        <f t="shared" si="6"/>
        <v>3483.456446114455</v>
      </c>
      <c r="E71">
        <f t="shared" si="7"/>
        <v>1192.543553885545</v>
      </c>
      <c r="F71" s="9">
        <f t="shared" si="8"/>
        <v>1192.543553885545</v>
      </c>
      <c r="G71" s="9">
        <f t="shared" si="9"/>
        <v>1422160.1279139656</v>
      </c>
      <c r="H71" s="1">
        <f t="shared" si="10"/>
        <v>0.25503497730657504</v>
      </c>
    </row>
    <row r="72" spans="1:8" x14ac:dyDescent="0.25">
      <c r="A72">
        <v>2021</v>
      </c>
      <c r="B72" t="s">
        <v>33</v>
      </c>
      <c r="C72">
        <v>1554</v>
      </c>
      <c r="D72" s="9">
        <f t="shared" si="6"/>
        <v>4318.236933834336</v>
      </c>
      <c r="E72">
        <f t="shared" si="7"/>
        <v>-2764.236933834336</v>
      </c>
      <c r="F72" s="9">
        <f t="shared" si="8"/>
        <v>2764.236933834336</v>
      </c>
      <c r="G72" s="9">
        <f t="shared" si="9"/>
        <v>7641005.8263738509</v>
      </c>
      <c r="H72" s="1">
        <f t="shared" si="10"/>
        <v>1.778788245710641</v>
      </c>
    </row>
    <row r="73" spans="1:8" x14ac:dyDescent="0.25">
      <c r="A73">
        <v>2021</v>
      </c>
      <c r="B73" t="s">
        <v>32</v>
      </c>
      <c r="C73">
        <v>3129</v>
      </c>
      <c r="D73" s="9">
        <f t="shared" si="6"/>
        <v>2383.2710801503008</v>
      </c>
      <c r="E73">
        <f t="shared" si="7"/>
        <v>745.7289198496992</v>
      </c>
      <c r="F73" s="9">
        <f t="shared" si="8"/>
        <v>745.7289198496992</v>
      </c>
      <c r="G73" s="9">
        <f t="shared" si="9"/>
        <v>556111.6219001991</v>
      </c>
      <c r="H73" s="1">
        <f t="shared" si="10"/>
        <v>0.23832819426324678</v>
      </c>
    </row>
    <row r="74" spans="1:8" x14ac:dyDescent="0.25">
      <c r="A74">
        <v>2021</v>
      </c>
      <c r="B74" t="s">
        <v>31</v>
      </c>
      <c r="C74">
        <v>4663</v>
      </c>
      <c r="D74" s="9">
        <f t="shared" si="6"/>
        <v>2905.2813240450901</v>
      </c>
      <c r="E74">
        <f t="shared" si="7"/>
        <v>1757.7186759549099</v>
      </c>
      <c r="F74" s="9">
        <f t="shared" si="8"/>
        <v>1757.7186759549099</v>
      </c>
      <c r="G74" s="9">
        <f t="shared" si="9"/>
        <v>3089574.9438006817</v>
      </c>
      <c r="H74" s="1">
        <f t="shared" si="10"/>
        <v>0.37695017712951101</v>
      </c>
    </row>
    <row r="75" spans="1:8" x14ac:dyDescent="0.25">
      <c r="A75">
        <v>2021</v>
      </c>
      <c r="B75" t="s">
        <v>30</v>
      </c>
      <c r="C75">
        <v>4524</v>
      </c>
      <c r="D75" s="9">
        <f t="shared" si="6"/>
        <v>4135.6843972135266</v>
      </c>
      <c r="E75">
        <f t="shared" si="7"/>
        <v>388.31560278647339</v>
      </c>
      <c r="F75" s="9">
        <f t="shared" si="8"/>
        <v>388.31560278647339</v>
      </c>
      <c r="G75" s="9">
        <f t="shared" si="9"/>
        <v>150789.00736742219</v>
      </c>
      <c r="H75" s="1">
        <f t="shared" si="10"/>
        <v>8.5834571791881822E-2</v>
      </c>
    </row>
    <row r="76" spans="1:8" x14ac:dyDescent="0.25">
      <c r="A76">
        <v>2021</v>
      </c>
      <c r="B76" t="s">
        <v>29</v>
      </c>
      <c r="C76">
        <v>4371</v>
      </c>
      <c r="D76" s="9">
        <f t="shared" si="6"/>
        <v>4407.5053191640582</v>
      </c>
      <c r="E76">
        <f t="shared" si="7"/>
        <v>-36.505319164058164</v>
      </c>
      <c r="F76" s="9">
        <f t="shared" si="8"/>
        <v>36.505319164058164</v>
      </c>
      <c r="G76" s="9">
        <f t="shared" si="9"/>
        <v>1332.6383272697524</v>
      </c>
      <c r="H76" s="1">
        <f t="shared" si="10"/>
        <v>8.351708799830283E-3</v>
      </c>
    </row>
    <row r="77" spans="1:8" x14ac:dyDescent="0.25">
      <c r="A77">
        <v>2021</v>
      </c>
      <c r="B77" t="s">
        <v>28</v>
      </c>
      <c r="C77">
        <v>3832</v>
      </c>
      <c r="D77" s="9">
        <f t="shared" si="6"/>
        <v>4381.9515957492167</v>
      </c>
      <c r="E77">
        <f t="shared" si="7"/>
        <v>-549.95159574921672</v>
      </c>
      <c r="F77" s="9">
        <f t="shared" si="8"/>
        <v>549.95159574921672</v>
      </c>
      <c r="G77" s="9">
        <f t="shared" si="9"/>
        <v>302446.75766710989</v>
      </c>
      <c r="H77" s="1">
        <f t="shared" si="10"/>
        <v>0.14351555212662231</v>
      </c>
    </row>
    <row r="78" spans="1:8" x14ac:dyDescent="0.25">
      <c r="A78">
        <v>2021</v>
      </c>
      <c r="B78" t="s">
        <v>27</v>
      </c>
      <c r="C78">
        <v>3000</v>
      </c>
      <c r="D78" s="9">
        <f t="shared" si="6"/>
        <v>3996.9854787247646</v>
      </c>
      <c r="E78">
        <f t="shared" si="7"/>
        <v>-996.98547872476456</v>
      </c>
      <c r="F78" s="9">
        <f t="shared" si="8"/>
        <v>996.98547872476456</v>
      </c>
      <c r="G78" s="9">
        <f t="shared" si="9"/>
        <v>993980.04478804802</v>
      </c>
      <c r="H78" s="1">
        <f t="shared" si="10"/>
        <v>0.33232849290825484</v>
      </c>
    </row>
    <row r="79" spans="1:8" x14ac:dyDescent="0.25">
      <c r="A79">
        <v>2021</v>
      </c>
      <c r="B79" t="s">
        <v>26</v>
      </c>
      <c r="C79">
        <v>3144</v>
      </c>
      <c r="D79" s="9">
        <f t="shared" si="6"/>
        <v>3299.0956436174292</v>
      </c>
      <c r="E79">
        <f t="shared" si="7"/>
        <v>-155.09564361742923</v>
      </c>
      <c r="F79" s="9">
        <f t="shared" si="8"/>
        <v>155.09564361742923</v>
      </c>
      <c r="G79" s="9">
        <f t="shared" si="9"/>
        <v>24054.658669104618</v>
      </c>
      <c r="H79" s="1">
        <f t="shared" si="10"/>
        <v>4.9330675450836269E-2</v>
      </c>
    </row>
    <row r="80" spans="1:8" x14ac:dyDescent="0.25">
      <c r="A80">
        <v>2021</v>
      </c>
      <c r="B80" t="s">
        <v>25</v>
      </c>
      <c r="C80">
        <v>4653</v>
      </c>
      <c r="D80" s="9">
        <f t="shared" si="6"/>
        <v>3190.5286930852285</v>
      </c>
      <c r="E80">
        <f t="shared" si="7"/>
        <v>1462.4713069147715</v>
      </c>
      <c r="F80" s="9">
        <f t="shared" si="8"/>
        <v>1462.4713069147715</v>
      </c>
      <c r="G80" s="9">
        <f t="shared" si="9"/>
        <v>2138822.3235489996</v>
      </c>
      <c r="H80" s="1">
        <f t="shared" si="10"/>
        <v>0.31430717965071386</v>
      </c>
    </row>
    <row r="81" spans="1:8" x14ac:dyDescent="0.25">
      <c r="A81">
        <v>2021</v>
      </c>
      <c r="B81" t="s">
        <v>24</v>
      </c>
      <c r="C81">
        <v>1458</v>
      </c>
      <c r="D81" s="9">
        <f t="shared" si="6"/>
        <v>4214.2586079255689</v>
      </c>
      <c r="E81">
        <f t="shared" si="7"/>
        <v>-2756.2586079255689</v>
      </c>
      <c r="F81" s="9">
        <f t="shared" si="8"/>
        <v>2756.2586079255689</v>
      </c>
      <c r="G81" s="9">
        <f t="shared" si="9"/>
        <v>7596961.5137637947</v>
      </c>
      <c r="H81" s="1">
        <f t="shared" si="10"/>
        <v>1.8904380026924341</v>
      </c>
    </row>
    <row r="82" spans="1:8" x14ac:dyDescent="0.25">
      <c r="A82">
        <v>2021</v>
      </c>
      <c r="B82" t="s">
        <v>23</v>
      </c>
      <c r="C82">
        <v>3681</v>
      </c>
      <c r="D82" s="9">
        <f t="shared" si="6"/>
        <v>2284.8775823776705</v>
      </c>
      <c r="E82">
        <f t="shared" si="7"/>
        <v>1396.1224176223295</v>
      </c>
      <c r="F82" s="9">
        <f t="shared" si="8"/>
        <v>1396.1224176223295</v>
      </c>
      <c r="G82" s="9">
        <f t="shared" si="9"/>
        <v>1949157.8049876182</v>
      </c>
      <c r="H82" s="1">
        <f t="shared" si="10"/>
        <v>0.37927802706393088</v>
      </c>
    </row>
    <row r="83" spans="1:8" x14ac:dyDescent="0.25">
      <c r="A83">
        <v>2021</v>
      </c>
      <c r="B83" t="s">
        <v>22</v>
      </c>
      <c r="C83">
        <v>1556</v>
      </c>
      <c r="D83" s="9">
        <f t="shared" si="6"/>
        <v>3262.1632747133008</v>
      </c>
      <c r="E83">
        <f t="shared" si="7"/>
        <v>-1706.1632747133008</v>
      </c>
      <c r="F83" s="9">
        <f t="shared" si="8"/>
        <v>1706.1632747133008</v>
      </c>
      <c r="G83" s="9">
        <f t="shared" si="9"/>
        <v>2910993.1199804144</v>
      </c>
      <c r="H83" s="1">
        <f t="shared" si="10"/>
        <v>1.0965059606126613</v>
      </c>
    </row>
    <row r="84" spans="1:8" x14ac:dyDescent="0.25">
      <c r="A84">
        <v>2021</v>
      </c>
      <c r="B84" t="s">
        <v>21</v>
      </c>
      <c r="C84">
        <v>3993</v>
      </c>
      <c r="D84" s="9">
        <f t="shared" si="6"/>
        <v>2067.8489824139901</v>
      </c>
      <c r="E84">
        <f t="shared" si="7"/>
        <v>1925.1510175860099</v>
      </c>
      <c r="F84" s="9">
        <f t="shared" si="8"/>
        <v>1925.1510175860099</v>
      </c>
      <c r="G84" s="9">
        <f t="shared" si="9"/>
        <v>3706206.440512449</v>
      </c>
      <c r="H84" s="1">
        <f t="shared" si="10"/>
        <v>0.4821314844943676</v>
      </c>
    </row>
    <row r="85" spans="1:8" x14ac:dyDescent="0.25">
      <c r="A85">
        <v>2021</v>
      </c>
      <c r="B85" t="s">
        <v>20</v>
      </c>
      <c r="C85">
        <v>3029</v>
      </c>
      <c r="D85" s="9">
        <f t="shared" si="6"/>
        <v>3415.454694724197</v>
      </c>
      <c r="E85">
        <f t="shared" si="7"/>
        <v>-386.454694724197</v>
      </c>
      <c r="F85" s="9">
        <f t="shared" si="8"/>
        <v>386.454694724197</v>
      </c>
      <c r="G85" s="9">
        <f t="shared" si="9"/>
        <v>149347.23107437231</v>
      </c>
      <c r="H85" s="1">
        <f t="shared" si="10"/>
        <v>0.12758491077061637</v>
      </c>
    </row>
    <row r="86" spans="1:8" x14ac:dyDescent="0.25">
      <c r="A86">
        <v>2021</v>
      </c>
      <c r="B86" t="s">
        <v>19</v>
      </c>
      <c r="C86">
        <v>3534</v>
      </c>
      <c r="D86" s="9">
        <f t="shared" si="6"/>
        <v>3144.9364084172585</v>
      </c>
      <c r="E86">
        <f t="shared" si="7"/>
        <v>389.06359158274154</v>
      </c>
      <c r="F86" s="9">
        <f t="shared" si="8"/>
        <v>389.06359158274154</v>
      </c>
      <c r="G86" s="9">
        <f t="shared" si="9"/>
        <v>151370.47829526232</v>
      </c>
      <c r="H86" s="1">
        <f t="shared" si="10"/>
        <v>0.11009156524695572</v>
      </c>
    </row>
    <row r="87" spans="1:8" x14ac:dyDescent="0.25">
      <c r="A87">
        <v>2021</v>
      </c>
      <c r="B87" t="s">
        <v>18</v>
      </c>
      <c r="C87">
        <v>4061</v>
      </c>
      <c r="D87" s="9">
        <f t="shared" si="6"/>
        <v>3417.2809225251772</v>
      </c>
      <c r="E87">
        <f t="shared" si="7"/>
        <v>643.71907747482283</v>
      </c>
      <c r="F87" s="9">
        <f t="shared" si="8"/>
        <v>643.71907747482283</v>
      </c>
      <c r="G87" s="9">
        <f t="shared" si="9"/>
        <v>414374.25070503697</v>
      </c>
      <c r="H87" s="1">
        <f t="shared" si="10"/>
        <v>0.1585124544385183</v>
      </c>
    </row>
    <row r="88" spans="1:8" x14ac:dyDescent="0.25">
      <c r="A88">
        <v>2021</v>
      </c>
      <c r="B88" t="s">
        <v>17</v>
      </c>
      <c r="C88">
        <v>3542</v>
      </c>
      <c r="D88" s="9">
        <f t="shared" si="6"/>
        <v>3867.8842767575529</v>
      </c>
      <c r="E88">
        <f t="shared" si="7"/>
        <v>-325.88427675755293</v>
      </c>
      <c r="F88" s="9">
        <f t="shared" si="8"/>
        <v>325.88427675755293</v>
      </c>
      <c r="G88" s="9">
        <f t="shared" si="9"/>
        <v>106200.56183779334</v>
      </c>
      <c r="H88" s="1">
        <f t="shared" si="10"/>
        <v>9.2005724663340741E-2</v>
      </c>
    </row>
    <row r="89" spans="1:8" x14ac:dyDescent="0.25">
      <c r="A89">
        <v>2021</v>
      </c>
      <c r="B89" t="s">
        <v>16</v>
      </c>
      <c r="C89">
        <v>2820</v>
      </c>
      <c r="D89" s="9">
        <f t="shared" si="6"/>
        <v>3639.7652830272655</v>
      </c>
      <c r="E89">
        <f t="shared" si="7"/>
        <v>-819.76528302726547</v>
      </c>
      <c r="F89" s="9">
        <f t="shared" si="8"/>
        <v>819.76528302726547</v>
      </c>
      <c r="G89" s="9">
        <f t="shared" si="9"/>
        <v>672015.11925677268</v>
      </c>
      <c r="H89" s="1">
        <f t="shared" si="10"/>
        <v>0.29069690887491684</v>
      </c>
    </row>
    <row r="90" spans="1:8" x14ac:dyDescent="0.25">
      <c r="A90">
        <v>2021</v>
      </c>
      <c r="B90" t="s">
        <v>15</v>
      </c>
      <c r="C90">
        <v>4576</v>
      </c>
      <c r="D90" s="9">
        <f t="shared" si="6"/>
        <v>3065.9295849081791</v>
      </c>
      <c r="E90">
        <f t="shared" si="7"/>
        <v>1510.0704150918209</v>
      </c>
      <c r="F90" s="9">
        <f t="shared" si="8"/>
        <v>1510.0704150918209</v>
      </c>
      <c r="G90" s="9">
        <f t="shared" si="9"/>
        <v>2280312.6585355843</v>
      </c>
      <c r="H90" s="1">
        <f t="shared" si="10"/>
        <v>0.32999790539593987</v>
      </c>
    </row>
    <row r="91" spans="1:8" x14ac:dyDescent="0.25">
      <c r="A91">
        <v>2021</v>
      </c>
      <c r="B91" t="s">
        <v>14</v>
      </c>
      <c r="C91">
        <v>2464</v>
      </c>
      <c r="D91" s="9">
        <f t="shared" si="6"/>
        <v>4122.9788754724532</v>
      </c>
      <c r="E91">
        <f t="shared" si="7"/>
        <v>-1658.9788754724532</v>
      </c>
      <c r="F91" s="9">
        <f t="shared" si="8"/>
        <v>1658.9788754724532</v>
      </c>
      <c r="G91" s="9">
        <f t="shared" si="9"/>
        <v>2752210.9092638455</v>
      </c>
      <c r="H91" s="1">
        <f t="shared" si="10"/>
        <v>0.67328688127940473</v>
      </c>
    </row>
    <row r="92" spans="1:8" x14ac:dyDescent="0.25">
      <c r="A92">
        <v>2021</v>
      </c>
      <c r="B92" t="s">
        <v>13</v>
      </c>
      <c r="C92">
        <v>4336</v>
      </c>
      <c r="D92" s="9">
        <f t="shared" si="6"/>
        <v>2961.693662641736</v>
      </c>
      <c r="E92">
        <f t="shared" si="7"/>
        <v>1374.306337358264</v>
      </c>
      <c r="F92" s="9">
        <f t="shared" si="8"/>
        <v>1374.306337358264</v>
      </c>
      <c r="G92" s="9">
        <f t="shared" si="9"/>
        <v>1888717.9089030866</v>
      </c>
      <c r="H92" s="1">
        <f t="shared" si="10"/>
        <v>0.31695256857893545</v>
      </c>
    </row>
    <row r="93" spans="1:8" x14ac:dyDescent="0.25">
      <c r="A93">
        <v>2021</v>
      </c>
      <c r="B93" t="s">
        <v>12</v>
      </c>
      <c r="C93">
        <v>4339</v>
      </c>
      <c r="D93" s="9">
        <f t="shared" si="6"/>
        <v>3923.7080987925206</v>
      </c>
      <c r="E93">
        <f t="shared" si="7"/>
        <v>415.29190120747944</v>
      </c>
      <c r="F93" s="9">
        <f t="shared" si="8"/>
        <v>415.29190120747944</v>
      </c>
      <c r="G93" s="9">
        <f t="shared" si="9"/>
        <v>172467.36320852287</v>
      </c>
      <c r="H93" s="1">
        <f t="shared" si="10"/>
        <v>9.5711431483632051E-2</v>
      </c>
    </row>
    <row r="94" spans="1:8" x14ac:dyDescent="0.25">
      <c r="A94">
        <v>2021</v>
      </c>
      <c r="B94" t="s">
        <v>11</v>
      </c>
      <c r="C94">
        <v>2284</v>
      </c>
      <c r="D94" s="9">
        <f t="shared" si="6"/>
        <v>4214.4124296377558</v>
      </c>
      <c r="E94">
        <f t="shared" si="7"/>
        <v>-1930.4124296377558</v>
      </c>
      <c r="F94" s="9">
        <f t="shared" si="8"/>
        <v>1930.4124296377558</v>
      </c>
      <c r="G94" s="9">
        <f t="shared" si="9"/>
        <v>3726492.1484999438</v>
      </c>
      <c r="H94" s="1">
        <f t="shared" si="10"/>
        <v>0.84518932996399121</v>
      </c>
    </row>
    <row r="95" spans="1:8" x14ac:dyDescent="0.25">
      <c r="A95">
        <v>2021</v>
      </c>
      <c r="B95" t="s">
        <v>10</v>
      </c>
      <c r="C95">
        <v>4643</v>
      </c>
      <c r="D95" s="9">
        <f t="shared" si="6"/>
        <v>2863.1237288913267</v>
      </c>
      <c r="E95">
        <f t="shared" si="7"/>
        <v>1779.8762711086733</v>
      </c>
      <c r="F95" s="9">
        <f t="shared" si="8"/>
        <v>1779.8762711086733</v>
      </c>
      <c r="G95" s="9">
        <f t="shared" si="9"/>
        <v>3167959.5404557157</v>
      </c>
      <c r="H95" s="1">
        <f t="shared" si="10"/>
        <v>0.38334617081815064</v>
      </c>
    </row>
    <row r="96" spans="1:8" x14ac:dyDescent="0.25">
      <c r="A96">
        <v>2021</v>
      </c>
      <c r="B96" t="s">
        <v>9</v>
      </c>
      <c r="C96">
        <v>4171</v>
      </c>
      <c r="D96" s="9">
        <f t="shared" si="6"/>
        <v>4109.0371186673983</v>
      </c>
      <c r="E96">
        <f t="shared" si="7"/>
        <v>61.962881332601683</v>
      </c>
      <c r="F96" s="9">
        <f t="shared" si="8"/>
        <v>61.962881332601683</v>
      </c>
      <c r="G96" s="9">
        <f t="shared" si="9"/>
        <v>3839.3986630380782</v>
      </c>
      <c r="H96" s="1">
        <f t="shared" si="10"/>
        <v>1.4855641652505797E-2</v>
      </c>
    </row>
    <row r="97" spans="1:8" x14ac:dyDescent="0.25">
      <c r="A97">
        <v>2021</v>
      </c>
      <c r="B97" t="s">
        <v>8</v>
      </c>
      <c r="C97">
        <v>4221</v>
      </c>
      <c r="D97" s="9">
        <f t="shared" si="6"/>
        <v>4152.4111356002195</v>
      </c>
      <c r="E97">
        <f t="shared" si="7"/>
        <v>68.588864399780505</v>
      </c>
      <c r="F97" s="9">
        <f t="shared" si="8"/>
        <v>68.588864399780505</v>
      </c>
      <c r="G97" s="9">
        <f t="shared" si="9"/>
        <v>4704.4323196514779</v>
      </c>
      <c r="H97" s="1">
        <f t="shared" si="10"/>
        <v>1.6249434825818646E-2</v>
      </c>
    </row>
    <row r="98" spans="1:8" x14ac:dyDescent="0.25">
      <c r="A98">
        <v>2021</v>
      </c>
      <c r="B98" t="s">
        <v>7</v>
      </c>
      <c r="C98">
        <v>2135</v>
      </c>
      <c r="D98" s="9">
        <f t="shared" si="6"/>
        <v>4200.4233406800658</v>
      </c>
      <c r="E98">
        <f t="shared" si="7"/>
        <v>-2065.4233406800658</v>
      </c>
      <c r="F98" s="9">
        <f t="shared" si="8"/>
        <v>2065.4233406800658</v>
      </c>
      <c r="G98" s="9">
        <f t="shared" si="9"/>
        <v>4265973.5762260035</v>
      </c>
      <c r="H98" s="1">
        <f t="shared" si="10"/>
        <v>0.96741140078691612</v>
      </c>
    </row>
    <row r="99" spans="1:8" x14ac:dyDescent="0.25">
      <c r="A99">
        <v>2021</v>
      </c>
      <c r="B99" t="s">
        <v>6</v>
      </c>
      <c r="C99">
        <v>2179</v>
      </c>
      <c r="D99" s="9">
        <f t="shared" si="6"/>
        <v>2754.6270022040198</v>
      </c>
      <c r="E99">
        <f t="shared" si="7"/>
        <v>-575.62700220401985</v>
      </c>
      <c r="F99" s="9">
        <f t="shared" si="8"/>
        <v>575.62700220401985</v>
      </c>
      <c r="G99" s="9">
        <f t="shared" si="9"/>
        <v>331346.44566638669</v>
      </c>
      <c r="H99" s="1">
        <f t="shared" si="10"/>
        <v>0.2641702625993666</v>
      </c>
    </row>
    <row r="100" spans="1:8" x14ac:dyDescent="0.25">
      <c r="A100">
        <v>2021</v>
      </c>
      <c r="B100" t="s">
        <v>5</v>
      </c>
      <c r="C100">
        <v>4052</v>
      </c>
      <c r="D100" s="9">
        <f t="shared" ref="D100:D105" si="11">0.7*C99+0.3*D99</f>
        <v>2351.6881006612057</v>
      </c>
      <c r="E100">
        <f t="shared" si="7"/>
        <v>1700.3118993387943</v>
      </c>
      <c r="F100" s="9">
        <f t="shared" si="8"/>
        <v>1700.3118993387943</v>
      </c>
      <c r="G100" s="9">
        <f t="shared" si="9"/>
        <v>2891060.5550330984</v>
      </c>
      <c r="H100" s="1">
        <f t="shared" si="10"/>
        <v>0.41962287742813287</v>
      </c>
    </row>
    <row r="101" spans="1:8" x14ac:dyDescent="0.25">
      <c r="A101">
        <v>2021</v>
      </c>
      <c r="B101" t="s">
        <v>4</v>
      </c>
      <c r="C101">
        <v>4998</v>
      </c>
      <c r="D101" s="9">
        <f t="shared" si="11"/>
        <v>3541.9064301983612</v>
      </c>
      <c r="E101">
        <f t="shared" si="7"/>
        <v>1456.0935698016388</v>
      </c>
      <c r="F101" s="9">
        <f t="shared" si="8"/>
        <v>1456.0935698016388</v>
      </c>
      <c r="G101" s="9">
        <f t="shared" si="9"/>
        <v>2120208.4840176799</v>
      </c>
      <c r="H101" s="1">
        <f t="shared" si="10"/>
        <v>0.29133524805955158</v>
      </c>
    </row>
    <row r="102" spans="1:8" x14ac:dyDescent="0.25">
      <c r="A102">
        <v>2021</v>
      </c>
      <c r="B102" t="s">
        <v>3</v>
      </c>
      <c r="C102">
        <v>3581</v>
      </c>
      <c r="D102" s="9">
        <f t="shared" si="11"/>
        <v>4561.1719290595083</v>
      </c>
      <c r="E102">
        <f t="shared" si="7"/>
        <v>-980.17192905950833</v>
      </c>
      <c r="F102" s="9">
        <f t="shared" si="8"/>
        <v>980.17192905950833</v>
      </c>
      <c r="G102" s="9">
        <f t="shared" si="9"/>
        <v>960737.01051623782</v>
      </c>
      <c r="H102" s="1">
        <f t="shared" si="10"/>
        <v>0.27371458504873175</v>
      </c>
    </row>
    <row r="103" spans="1:8" x14ac:dyDescent="0.25">
      <c r="A103">
        <v>2021</v>
      </c>
      <c r="B103" t="s">
        <v>2</v>
      </c>
      <c r="C103">
        <v>2521</v>
      </c>
      <c r="D103" s="9">
        <f t="shared" si="11"/>
        <v>3875.051578717852</v>
      </c>
      <c r="E103">
        <f t="shared" si="7"/>
        <v>-1354.051578717852</v>
      </c>
      <c r="F103" s="9">
        <f t="shared" si="8"/>
        <v>1354.051578717852</v>
      </c>
      <c r="G103" s="9">
        <f t="shared" si="9"/>
        <v>1833455.6778283073</v>
      </c>
      <c r="H103" s="1">
        <f t="shared" si="10"/>
        <v>0.53710891658780324</v>
      </c>
    </row>
    <row r="104" spans="1:8" x14ac:dyDescent="0.25">
      <c r="A104">
        <v>2021</v>
      </c>
      <c r="B104" t="s">
        <v>1</v>
      </c>
      <c r="C104">
        <v>2435</v>
      </c>
      <c r="D104" s="9">
        <f t="shared" si="11"/>
        <v>2927.2154736153552</v>
      </c>
      <c r="E104">
        <f t="shared" si="7"/>
        <v>-492.21547361535522</v>
      </c>
      <c r="F104" s="9">
        <f t="shared" si="8"/>
        <v>492.21547361535522</v>
      </c>
      <c r="G104" s="9">
        <f t="shared" si="9"/>
        <v>242276.07246638846</v>
      </c>
      <c r="H104" s="1">
        <f t="shared" si="10"/>
        <v>0.20214187828146005</v>
      </c>
    </row>
    <row r="105" spans="1:8" x14ac:dyDescent="0.25">
      <c r="A105">
        <v>2021</v>
      </c>
      <c r="B105" t="s">
        <v>0</v>
      </c>
      <c r="C105">
        <v>3773</v>
      </c>
      <c r="D105" s="9">
        <f t="shared" si="11"/>
        <v>2582.6646420846064</v>
      </c>
      <c r="E105">
        <f t="shared" si="7"/>
        <v>1190.3353579153936</v>
      </c>
      <c r="F105" s="9">
        <f t="shared" si="8"/>
        <v>1190.3353579153936</v>
      </c>
      <c r="G105" s="9">
        <f t="shared" si="9"/>
        <v>1416898.2643035683</v>
      </c>
      <c r="H105" s="1">
        <f t="shared" si="10"/>
        <v>0.31548777045199938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opLeftCell="F19" zoomScaleNormal="100" workbookViewId="0">
      <selection activeCell="G1" activeCellId="3" sqref="C1:C105 D1:D105 E1:E105 G1:G105"/>
    </sheetView>
  </sheetViews>
  <sheetFormatPr defaultRowHeight="15" x14ac:dyDescent="0.25"/>
  <cols>
    <col min="1" max="1" width="7.7109375" customWidth="1"/>
    <col min="2" max="2" width="8.28515625" customWidth="1"/>
    <col min="3" max="3" width="7.28515625" customWidth="1"/>
    <col min="4" max="4" width="9.140625" customWidth="1"/>
    <col min="5" max="5" width="12.7109375" customWidth="1"/>
    <col min="6" max="10" width="16.140625" customWidth="1"/>
    <col min="11" max="11" width="16.42578125" customWidth="1"/>
    <col min="12" max="12" width="8.28515625" customWidth="1"/>
    <col min="13" max="14" width="11.42578125" customWidth="1"/>
    <col min="17" max="18" width="9.5703125" bestFit="1" customWidth="1"/>
  </cols>
  <sheetData>
    <row r="1" spans="1:31" x14ac:dyDescent="0.25">
      <c r="A1" t="s">
        <v>77</v>
      </c>
      <c r="B1" t="s">
        <v>54</v>
      </c>
      <c r="C1" t="s">
        <v>53</v>
      </c>
      <c r="D1" t="s">
        <v>52</v>
      </c>
      <c r="E1" t="s">
        <v>55</v>
      </c>
      <c r="F1" t="s">
        <v>88</v>
      </c>
      <c r="G1" s="15" t="s">
        <v>89</v>
      </c>
      <c r="H1" t="s">
        <v>90</v>
      </c>
      <c r="I1" t="s">
        <v>57</v>
      </c>
      <c r="J1" t="s">
        <v>91</v>
      </c>
      <c r="K1" t="s">
        <v>59</v>
      </c>
      <c r="V1" t="s">
        <v>78</v>
      </c>
      <c r="W1">
        <f>INTERCEPT(D2:D105,A2:A105)</f>
        <v>2939.6088498879762</v>
      </c>
      <c r="X1" t="s">
        <v>79</v>
      </c>
      <c r="Y1">
        <f>SLOPE(D2:D105,A2:A105)</f>
        <v>6.0263149471887347</v>
      </c>
    </row>
    <row r="2" spans="1:31" x14ac:dyDescent="0.25">
      <c r="A2">
        <v>1</v>
      </c>
      <c r="B2">
        <v>2020</v>
      </c>
      <c r="C2" t="s">
        <v>51</v>
      </c>
      <c r="D2">
        <v>1958</v>
      </c>
      <c r="E2" s="9">
        <f t="shared" ref="E2:E33" si="0">$W$1+($Y$1*A2)</f>
        <v>2945.6351648351651</v>
      </c>
      <c r="F2" s="8">
        <f>VLOOKUP(C2,P3:$S$107,4,FALSE)</f>
        <v>0.96621906958475945</v>
      </c>
      <c r="G2" s="16">
        <f>E2*F2</f>
        <v>2846.1288683031826</v>
      </c>
      <c r="H2" s="9">
        <f>E2-G2</f>
        <v>99.506296531982571</v>
      </c>
      <c r="I2" s="9">
        <f>ABS(H2)</f>
        <v>99.506296531982571</v>
      </c>
      <c r="J2" s="17">
        <f>I2^2</f>
        <v>9901.5030495108458</v>
      </c>
      <c r="K2" s="1">
        <f>I2/D2</f>
        <v>5.0820376165466072E-2</v>
      </c>
      <c r="L2" s="1"/>
      <c r="M2" s="1"/>
      <c r="N2" s="1"/>
    </row>
    <row r="3" spans="1:31" x14ac:dyDescent="0.25">
      <c r="A3">
        <v>2</v>
      </c>
      <c r="B3">
        <v>2020</v>
      </c>
      <c r="C3" t="s">
        <v>50</v>
      </c>
      <c r="D3">
        <v>3030</v>
      </c>
      <c r="E3" s="9">
        <f t="shared" si="0"/>
        <v>2951.6614797823536</v>
      </c>
      <c r="F3" s="8">
        <f>VLOOKUP(C3,P4:$S$107,4,FALSE)</f>
        <v>0.966833322012976</v>
      </c>
      <c r="G3" s="16">
        <f t="shared" ref="G3:G66" si="1">E3*F3</f>
        <v>2853.7646739557094</v>
      </c>
      <c r="H3" s="9">
        <f t="shared" ref="H3:H66" si="2">E3-G3</f>
        <v>97.89680582664414</v>
      </c>
      <c r="I3" s="9">
        <f t="shared" ref="I3:I66" si="3">ABS(H3)</f>
        <v>97.89680582664414</v>
      </c>
      <c r="J3" s="17">
        <f t="shared" ref="J3:J66" si="4">I3^2</f>
        <v>9583.7845910596661</v>
      </c>
      <c r="K3" s="1">
        <f t="shared" ref="K3:K66" si="5">I3/D3</f>
        <v>3.2309176840476614E-2</v>
      </c>
      <c r="L3" s="1"/>
      <c r="M3" s="1"/>
      <c r="N3" s="1"/>
      <c r="P3" t="s">
        <v>85</v>
      </c>
      <c r="Q3" t="s">
        <v>86</v>
      </c>
      <c r="R3" t="s">
        <v>87</v>
      </c>
      <c r="S3" t="s">
        <v>84</v>
      </c>
      <c r="W3" t="s">
        <v>81</v>
      </c>
      <c r="AA3" t="s">
        <v>83</v>
      </c>
    </row>
    <row r="4" spans="1:31" x14ac:dyDescent="0.25">
      <c r="A4">
        <v>3</v>
      </c>
      <c r="B4">
        <v>2020</v>
      </c>
      <c r="C4" t="s">
        <v>49</v>
      </c>
      <c r="D4">
        <v>2994</v>
      </c>
      <c r="E4" s="9">
        <f t="shared" si="0"/>
        <v>2957.6877947295425</v>
      </c>
      <c r="F4" s="8">
        <f>VLOOKUP(C4,P5:$S$107,4,FALSE)</f>
        <v>0.64987906905319481</v>
      </c>
      <c r="G4" s="16">
        <f t="shared" si="1"/>
        <v>1922.1393905888319</v>
      </c>
      <c r="H4" s="9">
        <f t="shared" si="2"/>
        <v>1035.5484041407105</v>
      </c>
      <c r="I4" s="9">
        <f t="shared" si="3"/>
        <v>1035.5484041407105</v>
      </c>
      <c r="J4" s="17">
        <f t="shared" si="4"/>
        <v>1072360.4973183724</v>
      </c>
      <c r="K4" s="1">
        <f t="shared" si="5"/>
        <v>0.34587455048119925</v>
      </c>
      <c r="L4" s="1"/>
      <c r="M4" s="1"/>
      <c r="N4" s="1"/>
      <c r="P4" t="s">
        <v>51</v>
      </c>
      <c r="Q4" s="9">
        <f t="shared" ref="Q4:Q35" si="6">AVERAGEIF($C$2:$C$105,P4,$D$2:$D$105)</f>
        <v>3146</v>
      </c>
      <c r="R4" s="8">
        <f t="shared" ref="R4:R35" si="7">AVERAGE(D$2:D$105)</f>
        <v>3255.9903846153848</v>
      </c>
      <c r="S4" s="8">
        <f>Q4/R4</f>
        <v>0.96621906958475945</v>
      </c>
    </row>
    <row r="5" spans="1:31" x14ac:dyDescent="0.25">
      <c r="A5">
        <v>4</v>
      </c>
      <c r="B5">
        <v>2020</v>
      </c>
      <c r="C5" t="s">
        <v>48</v>
      </c>
      <c r="D5">
        <v>2892</v>
      </c>
      <c r="E5" s="9">
        <f t="shared" si="0"/>
        <v>2963.7141096767314</v>
      </c>
      <c r="F5" s="8">
        <f>VLOOKUP(C5,P6:$S$107,4,FALSE)</f>
        <v>0.89680854519628017</v>
      </c>
      <c r="G5" s="16">
        <f t="shared" si="1"/>
        <v>2657.884139076878</v>
      </c>
      <c r="H5" s="9">
        <f t="shared" si="2"/>
        <v>305.82997059985337</v>
      </c>
      <c r="I5" s="9">
        <f t="shared" si="3"/>
        <v>305.82997059985337</v>
      </c>
      <c r="J5" s="17">
        <f t="shared" si="4"/>
        <v>93531.970917107174</v>
      </c>
      <c r="K5" s="1">
        <f t="shared" si="5"/>
        <v>0.10575033561544031</v>
      </c>
      <c r="L5" s="1"/>
      <c r="M5" s="1"/>
      <c r="N5" s="1"/>
      <c r="P5" t="s">
        <v>50</v>
      </c>
      <c r="Q5" s="9">
        <f t="shared" si="6"/>
        <v>3148</v>
      </c>
      <c r="R5" s="8">
        <f t="shared" si="7"/>
        <v>3255.9903846153848</v>
      </c>
      <c r="S5" s="8">
        <f t="shared" ref="S5:S68" si="8">Q5/R5</f>
        <v>0.966833322012976</v>
      </c>
      <c r="W5" t="s">
        <v>75</v>
      </c>
    </row>
    <row r="6" spans="1:31" x14ac:dyDescent="0.25">
      <c r="A6">
        <v>5</v>
      </c>
      <c r="B6">
        <v>2020</v>
      </c>
      <c r="C6" t="s">
        <v>47</v>
      </c>
      <c r="D6">
        <v>3420</v>
      </c>
      <c r="E6" s="9">
        <f t="shared" si="0"/>
        <v>2969.7404246239198</v>
      </c>
      <c r="F6" s="8">
        <f>VLOOKUP(C6,P7:$S$107,4,FALSE)</f>
        <v>1.2131485457278448</v>
      </c>
      <c r="G6" s="16">
        <f t="shared" si="1"/>
        <v>3602.7362773217005</v>
      </c>
      <c r="H6" s="9">
        <f t="shared" si="2"/>
        <v>-632.99585269778072</v>
      </c>
      <c r="I6" s="9">
        <f t="shared" si="3"/>
        <v>632.99585269778072</v>
      </c>
      <c r="J6" s="17">
        <f t="shared" si="4"/>
        <v>400683.7495325905</v>
      </c>
      <c r="K6" s="1">
        <f t="shared" si="5"/>
        <v>0.18508650663677798</v>
      </c>
      <c r="L6" s="1"/>
      <c r="M6" s="1"/>
      <c r="N6" s="1"/>
      <c r="P6" t="s">
        <v>49</v>
      </c>
      <c r="Q6" s="9">
        <f t="shared" si="6"/>
        <v>2116</v>
      </c>
      <c r="R6" s="8">
        <f t="shared" si="7"/>
        <v>3255.9903846153848</v>
      </c>
      <c r="S6" s="8">
        <f t="shared" si="8"/>
        <v>0.64987906905319481</v>
      </c>
      <c r="W6" t="s">
        <v>80</v>
      </c>
    </row>
    <row r="7" spans="1:31" x14ac:dyDescent="0.25">
      <c r="A7">
        <v>6</v>
      </c>
      <c r="B7">
        <v>2020</v>
      </c>
      <c r="C7" t="s">
        <v>46</v>
      </c>
      <c r="D7">
        <v>1815</v>
      </c>
      <c r="E7" s="9">
        <f t="shared" si="0"/>
        <v>2975.7667395711087</v>
      </c>
      <c r="F7" s="8">
        <f>VLOOKUP(C7,P8:$S$107,4,FALSE)</f>
        <v>0.47266724351269701</v>
      </c>
      <c r="G7" s="16">
        <f t="shared" si="1"/>
        <v>1406.5474621298417</v>
      </c>
      <c r="H7" s="9">
        <f t="shared" si="2"/>
        <v>1569.219277441267</v>
      </c>
      <c r="I7" s="9">
        <f t="shared" si="3"/>
        <v>1569.219277441267</v>
      </c>
      <c r="J7" s="17">
        <f t="shared" si="4"/>
        <v>2462449.140693292</v>
      </c>
      <c r="K7" s="1">
        <f t="shared" si="5"/>
        <v>0.86458362393458232</v>
      </c>
      <c r="L7" s="1"/>
      <c r="M7" s="1"/>
      <c r="N7" s="1"/>
      <c r="P7" t="s">
        <v>48</v>
      </c>
      <c r="Q7" s="9">
        <f t="shared" si="6"/>
        <v>2920</v>
      </c>
      <c r="R7" s="8">
        <f t="shared" si="7"/>
        <v>3255.9903846153848</v>
      </c>
      <c r="S7" s="8">
        <f t="shared" si="8"/>
        <v>0.89680854519628017</v>
      </c>
    </row>
    <row r="8" spans="1:31" x14ac:dyDescent="0.25">
      <c r="A8">
        <v>7</v>
      </c>
      <c r="B8">
        <v>2020</v>
      </c>
      <c r="C8" t="s">
        <v>45</v>
      </c>
      <c r="D8">
        <v>4608</v>
      </c>
      <c r="E8" s="9">
        <f t="shared" si="0"/>
        <v>2981.7930545182976</v>
      </c>
      <c r="F8" s="8">
        <f>VLOOKUP(C8,P9:$S$107,4,FALSE)</f>
        <v>1.4740522646128584</v>
      </c>
      <c r="G8" s="16">
        <f t="shared" si="1"/>
        <v>4395.3188046195892</v>
      </c>
      <c r="H8" s="9">
        <f t="shared" si="2"/>
        <v>-1413.5257501012916</v>
      </c>
      <c r="I8" s="9">
        <f t="shared" si="3"/>
        <v>1413.5257501012916</v>
      </c>
      <c r="J8" s="17">
        <f t="shared" si="4"/>
        <v>1998055.0461994191</v>
      </c>
      <c r="K8" s="1">
        <f t="shared" si="5"/>
        <v>0.30675472007406501</v>
      </c>
      <c r="L8" s="1"/>
      <c r="M8" s="1"/>
      <c r="N8" s="1"/>
      <c r="P8" t="s">
        <v>47</v>
      </c>
      <c r="Q8" s="9">
        <f t="shared" si="6"/>
        <v>3950</v>
      </c>
      <c r="R8" s="8">
        <f t="shared" si="7"/>
        <v>3255.9903846153848</v>
      </c>
      <c r="S8" s="8">
        <f t="shared" si="8"/>
        <v>1.2131485457278448</v>
      </c>
      <c r="W8" t="s">
        <v>82</v>
      </c>
    </row>
    <row r="9" spans="1:31" x14ac:dyDescent="0.25">
      <c r="A9">
        <v>8</v>
      </c>
      <c r="B9">
        <v>2020</v>
      </c>
      <c r="C9" t="s">
        <v>44</v>
      </c>
      <c r="D9">
        <v>4413</v>
      </c>
      <c r="E9" s="9">
        <f t="shared" si="0"/>
        <v>2987.819369465486</v>
      </c>
      <c r="F9" s="8">
        <f>VLOOKUP(C9,P10:$S$107,4,FALSE)</f>
        <v>1.1759862738207387</v>
      </c>
      <c r="G9" s="16">
        <f t="shared" si="1"/>
        <v>3513.6345671471458</v>
      </c>
      <c r="H9" s="9">
        <f t="shared" si="2"/>
        <v>-525.81519768165981</v>
      </c>
      <c r="I9" s="9">
        <f t="shared" si="3"/>
        <v>525.81519768165981</v>
      </c>
      <c r="J9" s="17">
        <f t="shared" si="4"/>
        <v>276481.62211300299</v>
      </c>
      <c r="K9" s="1">
        <f t="shared" si="5"/>
        <v>0.11915141574476769</v>
      </c>
      <c r="L9" s="18" t="s">
        <v>61</v>
      </c>
      <c r="M9" s="18" t="s">
        <v>69</v>
      </c>
      <c r="N9" s="19">
        <f>AVERAGE(I2:I105)</f>
        <v>740.88869704106821</v>
      </c>
      <c r="P9" t="s">
        <v>46</v>
      </c>
      <c r="Q9" s="9">
        <f t="shared" si="6"/>
        <v>1539</v>
      </c>
      <c r="R9" s="8">
        <f t="shared" si="7"/>
        <v>3255.9903846153848</v>
      </c>
      <c r="S9" s="8">
        <f t="shared" si="8"/>
        <v>0.47266724351269701</v>
      </c>
    </row>
    <row r="10" spans="1:31" x14ac:dyDescent="0.25">
      <c r="A10">
        <v>9</v>
      </c>
      <c r="B10">
        <v>2020</v>
      </c>
      <c r="C10" t="s">
        <v>43</v>
      </c>
      <c r="D10">
        <v>2904</v>
      </c>
      <c r="E10" s="9">
        <f t="shared" si="0"/>
        <v>2993.8456844126749</v>
      </c>
      <c r="F10" s="8">
        <f>VLOOKUP(C10,P11:$S$107,4,FALSE)</f>
        <v>0.80635987514138141</v>
      </c>
      <c r="G10" s="16">
        <f t="shared" si="1"/>
        <v>2414.1170322755679</v>
      </c>
      <c r="H10" s="9">
        <f t="shared" si="2"/>
        <v>579.72865213710702</v>
      </c>
      <c r="I10" s="9">
        <f t="shared" si="3"/>
        <v>579.72865213710702</v>
      </c>
      <c r="J10" s="17">
        <f t="shared" si="4"/>
        <v>336085.31010870682</v>
      </c>
      <c r="K10" s="1">
        <f t="shared" si="5"/>
        <v>0.19963107855960985</v>
      </c>
      <c r="L10" s="18" t="s">
        <v>62</v>
      </c>
      <c r="M10" s="18" t="s">
        <v>70</v>
      </c>
      <c r="N10" s="20">
        <f>AVERAGE(J2:J105)</f>
        <v>769399.61986474716</v>
      </c>
      <c r="P10" t="s">
        <v>45</v>
      </c>
      <c r="Q10" s="9">
        <f t="shared" si="6"/>
        <v>4799.5</v>
      </c>
      <c r="R10" s="8">
        <f t="shared" si="7"/>
        <v>3255.9903846153848</v>
      </c>
      <c r="S10" s="8">
        <f t="shared" si="8"/>
        <v>1.4740522646128584</v>
      </c>
    </row>
    <row r="11" spans="1:31" x14ac:dyDescent="0.25">
      <c r="A11">
        <v>10</v>
      </c>
      <c r="B11">
        <v>2020</v>
      </c>
      <c r="C11" t="s">
        <v>42</v>
      </c>
      <c r="D11">
        <v>1609</v>
      </c>
      <c r="E11" s="9">
        <f t="shared" si="0"/>
        <v>2999.8719993598634</v>
      </c>
      <c r="F11" s="8">
        <f>VLOOKUP(C11,P12:$S$107,4,FALSE)</f>
        <v>0.62239127289050067</v>
      </c>
      <c r="G11" s="16">
        <f t="shared" si="1"/>
        <v>1867.0941521901566</v>
      </c>
      <c r="H11" s="9">
        <f t="shared" si="2"/>
        <v>1132.7778471697068</v>
      </c>
      <c r="I11" s="9">
        <f t="shared" si="3"/>
        <v>1132.7778471697068</v>
      </c>
      <c r="J11" s="17">
        <f t="shared" si="4"/>
        <v>1283185.6510384355</v>
      </c>
      <c r="K11" s="1">
        <f t="shared" si="5"/>
        <v>0.70402600818502592</v>
      </c>
      <c r="L11" s="18" t="s">
        <v>63</v>
      </c>
      <c r="M11" s="18" t="s">
        <v>71</v>
      </c>
      <c r="N11" s="21">
        <f>AVERAGE(K2:K105)</f>
        <v>0.29140852630636727</v>
      </c>
      <c r="P11" t="s">
        <v>44</v>
      </c>
      <c r="Q11" s="9">
        <f t="shared" si="6"/>
        <v>3829</v>
      </c>
      <c r="R11" s="8">
        <f t="shared" si="7"/>
        <v>3255.9903846153848</v>
      </c>
      <c r="S11" s="8">
        <f t="shared" si="8"/>
        <v>1.1759862738207387</v>
      </c>
      <c r="AE11" t="s">
        <v>76</v>
      </c>
    </row>
    <row r="12" spans="1:31" x14ac:dyDescent="0.25">
      <c r="A12">
        <v>11</v>
      </c>
      <c r="B12">
        <v>2020</v>
      </c>
      <c r="C12" t="s">
        <v>41</v>
      </c>
      <c r="D12">
        <v>1435</v>
      </c>
      <c r="E12" s="9">
        <f t="shared" si="0"/>
        <v>3005.8983143070523</v>
      </c>
      <c r="F12" s="8">
        <f>VLOOKUP(C12,P13:$S$107,4,FALSE)</f>
        <v>0.48771642800400444</v>
      </c>
      <c r="G12" s="16">
        <f t="shared" si="1"/>
        <v>1466.0259887970938</v>
      </c>
      <c r="H12" s="9">
        <f t="shared" si="2"/>
        <v>1539.8723255099585</v>
      </c>
      <c r="I12" s="9">
        <f t="shared" si="3"/>
        <v>1539.8723255099585</v>
      </c>
      <c r="J12" s="17">
        <f t="shared" si="4"/>
        <v>2371206.7788714478</v>
      </c>
      <c r="K12" s="1">
        <f t="shared" si="5"/>
        <v>1.0730817599372533</v>
      </c>
      <c r="L12" s="22"/>
      <c r="M12" s="22"/>
      <c r="N12" s="22"/>
      <c r="P12" t="s">
        <v>43</v>
      </c>
      <c r="Q12" s="9">
        <f t="shared" si="6"/>
        <v>2625.5</v>
      </c>
      <c r="R12" s="8">
        <f t="shared" si="7"/>
        <v>3255.9903846153848</v>
      </c>
      <c r="S12" s="8">
        <f t="shared" si="8"/>
        <v>0.80635987514138141</v>
      </c>
    </row>
    <row r="13" spans="1:31" x14ac:dyDescent="0.25">
      <c r="A13">
        <v>12</v>
      </c>
      <c r="B13">
        <v>2020</v>
      </c>
      <c r="C13" t="s">
        <v>40</v>
      </c>
      <c r="D13">
        <v>1123</v>
      </c>
      <c r="E13" s="9">
        <f t="shared" si="0"/>
        <v>3011.9246292542412</v>
      </c>
      <c r="F13" s="8">
        <f>VLOOKUP(C13,P14:$S$107,4,FALSE)</f>
        <v>0.87070281699707341</v>
      </c>
      <c r="G13" s="16">
        <f t="shared" si="1"/>
        <v>2622.4912592745336</v>
      </c>
      <c r="H13" s="9">
        <f t="shared" si="2"/>
        <v>389.43336997970755</v>
      </c>
      <c r="I13" s="9">
        <f t="shared" si="3"/>
        <v>389.43336997970755</v>
      </c>
      <c r="J13" s="17">
        <f t="shared" si="4"/>
        <v>151658.34965375179</v>
      </c>
      <c r="K13" s="1">
        <f t="shared" si="5"/>
        <v>0.34677949241291856</v>
      </c>
      <c r="L13" s="22"/>
      <c r="M13" s="22"/>
      <c r="N13" s="22"/>
      <c r="P13" t="s">
        <v>42</v>
      </c>
      <c r="Q13" s="9">
        <f t="shared" si="6"/>
        <v>2026.5</v>
      </c>
      <c r="R13" s="8">
        <f t="shared" si="7"/>
        <v>3255.9903846153848</v>
      </c>
      <c r="S13" s="8">
        <f t="shared" si="8"/>
        <v>0.62239127289050067</v>
      </c>
    </row>
    <row r="14" spans="1:31" x14ac:dyDescent="0.25">
      <c r="A14">
        <v>13</v>
      </c>
      <c r="B14">
        <v>2020</v>
      </c>
      <c r="C14" t="s">
        <v>39</v>
      </c>
      <c r="D14">
        <v>4835</v>
      </c>
      <c r="E14" s="9">
        <f t="shared" si="0"/>
        <v>3017.9509442014296</v>
      </c>
      <c r="F14" s="8">
        <f>VLOOKUP(C14,P15:$S$107,4,FALSE)</f>
        <v>1.1999421185211872</v>
      </c>
      <c r="G14" s="16">
        <f t="shared" si="1"/>
        <v>3621.3664495780804</v>
      </c>
      <c r="H14" s="9">
        <f t="shared" si="2"/>
        <v>-603.4155053766508</v>
      </c>
      <c r="I14" s="9">
        <f t="shared" si="3"/>
        <v>603.4155053766508</v>
      </c>
      <c r="J14" s="17">
        <f t="shared" si="4"/>
        <v>364110.2721289589</v>
      </c>
      <c r="K14" s="1">
        <f t="shared" si="5"/>
        <v>0.12480155230127214</v>
      </c>
      <c r="L14" s="22"/>
      <c r="M14" s="22"/>
      <c r="N14" s="22"/>
      <c r="P14" t="s">
        <v>41</v>
      </c>
      <c r="Q14" s="9">
        <f t="shared" si="6"/>
        <v>1588</v>
      </c>
      <c r="R14" s="8">
        <f t="shared" si="7"/>
        <v>3255.9903846153848</v>
      </c>
      <c r="S14" s="8">
        <f t="shared" si="8"/>
        <v>0.48771642800400444</v>
      </c>
    </row>
    <row r="15" spans="1:31" x14ac:dyDescent="0.25">
      <c r="A15">
        <v>14</v>
      </c>
      <c r="B15">
        <v>2020</v>
      </c>
      <c r="C15" t="s">
        <v>38</v>
      </c>
      <c r="D15">
        <v>3805</v>
      </c>
      <c r="E15" s="9">
        <f t="shared" si="0"/>
        <v>3023.9772591486185</v>
      </c>
      <c r="F15" s="8">
        <f>VLOOKUP(C15,P16:$S$107,4,FALSE)</f>
        <v>0.9333565646751697</v>
      </c>
      <c r="G15" s="16">
        <f t="shared" si="1"/>
        <v>2822.4490262547897</v>
      </c>
      <c r="H15" s="9">
        <f t="shared" si="2"/>
        <v>201.52823289382877</v>
      </c>
      <c r="I15" s="9">
        <f t="shared" si="3"/>
        <v>201.52823289382877</v>
      </c>
      <c r="J15" s="17">
        <f t="shared" si="4"/>
        <v>40613.628653309286</v>
      </c>
      <c r="K15" s="1">
        <f t="shared" si="5"/>
        <v>5.2964055951071953E-2</v>
      </c>
      <c r="L15" s="22"/>
      <c r="M15" s="22"/>
      <c r="N15" s="22"/>
      <c r="P15" t="s">
        <v>40</v>
      </c>
      <c r="Q15" s="9">
        <f t="shared" si="6"/>
        <v>2835</v>
      </c>
      <c r="R15" s="8">
        <f t="shared" si="7"/>
        <v>3255.9903846153848</v>
      </c>
      <c r="S15" s="8">
        <f t="shared" si="8"/>
        <v>0.87070281699707341</v>
      </c>
    </row>
    <row r="16" spans="1:31" x14ac:dyDescent="0.25">
      <c r="A16">
        <v>15</v>
      </c>
      <c r="B16">
        <v>2020</v>
      </c>
      <c r="C16" t="s">
        <v>37</v>
      </c>
      <c r="D16">
        <v>3141</v>
      </c>
      <c r="E16" s="9">
        <f t="shared" si="0"/>
        <v>3030.0035740958074</v>
      </c>
      <c r="F16" s="8">
        <f>VLOOKUP(C16,P17:$S$107,4,FALSE)</f>
        <v>0.99124985603458704</v>
      </c>
      <c r="G16" s="16">
        <f t="shared" si="1"/>
        <v>3003.4906066067533</v>
      </c>
      <c r="H16" s="9">
        <f t="shared" si="2"/>
        <v>26.512967489054063</v>
      </c>
      <c r="I16" s="9">
        <f t="shared" si="3"/>
        <v>26.512967489054063</v>
      </c>
      <c r="J16" s="17">
        <f t="shared" si="4"/>
        <v>702.9374450756377</v>
      </c>
      <c r="K16" s="1">
        <f t="shared" si="5"/>
        <v>8.4409320245316978E-3</v>
      </c>
      <c r="L16" s="22"/>
      <c r="M16" s="22"/>
      <c r="N16" s="22"/>
      <c r="P16" t="s">
        <v>39</v>
      </c>
      <c r="Q16" s="9">
        <f t="shared" si="6"/>
        <v>3907</v>
      </c>
      <c r="R16" s="8">
        <f t="shared" si="7"/>
        <v>3255.9903846153848</v>
      </c>
      <c r="S16" s="8">
        <f t="shared" si="8"/>
        <v>1.1999421185211872</v>
      </c>
    </row>
    <row r="17" spans="1:19" x14ac:dyDescent="0.25">
      <c r="A17">
        <v>16</v>
      </c>
      <c r="B17">
        <v>2020</v>
      </c>
      <c r="C17" t="s">
        <v>36</v>
      </c>
      <c r="D17">
        <v>4854</v>
      </c>
      <c r="E17" s="9">
        <f t="shared" si="0"/>
        <v>3036.0298890429958</v>
      </c>
      <c r="F17" s="8">
        <f>VLOOKUP(C17,P18:$S$107,4,FALSE)</f>
        <v>1.0840019726952983</v>
      </c>
      <c r="G17" s="16">
        <f t="shared" si="1"/>
        <v>3291.0623888844952</v>
      </c>
      <c r="H17" s="9">
        <f t="shared" si="2"/>
        <v>-255.03249984149943</v>
      </c>
      <c r="I17" s="9">
        <f t="shared" si="3"/>
        <v>255.03249984149943</v>
      </c>
      <c r="J17" s="17">
        <f t="shared" si="4"/>
        <v>65041.575975404405</v>
      </c>
      <c r="K17" s="1">
        <f t="shared" si="5"/>
        <v>5.2540688059641412E-2</v>
      </c>
      <c r="L17" s="22"/>
      <c r="M17" s="22" t="s">
        <v>92</v>
      </c>
      <c r="N17" s="22">
        <f>100%-N11</f>
        <v>0.70859147369363273</v>
      </c>
      <c r="P17" t="s">
        <v>38</v>
      </c>
      <c r="Q17" s="9">
        <f t="shared" si="6"/>
        <v>3039</v>
      </c>
      <c r="R17" s="8">
        <f t="shared" si="7"/>
        <v>3255.9903846153848</v>
      </c>
      <c r="S17" s="8">
        <f t="shared" si="8"/>
        <v>0.9333565646751697</v>
      </c>
    </row>
    <row r="18" spans="1:19" x14ac:dyDescent="0.25">
      <c r="A18">
        <v>17</v>
      </c>
      <c r="B18">
        <v>2020</v>
      </c>
      <c r="C18" t="s">
        <v>35</v>
      </c>
      <c r="D18">
        <v>2009</v>
      </c>
      <c r="E18" s="9">
        <f t="shared" si="0"/>
        <v>3042.0562039901847</v>
      </c>
      <c r="F18" s="8">
        <f>VLOOKUP(C18,P19:$S$107,4,FALSE)</f>
        <v>0.91016853550999188</v>
      </c>
      <c r="G18" s="16">
        <f t="shared" si="1"/>
        <v>2768.7838401248314</v>
      </c>
      <c r="H18" s="9">
        <f t="shared" si="2"/>
        <v>273.27236386535333</v>
      </c>
      <c r="I18" s="9">
        <f t="shared" si="3"/>
        <v>273.27236386535333</v>
      </c>
      <c r="J18" s="17">
        <f t="shared" si="4"/>
        <v>74677.784852558063</v>
      </c>
      <c r="K18" s="1">
        <f t="shared" si="5"/>
        <v>0.13602407360147004</v>
      </c>
      <c r="L18" s="1"/>
      <c r="M18" s="1"/>
      <c r="N18" s="1"/>
      <c r="P18" t="s">
        <v>37</v>
      </c>
      <c r="Q18" s="9">
        <f t="shared" si="6"/>
        <v>3227.5</v>
      </c>
      <c r="R18" s="8">
        <f t="shared" si="7"/>
        <v>3255.9903846153848</v>
      </c>
      <c r="S18" s="8">
        <f t="shared" si="8"/>
        <v>0.99124985603458704</v>
      </c>
    </row>
    <row r="19" spans="1:19" x14ac:dyDescent="0.25">
      <c r="A19">
        <v>18</v>
      </c>
      <c r="B19">
        <v>2020</v>
      </c>
      <c r="C19" t="s">
        <v>34</v>
      </c>
      <c r="D19">
        <v>3857</v>
      </c>
      <c r="E19" s="9">
        <f t="shared" si="0"/>
        <v>3048.0825189373736</v>
      </c>
      <c r="F19" s="8">
        <f>VLOOKUP(C19,P20:$S$107,4,FALSE)</f>
        <v>1.3103539924931265</v>
      </c>
      <c r="G19" s="16">
        <f t="shared" si="1"/>
        <v>3994.0670981380931</v>
      </c>
      <c r="H19" s="9">
        <f t="shared" si="2"/>
        <v>-945.98457920071951</v>
      </c>
      <c r="I19" s="9">
        <f t="shared" si="3"/>
        <v>945.98457920071951</v>
      </c>
      <c r="J19" s="17">
        <f t="shared" si="4"/>
        <v>894886.82408556237</v>
      </c>
      <c r="K19" s="1">
        <f t="shared" si="5"/>
        <v>0.24526434513889539</v>
      </c>
      <c r="L19" s="1"/>
      <c r="M19" s="1"/>
      <c r="N19" s="1"/>
      <c r="P19" t="s">
        <v>36</v>
      </c>
      <c r="Q19" s="9">
        <f t="shared" si="6"/>
        <v>3529.5</v>
      </c>
      <c r="R19" s="8">
        <f t="shared" si="7"/>
        <v>3255.9903846153848</v>
      </c>
      <c r="S19" s="8">
        <f t="shared" si="8"/>
        <v>1.0840019726952983</v>
      </c>
    </row>
    <row r="20" spans="1:19" x14ac:dyDescent="0.25">
      <c r="A20">
        <v>19</v>
      </c>
      <c r="B20">
        <v>2020</v>
      </c>
      <c r="C20" t="s">
        <v>33</v>
      </c>
      <c r="D20">
        <v>1675</v>
      </c>
      <c r="E20" s="9">
        <f t="shared" si="0"/>
        <v>3054.108833884562</v>
      </c>
      <c r="F20" s="8">
        <f>VLOOKUP(C20,P21:$S$107,4,FALSE)</f>
        <v>0.49585527267787477</v>
      </c>
      <c r="G20" s="16">
        <f t="shared" si="1"/>
        <v>1514.3959686137357</v>
      </c>
      <c r="H20" s="9">
        <f t="shared" si="2"/>
        <v>1539.7128652708263</v>
      </c>
      <c r="I20" s="9">
        <f t="shared" si="3"/>
        <v>1539.7128652708263</v>
      </c>
      <c r="J20" s="17">
        <f t="shared" si="4"/>
        <v>2370715.7074804977</v>
      </c>
      <c r="K20" s="1">
        <f t="shared" si="5"/>
        <v>0.91923156135571726</v>
      </c>
      <c r="L20" s="1"/>
      <c r="M20" s="1"/>
      <c r="N20" s="1"/>
      <c r="P20" t="s">
        <v>35</v>
      </c>
      <c r="Q20" s="9">
        <f t="shared" si="6"/>
        <v>2963.5</v>
      </c>
      <c r="R20" s="8">
        <f t="shared" si="7"/>
        <v>3255.9903846153848</v>
      </c>
      <c r="S20" s="8">
        <f t="shared" si="8"/>
        <v>0.91016853550999188</v>
      </c>
    </row>
    <row r="21" spans="1:19" x14ac:dyDescent="0.25">
      <c r="A21">
        <v>20</v>
      </c>
      <c r="B21">
        <v>2020</v>
      </c>
      <c r="C21" t="s">
        <v>32</v>
      </c>
      <c r="D21">
        <v>2289</v>
      </c>
      <c r="E21" s="9">
        <f t="shared" si="0"/>
        <v>3060.1351488317509</v>
      </c>
      <c r="F21" s="8">
        <f>VLOOKUP(C21,P22:$S$107,4,FALSE)</f>
        <v>0.83200491401942567</v>
      </c>
      <c r="G21" s="16">
        <f t="shared" si="1"/>
        <v>2546.0474813915835</v>
      </c>
      <c r="H21" s="9">
        <f t="shared" si="2"/>
        <v>514.08766744016748</v>
      </c>
      <c r="I21" s="9">
        <f t="shared" si="3"/>
        <v>514.08766744016748</v>
      </c>
      <c r="J21" s="17">
        <f t="shared" si="4"/>
        <v>264286.12981407222</v>
      </c>
      <c r="K21" s="1">
        <f t="shared" si="5"/>
        <v>0.2245905056531968</v>
      </c>
      <c r="L21" s="1"/>
      <c r="M21" s="1"/>
      <c r="N21" s="1"/>
      <c r="P21" t="s">
        <v>34</v>
      </c>
      <c r="Q21" s="9">
        <f t="shared" si="6"/>
        <v>4266.5</v>
      </c>
      <c r="R21" s="8">
        <f t="shared" si="7"/>
        <v>3255.9903846153848</v>
      </c>
      <c r="S21" s="8">
        <f t="shared" si="8"/>
        <v>1.3103539924931265</v>
      </c>
    </row>
    <row r="22" spans="1:19" x14ac:dyDescent="0.25">
      <c r="A22">
        <v>21</v>
      </c>
      <c r="B22">
        <v>2020</v>
      </c>
      <c r="C22" t="s">
        <v>31</v>
      </c>
      <c r="D22">
        <v>3388</v>
      </c>
      <c r="E22" s="9">
        <f t="shared" si="0"/>
        <v>3066.1614637789398</v>
      </c>
      <c r="F22" s="8">
        <f>VLOOKUP(C22,P23:$S$107,4,FALSE)</f>
        <v>1.2363365748930226</v>
      </c>
      <c r="G22" s="16">
        <f t="shared" si="1"/>
        <v>3790.8075621974313</v>
      </c>
      <c r="H22" s="9">
        <f t="shared" si="2"/>
        <v>-724.64609841849142</v>
      </c>
      <c r="I22" s="9">
        <f t="shared" si="3"/>
        <v>724.64609841849142</v>
      </c>
      <c r="J22" s="17">
        <f t="shared" si="4"/>
        <v>525111.9679531419</v>
      </c>
      <c r="K22" s="1">
        <f t="shared" si="5"/>
        <v>0.21388609752611906</v>
      </c>
      <c r="L22" s="1"/>
      <c r="M22" s="1"/>
      <c r="N22" s="1"/>
      <c r="P22" t="s">
        <v>33</v>
      </c>
      <c r="Q22" s="9">
        <f t="shared" si="6"/>
        <v>1614.5</v>
      </c>
      <c r="R22" s="8">
        <f t="shared" si="7"/>
        <v>3255.9903846153848</v>
      </c>
      <c r="S22" s="8">
        <f t="shared" si="8"/>
        <v>0.49585527267787477</v>
      </c>
    </row>
    <row r="23" spans="1:19" x14ac:dyDescent="0.25">
      <c r="A23">
        <v>22</v>
      </c>
      <c r="B23">
        <v>2020</v>
      </c>
      <c r="C23" t="s">
        <v>30</v>
      </c>
      <c r="D23">
        <v>3888</v>
      </c>
      <c r="E23" s="9">
        <f t="shared" si="0"/>
        <v>3072.1877787261283</v>
      </c>
      <c r="F23" s="8">
        <f>VLOOKUP(C23,P24:$S$107,4,FALSE)</f>
        <v>1.2917728565395734</v>
      </c>
      <c r="G23" s="16">
        <f t="shared" si="1"/>
        <v>3968.5687827510178</v>
      </c>
      <c r="H23" s="9">
        <f t="shared" si="2"/>
        <v>-896.38100402488953</v>
      </c>
      <c r="I23" s="9">
        <f t="shared" si="3"/>
        <v>896.38100402488953</v>
      </c>
      <c r="J23" s="17">
        <f t="shared" si="4"/>
        <v>803498.90437666897</v>
      </c>
      <c r="K23" s="1">
        <f t="shared" si="5"/>
        <v>0.23055066975948804</v>
      </c>
      <c r="L23" s="1"/>
      <c r="M23" s="1"/>
      <c r="N23" s="1"/>
      <c r="P23" t="s">
        <v>32</v>
      </c>
      <c r="Q23" s="9">
        <f t="shared" si="6"/>
        <v>2709</v>
      </c>
      <c r="R23" s="8">
        <f t="shared" si="7"/>
        <v>3255.9903846153848</v>
      </c>
      <c r="S23" s="8">
        <f t="shared" si="8"/>
        <v>0.83200491401942567</v>
      </c>
    </row>
    <row r="24" spans="1:19" x14ac:dyDescent="0.25">
      <c r="A24">
        <v>23</v>
      </c>
      <c r="B24">
        <v>2020</v>
      </c>
      <c r="C24" t="s">
        <v>29</v>
      </c>
      <c r="D24">
        <v>2509</v>
      </c>
      <c r="E24" s="9">
        <f t="shared" si="0"/>
        <v>3078.2140936733172</v>
      </c>
      <c r="F24" s="8">
        <f>VLOOKUP(C24,P25:$S$107,4,FALSE)</f>
        <v>1.056514176532604</v>
      </c>
      <c r="G24" s="16">
        <f t="shared" si="1"/>
        <v>3252.1768283683209</v>
      </c>
      <c r="H24" s="9">
        <f t="shared" si="2"/>
        <v>-173.96273469500375</v>
      </c>
      <c r="I24" s="9">
        <f t="shared" si="3"/>
        <v>173.96273469500375</v>
      </c>
      <c r="J24" s="17">
        <f t="shared" si="4"/>
        <v>30263.03306256426</v>
      </c>
      <c r="K24" s="1">
        <f t="shared" si="5"/>
        <v>6.933548612794091E-2</v>
      </c>
      <c r="L24" s="1"/>
      <c r="M24" s="1"/>
      <c r="N24" s="1"/>
      <c r="P24" t="s">
        <v>31</v>
      </c>
      <c r="Q24" s="9">
        <f t="shared" si="6"/>
        <v>4025.5</v>
      </c>
      <c r="R24" s="8">
        <f t="shared" si="7"/>
        <v>3255.9903846153848</v>
      </c>
      <c r="S24" s="8">
        <f t="shared" si="8"/>
        <v>1.2363365748930226</v>
      </c>
    </row>
    <row r="25" spans="1:19" x14ac:dyDescent="0.25">
      <c r="A25">
        <v>24</v>
      </c>
      <c r="B25">
        <v>2020</v>
      </c>
      <c r="C25" t="s">
        <v>28</v>
      </c>
      <c r="D25">
        <v>3205</v>
      </c>
      <c r="E25" s="9">
        <f t="shared" si="0"/>
        <v>3084.2404086205061</v>
      </c>
      <c r="F25" s="8">
        <f>VLOOKUP(C25,P26:$S$107,4,FALSE)</f>
        <v>1.0806235843401069</v>
      </c>
      <c r="G25" s="16">
        <f t="shared" si="1"/>
        <v>3332.9029253300869</v>
      </c>
      <c r="H25" s="9">
        <f t="shared" si="2"/>
        <v>-248.66251670958081</v>
      </c>
      <c r="I25" s="9">
        <f t="shared" si="3"/>
        <v>248.66251670958081</v>
      </c>
      <c r="J25" s="17">
        <f t="shared" si="4"/>
        <v>61833.047216342558</v>
      </c>
      <c r="K25" s="1">
        <f t="shared" si="5"/>
        <v>7.7585808645735041E-2</v>
      </c>
      <c r="L25" s="1"/>
      <c r="M25" s="1"/>
      <c r="N25" s="1"/>
      <c r="P25" t="s">
        <v>30</v>
      </c>
      <c r="Q25" s="9">
        <f t="shared" si="6"/>
        <v>4206</v>
      </c>
      <c r="R25" s="8">
        <f t="shared" si="7"/>
        <v>3255.9903846153848</v>
      </c>
      <c r="S25" s="8">
        <f t="shared" si="8"/>
        <v>1.2917728565395734</v>
      </c>
    </row>
    <row r="26" spans="1:19" x14ac:dyDescent="0.25">
      <c r="A26">
        <v>25</v>
      </c>
      <c r="B26">
        <v>2020</v>
      </c>
      <c r="C26" t="s">
        <v>27</v>
      </c>
      <c r="D26">
        <v>1122</v>
      </c>
      <c r="E26" s="9">
        <f t="shared" si="0"/>
        <v>3090.2667235676945</v>
      </c>
      <c r="F26" s="8">
        <f>VLOOKUP(C26,P27:$S$107,4,FALSE)</f>
        <v>0.63298712727723749</v>
      </c>
      <c r="G26" s="16">
        <f t="shared" si="1"/>
        <v>1956.0990558715559</v>
      </c>
      <c r="H26" s="9">
        <f t="shared" si="2"/>
        <v>1134.1676676961386</v>
      </c>
      <c r="I26" s="9">
        <f t="shared" si="3"/>
        <v>1134.1676676961386</v>
      </c>
      <c r="J26" s="17">
        <f t="shared" si="4"/>
        <v>1286336.2984472986</v>
      </c>
      <c r="K26" s="1">
        <f t="shared" si="5"/>
        <v>1.0108446236150967</v>
      </c>
      <c r="L26" s="1"/>
      <c r="M26" s="1"/>
      <c r="N26" s="1"/>
      <c r="P26" t="s">
        <v>29</v>
      </c>
      <c r="Q26" s="9">
        <f t="shared" si="6"/>
        <v>3440</v>
      </c>
      <c r="R26" s="8">
        <f t="shared" si="7"/>
        <v>3255.9903846153848</v>
      </c>
      <c r="S26" s="8">
        <f t="shared" si="8"/>
        <v>1.056514176532604</v>
      </c>
    </row>
    <row r="27" spans="1:19" x14ac:dyDescent="0.25">
      <c r="A27">
        <v>26</v>
      </c>
      <c r="B27">
        <v>2020</v>
      </c>
      <c r="C27" t="s">
        <v>26</v>
      </c>
      <c r="D27">
        <v>2668</v>
      </c>
      <c r="E27" s="9">
        <f t="shared" si="0"/>
        <v>3096.2930385148834</v>
      </c>
      <c r="F27" s="8">
        <f>VLOOKUP(C27,P28:$S$107,4,FALSE)</f>
        <v>0.89250877819876373</v>
      </c>
      <c r="G27" s="16">
        <f t="shared" si="1"/>
        <v>2763.4687167502561</v>
      </c>
      <c r="H27" s="9">
        <f t="shared" si="2"/>
        <v>332.82432176462726</v>
      </c>
      <c r="I27" s="9">
        <f t="shared" si="3"/>
        <v>332.82432176462726</v>
      </c>
      <c r="J27" s="17">
        <f t="shared" si="4"/>
        <v>110772.02915808414</v>
      </c>
      <c r="K27" s="1">
        <f t="shared" si="5"/>
        <v>0.12474674728809118</v>
      </c>
      <c r="L27" s="1"/>
      <c r="M27" s="1"/>
      <c r="N27" s="1"/>
      <c r="P27" t="s">
        <v>28</v>
      </c>
      <c r="Q27" s="9">
        <f t="shared" si="6"/>
        <v>3518.5</v>
      </c>
      <c r="R27" s="8">
        <f t="shared" si="7"/>
        <v>3255.9903846153848</v>
      </c>
      <c r="S27" s="8">
        <f t="shared" si="8"/>
        <v>1.0806235843401069</v>
      </c>
    </row>
    <row r="28" spans="1:19" x14ac:dyDescent="0.25">
      <c r="A28">
        <v>27</v>
      </c>
      <c r="B28">
        <v>2020</v>
      </c>
      <c r="C28" t="s">
        <v>25</v>
      </c>
      <c r="D28">
        <v>4573</v>
      </c>
      <c r="E28" s="9">
        <f t="shared" si="0"/>
        <v>3102.3193534620723</v>
      </c>
      <c r="F28" s="8">
        <f>VLOOKUP(C28,P29:$S$107,4,FALSE)</f>
        <v>1.4167732256816576</v>
      </c>
      <c r="G28" s="16">
        <f t="shared" si="1"/>
        <v>4395.2829974990946</v>
      </c>
      <c r="H28" s="9">
        <f t="shared" si="2"/>
        <v>-1292.9636440370223</v>
      </c>
      <c r="I28" s="9">
        <f t="shared" si="3"/>
        <v>1292.9636440370223</v>
      </c>
      <c r="J28" s="17">
        <f t="shared" si="4"/>
        <v>1671754.9848014957</v>
      </c>
      <c r="K28" s="1">
        <f t="shared" si="5"/>
        <v>0.28273860573737641</v>
      </c>
      <c r="L28" s="1"/>
      <c r="M28" s="1"/>
      <c r="N28" s="1"/>
      <c r="P28" t="s">
        <v>27</v>
      </c>
      <c r="Q28" s="9">
        <f t="shared" si="6"/>
        <v>2061</v>
      </c>
      <c r="R28" s="8">
        <f t="shared" si="7"/>
        <v>3255.9903846153848</v>
      </c>
      <c r="S28" s="8">
        <f t="shared" si="8"/>
        <v>0.63298712727723749</v>
      </c>
    </row>
    <row r="29" spans="1:19" x14ac:dyDescent="0.25">
      <c r="A29">
        <v>28</v>
      </c>
      <c r="B29">
        <v>2020</v>
      </c>
      <c r="C29" t="s">
        <v>24</v>
      </c>
      <c r="D29">
        <v>2838</v>
      </c>
      <c r="E29" s="9">
        <f t="shared" si="0"/>
        <v>3108.3456684092607</v>
      </c>
      <c r="F29" s="8">
        <f>VLOOKUP(C29,P30:$S$107,4,FALSE)</f>
        <v>0.65970710790466092</v>
      </c>
      <c r="G29" s="16">
        <f t="shared" si="1"/>
        <v>2050.5977312742534</v>
      </c>
      <c r="H29" s="9">
        <f t="shared" si="2"/>
        <v>1057.7479371350073</v>
      </c>
      <c r="I29" s="9">
        <f t="shared" si="3"/>
        <v>1057.7479371350073</v>
      </c>
      <c r="J29" s="17">
        <f t="shared" si="4"/>
        <v>1118830.6985133633</v>
      </c>
      <c r="K29" s="1">
        <f t="shared" si="5"/>
        <v>0.37270892781360371</v>
      </c>
      <c r="L29" s="1"/>
      <c r="M29" s="1"/>
      <c r="N29" s="1"/>
      <c r="P29" t="s">
        <v>26</v>
      </c>
      <c r="Q29" s="9">
        <f t="shared" si="6"/>
        <v>2906</v>
      </c>
      <c r="R29" s="8">
        <f t="shared" si="7"/>
        <v>3255.9903846153848</v>
      </c>
      <c r="S29" s="8">
        <f t="shared" si="8"/>
        <v>0.89250877819876373</v>
      </c>
    </row>
    <row r="30" spans="1:19" x14ac:dyDescent="0.25">
      <c r="A30">
        <v>29</v>
      </c>
      <c r="B30">
        <v>2020</v>
      </c>
      <c r="C30" t="s">
        <v>23</v>
      </c>
      <c r="D30">
        <v>1357</v>
      </c>
      <c r="E30" s="9">
        <f t="shared" si="0"/>
        <v>3114.3719833564496</v>
      </c>
      <c r="F30" s="8">
        <f>VLOOKUP(C30,P31:$S$107,4,FALSE)</f>
        <v>0.77365093333884583</v>
      </c>
      <c r="G30" s="16">
        <f t="shared" si="1"/>
        <v>2409.4367916880697</v>
      </c>
      <c r="H30" s="9">
        <f t="shared" si="2"/>
        <v>704.93519166837996</v>
      </c>
      <c r="I30" s="9">
        <f t="shared" si="3"/>
        <v>704.93519166837996</v>
      </c>
      <c r="J30" s="17">
        <f t="shared" si="4"/>
        <v>496933.62445253559</v>
      </c>
      <c r="K30" s="1">
        <f t="shared" si="5"/>
        <v>0.5194806128727929</v>
      </c>
      <c r="L30" s="1"/>
      <c r="M30" s="1"/>
      <c r="N30" s="1"/>
      <c r="P30" t="s">
        <v>25</v>
      </c>
      <c r="Q30" s="9">
        <f t="shared" si="6"/>
        <v>4613</v>
      </c>
      <c r="R30" s="8">
        <f t="shared" si="7"/>
        <v>3255.9903846153848</v>
      </c>
      <c r="S30" s="8">
        <f t="shared" si="8"/>
        <v>1.4167732256816576</v>
      </c>
    </row>
    <row r="31" spans="1:19" x14ac:dyDescent="0.25">
      <c r="A31">
        <v>30</v>
      </c>
      <c r="B31">
        <v>2020</v>
      </c>
      <c r="C31" t="s">
        <v>22</v>
      </c>
      <c r="D31">
        <v>2735</v>
      </c>
      <c r="E31" s="9">
        <f t="shared" si="0"/>
        <v>3120.3982983036385</v>
      </c>
      <c r="F31" s="8">
        <f>VLOOKUP(C31,P32:$S$107,4,FALSE)</f>
        <v>0.65893929236939008</v>
      </c>
      <c r="G31" s="16">
        <f t="shared" si="1"/>
        <v>2056.1530465948485</v>
      </c>
      <c r="H31" s="9">
        <f t="shared" si="2"/>
        <v>1064.24525170879</v>
      </c>
      <c r="I31" s="9">
        <f t="shared" si="3"/>
        <v>1064.24525170879</v>
      </c>
      <c r="J31" s="17">
        <f t="shared" si="4"/>
        <v>1132617.9557847057</v>
      </c>
      <c r="K31" s="1">
        <f t="shared" si="5"/>
        <v>0.38912075016774772</v>
      </c>
      <c r="L31" s="1"/>
      <c r="M31" s="1"/>
      <c r="N31" s="1"/>
      <c r="P31" t="s">
        <v>24</v>
      </c>
      <c r="Q31" s="9">
        <f t="shared" si="6"/>
        <v>2148</v>
      </c>
      <c r="R31" s="8">
        <f t="shared" si="7"/>
        <v>3255.9903846153848</v>
      </c>
      <c r="S31" s="8">
        <f t="shared" si="8"/>
        <v>0.65970710790466092</v>
      </c>
    </row>
    <row r="32" spans="1:19" x14ac:dyDescent="0.25">
      <c r="A32">
        <v>31</v>
      </c>
      <c r="B32">
        <v>2020</v>
      </c>
      <c r="C32" t="s">
        <v>21</v>
      </c>
      <c r="D32">
        <v>3855</v>
      </c>
      <c r="E32" s="9">
        <f t="shared" si="0"/>
        <v>3126.424613250827</v>
      </c>
      <c r="F32" s="8">
        <f>VLOOKUP(C32,P33:$S$107,4,FALSE)</f>
        <v>1.2051632641610286</v>
      </c>
      <c r="G32" s="16">
        <f t="shared" si="1"/>
        <v>3767.852092058748</v>
      </c>
      <c r="H32" s="9">
        <f t="shared" si="2"/>
        <v>-641.42747880792103</v>
      </c>
      <c r="I32" s="9">
        <f t="shared" si="3"/>
        <v>641.42747880792103</v>
      </c>
      <c r="J32" s="17">
        <f t="shared" si="4"/>
        <v>411429.21056988597</v>
      </c>
      <c r="K32" s="1">
        <f t="shared" si="5"/>
        <v>0.16638845105263841</v>
      </c>
      <c r="L32" s="1"/>
      <c r="M32" s="1"/>
      <c r="N32" s="1"/>
      <c r="P32" t="s">
        <v>23</v>
      </c>
      <c r="Q32" s="9">
        <f t="shared" si="6"/>
        <v>2519</v>
      </c>
      <c r="R32" s="8">
        <f t="shared" si="7"/>
        <v>3255.9903846153848</v>
      </c>
      <c r="S32" s="8">
        <f t="shared" si="8"/>
        <v>0.77365093333884583</v>
      </c>
    </row>
    <row r="33" spans="1:19" x14ac:dyDescent="0.25">
      <c r="A33">
        <v>32</v>
      </c>
      <c r="B33">
        <v>2020</v>
      </c>
      <c r="C33" t="s">
        <v>20</v>
      </c>
      <c r="D33">
        <v>1002</v>
      </c>
      <c r="E33" s="9">
        <f t="shared" si="0"/>
        <v>3132.4509281980158</v>
      </c>
      <c r="F33" s="8">
        <f>VLOOKUP(C33,P34:$S$107,4,FALSE)</f>
        <v>0.61901288453530912</v>
      </c>
      <c r="G33" s="16">
        <f t="shared" si="1"/>
        <v>1939.0274847291603</v>
      </c>
      <c r="H33" s="9">
        <f t="shared" si="2"/>
        <v>1193.4234434688556</v>
      </c>
      <c r="I33" s="9">
        <f t="shared" si="3"/>
        <v>1193.4234434688556</v>
      </c>
      <c r="J33" s="17">
        <f t="shared" si="4"/>
        <v>1424259.5154210606</v>
      </c>
      <c r="K33" s="1">
        <f t="shared" si="5"/>
        <v>1.1910413607473609</v>
      </c>
      <c r="L33" s="1"/>
      <c r="M33" s="1"/>
      <c r="N33" s="1"/>
      <c r="P33" t="s">
        <v>22</v>
      </c>
      <c r="Q33" s="9">
        <f t="shared" si="6"/>
        <v>2145.5</v>
      </c>
      <c r="R33" s="8">
        <f t="shared" si="7"/>
        <v>3255.9903846153848</v>
      </c>
      <c r="S33" s="8">
        <f t="shared" si="8"/>
        <v>0.65893929236939008</v>
      </c>
    </row>
    <row r="34" spans="1:19" x14ac:dyDescent="0.25">
      <c r="A34">
        <v>33</v>
      </c>
      <c r="B34">
        <v>2020</v>
      </c>
      <c r="C34" t="s">
        <v>19</v>
      </c>
      <c r="D34">
        <v>3414</v>
      </c>
      <c r="E34" s="9">
        <f t="shared" ref="E34:E65" si="9">$W$1+($Y$1*A34)</f>
        <v>3138.4772431452043</v>
      </c>
      <c r="F34" s="8">
        <f>VLOOKUP(C34,P35:$S$107,4,FALSE)</f>
        <v>1.0669564678122867</v>
      </c>
      <c r="G34" s="16">
        <f t="shared" si="1"/>
        <v>3348.6185936554502</v>
      </c>
      <c r="H34" s="9">
        <f t="shared" si="2"/>
        <v>-210.14135051024596</v>
      </c>
      <c r="I34" s="9">
        <f t="shared" si="3"/>
        <v>210.14135051024596</v>
      </c>
      <c r="J34" s="17">
        <f t="shared" si="4"/>
        <v>44159.38719427005</v>
      </c>
      <c r="K34" s="1">
        <f t="shared" si="5"/>
        <v>6.1552826745824823E-2</v>
      </c>
      <c r="L34" s="1"/>
      <c r="M34" s="1"/>
      <c r="N34" s="1"/>
      <c r="P34" t="s">
        <v>21</v>
      </c>
      <c r="Q34" s="9">
        <f t="shared" si="6"/>
        <v>3924</v>
      </c>
      <c r="R34" s="8">
        <f t="shared" si="7"/>
        <v>3255.9903846153848</v>
      </c>
      <c r="S34" s="8">
        <f t="shared" si="8"/>
        <v>1.2051632641610286</v>
      </c>
    </row>
    <row r="35" spans="1:19" x14ac:dyDescent="0.25">
      <c r="A35">
        <v>34</v>
      </c>
      <c r="B35">
        <v>2020</v>
      </c>
      <c r="C35" t="s">
        <v>18</v>
      </c>
      <c r="D35">
        <v>4774</v>
      </c>
      <c r="E35" s="9">
        <f t="shared" si="9"/>
        <v>3144.5035580923932</v>
      </c>
      <c r="F35" s="8">
        <f>VLOOKUP(C35,P36:$S$107,4,FALSE)</f>
        <v>1.3567300508234821</v>
      </c>
      <c r="G35" s="16">
        <f t="shared" si="1"/>
        <v>4266.2424721853131</v>
      </c>
      <c r="H35" s="9">
        <f t="shared" si="2"/>
        <v>-1121.7389140929199</v>
      </c>
      <c r="I35" s="9">
        <f t="shared" si="3"/>
        <v>1121.7389140929199</v>
      </c>
      <c r="J35" s="17">
        <f t="shared" si="4"/>
        <v>1258298.1913903633</v>
      </c>
      <c r="K35" s="1">
        <f t="shared" si="5"/>
        <v>0.23496835234455801</v>
      </c>
      <c r="L35" s="1"/>
      <c r="M35" s="1"/>
      <c r="N35" s="1"/>
      <c r="P35" t="s">
        <v>20</v>
      </c>
      <c r="Q35" s="9">
        <f t="shared" si="6"/>
        <v>2015.5</v>
      </c>
      <c r="R35" s="8">
        <f t="shared" si="7"/>
        <v>3255.9903846153848</v>
      </c>
      <c r="S35" s="8">
        <f t="shared" si="8"/>
        <v>0.61901288453530912</v>
      </c>
    </row>
    <row r="36" spans="1:19" x14ac:dyDescent="0.25">
      <c r="A36">
        <v>35</v>
      </c>
      <c r="B36">
        <v>2020</v>
      </c>
      <c r="C36" t="s">
        <v>17</v>
      </c>
      <c r="D36">
        <v>4950</v>
      </c>
      <c r="E36" s="9">
        <f t="shared" si="9"/>
        <v>3150.5298730395821</v>
      </c>
      <c r="F36" s="8">
        <f>VLOOKUP(C36,P37:$S$107,4,FALSE)</f>
        <v>1.3040579051039061</v>
      </c>
      <c r="G36" s="16">
        <f t="shared" si="1"/>
        <v>4108.4733862032726</v>
      </c>
      <c r="H36" s="9">
        <f t="shared" si="2"/>
        <v>-957.94351316369057</v>
      </c>
      <c r="I36" s="9">
        <f t="shared" si="3"/>
        <v>957.94351316369057</v>
      </c>
      <c r="J36" s="17">
        <f t="shared" si="4"/>
        <v>917655.7744123938</v>
      </c>
      <c r="K36" s="1">
        <f t="shared" si="5"/>
        <v>0.19352394205327081</v>
      </c>
      <c r="L36" s="1"/>
      <c r="M36" s="1"/>
      <c r="N36" s="1"/>
      <c r="P36" t="s">
        <v>19</v>
      </c>
      <c r="Q36" s="9">
        <f t="shared" ref="Q36:Q67" si="10">AVERAGEIF($C$2:$C$105,P36,$D$2:$D$105)</f>
        <v>3474</v>
      </c>
      <c r="R36" s="8">
        <f t="shared" ref="R36:R67" si="11">AVERAGE(D$2:D$105)</f>
        <v>3255.9903846153848</v>
      </c>
      <c r="S36" s="8">
        <f t="shared" si="8"/>
        <v>1.0669564678122867</v>
      </c>
    </row>
    <row r="37" spans="1:19" x14ac:dyDescent="0.25">
      <c r="A37">
        <v>36</v>
      </c>
      <c r="B37">
        <v>2020</v>
      </c>
      <c r="C37" t="s">
        <v>16</v>
      </c>
      <c r="D37">
        <v>2472</v>
      </c>
      <c r="E37" s="9">
        <f t="shared" si="9"/>
        <v>3156.5561879867705</v>
      </c>
      <c r="F37" s="8">
        <f>VLOOKUP(C37,P38:$S$107,4,FALSE)</f>
        <v>0.81265596253060179</v>
      </c>
      <c r="G37" s="16">
        <f t="shared" si="1"/>
        <v>2565.1942072303164</v>
      </c>
      <c r="H37" s="9">
        <f t="shared" si="2"/>
        <v>591.36198075645416</v>
      </c>
      <c r="I37" s="9">
        <f t="shared" si="3"/>
        <v>591.36198075645416</v>
      </c>
      <c r="J37" s="17">
        <f t="shared" si="4"/>
        <v>349708.99228419684</v>
      </c>
      <c r="K37" s="1">
        <f t="shared" si="5"/>
        <v>0.23922410224775653</v>
      </c>
      <c r="L37" s="1"/>
      <c r="M37" s="1"/>
      <c r="N37" s="1"/>
      <c r="P37" t="s">
        <v>18</v>
      </c>
      <c r="Q37" s="9">
        <f t="shared" si="10"/>
        <v>4417.5</v>
      </c>
      <c r="R37" s="8">
        <f t="shared" si="11"/>
        <v>3255.9903846153848</v>
      </c>
      <c r="S37" s="8">
        <f t="shared" si="8"/>
        <v>1.3567300508234821</v>
      </c>
    </row>
    <row r="38" spans="1:19" x14ac:dyDescent="0.25">
      <c r="A38">
        <v>37</v>
      </c>
      <c r="B38">
        <v>2020</v>
      </c>
      <c r="C38" t="s">
        <v>15</v>
      </c>
      <c r="D38">
        <v>3251</v>
      </c>
      <c r="E38" s="9">
        <f t="shared" si="9"/>
        <v>3162.5825029339594</v>
      </c>
      <c r="F38" s="8">
        <f>VLOOKUP(C38,P39:$S$107,4,FALSE)</f>
        <v>1.2019384389128913</v>
      </c>
      <c r="G38" s="16">
        <f t="shared" si="1"/>
        <v>3801.2294765096676</v>
      </c>
      <c r="H38" s="9">
        <f t="shared" si="2"/>
        <v>-638.64697357570822</v>
      </c>
      <c r="I38" s="9">
        <f t="shared" si="3"/>
        <v>638.64697357570822</v>
      </c>
      <c r="J38" s="17">
        <f t="shared" si="4"/>
        <v>407869.95685741137</v>
      </c>
      <c r="K38" s="1">
        <f t="shared" si="5"/>
        <v>0.19644631607988564</v>
      </c>
      <c r="L38" s="1"/>
      <c r="M38" s="1"/>
      <c r="N38" s="1"/>
      <c r="P38" t="s">
        <v>17</v>
      </c>
      <c r="Q38" s="9">
        <f t="shared" si="10"/>
        <v>4246</v>
      </c>
      <c r="R38" s="8">
        <f t="shared" si="11"/>
        <v>3255.9903846153848</v>
      </c>
      <c r="S38" s="8">
        <f t="shared" si="8"/>
        <v>1.3040579051039061</v>
      </c>
    </row>
    <row r="39" spans="1:19" x14ac:dyDescent="0.25">
      <c r="A39">
        <v>38</v>
      </c>
      <c r="B39">
        <v>2020</v>
      </c>
      <c r="C39" t="s">
        <v>14</v>
      </c>
      <c r="D39">
        <v>3460</v>
      </c>
      <c r="E39" s="9">
        <f t="shared" si="9"/>
        <v>3168.6088178811483</v>
      </c>
      <c r="F39" s="8">
        <f>VLOOKUP(C39,P40:$S$107,4,FALSE)</f>
        <v>0.90970784618882938</v>
      </c>
      <c r="G39" s="16">
        <f t="shared" si="1"/>
        <v>2882.5083031295922</v>
      </c>
      <c r="H39" s="9">
        <f t="shared" si="2"/>
        <v>286.10051475155615</v>
      </c>
      <c r="I39" s="9">
        <f t="shared" si="3"/>
        <v>286.10051475155615</v>
      </c>
      <c r="J39" s="17">
        <f t="shared" si="4"/>
        <v>81853.504541105402</v>
      </c>
      <c r="K39" s="1">
        <f t="shared" si="5"/>
        <v>8.2688010043802357E-2</v>
      </c>
      <c r="L39" s="1"/>
      <c r="M39" s="1"/>
      <c r="N39" s="1"/>
      <c r="P39" t="s">
        <v>16</v>
      </c>
      <c r="Q39" s="9">
        <f t="shared" si="10"/>
        <v>2646</v>
      </c>
      <c r="R39" s="8">
        <f t="shared" si="11"/>
        <v>3255.9903846153848</v>
      </c>
      <c r="S39" s="8">
        <f t="shared" si="8"/>
        <v>0.81265596253060179</v>
      </c>
    </row>
    <row r="40" spans="1:19" x14ac:dyDescent="0.25">
      <c r="A40">
        <v>39</v>
      </c>
      <c r="B40">
        <v>2020</v>
      </c>
      <c r="C40" t="s">
        <v>13</v>
      </c>
      <c r="D40">
        <v>3551</v>
      </c>
      <c r="E40" s="9">
        <f t="shared" si="9"/>
        <v>3174.6351328283367</v>
      </c>
      <c r="F40" s="8">
        <f>VLOOKUP(C40,P41:$S$107,4,FALSE)</f>
        <v>1.2111522253361406</v>
      </c>
      <c r="G40" s="16">
        <f t="shared" si="1"/>
        <v>3844.9664057553346</v>
      </c>
      <c r="H40" s="9">
        <f t="shared" si="2"/>
        <v>-670.33127292699783</v>
      </c>
      <c r="I40" s="9">
        <f t="shared" si="3"/>
        <v>670.33127292699783</v>
      </c>
      <c r="J40" s="17">
        <f t="shared" si="4"/>
        <v>449344.01546392927</v>
      </c>
      <c r="K40" s="1">
        <f t="shared" si="5"/>
        <v>0.18877253532159893</v>
      </c>
      <c r="L40" s="1"/>
      <c r="M40" s="1"/>
      <c r="N40" s="1"/>
      <c r="P40" t="s">
        <v>15</v>
      </c>
      <c r="Q40" s="9">
        <f t="shared" si="10"/>
        <v>3913.5</v>
      </c>
      <c r="R40" s="8">
        <f t="shared" si="11"/>
        <v>3255.9903846153848</v>
      </c>
      <c r="S40" s="8">
        <f t="shared" si="8"/>
        <v>1.2019384389128913</v>
      </c>
    </row>
    <row r="41" spans="1:19" x14ac:dyDescent="0.25">
      <c r="A41">
        <v>40</v>
      </c>
      <c r="B41">
        <v>2020</v>
      </c>
      <c r="C41" t="s">
        <v>12</v>
      </c>
      <c r="D41">
        <v>2428</v>
      </c>
      <c r="E41" s="9">
        <f t="shared" si="9"/>
        <v>3180.6614477755256</v>
      </c>
      <c r="F41" s="8">
        <f>VLOOKUP(C41,P42:$S$107,4,FALSE)</f>
        <v>1.0391615454354843</v>
      </c>
      <c r="G41" s="16">
        <f t="shared" si="1"/>
        <v>3305.2210655774802</v>
      </c>
      <c r="H41" s="9">
        <f t="shared" si="2"/>
        <v>-124.55961780195457</v>
      </c>
      <c r="I41" s="9">
        <f t="shared" si="3"/>
        <v>124.55961780195457</v>
      </c>
      <c r="J41" s="17">
        <f t="shared" si="4"/>
        <v>15515.098386968999</v>
      </c>
      <c r="K41" s="1">
        <f t="shared" si="5"/>
        <v>5.1301325289108142E-2</v>
      </c>
      <c r="L41" s="1"/>
      <c r="M41" s="1"/>
      <c r="N41" s="1"/>
      <c r="P41" t="s">
        <v>14</v>
      </c>
      <c r="Q41" s="9">
        <f t="shared" si="10"/>
        <v>2962</v>
      </c>
      <c r="R41" s="8">
        <f t="shared" si="11"/>
        <v>3255.9903846153848</v>
      </c>
      <c r="S41" s="8">
        <f t="shared" si="8"/>
        <v>0.90970784618882938</v>
      </c>
    </row>
    <row r="42" spans="1:19" x14ac:dyDescent="0.25">
      <c r="A42">
        <v>41</v>
      </c>
      <c r="B42">
        <v>2020</v>
      </c>
      <c r="C42" t="s">
        <v>11</v>
      </c>
      <c r="D42">
        <v>2208</v>
      </c>
      <c r="E42" s="9">
        <f t="shared" si="9"/>
        <v>3186.6877627227145</v>
      </c>
      <c r="F42" s="8">
        <f>VLOOKUP(C42,P43:$S$107,4,FALSE)</f>
        <v>0.68980547688727578</v>
      </c>
      <c r="G42" s="16">
        <f t="shared" si="1"/>
        <v>2198.1946718557879</v>
      </c>
      <c r="H42" s="9">
        <f t="shared" si="2"/>
        <v>988.49309086692665</v>
      </c>
      <c r="I42" s="9">
        <f t="shared" si="3"/>
        <v>988.49309086692665</v>
      </c>
      <c r="J42" s="17">
        <f t="shared" si="4"/>
        <v>977118.59069165005</v>
      </c>
      <c r="K42" s="1">
        <f t="shared" si="5"/>
        <v>0.44768708825494868</v>
      </c>
      <c r="L42" s="1"/>
      <c r="M42" s="1"/>
      <c r="N42" s="1"/>
      <c r="P42" t="s">
        <v>13</v>
      </c>
      <c r="Q42" s="9">
        <f t="shared" si="10"/>
        <v>3943.5</v>
      </c>
      <c r="R42" s="8">
        <f t="shared" si="11"/>
        <v>3255.9903846153848</v>
      </c>
      <c r="S42" s="8">
        <f t="shared" si="8"/>
        <v>1.2111522253361406</v>
      </c>
    </row>
    <row r="43" spans="1:19" x14ac:dyDescent="0.25">
      <c r="A43">
        <v>42</v>
      </c>
      <c r="B43">
        <v>2020</v>
      </c>
      <c r="C43" t="s">
        <v>10</v>
      </c>
      <c r="D43">
        <v>4799</v>
      </c>
      <c r="E43" s="9">
        <f t="shared" si="9"/>
        <v>3192.714077669903</v>
      </c>
      <c r="F43" s="8">
        <f>VLOOKUP(C43,P44:$S$107,4,FALSE)</f>
        <v>1.4499428568053558</v>
      </c>
      <c r="G43" s="16">
        <f t="shared" si="1"/>
        <v>4629.252970739376</v>
      </c>
      <c r="H43" s="9">
        <f t="shared" si="2"/>
        <v>-1436.538893069473</v>
      </c>
      <c r="I43" s="9">
        <f t="shared" si="3"/>
        <v>1436.538893069473</v>
      </c>
      <c r="J43" s="17">
        <f t="shared" si="4"/>
        <v>2063643.9913012669</v>
      </c>
      <c r="K43" s="1">
        <f t="shared" si="5"/>
        <v>0.29934129882672911</v>
      </c>
      <c r="L43" s="1"/>
      <c r="M43" s="1"/>
      <c r="N43" s="1"/>
      <c r="P43" t="s">
        <v>12</v>
      </c>
      <c r="Q43" s="9">
        <f t="shared" si="10"/>
        <v>3383.5</v>
      </c>
      <c r="R43" s="8">
        <f t="shared" si="11"/>
        <v>3255.9903846153848</v>
      </c>
      <c r="S43" s="8">
        <f t="shared" si="8"/>
        <v>1.0391615454354843</v>
      </c>
    </row>
    <row r="44" spans="1:19" x14ac:dyDescent="0.25">
      <c r="A44">
        <v>43</v>
      </c>
      <c r="B44">
        <v>2020</v>
      </c>
      <c r="C44" t="s">
        <v>9</v>
      </c>
      <c r="D44">
        <v>4516</v>
      </c>
      <c r="E44" s="9">
        <f t="shared" si="9"/>
        <v>3198.7403926170919</v>
      </c>
      <c r="F44" s="8">
        <f>VLOOKUP(C44,P45:$S$107,4,FALSE)</f>
        <v>1.3340027109794668</v>
      </c>
      <c r="G44" s="16">
        <f t="shared" si="1"/>
        <v>4267.1283554707243</v>
      </c>
      <c r="H44" s="9">
        <f t="shared" si="2"/>
        <v>-1068.3879628536324</v>
      </c>
      <c r="I44" s="9">
        <f t="shared" si="3"/>
        <v>1068.3879628536324</v>
      </c>
      <c r="J44" s="17">
        <f t="shared" si="4"/>
        <v>1141452.8391705346</v>
      </c>
      <c r="K44" s="1">
        <f t="shared" si="5"/>
        <v>0.23657837972843943</v>
      </c>
      <c r="L44" s="1"/>
      <c r="M44" s="1"/>
      <c r="N44" s="1"/>
      <c r="P44" t="s">
        <v>11</v>
      </c>
      <c r="Q44" s="9">
        <f t="shared" si="10"/>
        <v>2246</v>
      </c>
      <c r="R44" s="8">
        <f t="shared" si="11"/>
        <v>3255.9903846153848</v>
      </c>
      <c r="S44" s="8">
        <f t="shared" si="8"/>
        <v>0.68980547688727578</v>
      </c>
    </row>
    <row r="45" spans="1:19" x14ac:dyDescent="0.25">
      <c r="A45">
        <v>44</v>
      </c>
      <c r="B45">
        <v>2020</v>
      </c>
      <c r="C45" t="s">
        <v>8</v>
      </c>
      <c r="D45">
        <v>4147</v>
      </c>
      <c r="E45" s="9">
        <f t="shared" si="9"/>
        <v>3204.7667075642808</v>
      </c>
      <c r="F45" s="8">
        <f>VLOOKUP(C45,P46:$S$107,4,FALSE)</f>
        <v>1.2850160798291905</v>
      </c>
      <c r="G45" s="16">
        <f t="shared" si="1"/>
        <v>4118.1767513213535</v>
      </c>
      <c r="H45" s="9">
        <f t="shared" si="2"/>
        <v>-913.4100437570728</v>
      </c>
      <c r="I45" s="9">
        <f t="shared" si="3"/>
        <v>913.4100437570728</v>
      </c>
      <c r="J45" s="17">
        <f t="shared" si="4"/>
        <v>834317.90803629765</v>
      </c>
      <c r="K45" s="1">
        <f t="shared" si="5"/>
        <v>0.22025802839572531</v>
      </c>
      <c r="L45" s="1"/>
      <c r="M45" s="1"/>
      <c r="N45" s="1"/>
      <c r="P45" t="s">
        <v>10</v>
      </c>
      <c r="Q45" s="9">
        <f t="shared" si="10"/>
        <v>4721</v>
      </c>
      <c r="R45" s="8">
        <f t="shared" si="11"/>
        <v>3255.9903846153848</v>
      </c>
      <c r="S45" s="8">
        <f t="shared" si="8"/>
        <v>1.4499428568053558</v>
      </c>
    </row>
    <row r="46" spans="1:19" x14ac:dyDescent="0.25">
      <c r="A46">
        <v>45</v>
      </c>
      <c r="B46">
        <v>2020</v>
      </c>
      <c r="C46" t="s">
        <v>7</v>
      </c>
      <c r="D46">
        <v>1303</v>
      </c>
      <c r="E46" s="9">
        <f t="shared" si="9"/>
        <v>3210.7930225114692</v>
      </c>
      <c r="F46" s="8">
        <f>VLOOKUP(C46,P47:$S$107,4,FALSE)</f>
        <v>0.52794996205219369</v>
      </c>
      <c r="G46" s="16">
        <f t="shared" si="1"/>
        <v>1695.1380543923785</v>
      </c>
      <c r="H46" s="9">
        <f t="shared" si="2"/>
        <v>1515.6549681190907</v>
      </c>
      <c r="I46" s="9">
        <f t="shared" si="3"/>
        <v>1515.6549681190907</v>
      </c>
      <c r="J46" s="17">
        <f t="shared" si="4"/>
        <v>2297209.9823840819</v>
      </c>
      <c r="K46" s="1">
        <f t="shared" si="5"/>
        <v>1.1632041198151117</v>
      </c>
      <c r="L46" s="1"/>
      <c r="M46" s="1"/>
      <c r="N46" s="1"/>
      <c r="P46" t="s">
        <v>9</v>
      </c>
      <c r="Q46" s="9">
        <f t="shared" si="10"/>
        <v>4343.5</v>
      </c>
      <c r="R46" s="8">
        <f t="shared" si="11"/>
        <v>3255.9903846153848</v>
      </c>
      <c r="S46" s="8">
        <f t="shared" si="8"/>
        <v>1.3340027109794668</v>
      </c>
    </row>
    <row r="47" spans="1:19" x14ac:dyDescent="0.25">
      <c r="A47">
        <v>46</v>
      </c>
      <c r="B47">
        <v>2020</v>
      </c>
      <c r="C47" t="s">
        <v>6</v>
      </c>
      <c r="D47">
        <v>4417</v>
      </c>
      <c r="E47" s="9">
        <f t="shared" si="9"/>
        <v>3216.8193374586581</v>
      </c>
      <c r="F47" s="8">
        <f>VLOOKUP(C47,P48:$S$107,4,FALSE)</f>
        <v>1.0129022541292234</v>
      </c>
      <c r="G47" s="16">
        <f t="shared" si="1"/>
        <v>3258.3235580383498</v>
      </c>
      <c r="H47" s="9">
        <f t="shared" si="2"/>
        <v>-41.504220579691719</v>
      </c>
      <c r="I47" s="9">
        <f t="shared" si="3"/>
        <v>41.504220579691719</v>
      </c>
      <c r="J47" s="17">
        <f t="shared" si="4"/>
        <v>1722.6003259277056</v>
      </c>
      <c r="K47" s="1">
        <f t="shared" si="5"/>
        <v>9.3964728502811228E-3</v>
      </c>
      <c r="L47" s="1"/>
      <c r="M47" s="1"/>
      <c r="N47" s="1"/>
      <c r="P47" t="s">
        <v>8</v>
      </c>
      <c r="Q47" s="9">
        <f t="shared" si="10"/>
        <v>4184</v>
      </c>
      <c r="R47" s="8">
        <f t="shared" si="11"/>
        <v>3255.9903846153848</v>
      </c>
      <c r="S47" s="8">
        <f t="shared" si="8"/>
        <v>1.2850160798291905</v>
      </c>
    </row>
    <row r="48" spans="1:19" x14ac:dyDescent="0.25">
      <c r="A48">
        <v>47</v>
      </c>
      <c r="B48">
        <v>2020</v>
      </c>
      <c r="C48" t="s">
        <v>5</v>
      </c>
      <c r="D48">
        <v>3870</v>
      </c>
      <c r="E48" s="9">
        <f t="shared" si="9"/>
        <v>3222.845652405847</v>
      </c>
      <c r="F48" s="8">
        <f>VLOOKUP(C48,P49:$S$107,4,FALSE)</f>
        <v>1.2165269340830362</v>
      </c>
      <c r="G48" s="16">
        <f t="shared" si="1"/>
        <v>3920.6785405441278</v>
      </c>
      <c r="H48" s="9">
        <f t="shared" si="2"/>
        <v>-697.83288813828085</v>
      </c>
      <c r="I48" s="9">
        <f t="shared" si="3"/>
        <v>697.83288813828085</v>
      </c>
      <c r="J48" s="17">
        <f t="shared" si="4"/>
        <v>486970.7397674144</v>
      </c>
      <c r="K48" s="1">
        <f t="shared" si="5"/>
        <v>0.18031857574632579</v>
      </c>
      <c r="L48" s="1"/>
      <c r="M48" s="1"/>
      <c r="N48" s="1"/>
      <c r="P48" t="s">
        <v>7</v>
      </c>
      <c r="Q48" s="9">
        <f t="shared" si="10"/>
        <v>1719</v>
      </c>
      <c r="R48" s="8">
        <f t="shared" si="11"/>
        <v>3255.9903846153848</v>
      </c>
      <c r="S48" s="8">
        <f t="shared" si="8"/>
        <v>0.52794996205219369</v>
      </c>
    </row>
    <row r="49" spans="1:19" x14ac:dyDescent="0.25">
      <c r="A49">
        <v>48</v>
      </c>
      <c r="B49">
        <v>2020</v>
      </c>
      <c r="C49" t="s">
        <v>4</v>
      </c>
      <c r="D49">
        <v>2351</v>
      </c>
      <c r="E49" s="9">
        <f t="shared" si="9"/>
        <v>3228.8719673530354</v>
      </c>
      <c r="F49" s="8">
        <f>VLOOKUP(C49,P50:$S$107,4,FALSE)</f>
        <v>1.1285352737410039</v>
      </c>
      <c r="G49" s="16">
        <f t="shared" si="1"/>
        <v>3643.8959095514119</v>
      </c>
      <c r="H49" s="9">
        <f t="shared" si="2"/>
        <v>-415.02394219837652</v>
      </c>
      <c r="I49" s="9">
        <f t="shared" si="3"/>
        <v>415.02394219837652</v>
      </c>
      <c r="J49" s="17">
        <f t="shared" si="4"/>
        <v>172244.87259788136</v>
      </c>
      <c r="K49" s="1">
        <f t="shared" si="5"/>
        <v>0.17653081335532816</v>
      </c>
      <c r="L49" s="1"/>
      <c r="M49" s="1"/>
      <c r="N49" s="1"/>
      <c r="P49" t="s">
        <v>6</v>
      </c>
      <c r="Q49" s="9">
        <f t="shared" si="10"/>
        <v>3298</v>
      </c>
      <c r="R49" s="8">
        <f t="shared" si="11"/>
        <v>3255.9903846153848</v>
      </c>
      <c r="S49" s="8">
        <f t="shared" si="8"/>
        <v>1.0129022541292234</v>
      </c>
    </row>
    <row r="50" spans="1:19" x14ac:dyDescent="0.25">
      <c r="A50">
        <v>49</v>
      </c>
      <c r="B50">
        <v>2020</v>
      </c>
      <c r="C50" t="s">
        <v>3</v>
      </c>
      <c r="D50">
        <v>4287</v>
      </c>
      <c r="E50" s="9">
        <f t="shared" si="9"/>
        <v>3234.8982823002243</v>
      </c>
      <c r="F50" s="8">
        <f>VLOOKUP(C50,P51:$S$107,4,FALSE)</f>
        <v>1.2082345263021117</v>
      </c>
      <c r="G50" s="16">
        <f t="shared" si="1"/>
        <v>3908.5157937505264</v>
      </c>
      <c r="H50" s="9">
        <f t="shared" si="2"/>
        <v>-673.61751145030212</v>
      </c>
      <c r="I50" s="9">
        <f t="shared" si="3"/>
        <v>673.61751145030212</v>
      </c>
      <c r="J50" s="17">
        <f t="shared" si="4"/>
        <v>453760.55173249793</v>
      </c>
      <c r="K50" s="1">
        <f t="shared" si="5"/>
        <v>0.15713028025432754</v>
      </c>
      <c r="L50" s="1"/>
      <c r="M50" s="1"/>
      <c r="N50" s="1"/>
      <c r="P50" t="s">
        <v>5</v>
      </c>
      <c r="Q50" s="9">
        <f t="shared" si="10"/>
        <v>3961</v>
      </c>
      <c r="R50" s="8">
        <f t="shared" si="11"/>
        <v>3255.9903846153848</v>
      </c>
      <c r="S50" s="8">
        <f t="shared" si="8"/>
        <v>1.2165269340830362</v>
      </c>
    </row>
    <row r="51" spans="1:19" x14ac:dyDescent="0.25">
      <c r="A51">
        <v>50</v>
      </c>
      <c r="B51">
        <v>2020</v>
      </c>
      <c r="C51" t="s">
        <v>2</v>
      </c>
      <c r="D51">
        <v>4980</v>
      </c>
      <c r="E51" s="9">
        <f t="shared" si="9"/>
        <v>3240.9245972474127</v>
      </c>
      <c r="F51" s="8">
        <f>VLOOKUP(C51,P52:$S$107,4,FALSE)</f>
        <v>1.1518768660132359</v>
      </c>
      <c r="G51" s="16">
        <f t="shared" si="1"/>
        <v>3733.1460680625587</v>
      </c>
      <c r="H51" s="9">
        <f t="shared" si="2"/>
        <v>-492.22147081514595</v>
      </c>
      <c r="I51" s="9">
        <f t="shared" si="3"/>
        <v>492.22147081514595</v>
      </c>
      <c r="J51" s="17">
        <f t="shared" si="4"/>
        <v>242281.97633142557</v>
      </c>
      <c r="K51" s="1">
        <f t="shared" si="5"/>
        <v>9.8839652774125694E-2</v>
      </c>
      <c r="L51" s="1"/>
      <c r="M51" s="1"/>
      <c r="N51" s="1"/>
      <c r="P51" t="s">
        <v>4</v>
      </c>
      <c r="Q51" s="9">
        <f t="shared" si="10"/>
        <v>3674.5</v>
      </c>
      <c r="R51" s="8">
        <f t="shared" si="11"/>
        <v>3255.9903846153848</v>
      </c>
      <c r="S51" s="8">
        <f t="shared" si="8"/>
        <v>1.1285352737410039</v>
      </c>
    </row>
    <row r="52" spans="1:19" x14ac:dyDescent="0.25">
      <c r="A52">
        <v>51</v>
      </c>
      <c r="B52">
        <v>2020</v>
      </c>
      <c r="C52" t="s">
        <v>1</v>
      </c>
      <c r="D52">
        <v>4272</v>
      </c>
      <c r="E52" s="9">
        <f t="shared" si="9"/>
        <v>3246.9509121946016</v>
      </c>
      <c r="F52" s="8">
        <f>VLOOKUP(C52,P53:$S$107,4,FALSE)</f>
        <v>1.0299477590122348</v>
      </c>
      <c r="G52" s="16">
        <f t="shared" si="1"/>
        <v>3344.1898156375614</v>
      </c>
      <c r="H52" s="9">
        <f t="shared" si="2"/>
        <v>-97.238903442959781</v>
      </c>
      <c r="I52" s="9">
        <f t="shared" si="3"/>
        <v>97.238903442959781</v>
      </c>
      <c r="J52" s="17">
        <f t="shared" si="4"/>
        <v>9455.4043427892557</v>
      </c>
      <c r="K52" s="1">
        <f t="shared" si="5"/>
        <v>2.2761915599943769E-2</v>
      </c>
      <c r="L52" s="1"/>
      <c r="M52" s="1"/>
      <c r="N52" s="1"/>
      <c r="P52" t="s">
        <v>3</v>
      </c>
      <c r="Q52" s="9">
        <f t="shared" si="10"/>
        <v>3934</v>
      </c>
      <c r="R52" s="8">
        <f t="shared" si="11"/>
        <v>3255.9903846153848</v>
      </c>
      <c r="S52" s="8">
        <f t="shared" si="8"/>
        <v>1.2082345263021117</v>
      </c>
    </row>
    <row r="53" spans="1:19" x14ac:dyDescent="0.25">
      <c r="A53">
        <v>52</v>
      </c>
      <c r="B53">
        <v>2020</v>
      </c>
      <c r="C53" t="s">
        <v>0</v>
      </c>
      <c r="D53">
        <v>3906</v>
      </c>
      <c r="E53" s="9">
        <f t="shared" si="9"/>
        <v>3252.9772271417905</v>
      </c>
      <c r="F53" s="8">
        <f>VLOOKUP(C53,P54:$S$107,4,FALSE)</f>
        <v>1.179211099068876</v>
      </c>
      <c r="G53" s="16">
        <f t="shared" si="1"/>
        <v>3835.9468512638955</v>
      </c>
      <c r="H53" s="9">
        <f t="shared" si="2"/>
        <v>-582.96962412210496</v>
      </c>
      <c r="I53" s="9">
        <f t="shared" si="3"/>
        <v>582.96962412210496</v>
      </c>
      <c r="J53" s="17">
        <f t="shared" si="4"/>
        <v>339853.58264906832</v>
      </c>
      <c r="K53" s="1">
        <f t="shared" si="5"/>
        <v>0.14924977576090756</v>
      </c>
      <c r="L53" s="1"/>
      <c r="M53" s="1"/>
      <c r="N53" s="1"/>
      <c r="P53" t="s">
        <v>2</v>
      </c>
      <c r="Q53" s="9">
        <f t="shared" si="10"/>
        <v>3750.5</v>
      </c>
      <c r="R53" s="8">
        <f t="shared" si="11"/>
        <v>3255.9903846153848</v>
      </c>
      <c r="S53" s="8">
        <f t="shared" si="8"/>
        <v>1.1518768660132359</v>
      </c>
    </row>
    <row r="54" spans="1:19" x14ac:dyDescent="0.25">
      <c r="A54">
        <v>53</v>
      </c>
      <c r="B54">
        <v>2021</v>
      </c>
      <c r="C54" t="s">
        <v>51</v>
      </c>
      <c r="D54">
        <v>4334</v>
      </c>
      <c r="E54" s="9">
        <f t="shared" si="9"/>
        <v>3259.003542088979</v>
      </c>
      <c r="F54" s="8">
        <f>VLOOKUP(C54,P55:$S$107,4,FALSE)</f>
        <v>0.96621906958475945</v>
      </c>
      <c r="G54" s="16">
        <f t="shared" si="1"/>
        <v>3148.9113702106488</v>
      </c>
      <c r="H54" s="9">
        <f t="shared" si="2"/>
        <v>110.09217187833019</v>
      </c>
      <c r="I54" s="9">
        <f t="shared" si="3"/>
        <v>110.09217187833019</v>
      </c>
      <c r="J54" s="17">
        <f t="shared" si="4"/>
        <v>12120.286308887797</v>
      </c>
      <c r="K54" s="1">
        <f t="shared" si="5"/>
        <v>2.5401977821488276E-2</v>
      </c>
      <c r="L54" s="1"/>
      <c r="M54" s="1"/>
      <c r="N54" s="1"/>
      <c r="P54" t="s">
        <v>1</v>
      </c>
      <c r="Q54" s="9">
        <f t="shared" si="10"/>
        <v>3353.5</v>
      </c>
      <c r="R54" s="8">
        <f t="shared" si="11"/>
        <v>3255.9903846153848</v>
      </c>
      <c r="S54" s="8">
        <f t="shared" si="8"/>
        <v>1.0299477590122348</v>
      </c>
    </row>
    <row r="55" spans="1:19" x14ac:dyDescent="0.25">
      <c r="A55">
        <v>54</v>
      </c>
      <c r="B55">
        <v>2021</v>
      </c>
      <c r="C55" t="s">
        <v>50</v>
      </c>
      <c r="D55">
        <v>3266</v>
      </c>
      <c r="E55" s="9">
        <f t="shared" si="9"/>
        <v>3265.0298570361679</v>
      </c>
      <c r="F55" s="8">
        <f>VLOOKUP(C55,P56:$S$107,4,FALSE)</f>
        <v>0.966833322012976</v>
      </c>
      <c r="G55" s="16">
        <f t="shared" si="1"/>
        <v>3156.7396631498304</v>
      </c>
      <c r="H55" s="9">
        <f t="shared" si="2"/>
        <v>108.29019388633742</v>
      </c>
      <c r="I55" s="9">
        <f t="shared" si="3"/>
        <v>108.29019388633742</v>
      </c>
      <c r="J55" s="17">
        <f t="shared" si="4"/>
        <v>11726.76609194055</v>
      </c>
      <c r="K55" s="1">
        <f t="shared" si="5"/>
        <v>3.3156826052154753E-2</v>
      </c>
      <c r="L55" s="1"/>
      <c r="M55" s="1"/>
      <c r="N55" s="1"/>
      <c r="P55" t="s">
        <v>0</v>
      </c>
      <c r="Q55" s="9">
        <f t="shared" si="10"/>
        <v>3839.5</v>
      </c>
      <c r="R55" s="8">
        <f t="shared" si="11"/>
        <v>3255.9903846153848</v>
      </c>
      <c r="S55" s="8">
        <f t="shared" si="8"/>
        <v>1.179211099068876</v>
      </c>
    </row>
    <row r="56" spans="1:19" x14ac:dyDescent="0.25">
      <c r="A56">
        <v>55</v>
      </c>
      <c r="B56">
        <v>2021</v>
      </c>
      <c r="C56" t="s">
        <v>49</v>
      </c>
      <c r="D56">
        <v>1238</v>
      </c>
      <c r="E56" s="9">
        <f t="shared" si="9"/>
        <v>3271.0561719833568</v>
      </c>
      <c r="F56" s="8">
        <f>VLOOKUP(C56,P57:$S$107,4,FALSE)</f>
        <v>0.64987906905319481</v>
      </c>
      <c r="G56" s="16">
        <f t="shared" si="1"/>
        <v>2125.7909398692509</v>
      </c>
      <c r="H56" s="9">
        <f t="shared" si="2"/>
        <v>1145.2652321141059</v>
      </c>
      <c r="I56" s="9">
        <f t="shared" si="3"/>
        <v>1145.2652321141059</v>
      </c>
      <c r="J56" s="17">
        <f t="shared" si="4"/>
        <v>1311632.4518893769</v>
      </c>
      <c r="K56" s="1">
        <f t="shared" si="5"/>
        <v>0.92509307925210493</v>
      </c>
      <c r="L56" s="1"/>
      <c r="M56" s="1"/>
      <c r="N56" s="1"/>
      <c r="P56" t="s">
        <v>51</v>
      </c>
      <c r="Q56" s="9">
        <f t="shared" si="10"/>
        <v>3146</v>
      </c>
      <c r="R56" s="8">
        <f t="shared" si="11"/>
        <v>3255.9903846153848</v>
      </c>
      <c r="S56" s="8">
        <f t="shared" si="8"/>
        <v>0.96621906958475945</v>
      </c>
    </row>
    <row r="57" spans="1:19" x14ac:dyDescent="0.25">
      <c r="A57">
        <v>56</v>
      </c>
      <c r="B57">
        <v>2021</v>
      </c>
      <c r="C57" t="s">
        <v>48</v>
      </c>
      <c r="D57">
        <v>2948</v>
      </c>
      <c r="E57" s="9">
        <f t="shared" si="9"/>
        <v>3277.0824869305452</v>
      </c>
      <c r="F57" s="8">
        <f>VLOOKUP(C57,P58:$S$107,4,FALSE)</f>
        <v>0.89680854519628017</v>
      </c>
      <c r="G57" s="16">
        <f t="shared" si="1"/>
        <v>2938.91557759239</v>
      </c>
      <c r="H57" s="9">
        <f t="shared" si="2"/>
        <v>338.16690933815516</v>
      </c>
      <c r="I57" s="9">
        <f t="shared" si="3"/>
        <v>338.16690933815516</v>
      </c>
      <c r="J57" s="17">
        <f t="shared" si="4"/>
        <v>114356.85857132006</v>
      </c>
      <c r="K57" s="1">
        <f t="shared" si="5"/>
        <v>0.11471062053533079</v>
      </c>
      <c r="L57" s="1"/>
      <c r="M57" s="1"/>
      <c r="N57" s="1"/>
      <c r="P57" t="s">
        <v>50</v>
      </c>
      <c r="Q57" s="9">
        <f t="shared" si="10"/>
        <v>3148</v>
      </c>
      <c r="R57" s="8">
        <f t="shared" si="11"/>
        <v>3255.9903846153848</v>
      </c>
      <c r="S57" s="8">
        <f t="shared" si="8"/>
        <v>0.966833322012976</v>
      </c>
    </row>
    <row r="58" spans="1:19" x14ac:dyDescent="0.25">
      <c r="A58">
        <v>57</v>
      </c>
      <c r="B58">
        <v>2021</v>
      </c>
      <c r="C58" t="s">
        <v>47</v>
      </c>
      <c r="D58">
        <v>4480</v>
      </c>
      <c r="E58" s="9">
        <f t="shared" si="9"/>
        <v>3283.1088018777341</v>
      </c>
      <c r="F58" s="8">
        <f>VLOOKUP(C58,P59:$S$107,4,FALSE)</f>
        <v>1.2131485457278448</v>
      </c>
      <c r="G58" s="16">
        <f t="shared" si="1"/>
        <v>3982.89866846426</v>
      </c>
      <c r="H58" s="9">
        <f t="shared" si="2"/>
        <v>-699.78986658652593</v>
      </c>
      <c r="I58" s="9">
        <f t="shared" si="3"/>
        <v>699.78986658652593</v>
      </c>
      <c r="J58" s="17">
        <f t="shared" si="4"/>
        <v>489705.85737718776</v>
      </c>
      <c r="K58" s="1">
        <f t="shared" si="5"/>
        <v>0.15620309522020667</v>
      </c>
      <c r="L58" s="1"/>
      <c r="M58" s="1"/>
      <c r="N58" s="1"/>
      <c r="P58" t="s">
        <v>49</v>
      </c>
      <c r="Q58" s="9">
        <f t="shared" si="10"/>
        <v>2116</v>
      </c>
      <c r="R58" s="8">
        <f t="shared" si="11"/>
        <v>3255.9903846153848</v>
      </c>
      <c r="S58" s="8">
        <f t="shared" si="8"/>
        <v>0.64987906905319481</v>
      </c>
    </row>
    <row r="59" spans="1:19" x14ac:dyDescent="0.25">
      <c r="A59">
        <v>58</v>
      </c>
      <c r="B59">
        <v>2021</v>
      </c>
      <c r="C59" t="s">
        <v>46</v>
      </c>
      <c r="D59">
        <v>1263</v>
      </c>
      <c r="E59" s="9">
        <f t="shared" si="9"/>
        <v>3289.135116824923</v>
      </c>
      <c r="F59" s="8">
        <f>VLOOKUP(C59,P60:$S$107,4,FALSE)</f>
        <v>0.47266724351269701</v>
      </c>
      <c r="G59" s="16">
        <f t="shared" si="1"/>
        <v>1554.666429210449</v>
      </c>
      <c r="H59" s="9">
        <f t="shared" si="2"/>
        <v>1734.468687614474</v>
      </c>
      <c r="I59" s="9">
        <f t="shared" si="3"/>
        <v>1734.468687614474</v>
      </c>
      <c r="J59" s="17">
        <f t="shared" si="4"/>
        <v>3008381.6283150758</v>
      </c>
      <c r="K59" s="1">
        <f t="shared" si="5"/>
        <v>1.3732927059497022</v>
      </c>
      <c r="L59" s="1"/>
      <c r="M59" s="1"/>
      <c r="N59" s="1"/>
      <c r="P59" t="s">
        <v>48</v>
      </c>
      <c r="Q59" s="9">
        <f t="shared" si="10"/>
        <v>2920</v>
      </c>
      <c r="R59" s="8">
        <f t="shared" si="11"/>
        <v>3255.9903846153848</v>
      </c>
      <c r="S59" s="8">
        <f t="shared" si="8"/>
        <v>0.89680854519628017</v>
      </c>
    </row>
    <row r="60" spans="1:19" x14ac:dyDescent="0.25">
      <c r="A60">
        <v>59</v>
      </c>
      <c r="B60">
        <v>2021</v>
      </c>
      <c r="C60" t="s">
        <v>45</v>
      </c>
      <c r="D60">
        <v>4991</v>
      </c>
      <c r="E60" s="9">
        <f t="shared" si="9"/>
        <v>3295.1614317721114</v>
      </c>
      <c r="F60" s="8">
        <f>VLOOKUP(C60,P61:$S$107,4,FALSE)</f>
        <v>1.4740522646128584</v>
      </c>
      <c r="G60" s="16">
        <f t="shared" si="1"/>
        <v>4857.2401707686295</v>
      </c>
      <c r="H60" s="9">
        <f t="shared" si="2"/>
        <v>-1562.078738996518</v>
      </c>
      <c r="I60" s="9">
        <f t="shared" si="3"/>
        <v>1562.078738996518</v>
      </c>
      <c r="J60" s="17">
        <f t="shared" si="4"/>
        <v>2440089.9868249521</v>
      </c>
      <c r="K60" s="1">
        <f t="shared" si="5"/>
        <v>0.31297911019765939</v>
      </c>
      <c r="L60" s="1"/>
      <c r="M60" s="1"/>
      <c r="N60" s="1"/>
      <c r="P60" t="s">
        <v>47</v>
      </c>
      <c r="Q60" s="9">
        <f t="shared" si="10"/>
        <v>3950</v>
      </c>
      <c r="R60" s="8">
        <f t="shared" si="11"/>
        <v>3255.9903846153848</v>
      </c>
      <c r="S60" s="8">
        <f t="shared" si="8"/>
        <v>1.2131485457278448</v>
      </c>
    </row>
    <row r="61" spans="1:19" x14ac:dyDescent="0.25">
      <c r="A61">
        <v>60</v>
      </c>
      <c r="B61">
        <v>2021</v>
      </c>
      <c r="C61" t="s">
        <v>44</v>
      </c>
      <c r="D61">
        <v>3245</v>
      </c>
      <c r="E61" s="9">
        <f t="shared" si="9"/>
        <v>3301.1877467193003</v>
      </c>
      <c r="F61" s="8">
        <f>VLOOKUP(C61,P62:$S$107,4,FALSE)</f>
        <v>1.1759862738207387</v>
      </c>
      <c r="G61" s="16">
        <f t="shared" si="1"/>
        <v>3882.1514774471107</v>
      </c>
      <c r="H61" s="9">
        <f t="shared" si="2"/>
        <v>-580.96373072781034</v>
      </c>
      <c r="I61" s="9">
        <f t="shared" si="3"/>
        <v>580.96373072781034</v>
      </c>
      <c r="J61" s="17">
        <f t="shared" si="4"/>
        <v>337518.8564211757</v>
      </c>
      <c r="K61" s="1">
        <f t="shared" si="5"/>
        <v>0.17903350715803093</v>
      </c>
      <c r="L61" s="1"/>
      <c r="M61" s="1"/>
      <c r="N61" s="1"/>
      <c r="P61" t="s">
        <v>46</v>
      </c>
      <c r="Q61" s="9">
        <f t="shared" si="10"/>
        <v>1539</v>
      </c>
      <c r="R61" s="8">
        <f t="shared" si="11"/>
        <v>3255.9903846153848</v>
      </c>
      <c r="S61" s="8">
        <f t="shared" si="8"/>
        <v>0.47266724351269701</v>
      </c>
    </row>
    <row r="62" spans="1:19" x14ac:dyDescent="0.25">
      <c r="A62">
        <v>61</v>
      </c>
      <c r="B62">
        <v>2021</v>
      </c>
      <c r="C62" t="s">
        <v>43</v>
      </c>
      <c r="D62">
        <v>2347</v>
      </c>
      <c r="E62" s="9">
        <f t="shared" si="9"/>
        <v>3307.2140616664892</v>
      </c>
      <c r="F62" s="8">
        <f>VLOOKUP(C62,P63:$S$107,4,FALSE)</f>
        <v>0.80635987514138141</v>
      </c>
      <c r="G62" s="16">
        <f t="shared" si="1"/>
        <v>2666.8047178312113</v>
      </c>
      <c r="H62" s="9">
        <f t="shared" si="2"/>
        <v>640.40934383527792</v>
      </c>
      <c r="I62" s="9">
        <f t="shared" si="3"/>
        <v>640.40934383527792</v>
      </c>
      <c r="J62" s="17">
        <f t="shared" si="4"/>
        <v>410124.12767153123</v>
      </c>
      <c r="K62" s="1">
        <f t="shared" si="5"/>
        <v>0.27286295007894246</v>
      </c>
      <c r="L62" s="1"/>
      <c r="M62" s="1"/>
      <c r="N62" s="1"/>
      <c r="P62" t="s">
        <v>45</v>
      </c>
      <c r="Q62" s="9">
        <f t="shared" si="10"/>
        <v>4799.5</v>
      </c>
      <c r="R62" s="8">
        <f t="shared" si="11"/>
        <v>3255.9903846153848</v>
      </c>
      <c r="S62" s="8">
        <f t="shared" si="8"/>
        <v>1.4740522646128584</v>
      </c>
    </row>
    <row r="63" spans="1:19" x14ac:dyDescent="0.25">
      <c r="A63">
        <v>62</v>
      </c>
      <c r="B63">
        <v>2021</v>
      </c>
      <c r="C63" t="s">
        <v>42</v>
      </c>
      <c r="D63">
        <v>2444</v>
      </c>
      <c r="E63" s="9">
        <f t="shared" si="9"/>
        <v>3313.2403766136777</v>
      </c>
      <c r="F63" s="8">
        <f>VLOOKUP(C63,P64:$S$107,4,FALSE)</f>
        <v>0.62239127289050067</v>
      </c>
      <c r="G63" s="16">
        <f t="shared" si="1"/>
        <v>2062.1318953927885</v>
      </c>
      <c r="H63" s="9">
        <f t="shared" si="2"/>
        <v>1251.1084812208892</v>
      </c>
      <c r="I63" s="9">
        <f t="shared" si="3"/>
        <v>1251.1084812208892</v>
      </c>
      <c r="J63" s="17">
        <f t="shared" si="4"/>
        <v>1565272.4317828401</v>
      </c>
      <c r="K63" s="1">
        <f t="shared" si="5"/>
        <v>0.51191018053227877</v>
      </c>
      <c r="L63" s="1"/>
      <c r="M63" s="1"/>
      <c r="N63" s="1"/>
      <c r="P63" t="s">
        <v>44</v>
      </c>
      <c r="Q63" s="9">
        <f t="shared" si="10"/>
        <v>3829</v>
      </c>
      <c r="R63" s="8">
        <f t="shared" si="11"/>
        <v>3255.9903846153848</v>
      </c>
      <c r="S63" s="8">
        <f t="shared" si="8"/>
        <v>1.1759862738207387</v>
      </c>
    </row>
    <row r="64" spans="1:19" x14ac:dyDescent="0.25">
      <c r="A64">
        <v>63</v>
      </c>
      <c r="B64">
        <v>2021</v>
      </c>
      <c r="C64" t="s">
        <v>41</v>
      </c>
      <c r="D64">
        <v>1741</v>
      </c>
      <c r="E64" s="9">
        <f t="shared" si="9"/>
        <v>3319.2666915608665</v>
      </c>
      <c r="F64" s="8">
        <f>VLOOKUP(C64,P65:$S$107,4,FALSE)</f>
        <v>0.48771642800400444</v>
      </c>
      <c r="G64" s="16">
        <f t="shared" si="1"/>
        <v>1618.8608944007353</v>
      </c>
      <c r="H64" s="9">
        <f t="shared" si="2"/>
        <v>1700.4057971601312</v>
      </c>
      <c r="I64" s="9">
        <f t="shared" si="3"/>
        <v>1700.4057971601312</v>
      </c>
      <c r="J64" s="17">
        <f t="shared" si="4"/>
        <v>2891379.8750157813</v>
      </c>
      <c r="K64" s="1">
        <f t="shared" si="5"/>
        <v>0.97668339871345844</v>
      </c>
      <c r="L64" s="1"/>
      <c r="M64" s="1"/>
      <c r="N64" s="1"/>
      <c r="P64" t="s">
        <v>43</v>
      </c>
      <c r="Q64" s="9">
        <f t="shared" si="10"/>
        <v>2625.5</v>
      </c>
      <c r="R64" s="8">
        <f t="shared" si="11"/>
        <v>3255.9903846153848</v>
      </c>
      <c r="S64" s="8">
        <f t="shared" si="8"/>
        <v>0.80635987514138141</v>
      </c>
    </row>
    <row r="65" spans="1:19" x14ac:dyDescent="0.25">
      <c r="A65">
        <v>64</v>
      </c>
      <c r="B65">
        <v>2021</v>
      </c>
      <c r="C65" t="s">
        <v>40</v>
      </c>
      <c r="D65">
        <v>4547</v>
      </c>
      <c r="E65" s="9">
        <f t="shared" si="9"/>
        <v>3325.2930065080554</v>
      </c>
      <c r="F65" s="8">
        <f>VLOOKUP(C65,P66:$S$107,4,FALSE)</f>
        <v>0.87070281699707341</v>
      </c>
      <c r="G65" s="16">
        <f t="shared" si="1"/>
        <v>2895.3419881072314</v>
      </c>
      <c r="H65" s="9">
        <f t="shared" si="2"/>
        <v>429.95101840082407</v>
      </c>
      <c r="I65" s="9">
        <f t="shared" si="3"/>
        <v>429.95101840082407</v>
      </c>
      <c r="J65" s="17">
        <f t="shared" si="4"/>
        <v>184857.87822390575</v>
      </c>
      <c r="K65" s="1">
        <f t="shared" si="5"/>
        <v>9.4557074642802746E-2</v>
      </c>
      <c r="L65" s="1"/>
      <c r="M65" s="1"/>
      <c r="N65" s="1"/>
      <c r="P65" t="s">
        <v>42</v>
      </c>
      <c r="Q65" s="9">
        <f t="shared" si="10"/>
        <v>2026.5</v>
      </c>
      <c r="R65" s="8">
        <f t="shared" si="11"/>
        <v>3255.9903846153848</v>
      </c>
      <c r="S65" s="8">
        <f t="shared" si="8"/>
        <v>0.62239127289050067</v>
      </c>
    </row>
    <row r="66" spans="1:19" x14ac:dyDescent="0.25">
      <c r="A66">
        <v>65</v>
      </c>
      <c r="B66">
        <v>2021</v>
      </c>
      <c r="C66" t="s">
        <v>39</v>
      </c>
      <c r="D66">
        <v>2979</v>
      </c>
      <c r="E66" s="9">
        <f t="shared" ref="E66:E97" si="12">$W$1+($Y$1*A66)</f>
        <v>3331.3193214552439</v>
      </c>
      <c r="F66" s="8">
        <f>VLOOKUP(C66,P67:$S$107,4,FALSE)</f>
        <v>1.1999421185211872</v>
      </c>
      <c r="G66" s="16">
        <f t="shared" si="1"/>
        <v>3997.3903640575691</v>
      </c>
      <c r="H66" s="9">
        <f t="shared" si="2"/>
        <v>-666.07104260232518</v>
      </c>
      <c r="I66" s="9">
        <f t="shared" si="3"/>
        <v>666.07104260232518</v>
      </c>
      <c r="J66" s="17">
        <f t="shared" si="4"/>
        <v>443650.6337933485</v>
      </c>
      <c r="K66" s="1">
        <f t="shared" si="5"/>
        <v>0.22358880248483556</v>
      </c>
      <c r="L66" s="1"/>
      <c r="M66" s="1"/>
      <c r="N66" s="1"/>
      <c r="P66" t="s">
        <v>41</v>
      </c>
      <c r="Q66" s="9">
        <f t="shared" si="10"/>
        <v>1588</v>
      </c>
      <c r="R66" s="8">
        <f t="shared" si="11"/>
        <v>3255.9903846153848</v>
      </c>
      <c r="S66" s="8">
        <f t="shared" si="8"/>
        <v>0.48771642800400444</v>
      </c>
    </row>
    <row r="67" spans="1:19" x14ac:dyDescent="0.25">
      <c r="A67">
        <v>66</v>
      </c>
      <c r="B67">
        <v>2021</v>
      </c>
      <c r="C67" t="s">
        <v>38</v>
      </c>
      <c r="D67">
        <v>2273</v>
      </c>
      <c r="E67" s="9">
        <f t="shared" si="12"/>
        <v>3337.3456364024328</v>
      </c>
      <c r="F67" s="8">
        <f>VLOOKUP(C67,P68:$S$107,4,FALSE)</f>
        <v>0.9333565646751697</v>
      </c>
      <c r="G67" s="16">
        <f t="shared" ref="G67:G104" si="13">E67*F67</f>
        <v>3114.9334583262425</v>
      </c>
      <c r="H67" s="9">
        <f t="shared" ref="H67:H105" si="14">E67-G67</f>
        <v>222.41217807619023</v>
      </c>
      <c r="I67" s="9">
        <f t="shared" ref="I67:I105" si="15">ABS(H67)</f>
        <v>222.41217807619023</v>
      </c>
      <c r="J67" s="17">
        <f t="shared" ref="J67:J105" si="16">I67^2</f>
        <v>49467.176956594951</v>
      </c>
      <c r="K67" s="1">
        <f t="shared" ref="K67:K105" si="17">I67/D67</f>
        <v>9.784961639955575E-2</v>
      </c>
      <c r="L67" s="1"/>
      <c r="M67" s="1"/>
      <c r="N67" s="1"/>
      <c r="P67" t="s">
        <v>40</v>
      </c>
      <c r="Q67" s="9">
        <f t="shared" si="10"/>
        <v>2835</v>
      </c>
      <c r="R67" s="8">
        <f t="shared" si="11"/>
        <v>3255.9903846153848</v>
      </c>
      <c r="S67" s="8">
        <f t="shared" si="8"/>
        <v>0.87070281699707341</v>
      </c>
    </row>
    <row r="68" spans="1:19" x14ac:dyDescent="0.25">
      <c r="A68">
        <v>67</v>
      </c>
      <c r="B68">
        <v>2021</v>
      </c>
      <c r="C68" t="s">
        <v>37</v>
      </c>
      <c r="D68">
        <v>3314</v>
      </c>
      <c r="E68" s="9">
        <f t="shared" si="12"/>
        <v>3343.3719513496217</v>
      </c>
      <c r="F68" s="8">
        <f>VLOOKUP(C68,P69:$S$107,4,FALSE)</f>
        <v>0.99124985603458704</v>
      </c>
      <c r="G68" s="16">
        <f t="shared" si="13"/>
        <v>3314.1169654453888</v>
      </c>
      <c r="H68" s="9">
        <f t="shared" si="14"/>
        <v>29.254985904232853</v>
      </c>
      <c r="I68" s="9">
        <f t="shared" si="15"/>
        <v>29.254985904232853</v>
      </c>
      <c r="J68" s="17">
        <f t="shared" si="16"/>
        <v>855.8542002568629</v>
      </c>
      <c r="K68" s="1">
        <f t="shared" si="17"/>
        <v>8.8276964104504682E-3</v>
      </c>
      <c r="L68" s="1"/>
      <c r="M68" s="1"/>
      <c r="N68" s="1"/>
      <c r="P68" t="s">
        <v>39</v>
      </c>
      <c r="Q68" s="9">
        <f t="shared" ref="Q68:Q99" si="18">AVERAGEIF($C$2:$C$105,P68,$D$2:$D$105)</f>
        <v>3907</v>
      </c>
      <c r="R68" s="8">
        <f t="shared" ref="R68:R99" si="19">AVERAGE(D$2:D$105)</f>
        <v>3255.9903846153848</v>
      </c>
      <c r="S68" s="8">
        <f t="shared" si="8"/>
        <v>1.1999421185211872</v>
      </c>
    </row>
    <row r="69" spans="1:19" x14ac:dyDescent="0.25">
      <c r="A69">
        <v>68</v>
      </c>
      <c r="B69">
        <v>2021</v>
      </c>
      <c r="C69" t="s">
        <v>36</v>
      </c>
      <c r="D69">
        <v>2205</v>
      </c>
      <c r="E69" s="9">
        <f t="shared" si="12"/>
        <v>3349.3982662968101</v>
      </c>
      <c r="F69" s="8">
        <f>VLOOKUP(C69,P70:$S$107,4,FALSE)</f>
        <v>1.0840019726952983</v>
      </c>
      <c r="G69" s="16">
        <f t="shared" si="13"/>
        <v>3630.7543280079544</v>
      </c>
      <c r="H69" s="9">
        <f t="shared" si="14"/>
        <v>-281.35606171114432</v>
      </c>
      <c r="I69" s="9">
        <f t="shared" si="15"/>
        <v>281.35606171114432</v>
      </c>
      <c r="J69" s="17">
        <f t="shared" si="16"/>
        <v>79161.233461605254</v>
      </c>
      <c r="K69" s="1">
        <f t="shared" si="17"/>
        <v>0.12759912095743506</v>
      </c>
      <c r="L69" s="1"/>
      <c r="M69" s="1"/>
      <c r="N69" s="1"/>
      <c r="P69" t="s">
        <v>38</v>
      </c>
      <c r="Q69" s="9">
        <f t="shared" si="18"/>
        <v>3039</v>
      </c>
      <c r="R69" s="8">
        <f t="shared" si="19"/>
        <v>3255.9903846153848</v>
      </c>
      <c r="S69" s="8">
        <f t="shared" ref="S69:S107" si="20">Q69/R69</f>
        <v>0.9333565646751697</v>
      </c>
    </row>
    <row r="70" spans="1:19" x14ac:dyDescent="0.25">
      <c r="A70">
        <v>69</v>
      </c>
      <c r="B70">
        <v>2021</v>
      </c>
      <c r="C70" t="s">
        <v>35</v>
      </c>
      <c r="D70">
        <v>3918</v>
      </c>
      <c r="E70" s="9">
        <f t="shared" si="12"/>
        <v>3355.424581243999</v>
      </c>
      <c r="F70" s="8">
        <f>VLOOKUP(C70,P71:$S$107,4,FALSE)</f>
        <v>0.91016853550999188</v>
      </c>
      <c r="G70" s="16">
        <f t="shared" si="13"/>
        <v>3054.0018771250784</v>
      </c>
      <c r="H70" s="9">
        <f t="shared" si="14"/>
        <v>301.42270411892059</v>
      </c>
      <c r="I70" s="9">
        <f t="shared" si="15"/>
        <v>301.42270411892059</v>
      </c>
      <c r="J70" s="17">
        <f t="shared" si="16"/>
        <v>90855.64655836235</v>
      </c>
      <c r="K70" s="1">
        <f t="shared" si="17"/>
        <v>7.6932798396865898E-2</v>
      </c>
      <c r="L70" s="1"/>
      <c r="M70" s="1"/>
      <c r="N70" s="1"/>
      <c r="P70" t="s">
        <v>37</v>
      </c>
      <c r="Q70" s="9">
        <f t="shared" si="18"/>
        <v>3227.5</v>
      </c>
      <c r="R70" s="8">
        <f t="shared" si="19"/>
        <v>3255.9903846153848</v>
      </c>
      <c r="S70" s="8">
        <f t="shared" si="20"/>
        <v>0.99124985603458704</v>
      </c>
    </row>
    <row r="71" spans="1:19" x14ac:dyDescent="0.25">
      <c r="A71">
        <v>70</v>
      </c>
      <c r="B71">
        <v>2021</v>
      </c>
      <c r="C71" t="s">
        <v>34</v>
      </c>
      <c r="D71">
        <v>4676</v>
      </c>
      <c r="E71" s="9">
        <f t="shared" si="12"/>
        <v>3361.4508961911879</v>
      </c>
      <c r="F71" s="8">
        <f>VLOOKUP(C71,P72:$S$107,4,FALSE)</f>
        <v>1.3103539924931265</v>
      </c>
      <c r="G71" s="16">
        <f t="shared" si="13"/>
        <v>4404.6906023937208</v>
      </c>
      <c r="H71" s="9">
        <f t="shared" si="14"/>
        <v>-1043.2397062025329</v>
      </c>
      <c r="I71" s="9">
        <f t="shared" si="15"/>
        <v>1043.2397062025329</v>
      </c>
      <c r="J71" s="17">
        <f t="shared" si="16"/>
        <v>1088349.0845975473</v>
      </c>
      <c r="K71" s="1">
        <f t="shared" si="17"/>
        <v>0.22310515530422004</v>
      </c>
      <c r="L71" s="1"/>
      <c r="M71" s="1"/>
      <c r="N71" s="1"/>
      <c r="P71" t="s">
        <v>36</v>
      </c>
      <c r="Q71" s="9">
        <f t="shared" si="18"/>
        <v>3529.5</v>
      </c>
      <c r="R71" s="8">
        <f t="shared" si="19"/>
        <v>3255.9903846153848</v>
      </c>
      <c r="S71" s="8">
        <f t="shared" si="20"/>
        <v>1.0840019726952983</v>
      </c>
    </row>
    <row r="72" spans="1:19" x14ac:dyDescent="0.25">
      <c r="A72">
        <v>71</v>
      </c>
      <c r="B72">
        <v>2021</v>
      </c>
      <c r="C72" t="s">
        <v>33</v>
      </c>
      <c r="D72">
        <v>1554</v>
      </c>
      <c r="E72" s="9">
        <f t="shared" si="12"/>
        <v>3367.4772111383763</v>
      </c>
      <c r="F72" s="8">
        <f>VLOOKUP(C72,P73:$S$107,4,FALSE)</f>
        <v>0.49585527267787477</v>
      </c>
      <c r="G72" s="16">
        <f t="shared" si="13"/>
        <v>1669.7813307655488</v>
      </c>
      <c r="H72" s="9">
        <f t="shared" si="14"/>
        <v>1697.6958803728276</v>
      </c>
      <c r="I72" s="9">
        <f t="shared" si="15"/>
        <v>1697.6958803728276</v>
      </c>
      <c r="J72" s="17">
        <f t="shared" si="16"/>
        <v>2882171.3022348699</v>
      </c>
      <c r="K72" s="1">
        <f t="shared" si="17"/>
        <v>1.092468391488306</v>
      </c>
      <c r="L72" s="1"/>
      <c r="M72" s="1"/>
      <c r="N72" s="1"/>
      <c r="P72" t="s">
        <v>35</v>
      </c>
      <c r="Q72" s="9">
        <f t="shared" si="18"/>
        <v>2963.5</v>
      </c>
      <c r="R72" s="8">
        <f t="shared" si="19"/>
        <v>3255.9903846153848</v>
      </c>
      <c r="S72" s="8">
        <f t="shared" si="20"/>
        <v>0.91016853550999188</v>
      </c>
    </row>
    <row r="73" spans="1:19" x14ac:dyDescent="0.25">
      <c r="A73">
        <v>72</v>
      </c>
      <c r="B73">
        <v>2021</v>
      </c>
      <c r="C73" t="s">
        <v>32</v>
      </c>
      <c r="D73">
        <v>3129</v>
      </c>
      <c r="E73" s="9">
        <f t="shared" si="12"/>
        <v>3373.5035260855652</v>
      </c>
      <c r="F73" s="8">
        <f>VLOOKUP(C73,P74:$S$107,4,FALSE)</f>
        <v>0.83200491401942567</v>
      </c>
      <c r="G73" s="16">
        <f t="shared" si="13"/>
        <v>2806.77151116505</v>
      </c>
      <c r="H73" s="9">
        <f t="shared" si="14"/>
        <v>566.73201492051521</v>
      </c>
      <c r="I73" s="9">
        <f t="shared" si="15"/>
        <v>566.73201492051521</v>
      </c>
      <c r="J73" s="17">
        <f t="shared" si="16"/>
        <v>321185.17673586711</v>
      </c>
      <c r="K73" s="1">
        <f t="shared" si="17"/>
        <v>0.18112240809220684</v>
      </c>
      <c r="L73" s="1"/>
      <c r="M73" s="1"/>
      <c r="N73" s="1"/>
      <c r="P73" t="s">
        <v>34</v>
      </c>
      <c r="Q73" s="9">
        <f t="shared" si="18"/>
        <v>4266.5</v>
      </c>
      <c r="R73" s="8">
        <f t="shared" si="19"/>
        <v>3255.9903846153848</v>
      </c>
      <c r="S73" s="8">
        <f t="shared" si="20"/>
        <v>1.3103539924931265</v>
      </c>
    </row>
    <row r="74" spans="1:19" x14ac:dyDescent="0.25">
      <c r="A74">
        <v>73</v>
      </c>
      <c r="B74">
        <v>2021</v>
      </c>
      <c r="C74" t="s">
        <v>31</v>
      </c>
      <c r="D74">
        <v>4663</v>
      </c>
      <c r="E74" s="9">
        <f t="shared" si="12"/>
        <v>3379.5298410327541</v>
      </c>
      <c r="F74" s="8">
        <f>VLOOKUP(C74,P75:$S$107,4,FALSE)</f>
        <v>1.2363365748930226</v>
      </c>
      <c r="G74" s="16">
        <f t="shared" si="13"/>
        <v>4178.2363484111966</v>
      </c>
      <c r="H74" s="9">
        <f t="shared" si="14"/>
        <v>-798.70650737844244</v>
      </c>
      <c r="I74" s="9">
        <f t="shared" si="15"/>
        <v>798.70650737844244</v>
      </c>
      <c r="J74" s="17">
        <f t="shared" si="16"/>
        <v>637932.08492866997</v>
      </c>
      <c r="K74" s="1">
        <f t="shared" si="17"/>
        <v>0.17128597627674083</v>
      </c>
      <c r="L74" s="1"/>
      <c r="M74" s="1"/>
      <c r="N74" s="1"/>
      <c r="P74" t="s">
        <v>33</v>
      </c>
      <c r="Q74" s="9">
        <f t="shared" si="18"/>
        <v>1614.5</v>
      </c>
      <c r="R74" s="8">
        <f t="shared" si="19"/>
        <v>3255.9903846153848</v>
      </c>
      <c r="S74" s="8">
        <f t="shared" si="20"/>
        <v>0.49585527267787477</v>
      </c>
    </row>
    <row r="75" spans="1:19" x14ac:dyDescent="0.25">
      <c r="A75">
        <v>74</v>
      </c>
      <c r="B75">
        <v>2021</v>
      </c>
      <c r="C75" t="s">
        <v>30</v>
      </c>
      <c r="D75">
        <v>4524</v>
      </c>
      <c r="E75" s="9">
        <f t="shared" si="12"/>
        <v>3385.5561559799426</v>
      </c>
      <c r="F75" s="8">
        <f>VLOOKUP(C75,P76:$S$107,4,FALSE)</f>
        <v>1.2917728565395734</v>
      </c>
      <c r="G75" s="16">
        <f t="shared" si="13"/>
        <v>4373.369546585348</v>
      </c>
      <c r="H75" s="9">
        <f t="shared" si="14"/>
        <v>-987.8133906054054</v>
      </c>
      <c r="I75" s="9">
        <f t="shared" si="15"/>
        <v>987.8133906054054</v>
      </c>
      <c r="J75" s="17">
        <f t="shared" si="16"/>
        <v>975775.29465934727</v>
      </c>
      <c r="K75" s="1">
        <f t="shared" si="17"/>
        <v>0.2183495558367386</v>
      </c>
      <c r="L75" s="1"/>
      <c r="M75" s="1"/>
      <c r="N75" s="1"/>
      <c r="P75" t="s">
        <v>32</v>
      </c>
      <c r="Q75" s="9">
        <f t="shared" si="18"/>
        <v>2709</v>
      </c>
      <c r="R75" s="8">
        <f t="shared" si="19"/>
        <v>3255.9903846153848</v>
      </c>
      <c r="S75" s="8">
        <f t="shared" si="20"/>
        <v>0.83200491401942567</v>
      </c>
    </row>
    <row r="76" spans="1:19" x14ac:dyDescent="0.25">
      <c r="A76">
        <v>75</v>
      </c>
      <c r="B76">
        <v>2021</v>
      </c>
      <c r="C76" t="s">
        <v>29</v>
      </c>
      <c r="D76">
        <v>4371</v>
      </c>
      <c r="E76" s="9">
        <f t="shared" si="12"/>
        <v>3391.5824709271315</v>
      </c>
      <c r="F76" s="8">
        <f>VLOOKUP(C76,P77:$S$107,4,FALSE)</f>
        <v>1.056514176532604</v>
      </c>
      <c r="G76" s="16">
        <f t="shared" si="13"/>
        <v>3583.254961413993</v>
      </c>
      <c r="H76" s="9">
        <f t="shared" si="14"/>
        <v>-191.67249048686153</v>
      </c>
      <c r="I76" s="9">
        <f t="shared" si="15"/>
        <v>191.67249048686153</v>
      </c>
      <c r="J76" s="17">
        <f t="shared" si="16"/>
        <v>36738.343609436022</v>
      </c>
      <c r="K76" s="1">
        <f t="shared" si="17"/>
        <v>4.3850947263066008E-2</v>
      </c>
      <c r="L76" s="1"/>
      <c r="M76" s="1"/>
      <c r="N76" s="1"/>
      <c r="P76" t="s">
        <v>31</v>
      </c>
      <c r="Q76" s="9">
        <f t="shared" si="18"/>
        <v>4025.5</v>
      </c>
      <c r="R76" s="8">
        <f t="shared" si="19"/>
        <v>3255.9903846153848</v>
      </c>
      <c r="S76" s="8">
        <f t="shared" si="20"/>
        <v>1.2363365748930226</v>
      </c>
    </row>
    <row r="77" spans="1:19" x14ac:dyDescent="0.25">
      <c r="A77">
        <v>76</v>
      </c>
      <c r="B77">
        <v>2021</v>
      </c>
      <c r="C77" t="s">
        <v>28</v>
      </c>
      <c r="D77">
        <v>3832</v>
      </c>
      <c r="E77" s="9">
        <f t="shared" si="12"/>
        <v>3397.6087858743199</v>
      </c>
      <c r="F77" s="8">
        <f>VLOOKUP(C77,P78:$S$107,4,FALSE)</f>
        <v>1.0806235843401069</v>
      </c>
      <c r="G77" s="16">
        <f t="shared" si="13"/>
        <v>3671.536184376946</v>
      </c>
      <c r="H77" s="9">
        <f t="shared" si="14"/>
        <v>-273.92739850262615</v>
      </c>
      <c r="I77" s="9">
        <f t="shared" si="15"/>
        <v>273.92739850262615</v>
      </c>
      <c r="J77" s="17">
        <f t="shared" si="16"/>
        <v>75036.219650416548</v>
      </c>
      <c r="K77" s="1">
        <f t="shared" si="17"/>
        <v>7.1484185413002652E-2</v>
      </c>
      <c r="L77" s="1"/>
      <c r="M77" s="1"/>
      <c r="N77" s="1"/>
      <c r="P77" t="s">
        <v>30</v>
      </c>
      <c r="Q77" s="9">
        <f t="shared" si="18"/>
        <v>4206</v>
      </c>
      <c r="R77" s="8">
        <f t="shared" si="19"/>
        <v>3255.9903846153848</v>
      </c>
      <c r="S77" s="8">
        <f t="shared" si="20"/>
        <v>1.2917728565395734</v>
      </c>
    </row>
    <row r="78" spans="1:19" x14ac:dyDescent="0.25">
      <c r="A78">
        <v>77</v>
      </c>
      <c r="B78">
        <v>2021</v>
      </c>
      <c r="C78" t="s">
        <v>27</v>
      </c>
      <c r="D78">
        <v>3000</v>
      </c>
      <c r="E78" s="9">
        <f t="shared" si="12"/>
        <v>3403.6351008215088</v>
      </c>
      <c r="F78" s="8">
        <f>VLOOKUP(C78,P79:$S$107,4,FALSE)</f>
        <v>0.63298712727723749</v>
      </c>
      <c r="G78" s="16">
        <f t="shared" si="13"/>
        <v>2154.4572047689776</v>
      </c>
      <c r="H78" s="9">
        <f t="shared" si="14"/>
        <v>1249.1778960525312</v>
      </c>
      <c r="I78" s="9">
        <f t="shared" si="15"/>
        <v>1249.1778960525312</v>
      </c>
      <c r="J78" s="17">
        <f t="shared" si="16"/>
        <v>1560445.4159862285</v>
      </c>
      <c r="K78" s="1">
        <f t="shared" si="17"/>
        <v>0.41639263201751042</v>
      </c>
      <c r="L78" s="1"/>
      <c r="M78" s="1"/>
      <c r="N78" s="1"/>
      <c r="P78" t="s">
        <v>29</v>
      </c>
      <c r="Q78" s="9">
        <f t="shared" si="18"/>
        <v>3440</v>
      </c>
      <c r="R78" s="8">
        <f t="shared" si="19"/>
        <v>3255.9903846153848</v>
      </c>
      <c r="S78" s="8">
        <f t="shared" si="20"/>
        <v>1.056514176532604</v>
      </c>
    </row>
    <row r="79" spans="1:19" x14ac:dyDescent="0.25">
      <c r="A79">
        <v>78</v>
      </c>
      <c r="B79">
        <v>2021</v>
      </c>
      <c r="C79" t="s">
        <v>26</v>
      </c>
      <c r="D79">
        <v>3144</v>
      </c>
      <c r="E79" s="9">
        <f t="shared" si="12"/>
        <v>3409.6614157686977</v>
      </c>
      <c r="F79" s="8">
        <f>VLOOKUP(C79,P80:$S$107,4,FALSE)</f>
        <v>0.89250877819876373</v>
      </c>
      <c r="G79" s="16">
        <f t="shared" si="13"/>
        <v>3043.1527442591873</v>
      </c>
      <c r="H79" s="9">
        <f t="shared" si="14"/>
        <v>366.50867150951035</v>
      </c>
      <c r="I79" s="9">
        <f t="shared" si="15"/>
        <v>366.50867150951035</v>
      </c>
      <c r="J79" s="17">
        <f t="shared" si="16"/>
        <v>134328.60629166616</v>
      </c>
      <c r="K79" s="1">
        <f t="shared" si="17"/>
        <v>0.11657400493305037</v>
      </c>
      <c r="L79" s="1"/>
      <c r="M79" s="1"/>
      <c r="N79" s="1"/>
      <c r="P79" t="s">
        <v>28</v>
      </c>
      <c r="Q79" s="9">
        <f t="shared" si="18"/>
        <v>3518.5</v>
      </c>
      <c r="R79" s="8">
        <f t="shared" si="19"/>
        <v>3255.9903846153848</v>
      </c>
      <c r="S79" s="8">
        <f t="shared" si="20"/>
        <v>1.0806235843401069</v>
      </c>
    </row>
    <row r="80" spans="1:19" x14ac:dyDescent="0.25">
      <c r="A80">
        <v>79</v>
      </c>
      <c r="B80">
        <v>2021</v>
      </c>
      <c r="C80" t="s">
        <v>25</v>
      </c>
      <c r="D80">
        <v>4653</v>
      </c>
      <c r="E80" s="9">
        <f t="shared" si="12"/>
        <v>3415.6877307158861</v>
      </c>
      <c r="F80" s="8">
        <f>VLOOKUP(C80,P81:$S$107,4,FALSE)</f>
        <v>1.4167732256816576</v>
      </c>
      <c r="G80" s="16">
        <f t="shared" si="13"/>
        <v>4839.254924167607</v>
      </c>
      <c r="H80" s="9">
        <f t="shared" si="14"/>
        <v>-1423.5671934517209</v>
      </c>
      <c r="I80" s="9">
        <f t="shared" si="15"/>
        <v>1423.5671934517209</v>
      </c>
      <c r="J80" s="17">
        <f t="shared" si="16"/>
        <v>2026543.5542720093</v>
      </c>
      <c r="K80" s="1">
        <f t="shared" si="17"/>
        <v>0.305946097883456</v>
      </c>
      <c r="L80" s="1"/>
      <c r="M80" s="1"/>
      <c r="N80" s="1"/>
      <c r="P80" t="s">
        <v>27</v>
      </c>
      <c r="Q80" s="9">
        <f t="shared" si="18"/>
        <v>2061</v>
      </c>
      <c r="R80" s="8">
        <f t="shared" si="19"/>
        <v>3255.9903846153848</v>
      </c>
      <c r="S80" s="8">
        <f t="shared" si="20"/>
        <v>0.63298712727723749</v>
      </c>
    </row>
    <row r="81" spans="1:19" x14ac:dyDescent="0.25">
      <c r="A81">
        <v>80</v>
      </c>
      <c r="B81">
        <v>2021</v>
      </c>
      <c r="C81" t="s">
        <v>24</v>
      </c>
      <c r="D81">
        <v>1458</v>
      </c>
      <c r="E81" s="9">
        <f t="shared" si="12"/>
        <v>3421.714045663075</v>
      </c>
      <c r="F81" s="8">
        <f>VLOOKUP(C81,P82:$S$107,4,FALSE)</f>
        <v>0.65970710790466092</v>
      </c>
      <c r="G81" s="16">
        <f t="shared" si="13"/>
        <v>2257.3290771411439</v>
      </c>
      <c r="H81" s="9">
        <f t="shared" si="14"/>
        <v>1164.3849685219311</v>
      </c>
      <c r="I81" s="9">
        <f t="shared" si="15"/>
        <v>1164.3849685219311</v>
      </c>
      <c r="J81" s="17">
        <f t="shared" si="16"/>
        <v>1355792.3549198185</v>
      </c>
      <c r="K81" s="1">
        <f t="shared" si="17"/>
        <v>0.79861794823177712</v>
      </c>
      <c r="L81" s="1"/>
      <c r="M81" s="1"/>
      <c r="N81" s="1"/>
      <c r="P81" t="s">
        <v>26</v>
      </c>
      <c r="Q81" s="9">
        <f t="shared" si="18"/>
        <v>2906</v>
      </c>
      <c r="R81" s="8">
        <f t="shared" si="19"/>
        <v>3255.9903846153848</v>
      </c>
      <c r="S81" s="8">
        <f t="shared" si="20"/>
        <v>0.89250877819876373</v>
      </c>
    </row>
    <row r="82" spans="1:19" x14ac:dyDescent="0.25">
      <c r="A82">
        <v>81</v>
      </c>
      <c r="B82">
        <v>2021</v>
      </c>
      <c r="C82" t="s">
        <v>23</v>
      </c>
      <c r="D82">
        <v>3681</v>
      </c>
      <c r="E82" s="9">
        <f t="shared" si="12"/>
        <v>3427.7403606102639</v>
      </c>
      <c r="F82" s="8">
        <f>VLOOKUP(C82,P83:$S$107,4,FALSE)</f>
        <v>0.77365093333884583</v>
      </c>
      <c r="G82" s="16">
        <f t="shared" si="13"/>
        <v>2651.8745292293625</v>
      </c>
      <c r="H82" s="9">
        <f t="shared" si="14"/>
        <v>775.86583138090145</v>
      </c>
      <c r="I82" s="9">
        <f t="shared" si="15"/>
        <v>775.86583138090145</v>
      </c>
      <c r="J82" s="17">
        <f t="shared" si="16"/>
        <v>601967.78830437746</v>
      </c>
      <c r="K82" s="1">
        <f t="shared" si="17"/>
        <v>0.21077583031266001</v>
      </c>
      <c r="L82" s="1"/>
      <c r="M82" s="1"/>
      <c r="N82" s="1"/>
      <c r="P82" t="s">
        <v>25</v>
      </c>
      <c r="Q82" s="9">
        <f t="shared" si="18"/>
        <v>4613</v>
      </c>
      <c r="R82" s="8">
        <f t="shared" si="19"/>
        <v>3255.9903846153848</v>
      </c>
      <c r="S82" s="8">
        <f t="shared" si="20"/>
        <v>1.4167732256816576</v>
      </c>
    </row>
    <row r="83" spans="1:19" x14ac:dyDescent="0.25">
      <c r="A83">
        <v>82</v>
      </c>
      <c r="B83">
        <v>2021</v>
      </c>
      <c r="C83" t="s">
        <v>22</v>
      </c>
      <c r="D83">
        <v>1556</v>
      </c>
      <c r="E83" s="9">
        <f t="shared" si="12"/>
        <v>3433.7666755574523</v>
      </c>
      <c r="F83" s="8">
        <f>VLOOKUP(C83,P84:$S$107,4,FALSE)</f>
        <v>0.65893929236939008</v>
      </c>
      <c r="G83" s="16">
        <f t="shared" si="13"/>
        <v>2262.6437833534205</v>
      </c>
      <c r="H83" s="9">
        <f t="shared" si="14"/>
        <v>1171.1228922040318</v>
      </c>
      <c r="I83" s="9">
        <f t="shared" si="15"/>
        <v>1171.1228922040318</v>
      </c>
      <c r="J83" s="17">
        <f t="shared" si="16"/>
        <v>1371528.8286443364</v>
      </c>
      <c r="K83" s="1">
        <f t="shared" si="17"/>
        <v>0.75264967365297675</v>
      </c>
      <c r="L83" s="1"/>
      <c r="M83" s="1"/>
      <c r="N83" s="1"/>
      <c r="P83" t="s">
        <v>24</v>
      </c>
      <c r="Q83" s="9">
        <f t="shared" si="18"/>
        <v>2148</v>
      </c>
      <c r="R83" s="8">
        <f t="shared" si="19"/>
        <v>3255.9903846153848</v>
      </c>
      <c r="S83" s="8">
        <f t="shared" si="20"/>
        <v>0.65970710790466092</v>
      </c>
    </row>
    <row r="84" spans="1:19" x14ac:dyDescent="0.25">
      <c r="A84">
        <v>83</v>
      </c>
      <c r="B84">
        <v>2021</v>
      </c>
      <c r="C84" t="s">
        <v>21</v>
      </c>
      <c r="D84">
        <v>3993</v>
      </c>
      <c r="E84" s="9">
        <f t="shared" si="12"/>
        <v>3439.7929905046412</v>
      </c>
      <c r="F84" s="8">
        <f>VLOOKUP(C84,P85:$S$107,4,FALSE)</f>
        <v>1.2051632641610286</v>
      </c>
      <c r="G84" s="16">
        <f t="shared" si="13"/>
        <v>4145.5121484747997</v>
      </c>
      <c r="H84" s="9">
        <f t="shared" si="14"/>
        <v>-705.71915797015845</v>
      </c>
      <c r="I84" s="9">
        <f t="shared" si="15"/>
        <v>705.71915797015845</v>
      </c>
      <c r="J84" s="17">
        <f t="shared" si="16"/>
        <v>498039.52992610948</v>
      </c>
      <c r="K84" s="1">
        <f t="shared" si="17"/>
        <v>0.17673908288759291</v>
      </c>
      <c r="L84" s="1"/>
      <c r="M84" s="1"/>
      <c r="N84" s="1"/>
      <c r="P84" t="s">
        <v>23</v>
      </c>
      <c r="Q84" s="9">
        <f t="shared" si="18"/>
        <v>2519</v>
      </c>
      <c r="R84" s="8">
        <f t="shared" si="19"/>
        <v>3255.9903846153848</v>
      </c>
      <c r="S84" s="8">
        <f t="shared" si="20"/>
        <v>0.77365093333884583</v>
      </c>
    </row>
    <row r="85" spans="1:19" x14ac:dyDescent="0.25">
      <c r="A85">
        <v>84</v>
      </c>
      <c r="B85">
        <v>2021</v>
      </c>
      <c r="C85" t="s">
        <v>20</v>
      </c>
      <c r="D85">
        <v>3029</v>
      </c>
      <c r="E85" s="9">
        <f t="shared" si="12"/>
        <v>3445.8193054518301</v>
      </c>
      <c r="F85" s="8">
        <f>VLOOKUP(C85,P86:$S$107,4,FALSE)</f>
        <v>0.61901288453530912</v>
      </c>
      <c r="G85" s="16">
        <f t="shared" si="13"/>
        <v>2133.0065478551928</v>
      </c>
      <c r="H85" s="9">
        <f t="shared" si="14"/>
        <v>1312.8127575966373</v>
      </c>
      <c r="I85" s="9">
        <f t="shared" si="15"/>
        <v>1312.8127575966373</v>
      </c>
      <c r="J85" s="17">
        <f t="shared" si="16"/>
        <v>1723477.3365084871</v>
      </c>
      <c r="K85" s="1">
        <f t="shared" si="17"/>
        <v>0.4334145782755488</v>
      </c>
      <c r="L85" s="1"/>
      <c r="M85" s="1"/>
      <c r="N85" s="1"/>
      <c r="P85" t="s">
        <v>22</v>
      </c>
      <c r="Q85" s="9">
        <f t="shared" si="18"/>
        <v>2145.5</v>
      </c>
      <c r="R85" s="8">
        <f t="shared" si="19"/>
        <v>3255.9903846153848</v>
      </c>
      <c r="S85" s="8">
        <f t="shared" si="20"/>
        <v>0.65893929236939008</v>
      </c>
    </row>
    <row r="86" spans="1:19" x14ac:dyDescent="0.25">
      <c r="A86">
        <v>85</v>
      </c>
      <c r="B86">
        <v>2021</v>
      </c>
      <c r="C86" t="s">
        <v>19</v>
      </c>
      <c r="D86">
        <v>3534</v>
      </c>
      <c r="E86" s="9">
        <f t="shared" si="12"/>
        <v>3451.8456203990186</v>
      </c>
      <c r="F86" s="8">
        <f>VLOOKUP(C86,P87:$S$107,4,FALSE)</f>
        <v>1.0669564678122867</v>
      </c>
      <c r="G86" s="16">
        <f t="shared" si="13"/>
        <v>3682.9690105742484</v>
      </c>
      <c r="H86" s="9">
        <f t="shared" si="14"/>
        <v>-231.12339017522982</v>
      </c>
      <c r="I86" s="9">
        <f t="shared" si="15"/>
        <v>231.12339017522982</v>
      </c>
      <c r="J86" s="17">
        <f t="shared" si="16"/>
        <v>53418.021486091515</v>
      </c>
      <c r="K86" s="1">
        <f t="shared" si="17"/>
        <v>6.5399940626833561E-2</v>
      </c>
      <c r="L86" s="1"/>
      <c r="M86" s="1"/>
      <c r="N86" s="1"/>
      <c r="P86" t="s">
        <v>21</v>
      </c>
      <c r="Q86" s="9">
        <f t="shared" si="18"/>
        <v>3924</v>
      </c>
      <c r="R86" s="8">
        <f t="shared" si="19"/>
        <v>3255.9903846153848</v>
      </c>
      <c r="S86" s="8">
        <f t="shared" si="20"/>
        <v>1.2051632641610286</v>
      </c>
    </row>
    <row r="87" spans="1:19" x14ac:dyDescent="0.25">
      <c r="A87">
        <v>86</v>
      </c>
      <c r="B87">
        <v>2021</v>
      </c>
      <c r="C87" t="s">
        <v>18</v>
      </c>
      <c r="D87">
        <v>4061</v>
      </c>
      <c r="E87" s="9">
        <f t="shared" si="12"/>
        <v>3457.8719353462075</v>
      </c>
      <c r="F87" s="8">
        <f>VLOOKUP(C87,P88:$S$107,4,FALSE)</f>
        <v>1.3567300508234821</v>
      </c>
      <c r="G87" s="16">
        <f t="shared" si="13"/>
        <v>4691.398766583352</v>
      </c>
      <c r="H87" s="9">
        <f t="shared" si="14"/>
        <v>-1233.5268312371445</v>
      </c>
      <c r="I87" s="9">
        <f t="shared" si="15"/>
        <v>1233.5268312371445</v>
      </c>
      <c r="J87" s="17">
        <f t="shared" si="16"/>
        <v>1521588.4433819507</v>
      </c>
      <c r="K87" s="1">
        <f t="shared" si="17"/>
        <v>0.30374952751468715</v>
      </c>
      <c r="L87" s="1"/>
      <c r="M87" s="1"/>
      <c r="N87" s="1"/>
      <c r="P87" t="s">
        <v>20</v>
      </c>
      <c r="Q87" s="9">
        <f t="shared" si="18"/>
        <v>2015.5</v>
      </c>
      <c r="R87" s="8">
        <f t="shared" si="19"/>
        <v>3255.9903846153848</v>
      </c>
      <c r="S87" s="8">
        <f t="shared" si="20"/>
        <v>0.61901288453530912</v>
      </c>
    </row>
    <row r="88" spans="1:19" x14ac:dyDescent="0.25">
      <c r="A88">
        <v>87</v>
      </c>
      <c r="B88">
        <v>2021</v>
      </c>
      <c r="C88" t="s">
        <v>17</v>
      </c>
      <c r="D88">
        <v>3542</v>
      </c>
      <c r="E88" s="9">
        <f t="shared" si="12"/>
        <v>3463.8982502933959</v>
      </c>
      <c r="F88" s="8">
        <f>VLOOKUP(C88,P89:$S$107,4,FALSE)</f>
        <v>1.3040579051039061</v>
      </c>
      <c r="G88" s="16">
        <f t="shared" si="13"/>
        <v>4517.1238957706919</v>
      </c>
      <c r="H88" s="9">
        <f t="shared" si="14"/>
        <v>-1053.225645477296</v>
      </c>
      <c r="I88" s="9">
        <f t="shared" si="15"/>
        <v>1053.225645477296</v>
      </c>
      <c r="J88" s="17">
        <f t="shared" si="16"/>
        <v>1109284.2602910667</v>
      </c>
      <c r="K88" s="1">
        <f t="shared" si="17"/>
        <v>0.29735337252323435</v>
      </c>
      <c r="L88" s="1"/>
      <c r="M88" s="1"/>
      <c r="N88" s="1"/>
      <c r="P88" t="s">
        <v>19</v>
      </c>
      <c r="Q88" s="9">
        <f t="shared" si="18"/>
        <v>3474</v>
      </c>
      <c r="R88" s="8">
        <f t="shared" si="19"/>
        <v>3255.9903846153848</v>
      </c>
      <c r="S88" s="8">
        <f t="shared" si="20"/>
        <v>1.0669564678122867</v>
      </c>
    </row>
    <row r="89" spans="1:19" x14ac:dyDescent="0.25">
      <c r="A89">
        <v>88</v>
      </c>
      <c r="B89">
        <v>2021</v>
      </c>
      <c r="C89" t="s">
        <v>16</v>
      </c>
      <c r="D89">
        <v>2820</v>
      </c>
      <c r="E89" s="9">
        <f t="shared" si="12"/>
        <v>3469.9245652405848</v>
      </c>
      <c r="F89" s="8">
        <f>VLOOKUP(C89,P90:$S$107,4,FALSE)</f>
        <v>0.81265596253060179</v>
      </c>
      <c r="G89" s="16">
        <f t="shared" si="13"/>
        <v>2819.8548874741673</v>
      </c>
      <c r="H89" s="9">
        <f t="shared" si="14"/>
        <v>650.0696777664175</v>
      </c>
      <c r="I89" s="9">
        <f t="shared" si="15"/>
        <v>650.0696777664175</v>
      </c>
      <c r="J89" s="17">
        <f t="shared" si="16"/>
        <v>422590.58595133387</v>
      </c>
      <c r="K89" s="1">
        <f t="shared" si="17"/>
        <v>0.23052116232851685</v>
      </c>
      <c r="L89" s="1"/>
      <c r="M89" s="1"/>
      <c r="N89" s="1"/>
      <c r="P89" t="s">
        <v>18</v>
      </c>
      <c r="Q89" s="9">
        <f t="shared" si="18"/>
        <v>4417.5</v>
      </c>
      <c r="R89" s="8">
        <f t="shared" si="19"/>
        <v>3255.9903846153848</v>
      </c>
      <c r="S89" s="8">
        <f t="shared" si="20"/>
        <v>1.3567300508234821</v>
      </c>
    </row>
    <row r="90" spans="1:19" x14ac:dyDescent="0.25">
      <c r="A90">
        <v>89</v>
      </c>
      <c r="B90">
        <v>2021</v>
      </c>
      <c r="C90" t="s">
        <v>15</v>
      </c>
      <c r="D90">
        <v>4576</v>
      </c>
      <c r="E90" s="9">
        <f t="shared" si="12"/>
        <v>3475.9508801877737</v>
      </c>
      <c r="F90" s="8">
        <f>VLOOKUP(C90,P91:$S$107,4,FALSE)</f>
        <v>1.2019384389128913</v>
      </c>
      <c r="G90" s="16">
        <f t="shared" si="13"/>
        <v>4177.8789746707835</v>
      </c>
      <c r="H90" s="9">
        <f t="shared" si="14"/>
        <v>-701.92809448300977</v>
      </c>
      <c r="I90" s="9">
        <f t="shared" si="15"/>
        <v>701.92809448300977</v>
      </c>
      <c r="J90" s="17">
        <f t="shared" si="16"/>
        <v>492703.04982454912</v>
      </c>
      <c r="K90" s="1">
        <f t="shared" si="17"/>
        <v>0.15339337729086752</v>
      </c>
      <c r="L90" s="1"/>
      <c r="M90" s="1"/>
      <c r="N90" s="1"/>
      <c r="P90" t="s">
        <v>17</v>
      </c>
      <c r="Q90" s="9">
        <f t="shared" si="18"/>
        <v>4246</v>
      </c>
      <c r="R90" s="8">
        <f t="shared" si="19"/>
        <v>3255.9903846153848</v>
      </c>
      <c r="S90" s="8">
        <f t="shared" si="20"/>
        <v>1.3040579051039061</v>
      </c>
    </row>
    <row r="91" spans="1:19" x14ac:dyDescent="0.25">
      <c r="A91">
        <v>90</v>
      </c>
      <c r="B91">
        <v>2021</v>
      </c>
      <c r="C91" t="s">
        <v>14</v>
      </c>
      <c r="D91">
        <v>2464</v>
      </c>
      <c r="E91" s="9">
        <f t="shared" si="12"/>
        <v>3481.9771951349621</v>
      </c>
      <c r="F91" s="8">
        <f>VLOOKUP(C91,P92:$S$107,4,FALSE)</f>
        <v>0.90970784618882938</v>
      </c>
      <c r="G91" s="16">
        <f t="shared" si="13"/>
        <v>3167.5819746648476</v>
      </c>
      <c r="H91" s="9">
        <f t="shared" si="14"/>
        <v>314.39522047011451</v>
      </c>
      <c r="I91" s="9">
        <f t="shared" si="15"/>
        <v>314.39522047011451</v>
      </c>
      <c r="J91" s="17">
        <f t="shared" si="16"/>
        <v>98844.354654451905</v>
      </c>
      <c r="K91" s="1">
        <f t="shared" si="17"/>
        <v>0.12759546285313089</v>
      </c>
      <c r="L91" s="1"/>
      <c r="M91" s="1"/>
      <c r="N91" s="1"/>
      <c r="P91" t="s">
        <v>16</v>
      </c>
      <c r="Q91" s="9">
        <f t="shared" si="18"/>
        <v>2646</v>
      </c>
      <c r="R91" s="8">
        <f t="shared" si="19"/>
        <v>3255.9903846153848</v>
      </c>
      <c r="S91" s="8">
        <f t="shared" si="20"/>
        <v>0.81265596253060179</v>
      </c>
    </row>
    <row r="92" spans="1:19" x14ac:dyDescent="0.25">
      <c r="A92">
        <v>91</v>
      </c>
      <c r="B92">
        <v>2021</v>
      </c>
      <c r="C92" t="s">
        <v>13</v>
      </c>
      <c r="D92">
        <v>4336</v>
      </c>
      <c r="E92" s="9">
        <f t="shared" si="12"/>
        <v>3488.003510082151</v>
      </c>
      <c r="F92" s="8">
        <f>VLOOKUP(C92,P93:$S$107,4,FALSE)</f>
        <v>1.2111522253361406</v>
      </c>
      <c r="G92" s="16">
        <f t="shared" si="13"/>
        <v>4224.5032132162669</v>
      </c>
      <c r="H92" s="9">
        <f t="shared" si="14"/>
        <v>-736.49970313411586</v>
      </c>
      <c r="I92" s="9">
        <f t="shared" si="15"/>
        <v>736.49970313411586</v>
      </c>
      <c r="J92" s="17">
        <f t="shared" si="16"/>
        <v>542431.81271664076</v>
      </c>
      <c r="K92" s="1">
        <f t="shared" si="17"/>
        <v>0.16985694260473153</v>
      </c>
      <c r="L92" s="1"/>
      <c r="M92" s="1"/>
      <c r="N92" s="1"/>
      <c r="P92" t="s">
        <v>15</v>
      </c>
      <c r="Q92" s="9">
        <f t="shared" si="18"/>
        <v>3913.5</v>
      </c>
      <c r="R92" s="8">
        <f t="shared" si="19"/>
        <v>3255.9903846153848</v>
      </c>
      <c r="S92" s="8">
        <f t="shared" si="20"/>
        <v>1.2019384389128913</v>
      </c>
    </row>
    <row r="93" spans="1:19" x14ac:dyDescent="0.25">
      <c r="A93">
        <v>92</v>
      </c>
      <c r="B93">
        <v>2021</v>
      </c>
      <c r="C93" t="s">
        <v>12</v>
      </c>
      <c r="D93">
        <v>4339</v>
      </c>
      <c r="E93" s="9">
        <f t="shared" si="12"/>
        <v>3494.0298250293399</v>
      </c>
      <c r="F93" s="8">
        <f>VLOOKUP(C93,P94:$S$107,4,FALSE)</f>
        <v>1.0391615454354843</v>
      </c>
      <c r="G93" s="16">
        <f t="shared" si="13"/>
        <v>3630.8614327751638</v>
      </c>
      <c r="H93" s="9">
        <f t="shared" si="14"/>
        <v>-136.83160774582393</v>
      </c>
      <c r="I93" s="9">
        <f t="shared" si="15"/>
        <v>136.83160774582393</v>
      </c>
      <c r="J93" s="17">
        <f t="shared" si="16"/>
        <v>18722.888878307025</v>
      </c>
      <c r="K93" s="1">
        <f t="shared" si="17"/>
        <v>3.1535286412957809E-2</v>
      </c>
      <c r="L93" s="1"/>
      <c r="M93" s="1"/>
      <c r="N93" s="1"/>
      <c r="P93" t="s">
        <v>14</v>
      </c>
      <c r="Q93" s="9">
        <f t="shared" si="18"/>
        <v>2962</v>
      </c>
      <c r="R93" s="8">
        <f t="shared" si="19"/>
        <v>3255.9903846153848</v>
      </c>
      <c r="S93" s="8">
        <f t="shared" si="20"/>
        <v>0.90970784618882938</v>
      </c>
    </row>
    <row r="94" spans="1:19" x14ac:dyDescent="0.25">
      <c r="A94">
        <v>93</v>
      </c>
      <c r="B94">
        <v>2021</v>
      </c>
      <c r="C94" t="s">
        <v>11</v>
      </c>
      <c r="D94">
        <v>2284</v>
      </c>
      <c r="E94" s="9">
        <f t="shared" si="12"/>
        <v>3500.0561399765284</v>
      </c>
      <c r="F94" s="8">
        <f>VLOOKUP(C94,P95:$S$107,4,FALSE)</f>
        <v>0.68980547688727578</v>
      </c>
      <c r="G94" s="16">
        <f t="shared" si="13"/>
        <v>2414.357894768747</v>
      </c>
      <c r="H94" s="9">
        <f t="shared" si="14"/>
        <v>1085.6982452077814</v>
      </c>
      <c r="I94" s="9">
        <f t="shared" si="15"/>
        <v>1085.6982452077814</v>
      </c>
      <c r="J94" s="17">
        <f t="shared" si="16"/>
        <v>1178740.6796472557</v>
      </c>
      <c r="K94" s="1">
        <f t="shared" si="17"/>
        <v>0.47534949439920376</v>
      </c>
      <c r="L94" s="1"/>
      <c r="M94" s="1"/>
      <c r="N94" s="1"/>
      <c r="P94" t="s">
        <v>13</v>
      </c>
      <c r="Q94" s="9">
        <f t="shared" si="18"/>
        <v>3943.5</v>
      </c>
      <c r="R94" s="8">
        <f t="shared" si="19"/>
        <v>3255.9903846153848</v>
      </c>
      <c r="S94" s="8">
        <f t="shared" si="20"/>
        <v>1.2111522253361406</v>
      </c>
    </row>
    <row r="95" spans="1:19" x14ac:dyDescent="0.25">
      <c r="A95">
        <v>94</v>
      </c>
      <c r="B95">
        <v>2021</v>
      </c>
      <c r="C95" t="s">
        <v>10</v>
      </c>
      <c r="D95">
        <v>4643</v>
      </c>
      <c r="E95" s="9">
        <f t="shared" si="12"/>
        <v>3506.0824549237173</v>
      </c>
      <c r="F95" s="8">
        <f>VLOOKUP(C95,P96:$S$107,4,FALSE)</f>
        <v>1.4499428568053558</v>
      </c>
      <c r="G95" s="16">
        <f t="shared" si="13"/>
        <v>5083.6192108872301</v>
      </c>
      <c r="H95" s="9">
        <f t="shared" si="14"/>
        <v>-1577.5367559635129</v>
      </c>
      <c r="I95" s="9">
        <f t="shared" si="15"/>
        <v>1577.5367559635129</v>
      </c>
      <c r="J95" s="17">
        <f t="shared" si="16"/>
        <v>2488622.216415884</v>
      </c>
      <c r="K95" s="1">
        <f t="shared" si="17"/>
        <v>0.33976669307850804</v>
      </c>
      <c r="L95" s="1"/>
      <c r="M95" s="1"/>
      <c r="N95" s="1"/>
      <c r="P95" t="s">
        <v>12</v>
      </c>
      <c r="Q95" s="9">
        <f t="shared" si="18"/>
        <v>3383.5</v>
      </c>
      <c r="R95" s="8">
        <f t="shared" si="19"/>
        <v>3255.9903846153848</v>
      </c>
      <c r="S95" s="8">
        <f t="shared" si="20"/>
        <v>1.0391615454354843</v>
      </c>
    </row>
    <row r="96" spans="1:19" x14ac:dyDescent="0.25">
      <c r="A96">
        <v>95</v>
      </c>
      <c r="B96">
        <v>2021</v>
      </c>
      <c r="C96" t="s">
        <v>9</v>
      </c>
      <c r="D96">
        <v>4171</v>
      </c>
      <c r="E96" s="9">
        <f t="shared" si="12"/>
        <v>3512.1087698709061</v>
      </c>
      <c r="F96" s="8">
        <f>VLOOKUP(C96,P97:$S$107,4,FALSE)</f>
        <v>1.3340027109794668</v>
      </c>
      <c r="G96" s="16">
        <f t="shared" si="13"/>
        <v>4685.1626202625494</v>
      </c>
      <c r="H96" s="9">
        <f t="shared" si="14"/>
        <v>-1173.0538503916432</v>
      </c>
      <c r="I96" s="9">
        <f t="shared" si="15"/>
        <v>1173.0538503916432</v>
      </c>
      <c r="J96" s="17">
        <f t="shared" si="16"/>
        <v>1376055.3359186596</v>
      </c>
      <c r="K96" s="1">
        <f t="shared" si="17"/>
        <v>0.28124043404259008</v>
      </c>
      <c r="L96" s="1"/>
      <c r="M96" s="1"/>
      <c r="N96" s="1"/>
      <c r="P96" t="s">
        <v>11</v>
      </c>
      <c r="Q96" s="9">
        <f t="shared" si="18"/>
        <v>2246</v>
      </c>
      <c r="R96" s="8">
        <f t="shared" si="19"/>
        <v>3255.9903846153848</v>
      </c>
      <c r="S96" s="8">
        <f t="shared" si="20"/>
        <v>0.68980547688727578</v>
      </c>
    </row>
    <row r="97" spans="1:19" x14ac:dyDescent="0.25">
      <c r="A97">
        <v>96</v>
      </c>
      <c r="B97">
        <v>2021</v>
      </c>
      <c r="C97" t="s">
        <v>8</v>
      </c>
      <c r="D97">
        <v>4221</v>
      </c>
      <c r="E97" s="9">
        <f t="shared" si="12"/>
        <v>3518.1350848180946</v>
      </c>
      <c r="F97" s="8">
        <f>VLOOKUP(C97,P98:$S$107,4,FALSE)</f>
        <v>1.2850160798291905</v>
      </c>
      <c r="G97" s="16">
        <f t="shared" si="13"/>
        <v>4520.860155002485</v>
      </c>
      <c r="H97" s="9">
        <f t="shared" si="14"/>
        <v>-1002.7250701843905</v>
      </c>
      <c r="I97" s="9">
        <f t="shared" si="15"/>
        <v>1002.7250701843905</v>
      </c>
      <c r="J97" s="17">
        <f t="shared" si="16"/>
        <v>1005457.5663762907</v>
      </c>
      <c r="K97" s="1">
        <f t="shared" si="17"/>
        <v>0.23755628291504158</v>
      </c>
      <c r="L97" s="1"/>
      <c r="M97" s="1"/>
      <c r="N97" s="1"/>
      <c r="P97" t="s">
        <v>10</v>
      </c>
      <c r="Q97" s="9">
        <f t="shared" si="18"/>
        <v>4721</v>
      </c>
      <c r="R97" s="8">
        <f t="shared" si="19"/>
        <v>3255.9903846153848</v>
      </c>
      <c r="S97" s="8">
        <f t="shared" si="20"/>
        <v>1.4499428568053558</v>
      </c>
    </row>
    <row r="98" spans="1:19" x14ac:dyDescent="0.25">
      <c r="A98">
        <v>97</v>
      </c>
      <c r="B98">
        <v>2021</v>
      </c>
      <c r="C98" t="s">
        <v>7</v>
      </c>
      <c r="D98">
        <v>2135</v>
      </c>
      <c r="E98" s="9">
        <f t="shared" ref="E98:E105" si="21">$W$1+($Y$1*A98)</f>
        <v>3524.1613997652835</v>
      </c>
      <c r="F98" s="8">
        <f>VLOOKUP(C98,P99:$S$107,4,FALSE)</f>
        <v>0.52794996205219369</v>
      </c>
      <c r="G98" s="16">
        <f t="shared" si="13"/>
        <v>1860.5808772718872</v>
      </c>
      <c r="H98" s="9">
        <f t="shared" si="14"/>
        <v>1663.5805224933963</v>
      </c>
      <c r="I98" s="9">
        <f t="shared" si="15"/>
        <v>1663.5805224933963</v>
      </c>
      <c r="J98" s="17">
        <f t="shared" si="16"/>
        <v>2767500.1548194014</v>
      </c>
      <c r="K98" s="1">
        <f t="shared" si="17"/>
        <v>0.77919462411868678</v>
      </c>
      <c r="L98" s="1"/>
      <c r="M98" s="1"/>
      <c r="N98" s="1"/>
      <c r="P98" t="s">
        <v>9</v>
      </c>
      <c r="Q98" s="9">
        <f t="shared" si="18"/>
        <v>4343.5</v>
      </c>
      <c r="R98" s="8">
        <f t="shared" si="19"/>
        <v>3255.9903846153848</v>
      </c>
      <c r="S98" s="8">
        <f t="shared" si="20"/>
        <v>1.3340027109794668</v>
      </c>
    </row>
    <row r="99" spans="1:19" x14ac:dyDescent="0.25">
      <c r="A99">
        <v>98</v>
      </c>
      <c r="B99">
        <v>2021</v>
      </c>
      <c r="C99" t="s">
        <v>6</v>
      </c>
      <c r="D99">
        <v>2179</v>
      </c>
      <c r="E99" s="9">
        <f t="shared" si="21"/>
        <v>3530.1877147124724</v>
      </c>
      <c r="F99" s="8">
        <f>VLOOKUP(C99,P100:$S$107,4,FALSE)</f>
        <v>1.0129022541292234</v>
      </c>
      <c r="G99" s="16">
        <f t="shared" si="13"/>
        <v>3575.735093731555</v>
      </c>
      <c r="H99" s="9">
        <f t="shared" si="14"/>
        <v>-45.547379019082655</v>
      </c>
      <c r="I99" s="9">
        <f t="shared" si="15"/>
        <v>45.547379019082655</v>
      </c>
      <c r="J99" s="17">
        <f t="shared" si="16"/>
        <v>2074.5637355079707</v>
      </c>
      <c r="K99" s="1">
        <f t="shared" si="17"/>
        <v>2.0902881605820402E-2</v>
      </c>
      <c r="L99" s="1"/>
      <c r="M99" s="1"/>
      <c r="N99" s="1"/>
      <c r="P99" t="s">
        <v>8</v>
      </c>
      <c r="Q99" s="9">
        <f t="shared" si="18"/>
        <v>4184</v>
      </c>
      <c r="R99" s="8">
        <f t="shared" si="19"/>
        <v>3255.9903846153848</v>
      </c>
      <c r="S99" s="8">
        <f t="shared" si="20"/>
        <v>1.2850160798291905</v>
      </c>
    </row>
    <row r="100" spans="1:19" x14ac:dyDescent="0.25">
      <c r="A100">
        <v>99</v>
      </c>
      <c r="B100">
        <v>2021</v>
      </c>
      <c r="C100" t="s">
        <v>5</v>
      </c>
      <c r="D100">
        <v>4052</v>
      </c>
      <c r="E100" s="9">
        <f t="shared" si="21"/>
        <v>3536.2140296596608</v>
      </c>
      <c r="F100" s="8">
        <f>VLOOKUP(C100,P101:$S$107,4,FALSE)</f>
        <v>1.2165269340830362</v>
      </c>
      <c r="G100" s="16">
        <f t="shared" si="13"/>
        <v>4301.899611763286</v>
      </c>
      <c r="H100" s="9">
        <f t="shared" si="14"/>
        <v>-765.68558210362517</v>
      </c>
      <c r="I100" s="9">
        <f t="shared" si="15"/>
        <v>765.68558210362517</v>
      </c>
      <c r="J100" s="17">
        <f t="shared" si="16"/>
        <v>586274.41064136731</v>
      </c>
      <c r="K100" s="1">
        <f t="shared" si="17"/>
        <v>0.18896485244413258</v>
      </c>
      <c r="L100" s="1"/>
      <c r="M100" s="1"/>
      <c r="N100" s="1"/>
      <c r="P100" t="s">
        <v>7</v>
      </c>
      <c r="Q100" s="9">
        <f t="shared" ref="Q100:Q131" si="22">AVERAGEIF($C$2:$C$105,P100,$D$2:$D$105)</f>
        <v>1719</v>
      </c>
      <c r="R100" s="8">
        <f t="shared" ref="R100:R107" si="23">AVERAGE(D$2:D$105)</f>
        <v>3255.9903846153848</v>
      </c>
      <c r="S100" s="8">
        <f t="shared" si="20"/>
        <v>0.52794996205219369</v>
      </c>
    </row>
    <row r="101" spans="1:19" x14ac:dyDescent="0.25">
      <c r="A101">
        <v>100</v>
      </c>
      <c r="B101">
        <v>2021</v>
      </c>
      <c r="C101" t="s">
        <v>4</v>
      </c>
      <c r="D101">
        <v>4998</v>
      </c>
      <c r="E101" s="9">
        <f t="shared" si="21"/>
        <v>3542.2403446068497</v>
      </c>
      <c r="F101" s="8">
        <f>VLOOKUP(C101,P102:$S$107,4,FALSE)</f>
        <v>1.1285352737410039</v>
      </c>
      <c r="G101" s="16">
        <f t="shared" si="13"/>
        <v>3997.5431769573192</v>
      </c>
      <c r="H101" s="9">
        <f t="shared" si="14"/>
        <v>-455.30283235046954</v>
      </c>
      <c r="I101" s="9">
        <f t="shared" si="15"/>
        <v>455.30283235046954</v>
      </c>
      <c r="J101" s="17">
        <f t="shared" si="16"/>
        <v>207300.66914635978</v>
      </c>
      <c r="K101" s="1">
        <f t="shared" si="17"/>
        <v>9.1097005272202797E-2</v>
      </c>
      <c r="L101" s="1"/>
      <c r="M101" s="1"/>
      <c r="N101" s="1"/>
      <c r="P101" t="s">
        <v>6</v>
      </c>
      <c r="Q101" s="9">
        <f t="shared" si="22"/>
        <v>3298</v>
      </c>
      <c r="R101" s="8">
        <f t="shared" si="23"/>
        <v>3255.9903846153848</v>
      </c>
      <c r="S101" s="8">
        <f t="shared" si="20"/>
        <v>1.0129022541292234</v>
      </c>
    </row>
    <row r="102" spans="1:19" x14ac:dyDescent="0.25">
      <c r="A102">
        <v>101</v>
      </c>
      <c r="B102">
        <v>2021</v>
      </c>
      <c r="C102" t="s">
        <v>3</v>
      </c>
      <c r="D102">
        <v>3581</v>
      </c>
      <c r="E102" s="9">
        <f t="shared" si="21"/>
        <v>3548.2666595540386</v>
      </c>
      <c r="F102" s="8">
        <f>VLOOKUP(C102,P103:$S$107,4,FALSE)</f>
        <v>1.2082345263021117</v>
      </c>
      <c r="G102" s="16">
        <f t="shared" si="13"/>
        <v>4287.1382865998503</v>
      </c>
      <c r="H102" s="9">
        <f t="shared" si="14"/>
        <v>-738.87162704581169</v>
      </c>
      <c r="I102" s="9">
        <f t="shared" si="15"/>
        <v>738.87162704581169</v>
      </c>
      <c r="J102" s="17">
        <f t="shared" si="16"/>
        <v>545931.28125332505</v>
      </c>
      <c r="K102" s="1">
        <f t="shared" si="17"/>
        <v>0.20633108825630039</v>
      </c>
      <c r="L102" s="1"/>
      <c r="M102" s="1"/>
      <c r="N102" s="1"/>
      <c r="P102" t="s">
        <v>5</v>
      </c>
      <c r="Q102" s="9">
        <f t="shared" si="22"/>
        <v>3961</v>
      </c>
      <c r="R102" s="8">
        <f t="shared" si="23"/>
        <v>3255.9903846153848</v>
      </c>
      <c r="S102" s="8">
        <f t="shared" si="20"/>
        <v>1.2165269340830362</v>
      </c>
    </row>
    <row r="103" spans="1:19" x14ac:dyDescent="0.25">
      <c r="A103">
        <v>102</v>
      </c>
      <c r="B103">
        <v>2021</v>
      </c>
      <c r="C103" t="s">
        <v>2</v>
      </c>
      <c r="D103">
        <v>2521</v>
      </c>
      <c r="E103" s="9">
        <f t="shared" si="21"/>
        <v>3554.292974501227</v>
      </c>
      <c r="F103" s="8">
        <f>VLOOKUP(C103,P104:$S$107,4,FALSE)</f>
        <v>1.1518768660132359</v>
      </c>
      <c r="G103" s="16">
        <f t="shared" si="13"/>
        <v>4094.1078523613355</v>
      </c>
      <c r="H103" s="9">
        <f t="shared" si="14"/>
        <v>-539.81487786010848</v>
      </c>
      <c r="I103" s="9">
        <f t="shared" si="15"/>
        <v>539.81487786010848</v>
      </c>
      <c r="J103" s="17">
        <f t="shared" si="16"/>
        <v>291400.10235912382</v>
      </c>
      <c r="K103" s="1">
        <f t="shared" si="17"/>
        <v>0.21412728197544961</v>
      </c>
      <c r="L103" s="1"/>
      <c r="M103" s="1"/>
      <c r="N103" s="1"/>
      <c r="P103" t="s">
        <v>4</v>
      </c>
      <c r="Q103" s="9">
        <f t="shared" si="22"/>
        <v>3674.5</v>
      </c>
      <c r="R103" s="8">
        <f t="shared" si="23"/>
        <v>3255.9903846153848</v>
      </c>
      <c r="S103" s="8">
        <f t="shared" si="20"/>
        <v>1.1285352737410039</v>
      </c>
    </row>
    <row r="104" spans="1:19" x14ac:dyDescent="0.25">
      <c r="A104">
        <v>103</v>
      </c>
      <c r="B104">
        <v>2021</v>
      </c>
      <c r="C104" t="s">
        <v>1</v>
      </c>
      <c r="D104">
        <v>2435</v>
      </c>
      <c r="E104" s="9">
        <f t="shared" si="21"/>
        <v>3560.3192894484159</v>
      </c>
      <c r="F104" s="8">
        <f>VLOOKUP(C104,P105:$S$107,4,FALSE)</f>
        <v>1.0299477590122348</v>
      </c>
      <c r="G104" s="16">
        <f t="shared" si="13"/>
        <v>3666.9428735354281</v>
      </c>
      <c r="H104" s="9">
        <f t="shared" si="14"/>
        <v>-106.6235840870122</v>
      </c>
      <c r="I104" s="9">
        <f t="shared" si="15"/>
        <v>106.6235840870122</v>
      </c>
      <c r="J104" s="17">
        <f t="shared" si="16"/>
        <v>11368.588683560161</v>
      </c>
      <c r="K104" s="1">
        <f t="shared" si="17"/>
        <v>4.3787919542920821E-2</v>
      </c>
      <c r="L104" s="1"/>
      <c r="M104" s="1"/>
      <c r="N104" s="1"/>
      <c r="P104" t="s">
        <v>3</v>
      </c>
      <c r="Q104" s="9">
        <f t="shared" si="22"/>
        <v>3934</v>
      </c>
      <c r="R104" s="8">
        <f t="shared" si="23"/>
        <v>3255.9903846153848</v>
      </c>
      <c r="S104" s="8">
        <f t="shared" si="20"/>
        <v>1.2082345263021117</v>
      </c>
    </row>
    <row r="105" spans="1:19" x14ac:dyDescent="0.25">
      <c r="A105">
        <v>104</v>
      </c>
      <c r="B105">
        <v>2021</v>
      </c>
      <c r="C105" t="s">
        <v>0</v>
      </c>
      <c r="D105">
        <v>3773</v>
      </c>
      <c r="E105" s="9">
        <f t="shared" si="21"/>
        <v>3566.3456043956048</v>
      </c>
      <c r="F105" s="8">
        <f>VLOOKUP(C105,P106:$S$107,4,FALSE)</f>
        <v>1.179211099068876</v>
      </c>
      <c r="G105" s="16">
        <f>E105*F105</f>
        <v>4205.4743198187962</v>
      </c>
      <c r="H105" s="9">
        <f t="shared" si="14"/>
        <v>-639.12871542319135</v>
      </c>
      <c r="I105" s="9">
        <f t="shared" si="15"/>
        <v>639.12871542319135</v>
      </c>
      <c r="J105" s="17">
        <f t="shared" si="16"/>
        <v>408485.51487849874</v>
      </c>
      <c r="K105" s="1">
        <f t="shared" si="17"/>
        <v>0.16939536586885537</v>
      </c>
      <c r="L105" s="1"/>
      <c r="M105" s="1"/>
      <c r="N105" s="1"/>
      <c r="P105" t="s">
        <v>2</v>
      </c>
      <c r="Q105" s="9">
        <f t="shared" si="22"/>
        <v>3750.5</v>
      </c>
      <c r="R105" s="8">
        <f t="shared" si="23"/>
        <v>3255.9903846153848</v>
      </c>
      <c r="S105" s="8">
        <f t="shared" si="20"/>
        <v>1.1518768660132359</v>
      </c>
    </row>
    <row r="106" spans="1:19" x14ac:dyDescent="0.25">
      <c r="P106" t="s">
        <v>1</v>
      </c>
      <c r="Q106" s="9">
        <f t="shared" si="22"/>
        <v>3353.5</v>
      </c>
      <c r="R106" s="8">
        <f t="shared" si="23"/>
        <v>3255.9903846153848</v>
      </c>
      <c r="S106" s="8">
        <f t="shared" si="20"/>
        <v>1.0299477590122348</v>
      </c>
    </row>
    <row r="107" spans="1:19" x14ac:dyDescent="0.25">
      <c r="P107" t="s">
        <v>0</v>
      </c>
      <c r="Q107" s="9">
        <f t="shared" si="22"/>
        <v>3839.5</v>
      </c>
      <c r="R107" s="8">
        <f t="shared" si="23"/>
        <v>3255.9903846153848</v>
      </c>
      <c r="S107" s="8">
        <f t="shared" si="20"/>
        <v>1.179211099068876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D4" sqref="D4"/>
    </sheetView>
  </sheetViews>
  <sheetFormatPr defaultRowHeight="15" x14ac:dyDescent="0.25"/>
  <cols>
    <col min="1" max="1" width="8" customWidth="1"/>
    <col min="4" max="4" width="12.28515625" customWidth="1"/>
  </cols>
  <sheetData>
    <row r="1" spans="1:4" x14ac:dyDescent="0.25">
      <c r="A1" t="s">
        <v>77</v>
      </c>
      <c r="B1" t="s">
        <v>54</v>
      </c>
      <c r="C1" t="s">
        <v>53</v>
      </c>
      <c r="D1" t="s">
        <v>52</v>
      </c>
    </row>
    <row r="2" spans="1:4" x14ac:dyDescent="0.25">
      <c r="A2">
        <v>1</v>
      </c>
      <c r="B2">
        <v>2020</v>
      </c>
      <c r="C2" t="s">
        <v>51</v>
      </c>
      <c r="D2">
        <v>1958</v>
      </c>
    </row>
    <row r="3" spans="1:4" x14ac:dyDescent="0.25">
      <c r="A3">
        <v>2</v>
      </c>
      <c r="B3">
        <v>2020</v>
      </c>
      <c r="C3" t="s">
        <v>50</v>
      </c>
      <c r="D3">
        <v>3030</v>
      </c>
    </row>
    <row r="4" spans="1:4" x14ac:dyDescent="0.25">
      <c r="A4">
        <v>3</v>
      </c>
      <c r="B4">
        <v>2020</v>
      </c>
      <c r="C4" t="s">
        <v>49</v>
      </c>
      <c r="D4">
        <v>2994</v>
      </c>
    </row>
    <row r="5" spans="1:4" x14ac:dyDescent="0.25">
      <c r="A5">
        <v>4</v>
      </c>
      <c r="B5">
        <v>2020</v>
      </c>
      <c r="C5" t="s">
        <v>48</v>
      </c>
      <c r="D5">
        <v>2892</v>
      </c>
    </row>
    <row r="6" spans="1:4" x14ac:dyDescent="0.25">
      <c r="A6">
        <v>5</v>
      </c>
      <c r="B6">
        <v>2020</v>
      </c>
      <c r="C6" t="s">
        <v>47</v>
      </c>
      <c r="D6">
        <v>3420</v>
      </c>
    </row>
    <row r="7" spans="1:4" x14ac:dyDescent="0.25">
      <c r="A7">
        <v>6</v>
      </c>
      <c r="B7">
        <v>2020</v>
      </c>
      <c r="C7" t="s">
        <v>46</v>
      </c>
      <c r="D7">
        <v>1815</v>
      </c>
    </row>
    <row r="8" spans="1:4" x14ac:dyDescent="0.25">
      <c r="A8">
        <v>7</v>
      </c>
      <c r="B8">
        <v>2020</v>
      </c>
      <c r="C8" t="s">
        <v>45</v>
      </c>
      <c r="D8">
        <v>4608</v>
      </c>
    </row>
    <row r="9" spans="1:4" x14ac:dyDescent="0.25">
      <c r="A9">
        <v>8</v>
      </c>
      <c r="B9">
        <v>2020</v>
      </c>
      <c r="C9" t="s">
        <v>44</v>
      </c>
      <c r="D9">
        <v>4413</v>
      </c>
    </row>
    <row r="10" spans="1:4" x14ac:dyDescent="0.25">
      <c r="A10">
        <v>9</v>
      </c>
      <c r="B10">
        <v>2020</v>
      </c>
      <c r="C10" t="s">
        <v>43</v>
      </c>
      <c r="D10">
        <v>2904</v>
      </c>
    </row>
    <row r="11" spans="1:4" x14ac:dyDescent="0.25">
      <c r="A11">
        <v>10</v>
      </c>
      <c r="B11">
        <v>2020</v>
      </c>
      <c r="C11" t="s">
        <v>42</v>
      </c>
      <c r="D11">
        <v>1609</v>
      </c>
    </row>
    <row r="12" spans="1:4" x14ac:dyDescent="0.25">
      <c r="A12">
        <v>11</v>
      </c>
      <c r="B12">
        <v>2020</v>
      </c>
      <c r="C12" t="s">
        <v>41</v>
      </c>
      <c r="D12">
        <v>1435</v>
      </c>
    </row>
    <row r="13" spans="1:4" x14ac:dyDescent="0.25">
      <c r="A13">
        <v>12</v>
      </c>
      <c r="B13">
        <v>2020</v>
      </c>
      <c r="C13" t="s">
        <v>40</v>
      </c>
      <c r="D13">
        <v>1123</v>
      </c>
    </row>
    <row r="14" spans="1:4" x14ac:dyDescent="0.25">
      <c r="A14">
        <v>13</v>
      </c>
      <c r="B14">
        <v>2020</v>
      </c>
      <c r="C14" t="s">
        <v>39</v>
      </c>
      <c r="D14">
        <v>4835</v>
      </c>
    </row>
    <row r="15" spans="1:4" x14ac:dyDescent="0.25">
      <c r="A15">
        <v>14</v>
      </c>
      <c r="B15">
        <v>2020</v>
      </c>
      <c r="C15" t="s">
        <v>38</v>
      </c>
      <c r="D15">
        <v>3805</v>
      </c>
    </row>
    <row r="16" spans="1:4" x14ac:dyDescent="0.25">
      <c r="A16">
        <v>15</v>
      </c>
      <c r="B16">
        <v>2020</v>
      </c>
      <c r="C16" t="s">
        <v>37</v>
      </c>
      <c r="D16">
        <v>3141</v>
      </c>
    </row>
    <row r="17" spans="1:4" x14ac:dyDescent="0.25">
      <c r="A17">
        <v>16</v>
      </c>
      <c r="B17">
        <v>2020</v>
      </c>
      <c r="C17" t="s">
        <v>36</v>
      </c>
      <c r="D17">
        <v>4854</v>
      </c>
    </row>
    <row r="18" spans="1:4" x14ac:dyDescent="0.25">
      <c r="A18">
        <v>17</v>
      </c>
      <c r="B18">
        <v>2020</v>
      </c>
      <c r="C18" t="s">
        <v>35</v>
      </c>
      <c r="D18">
        <v>2009</v>
      </c>
    </row>
    <row r="19" spans="1:4" x14ac:dyDescent="0.25">
      <c r="A19">
        <v>18</v>
      </c>
      <c r="B19">
        <v>2020</v>
      </c>
      <c r="C19" t="s">
        <v>34</v>
      </c>
      <c r="D19">
        <v>3857</v>
      </c>
    </row>
    <row r="20" spans="1:4" x14ac:dyDescent="0.25">
      <c r="A20">
        <v>19</v>
      </c>
      <c r="B20">
        <v>2020</v>
      </c>
      <c r="C20" t="s">
        <v>33</v>
      </c>
      <c r="D20">
        <v>1675</v>
      </c>
    </row>
    <row r="21" spans="1:4" x14ac:dyDescent="0.25">
      <c r="A21">
        <v>20</v>
      </c>
      <c r="B21">
        <v>2020</v>
      </c>
      <c r="C21" t="s">
        <v>32</v>
      </c>
      <c r="D21">
        <v>2289</v>
      </c>
    </row>
    <row r="22" spans="1:4" x14ac:dyDescent="0.25">
      <c r="A22">
        <v>21</v>
      </c>
      <c r="B22">
        <v>2020</v>
      </c>
      <c r="C22" t="s">
        <v>31</v>
      </c>
      <c r="D22">
        <v>3388</v>
      </c>
    </row>
    <row r="23" spans="1:4" x14ac:dyDescent="0.25">
      <c r="A23">
        <v>22</v>
      </c>
      <c r="B23">
        <v>2020</v>
      </c>
      <c r="C23" t="s">
        <v>30</v>
      </c>
      <c r="D23">
        <v>3888</v>
      </c>
    </row>
    <row r="24" spans="1:4" x14ac:dyDescent="0.25">
      <c r="A24">
        <v>23</v>
      </c>
      <c r="B24">
        <v>2020</v>
      </c>
      <c r="C24" t="s">
        <v>29</v>
      </c>
      <c r="D24">
        <v>2509</v>
      </c>
    </row>
    <row r="25" spans="1:4" x14ac:dyDescent="0.25">
      <c r="A25">
        <v>24</v>
      </c>
      <c r="B25">
        <v>2020</v>
      </c>
      <c r="C25" t="s">
        <v>28</v>
      </c>
      <c r="D25">
        <v>3205</v>
      </c>
    </row>
    <row r="26" spans="1:4" x14ac:dyDescent="0.25">
      <c r="A26">
        <v>25</v>
      </c>
      <c r="B26">
        <v>2020</v>
      </c>
      <c r="C26" t="s">
        <v>27</v>
      </c>
      <c r="D26">
        <v>1122</v>
      </c>
    </row>
    <row r="27" spans="1:4" x14ac:dyDescent="0.25">
      <c r="A27">
        <v>26</v>
      </c>
      <c r="B27">
        <v>2020</v>
      </c>
      <c r="C27" t="s">
        <v>26</v>
      </c>
      <c r="D27">
        <v>2668</v>
      </c>
    </row>
    <row r="28" spans="1:4" x14ac:dyDescent="0.25">
      <c r="A28">
        <v>27</v>
      </c>
      <c r="B28">
        <v>2020</v>
      </c>
      <c r="C28" t="s">
        <v>25</v>
      </c>
      <c r="D28">
        <v>4573</v>
      </c>
    </row>
    <row r="29" spans="1:4" x14ac:dyDescent="0.25">
      <c r="A29">
        <v>28</v>
      </c>
      <c r="B29">
        <v>2020</v>
      </c>
      <c r="C29" t="s">
        <v>24</v>
      </c>
      <c r="D29">
        <v>2838</v>
      </c>
    </row>
    <row r="30" spans="1:4" x14ac:dyDescent="0.25">
      <c r="A30">
        <v>29</v>
      </c>
      <c r="B30">
        <v>2020</v>
      </c>
      <c r="C30" t="s">
        <v>23</v>
      </c>
      <c r="D30">
        <v>1357</v>
      </c>
    </row>
    <row r="31" spans="1:4" x14ac:dyDescent="0.25">
      <c r="A31">
        <v>30</v>
      </c>
      <c r="B31">
        <v>2020</v>
      </c>
      <c r="C31" t="s">
        <v>22</v>
      </c>
      <c r="D31">
        <v>2735</v>
      </c>
    </row>
    <row r="32" spans="1:4" x14ac:dyDescent="0.25">
      <c r="A32">
        <v>31</v>
      </c>
      <c r="B32">
        <v>2020</v>
      </c>
      <c r="C32" t="s">
        <v>21</v>
      </c>
      <c r="D32">
        <v>3855</v>
      </c>
    </row>
    <row r="33" spans="1:4" x14ac:dyDescent="0.25">
      <c r="A33">
        <v>32</v>
      </c>
      <c r="B33">
        <v>2020</v>
      </c>
      <c r="C33" t="s">
        <v>20</v>
      </c>
      <c r="D33">
        <v>1002</v>
      </c>
    </row>
    <row r="34" spans="1:4" x14ac:dyDescent="0.25">
      <c r="A34">
        <v>33</v>
      </c>
      <c r="B34">
        <v>2020</v>
      </c>
      <c r="C34" t="s">
        <v>19</v>
      </c>
      <c r="D34">
        <v>3414</v>
      </c>
    </row>
    <row r="35" spans="1:4" x14ac:dyDescent="0.25">
      <c r="A35">
        <v>34</v>
      </c>
      <c r="B35">
        <v>2020</v>
      </c>
      <c r="C35" t="s">
        <v>18</v>
      </c>
      <c r="D35">
        <v>4774</v>
      </c>
    </row>
    <row r="36" spans="1:4" x14ac:dyDescent="0.25">
      <c r="A36">
        <v>35</v>
      </c>
      <c r="B36">
        <v>2020</v>
      </c>
      <c r="C36" t="s">
        <v>17</v>
      </c>
      <c r="D36">
        <v>4950</v>
      </c>
    </row>
    <row r="37" spans="1:4" x14ac:dyDescent="0.25">
      <c r="A37">
        <v>36</v>
      </c>
      <c r="B37">
        <v>2020</v>
      </c>
      <c r="C37" t="s">
        <v>16</v>
      </c>
      <c r="D37">
        <v>2472</v>
      </c>
    </row>
    <row r="38" spans="1:4" x14ac:dyDescent="0.25">
      <c r="A38">
        <v>37</v>
      </c>
      <c r="B38">
        <v>2020</v>
      </c>
      <c r="C38" t="s">
        <v>15</v>
      </c>
      <c r="D38">
        <v>3251</v>
      </c>
    </row>
    <row r="39" spans="1:4" x14ac:dyDescent="0.25">
      <c r="A39">
        <v>38</v>
      </c>
      <c r="B39">
        <v>2020</v>
      </c>
      <c r="C39" t="s">
        <v>14</v>
      </c>
      <c r="D39">
        <v>3460</v>
      </c>
    </row>
    <row r="40" spans="1:4" x14ac:dyDescent="0.25">
      <c r="A40">
        <v>39</v>
      </c>
      <c r="B40">
        <v>2020</v>
      </c>
      <c r="C40" t="s">
        <v>13</v>
      </c>
      <c r="D40">
        <v>3551</v>
      </c>
    </row>
    <row r="41" spans="1:4" x14ac:dyDescent="0.25">
      <c r="A41">
        <v>40</v>
      </c>
      <c r="B41">
        <v>2020</v>
      </c>
      <c r="C41" t="s">
        <v>12</v>
      </c>
      <c r="D41">
        <v>2428</v>
      </c>
    </row>
    <row r="42" spans="1:4" x14ac:dyDescent="0.25">
      <c r="A42">
        <v>41</v>
      </c>
      <c r="B42">
        <v>2020</v>
      </c>
      <c r="C42" t="s">
        <v>11</v>
      </c>
      <c r="D42">
        <v>2208</v>
      </c>
    </row>
    <row r="43" spans="1:4" x14ac:dyDescent="0.25">
      <c r="A43">
        <v>42</v>
      </c>
      <c r="B43">
        <v>2020</v>
      </c>
      <c r="C43" t="s">
        <v>10</v>
      </c>
      <c r="D43">
        <v>4799</v>
      </c>
    </row>
    <row r="44" spans="1:4" x14ac:dyDescent="0.25">
      <c r="A44">
        <v>43</v>
      </c>
      <c r="B44">
        <v>2020</v>
      </c>
      <c r="C44" t="s">
        <v>9</v>
      </c>
      <c r="D44">
        <v>4516</v>
      </c>
    </row>
    <row r="45" spans="1:4" x14ac:dyDescent="0.25">
      <c r="A45">
        <v>44</v>
      </c>
      <c r="B45">
        <v>2020</v>
      </c>
      <c r="C45" t="s">
        <v>8</v>
      </c>
      <c r="D45">
        <v>4147</v>
      </c>
    </row>
    <row r="46" spans="1:4" x14ac:dyDescent="0.25">
      <c r="A46">
        <v>45</v>
      </c>
      <c r="B46">
        <v>2020</v>
      </c>
      <c r="C46" t="s">
        <v>7</v>
      </c>
      <c r="D46">
        <v>1303</v>
      </c>
    </row>
    <row r="47" spans="1:4" x14ac:dyDescent="0.25">
      <c r="A47">
        <v>46</v>
      </c>
      <c r="B47">
        <v>2020</v>
      </c>
      <c r="C47" t="s">
        <v>6</v>
      </c>
      <c r="D47">
        <v>4417</v>
      </c>
    </row>
    <row r="48" spans="1:4" x14ac:dyDescent="0.25">
      <c r="A48">
        <v>47</v>
      </c>
      <c r="B48">
        <v>2020</v>
      </c>
      <c r="C48" t="s">
        <v>5</v>
      </c>
      <c r="D48">
        <v>3870</v>
      </c>
    </row>
    <row r="49" spans="1:4" x14ac:dyDescent="0.25">
      <c r="A49">
        <v>48</v>
      </c>
      <c r="B49">
        <v>2020</v>
      </c>
      <c r="C49" t="s">
        <v>4</v>
      </c>
      <c r="D49">
        <v>2351</v>
      </c>
    </row>
    <row r="50" spans="1:4" x14ac:dyDescent="0.25">
      <c r="A50">
        <v>49</v>
      </c>
      <c r="B50">
        <v>2020</v>
      </c>
      <c r="C50" t="s">
        <v>3</v>
      </c>
      <c r="D50">
        <v>4287</v>
      </c>
    </row>
    <row r="51" spans="1:4" x14ac:dyDescent="0.25">
      <c r="A51">
        <v>50</v>
      </c>
      <c r="B51">
        <v>2020</v>
      </c>
      <c r="C51" t="s">
        <v>2</v>
      </c>
      <c r="D51">
        <v>4980</v>
      </c>
    </row>
    <row r="52" spans="1:4" x14ac:dyDescent="0.25">
      <c r="A52">
        <v>51</v>
      </c>
      <c r="B52">
        <v>2020</v>
      </c>
      <c r="C52" t="s">
        <v>1</v>
      </c>
      <c r="D52">
        <v>4272</v>
      </c>
    </row>
    <row r="53" spans="1:4" x14ac:dyDescent="0.25">
      <c r="A53">
        <v>52</v>
      </c>
      <c r="B53">
        <v>2020</v>
      </c>
      <c r="C53" t="s">
        <v>0</v>
      </c>
      <c r="D53">
        <v>3906</v>
      </c>
    </row>
    <row r="54" spans="1:4" x14ac:dyDescent="0.25">
      <c r="A54">
        <v>53</v>
      </c>
      <c r="B54">
        <v>2021</v>
      </c>
      <c r="C54" t="s">
        <v>51</v>
      </c>
      <c r="D54">
        <v>4334</v>
      </c>
    </row>
    <row r="55" spans="1:4" x14ac:dyDescent="0.25">
      <c r="A55">
        <v>54</v>
      </c>
      <c r="B55">
        <v>2021</v>
      </c>
      <c r="C55" t="s">
        <v>50</v>
      </c>
      <c r="D55">
        <v>3266</v>
      </c>
    </row>
    <row r="56" spans="1:4" x14ac:dyDescent="0.25">
      <c r="A56">
        <v>55</v>
      </c>
      <c r="B56">
        <v>2021</v>
      </c>
      <c r="C56" t="s">
        <v>49</v>
      </c>
      <c r="D56">
        <v>1238</v>
      </c>
    </row>
    <row r="57" spans="1:4" x14ac:dyDescent="0.25">
      <c r="A57">
        <v>56</v>
      </c>
      <c r="B57">
        <v>2021</v>
      </c>
      <c r="C57" t="s">
        <v>48</v>
      </c>
      <c r="D57">
        <v>2948</v>
      </c>
    </row>
    <row r="58" spans="1:4" x14ac:dyDescent="0.25">
      <c r="A58">
        <v>57</v>
      </c>
      <c r="B58">
        <v>2021</v>
      </c>
      <c r="C58" t="s">
        <v>47</v>
      </c>
      <c r="D58">
        <v>4480</v>
      </c>
    </row>
    <row r="59" spans="1:4" x14ac:dyDescent="0.25">
      <c r="A59">
        <v>58</v>
      </c>
      <c r="B59">
        <v>2021</v>
      </c>
      <c r="C59" t="s">
        <v>46</v>
      </c>
      <c r="D59">
        <v>1263</v>
      </c>
    </row>
    <row r="60" spans="1:4" x14ac:dyDescent="0.25">
      <c r="A60">
        <v>59</v>
      </c>
      <c r="B60">
        <v>2021</v>
      </c>
      <c r="C60" t="s">
        <v>45</v>
      </c>
      <c r="D60">
        <v>4991</v>
      </c>
    </row>
    <row r="61" spans="1:4" x14ac:dyDescent="0.25">
      <c r="A61">
        <v>60</v>
      </c>
      <c r="B61">
        <v>2021</v>
      </c>
      <c r="C61" t="s">
        <v>44</v>
      </c>
      <c r="D61">
        <v>3245</v>
      </c>
    </row>
    <row r="62" spans="1:4" x14ac:dyDescent="0.25">
      <c r="A62">
        <v>61</v>
      </c>
      <c r="B62">
        <v>2021</v>
      </c>
      <c r="C62" t="s">
        <v>43</v>
      </c>
      <c r="D62">
        <v>2347</v>
      </c>
    </row>
    <row r="63" spans="1:4" x14ac:dyDescent="0.25">
      <c r="A63">
        <v>62</v>
      </c>
      <c r="B63">
        <v>2021</v>
      </c>
      <c r="C63" t="s">
        <v>42</v>
      </c>
      <c r="D63">
        <v>2444</v>
      </c>
    </row>
    <row r="64" spans="1:4" x14ac:dyDescent="0.25">
      <c r="A64">
        <v>63</v>
      </c>
      <c r="B64">
        <v>2021</v>
      </c>
      <c r="C64" t="s">
        <v>41</v>
      </c>
      <c r="D64">
        <v>1741</v>
      </c>
    </row>
    <row r="65" spans="1:4" x14ac:dyDescent="0.25">
      <c r="A65">
        <v>64</v>
      </c>
      <c r="B65">
        <v>2021</v>
      </c>
      <c r="C65" t="s">
        <v>40</v>
      </c>
      <c r="D65">
        <v>4547</v>
      </c>
    </row>
    <row r="66" spans="1:4" x14ac:dyDescent="0.25">
      <c r="A66">
        <v>65</v>
      </c>
      <c r="B66">
        <v>2021</v>
      </c>
      <c r="C66" t="s">
        <v>39</v>
      </c>
      <c r="D66">
        <v>2979</v>
      </c>
    </row>
    <row r="67" spans="1:4" x14ac:dyDescent="0.25">
      <c r="A67">
        <v>66</v>
      </c>
      <c r="B67">
        <v>2021</v>
      </c>
      <c r="C67" t="s">
        <v>38</v>
      </c>
      <c r="D67">
        <v>2273</v>
      </c>
    </row>
    <row r="68" spans="1:4" x14ac:dyDescent="0.25">
      <c r="A68">
        <v>67</v>
      </c>
      <c r="B68">
        <v>2021</v>
      </c>
      <c r="C68" t="s">
        <v>37</v>
      </c>
      <c r="D68">
        <v>3314</v>
      </c>
    </row>
    <row r="69" spans="1:4" x14ac:dyDescent="0.25">
      <c r="A69">
        <v>68</v>
      </c>
      <c r="B69">
        <v>2021</v>
      </c>
      <c r="C69" t="s">
        <v>36</v>
      </c>
      <c r="D69">
        <v>2205</v>
      </c>
    </row>
    <row r="70" spans="1:4" x14ac:dyDescent="0.25">
      <c r="A70">
        <v>69</v>
      </c>
      <c r="B70">
        <v>2021</v>
      </c>
      <c r="C70" t="s">
        <v>35</v>
      </c>
      <c r="D70">
        <v>3918</v>
      </c>
    </row>
    <row r="71" spans="1:4" x14ac:dyDescent="0.25">
      <c r="A71">
        <v>70</v>
      </c>
      <c r="B71">
        <v>2021</v>
      </c>
      <c r="C71" t="s">
        <v>34</v>
      </c>
      <c r="D71">
        <v>4676</v>
      </c>
    </row>
    <row r="72" spans="1:4" x14ac:dyDescent="0.25">
      <c r="A72">
        <v>71</v>
      </c>
      <c r="B72">
        <v>2021</v>
      </c>
      <c r="C72" t="s">
        <v>33</v>
      </c>
      <c r="D72">
        <v>1554</v>
      </c>
    </row>
    <row r="73" spans="1:4" x14ac:dyDescent="0.25">
      <c r="A73">
        <v>72</v>
      </c>
      <c r="B73">
        <v>2021</v>
      </c>
      <c r="C73" t="s">
        <v>32</v>
      </c>
      <c r="D73">
        <v>3129</v>
      </c>
    </row>
    <row r="74" spans="1:4" x14ac:dyDescent="0.25">
      <c r="A74">
        <v>73</v>
      </c>
      <c r="B74">
        <v>2021</v>
      </c>
      <c r="C74" t="s">
        <v>31</v>
      </c>
      <c r="D74">
        <v>4663</v>
      </c>
    </row>
    <row r="75" spans="1:4" x14ac:dyDescent="0.25">
      <c r="A75">
        <v>74</v>
      </c>
      <c r="B75">
        <v>2021</v>
      </c>
      <c r="C75" t="s">
        <v>30</v>
      </c>
      <c r="D75">
        <v>4524</v>
      </c>
    </row>
    <row r="76" spans="1:4" x14ac:dyDescent="0.25">
      <c r="A76">
        <v>75</v>
      </c>
      <c r="B76">
        <v>2021</v>
      </c>
      <c r="C76" t="s">
        <v>29</v>
      </c>
      <c r="D76">
        <v>4371</v>
      </c>
    </row>
    <row r="77" spans="1:4" x14ac:dyDescent="0.25">
      <c r="A77">
        <v>76</v>
      </c>
      <c r="B77">
        <v>2021</v>
      </c>
      <c r="C77" t="s">
        <v>28</v>
      </c>
      <c r="D77">
        <v>3832</v>
      </c>
    </row>
    <row r="78" spans="1:4" x14ac:dyDescent="0.25">
      <c r="A78">
        <v>77</v>
      </c>
      <c r="B78">
        <v>2021</v>
      </c>
      <c r="C78" t="s">
        <v>27</v>
      </c>
      <c r="D78">
        <v>3000</v>
      </c>
    </row>
    <row r="79" spans="1:4" x14ac:dyDescent="0.25">
      <c r="A79">
        <v>78</v>
      </c>
      <c r="B79">
        <v>2021</v>
      </c>
      <c r="C79" t="s">
        <v>26</v>
      </c>
      <c r="D79">
        <v>3144</v>
      </c>
    </row>
    <row r="80" spans="1:4" x14ac:dyDescent="0.25">
      <c r="A80">
        <v>79</v>
      </c>
      <c r="B80">
        <v>2021</v>
      </c>
      <c r="C80" t="s">
        <v>25</v>
      </c>
      <c r="D80">
        <v>4653</v>
      </c>
    </row>
    <row r="81" spans="1:4" x14ac:dyDescent="0.25">
      <c r="A81">
        <v>80</v>
      </c>
      <c r="B81">
        <v>2021</v>
      </c>
      <c r="C81" t="s">
        <v>24</v>
      </c>
      <c r="D81">
        <v>1458</v>
      </c>
    </row>
    <row r="82" spans="1:4" x14ac:dyDescent="0.25">
      <c r="A82">
        <v>81</v>
      </c>
      <c r="B82">
        <v>2021</v>
      </c>
      <c r="C82" t="s">
        <v>23</v>
      </c>
      <c r="D82">
        <v>3681</v>
      </c>
    </row>
    <row r="83" spans="1:4" x14ac:dyDescent="0.25">
      <c r="A83">
        <v>82</v>
      </c>
      <c r="B83">
        <v>2021</v>
      </c>
      <c r="C83" t="s">
        <v>22</v>
      </c>
      <c r="D83">
        <v>1556</v>
      </c>
    </row>
    <row r="84" spans="1:4" x14ac:dyDescent="0.25">
      <c r="A84">
        <v>83</v>
      </c>
      <c r="B84">
        <v>2021</v>
      </c>
      <c r="C84" t="s">
        <v>21</v>
      </c>
      <c r="D84">
        <v>3993</v>
      </c>
    </row>
    <row r="85" spans="1:4" x14ac:dyDescent="0.25">
      <c r="A85">
        <v>84</v>
      </c>
      <c r="B85">
        <v>2021</v>
      </c>
      <c r="C85" t="s">
        <v>20</v>
      </c>
      <c r="D85">
        <v>3029</v>
      </c>
    </row>
    <row r="86" spans="1:4" x14ac:dyDescent="0.25">
      <c r="A86">
        <v>85</v>
      </c>
      <c r="B86">
        <v>2021</v>
      </c>
      <c r="C86" t="s">
        <v>19</v>
      </c>
      <c r="D86">
        <v>3534</v>
      </c>
    </row>
    <row r="87" spans="1:4" x14ac:dyDescent="0.25">
      <c r="A87">
        <v>86</v>
      </c>
      <c r="B87">
        <v>2021</v>
      </c>
      <c r="C87" t="s">
        <v>18</v>
      </c>
      <c r="D87">
        <v>4061</v>
      </c>
    </row>
    <row r="88" spans="1:4" x14ac:dyDescent="0.25">
      <c r="A88">
        <v>87</v>
      </c>
      <c r="B88">
        <v>2021</v>
      </c>
      <c r="C88" t="s">
        <v>17</v>
      </c>
      <c r="D88">
        <v>3542</v>
      </c>
    </row>
    <row r="89" spans="1:4" x14ac:dyDescent="0.25">
      <c r="A89">
        <v>88</v>
      </c>
      <c r="B89">
        <v>2021</v>
      </c>
      <c r="C89" t="s">
        <v>16</v>
      </c>
      <c r="D89">
        <v>2820</v>
      </c>
    </row>
    <row r="90" spans="1:4" x14ac:dyDescent="0.25">
      <c r="A90">
        <v>89</v>
      </c>
      <c r="B90">
        <v>2021</v>
      </c>
      <c r="C90" t="s">
        <v>15</v>
      </c>
      <c r="D90">
        <v>4576</v>
      </c>
    </row>
    <row r="91" spans="1:4" x14ac:dyDescent="0.25">
      <c r="A91">
        <v>90</v>
      </c>
      <c r="B91">
        <v>2021</v>
      </c>
      <c r="C91" t="s">
        <v>14</v>
      </c>
      <c r="D91">
        <v>2464</v>
      </c>
    </row>
    <row r="92" spans="1:4" x14ac:dyDescent="0.25">
      <c r="A92">
        <v>91</v>
      </c>
      <c r="B92">
        <v>2021</v>
      </c>
      <c r="C92" t="s">
        <v>13</v>
      </c>
      <c r="D92">
        <v>4336</v>
      </c>
    </row>
    <row r="93" spans="1:4" x14ac:dyDescent="0.25">
      <c r="A93">
        <v>92</v>
      </c>
      <c r="B93">
        <v>2021</v>
      </c>
      <c r="C93" t="s">
        <v>12</v>
      </c>
      <c r="D93">
        <v>4339</v>
      </c>
    </row>
    <row r="94" spans="1:4" x14ac:dyDescent="0.25">
      <c r="A94">
        <v>93</v>
      </c>
      <c r="B94">
        <v>2021</v>
      </c>
      <c r="C94" t="s">
        <v>11</v>
      </c>
      <c r="D94">
        <v>2284</v>
      </c>
    </row>
    <row r="95" spans="1:4" x14ac:dyDescent="0.25">
      <c r="A95">
        <v>94</v>
      </c>
      <c r="B95">
        <v>2021</v>
      </c>
      <c r="C95" t="s">
        <v>10</v>
      </c>
      <c r="D95">
        <v>4643</v>
      </c>
    </row>
    <row r="96" spans="1:4" x14ac:dyDescent="0.25">
      <c r="A96">
        <v>95</v>
      </c>
      <c r="B96">
        <v>2021</v>
      </c>
      <c r="C96" t="s">
        <v>9</v>
      </c>
      <c r="D96">
        <v>4171</v>
      </c>
    </row>
    <row r="97" spans="1:4" x14ac:dyDescent="0.25">
      <c r="A97">
        <v>96</v>
      </c>
      <c r="B97">
        <v>2021</v>
      </c>
      <c r="C97" t="s">
        <v>8</v>
      </c>
      <c r="D97">
        <v>4221</v>
      </c>
    </row>
    <row r="98" spans="1:4" x14ac:dyDescent="0.25">
      <c r="A98">
        <v>97</v>
      </c>
      <c r="B98">
        <v>2021</v>
      </c>
      <c r="C98" t="s">
        <v>7</v>
      </c>
      <c r="D98">
        <v>2135</v>
      </c>
    </row>
    <row r="99" spans="1:4" x14ac:dyDescent="0.25">
      <c r="A99">
        <v>98</v>
      </c>
      <c r="B99">
        <v>2021</v>
      </c>
      <c r="C99" t="s">
        <v>6</v>
      </c>
      <c r="D99">
        <v>2179</v>
      </c>
    </row>
    <row r="100" spans="1:4" x14ac:dyDescent="0.25">
      <c r="A100">
        <v>99</v>
      </c>
      <c r="B100">
        <v>2021</v>
      </c>
      <c r="C100" t="s">
        <v>5</v>
      </c>
      <c r="D100">
        <v>4052</v>
      </c>
    </row>
    <row r="101" spans="1:4" x14ac:dyDescent="0.25">
      <c r="A101">
        <v>100</v>
      </c>
      <c r="B101">
        <v>2021</v>
      </c>
      <c r="C101" t="s">
        <v>4</v>
      </c>
      <c r="D101">
        <v>4998</v>
      </c>
    </row>
    <row r="102" spans="1:4" x14ac:dyDescent="0.25">
      <c r="A102">
        <v>101</v>
      </c>
      <c r="B102">
        <v>2021</v>
      </c>
      <c r="C102" t="s">
        <v>3</v>
      </c>
      <c r="D102">
        <v>3581</v>
      </c>
    </row>
    <row r="103" spans="1:4" x14ac:dyDescent="0.25">
      <c r="A103">
        <v>102</v>
      </c>
      <c r="B103">
        <v>2021</v>
      </c>
      <c r="C103" t="s">
        <v>2</v>
      </c>
      <c r="D103">
        <v>2521</v>
      </c>
    </row>
    <row r="104" spans="1:4" x14ac:dyDescent="0.25">
      <c r="A104">
        <v>103</v>
      </c>
      <c r="B104">
        <v>2021</v>
      </c>
      <c r="C104" t="s">
        <v>1</v>
      </c>
      <c r="D104">
        <v>2435</v>
      </c>
    </row>
    <row r="105" spans="1:4" x14ac:dyDescent="0.25">
      <c r="A105">
        <v>104</v>
      </c>
      <c r="B105">
        <v>2021</v>
      </c>
      <c r="C105" t="s">
        <v>0</v>
      </c>
      <c r="D105">
        <v>3773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Service</vt:lpstr>
      <vt:lpstr>NAIVE APPROACH</vt:lpstr>
      <vt:lpstr>MOVING AVERAGE</vt:lpstr>
      <vt:lpstr>EXPONENTIAL SMOOTHING</vt:lpstr>
      <vt:lpstr>SIMPLE LINEAR REGRESSION</vt:lpstr>
      <vt:lpstr>FORECAST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HP-PC</cp:lastModifiedBy>
  <dcterms:created xsi:type="dcterms:W3CDTF">2022-10-23T01:33:59Z</dcterms:created>
  <dcterms:modified xsi:type="dcterms:W3CDTF">2022-10-27T17:42:26Z</dcterms:modified>
</cp:coreProperties>
</file>