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8_{4041CFB6-8B8A-4744-9124-A8F1B5A78BCF}" xr6:coauthVersionLast="47" xr6:coauthVersionMax="47" xr10:uidLastSave="{00000000-0000-0000-0000-000000000000}"/>
  <bookViews>
    <workbookView xWindow="0" yWindow="500" windowWidth="26440" windowHeight="17500" xr2:uid="{00000000-000D-0000-FFFF-FFFF00000000}"/>
  </bookViews>
  <sheets>
    <sheet name="ProjectSchedule" sheetId="11" r:id="rId1"/>
    <sheet name="About" sheetId="12" r:id="rId2"/>
  </sheets>
  <definedNames>
    <definedName name="Display_Week">ProjectSchedule!#REF!</definedName>
    <definedName name="_xlnm.Print_Titles" localSheetId="0">ProjectSchedule!$1:$3</definedName>
    <definedName name="Project_Start">ProjectSchedule!$E$1</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1" l="1"/>
  <c r="G4" i="11"/>
  <c r="E1" i="11" l="1"/>
  <c r="H2" i="11" s="1"/>
  <c r="E6" i="11" l="1"/>
  <c r="F19" i="11" s="1"/>
  <c r="E20" i="11" s="1"/>
  <c r="F20" i="11" s="1"/>
  <c r="G20" i="11" s="1"/>
  <c r="G31" i="11"/>
  <c r="G30" i="11"/>
  <c r="G29" i="11"/>
  <c r="G28" i="11"/>
  <c r="G27" i="11"/>
  <c r="G26" i="11"/>
  <c r="G24" i="11"/>
  <c r="G19" i="11"/>
  <c r="G18" i="11"/>
  <c r="G11" i="11"/>
  <c r="G5" i="11"/>
  <c r="F6" i="11" l="1"/>
  <c r="E21" i="11"/>
  <c r="E23" i="11" s="1"/>
  <c r="H1" i="11"/>
  <c r="I2" i="11"/>
  <c r="H3" i="11"/>
  <c r="G6" i="11"/>
  <c r="E10" i="11"/>
  <c r="F21" i="11" l="1"/>
  <c r="J2" i="11"/>
  <c r="I3" i="11"/>
  <c r="G25" i="11"/>
  <c r="F23" i="11"/>
  <c r="G23" i="11" s="1"/>
  <c r="G7" i="11"/>
  <c r="E22" i="11"/>
  <c r="G21" i="11"/>
  <c r="F13" i="11"/>
  <c r="F12" i="11"/>
  <c r="G12" i="11" s="1"/>
  <c r="F10" i="11"/>
  <c r="G10" i="11" s="1"/>
  <c r="F8" i="11"/>
  <c r="K2" i="11" l="1"/>
  <c r="J3" i="11"/>
  <c r="F22" i="11"/>
  <c r="G22" i="11" s="1"/>
  <c r="G13" i="11"/>
  <c r="E14" i="11"/>
  <c r="E15" i="11" s="1"/>
  <c r="G8" i="11"/>
  <c r="F9" i="11"/>
  <c r="G9" i="11" s="1"/>
  <c r="L2" i="11" l="1"/>
  <c r="K3" i="11"/>
  <c r="F16" i="11"/>
  <c r="G16" i="11" s="1"/>
  <c r="F15" i="11"/>
  <c r="G15" i="11" s="1"/>
  <c r="G14" i="11"/>
  <c r="M2" i="11" l="1"/>
  <c r="L3" i="11"/>
  <c r="N2" i="11" l="1"/>
  <c r="M3" i="11"/>
  <c r="O2" i="11" l="1"/>
  <c r="N3" i="11"/>
  <c r="O3" i="11" l="1"/>
  <c r="O1" i="11"/>
  <c r="P2" i="11"/>
  <c r="Q2" i="11" l="1"/>
  <c r="P3" i="11"/>
  <c r="Q3" i="11" l="1"/>
  <c r="R2" i="11"/>
  <c r="S2" i="11" l="1"/>
  <c r="R3" i="11"/>
  <c r="T2" i="11" l="1"/>
  <c r="S3" i="11"/>
  <c r="U2" i="11" l="1"/>
  <c r="T3" i="11"/>
  <c r="V2" i="11" l="1"/>
  <c r="U3" i="11"/>
  <c r="W2" i="11" l="1"/>
  <c r="V1" i="11"/>
  <c r="V3" i="11"/>
  <c r="X2" i="11" l="1"/>
  <c r="W3" i="11"/>
  <c r="Y2" i="11" l="1"/>
  <c r="X3" i="11"/>
  <c r="Z2" i="11" l="1"/>
  <c r="Y3" i="11"/>
  <c r="AA2" i="11" l="1"/>
  <c r="Z3" i="11"/>
  <c r="AB2" i="11" l="1"/>
  <c r="AA3" i="11"/>
  <c r="AC2" i="11" l="1"/>
  <c r="AB3" i="11"/>
  <c r="AD2" i="11" l="1"/>
  <c r="AC1" i="11"/>
  <c r="AC3" i="11"/>
  <c r="AE2" i="11" l="1"/>
  <c r="AD3" i="11"/>
  <c r="AF2" i="11" l="1"/>
  <c r="AE3" i="11"/>
  <c r="AG2" i="11" l="1"/>
  <c r="AF3" i="11"/>
  <c r="AH2" i="11" l="1"/>
  <c r="AG3" i="11"/>
  <c r="AI2" i="11" l="1"/>
  <c r="AH3" i="11"/>
  <c r="AI3" i="11" l="1"/>
</calcChain>
</file>

<file path=xl/sharedStrings.xml><?xml version="1.0" encoding="utf-8"?>
<sst xmlns="http://schemas.openxmlformats.org/spreadsheetml/2006/main" count="67" uniqueCount="66">
  <si>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</si>
  <si>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</si>
  <si>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</si>
  <si>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</si>
  <si>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</si>
  <si>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</si>
  <si>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</si>
  <si>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</si>
  <si>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</si>
  <si>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</si>
  <si>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</si>
  <si>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</si>
  <si>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</si>
  <si>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</si>
  <si>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</si>
  <si>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</si>
  <si>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</si>
  <si>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</si>
  <si>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</si>
  <si>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ASSIGNED
TO</t>
  </si>
  <si>
    <t>Name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</si>
  <si>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</si>
  <si>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</si>
  <si>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</si>
  <si>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</si>
  <si>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</si>
  <si>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</si>
  <si>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</si>
  <si>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</si>
  <si>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</si>
  <si>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</si>
  <si>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</si>
  <si>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</si>
  <si>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</si>
  <si>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</si>
  <si>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</si>
  <si>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</si>
  <si>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</si>
  <si>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</si>
  <si>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</si>
  <si>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IDP</t>
  </si>
  <si>
    <t>Group M212</t>
  </si>
  <si>
    <t>Mechanical</t>
  </si>
  <si>
    <t>Electrical</t>
  </si>
  <si>
    <t>Software</t>
  </si>
  <si>
    <t>Decide on wheel setup</t>
  </si>
  <si>
    <t>Decide route to be taken</t>
  </si>
  <si>
    <t>Detmine block pick-up and drop method</t>
  </si>
  <si>
    <t>Tae and Ginny</t>
  </si>
  <si>
    <t>Will and TJ</t>
  </si>
  <si>
    <t>Lev, Luke and Talha</t>
  </si>
  <si>
    <t>Decide robot size and basic arrangement</t>
  </si>
  <si>
    <t>Cardboard mock-up</t>
  </si>
  <si>
    <t>Determine block detection system</t>
  </si>
  <si>
    <t>Determine block sorting method</t>
  </si>
  <si>
    <t>Determine which wheels/servos will be needed</t>
  </si>
  <si>
    <t>Determine sensors needed for location/line-following</t>
  </si>
  <si>
    <t>Integration together</t>
  </si>
  <si>
    <t>Create rough circuit diagram</t>
  </si>
  <si>
    <t>Create rough layout diagram</t>
  </si>
  <si>
    <t>Assemble robot</t>
  </si>
  <si>
    <t>Testing</t>
  </si>
  <si>
    <t>More testing</t>
  </si>
  <si>
    <t>even more testing</t>
  </si>
  <si>
    <t>Everyone</t>
  </si>
  <si>
    <t>Competition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</si>
</sst>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3" xfId="9">
      <alignment horizontal="center" vertical="center"/>
    </xf>
    <xf numFmtId="0" fontId="8" fillId="0" borderId="0" xfId="8" applyAlignment="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34"/>
  <sheetViews>
    <sheetView showGridLines="0" tabSelected="1" showRuler="0" zoomScaleNormal="100" zoomScalePageLayoutView="70" workbookViewId="0">
      <pane ySplit="3" topLeftCell="A5" activePane="bottomLeft" state="frozen"/>
      <selection pane="bottomLeft" activeCell="V12" sqref="V12"/>
    </sheetView>
  </sheetViews>
  <sheetFormatPr baseColWidth="10" defaultColWidth="8.83203125" defaultRowHeight="30" customHeight="1" x14ac:dyDescent="0.2"/>
  <cols>
    <col min="1" max="1" width="2.6640625" style="40" customWidth="1"/>
    <col min="2" max="2" width="44.1640625" bestFit="1" customWidth="1"/>
    <col min="3" max="3" width="19.83203125" customWidth="1"/>
    <col min="4" max="4" width="10.6640625" customWidth="1"/>
    <col min="5" max="5" width="10.5" style="3" customWidth="1"/>
    <col min="6" max="6" width="10.5" customWidth="1"/>
    <col min="7" max="7" width="7.5" bestFit="1" customWidth="1"/>
    <col min="8" max="35" width="3.83203125" customWidth="1"/>
    <col min="40" max="41" width="10.33203125"/>
  </cols>
  <sheetData>
    <row r="1" spans="1:35" ht="30" customHeight="1" x14ac:dyDescent="0.35">
      <c r="A1" s="41" t="s">
        <v>0</v>
      </c>
      <c r="B1" s="44" t="s">
        <v>40</v>
      </c>
      <c r="C1" s="45" t="s">
        <v>41</v>
      </c>
      <c r="D1" s="84" t="s">
        <v>18</v>
      </c>
      <c r="E1" s="83">
        <f ca="1">TODAY()</f>
        <v>44868</v>
      </c>
      <c r="F1" s="83"/>
      <c r="H1" s="80">
        <f ca="1">H2</f>
        <v>44868</v>
      </c>
      <c r="I1" s="81"/>
      <c r="J1" s="81"/>
      <c r="K1" s="81"/>
      <c r="L1" s="81"/>
      <c r="M1" s="81"/>
      <c r="N1" s="82"/>
      <c r="O1" s="80">
        <f ca="1">O2</f>
        <v>44875</v>
      </c>
      <c r="P1" s="81"/>
      <c r="Q1" s="81"/>
      <c r="R1" s="81"/>
      <c r="S1" s="81"/>
      <c r="T1" s="81"/>
      <c r="U1" s="82"/>
      <c r="V1" s="80">
        <f ca="1">V2</f>
        <v>44882</v>
      </c>
      <c r="W1" s="81"/>
      <c r="X1" s="81"/>
      <c r="Y1" s="81"/>
      <c r="Z1" s="81"/>
      <c r="AA1" s="81"/>
      <c r="AB1" s="82"/>
      <c r="AC1" s="80">
        <f ca="1">AC2</f>
        <v>44889</v>
      </c>
      <c r="AD1" s="81"/>
      <c r="AE1" s="81"/>
      <c r="AF1" s="81"/>
      <c r="AG1" s="81"/>
      <c r="AH1" s="81"/>
      <c r="AI1" s="82"/>
    </row>
    <row r="2" spans="1:35" ht="15" customHeight="1" x14ac:dyDescent="0.2">
      <c r="A2" s="41" t="s">
        <v>1</v>
      </c>
      <c r="C2" s="60"/>
      <c r="D2" s="60"/>
      <c r="E2" s="60"/>
      <c r="F2" s="60"/>
      <c r="H2" s="77">
        <f ca="1">Project_Start</f>
        <v>44868</v>
      </c>
      <c r="I2" s="78">
        <f ca="1">H2+1</f>
        <v>44869</v>
      </c>
      <c r="J2" s="78">
        <f t="shared" ref="J2:AI2" ca="1" si="0">I2+1</f>
        <v>44870</v>
      </c>
      <c r="K2" s="78">
        <f t="shared" ca="1" si="0"/>
        <v>44871</v>
      </c>
      <c r="L2" s="78">
        <f t="shared" ca="1" si="0"/>
        <v>44872</v>
      </c>
      <c r="M2" s="78">
        <f t="shared" ca="1" si="0"/>
        <v>44873</v>
      </c>
      <c r="N2" s="79">
        <f t="shared" ca="1" si="0"/>
        <v>44874</v>
      </c>
      <c r="O2" s="77">
        <f ca="1">N2+1</f>
        <v>44875</v>
      </c>
      <c r="P2" s="78">
        <f ca="1">O2+1</f>
        <v>44876</v>
      </c>
      <c r="Q2" s="78">
        <f t="shared" ca="1" si="0"/>
        <v>44877</v>
      </c>
      <c r="R2" s="78">
        <f ca="1">Q2+1</f>
        <v>44878</v>
      </c>
      <c r="S2" s="78">
        <f t="shared" ca="1" si="0"/>
        <v>44879</v>
      </c>
      <c r="T2" s="78">
        <f t="shared" ca="1" si="0"/>
        <v>44880</v>
      </c>
      <c r="U2" s="79">
        <f t="shared" ca="1" si="0"/>
        <v>44881</v>
      </c>
      <c r="V2" s="77">
        <f ca="1">U2+1</f>
        <v>44882</v>
      </c>
      <c r="W2" s="78">
        <f ca="1">V2+1</f>
        <v>44883</v>
      </c>
      <c r="X2" s="78">
        <f t="shared" ca="1" si="0"/>
        <v>44884</v>
      </c>
      <c r="Y2" s="78">
        <f t="shared" ca="1" si="0"/>
        <v>44885</v>
      </c>
      <c r="Z2" s="78">
        <f t="shared" ca="1" si="0"/>
        <v>44886</v>
      </c>
      <c r="AA2" s="78">
        <f t="shared" ca="1" si="0"/>
        <v>44887</v>
      </c>
      <c r="AB2" s="79">
        <f t="shared" ca="1" si="0"/>
        <v>44888</v>
      </c>
      <c r="AC2" s="77">
        <f ca="1">AB2+1</f>
        <v>44889</v>
      </c>
      <c r="AD2" s="78">
        <f ca="1">AC2+1</f>
        <v>44890</v>
      </c>
      <c r="AE2" s="78">
        <f t="shared" ca="1" si="0"/>
        <v>44891</v>
      </c>
      <c r="AF2" s="78">
        <f t="shared" ca="1" si="0"/>
        <v>44892</v>
      </c>
      <c r="AG2" s="78">
        <f t="shared" ca="1" si="0"/>
        <v>44893</v>
      </c>
      <c r="AH2" s="78">
        <f t="shared" ca="1" si="0"/>
        <v>44894</v>
      </c>
      <c r="AI2" s="79">
        <f t="shared" ca="1" si="0"/>
        <v>44895</v>
      </c>
    </row>
    <row r="3" spans="1:35" ht="30" customHeight="1" thickBot="1" x14ac:dyDescent="0.25">
      <c r="A3" s="41" t="s">
        <v>2</v>
      </c>
      <c r="B3" s="4" t="s">
        <v>11</v>
      </c>
      <c r="C3" s="5" t="s">
        <v>19</v>
      </c>
      <c r="D3" s="5" t="s">
        <v>21</v>
      </c>
      <c r="E3" s="5" t="s">
        <v>22</v>
      </c>
      <c r="F3" s="5" t="s">
        <v>23</v>
      </c>
      <c r="G3" s="5" t="s">
        <v>24</v>
      </c>
      <c r="H3" s="6" t="str">
        <f t="shared" ref="H3" ca="1" si="1">LEFT(TEXT(H2,"ddd"),1)</f>
        <v>T</v>
      </c>
      <c r="I3" s="6" t="str">
        <f t="shared" ref="I3:AI3" ca="1" si="2">LEFT(TEXT(I2,"ddd"),1)</f>
        <v>F</v>
      </c>
      <c r="J3" s="6" t="str">
        <f t="shared" ca="1" si="2"/>
        <v>S</v>
      </c>
      <c r="K3" s="6" t="str">
        <f t="shared" ca="1" si="2"/>
        <v>S</v>
      </c>
      <c r="L3" s="6" t="str">
        <f t="shared" ca="1" si="2"/>
        <v>M</v>
      </c>
      <c r="M3" s="6" t="str">
        <f t="shared" ca="1" si="2"/>
        <v>T</v>
      </c>
      <c r="N3" s="6" t="str">
        <f t="shared" ca="1" si="2"/>
        <v>W</v>
      </c>
      <c r="O3" s="6" t="str">
        <f t="shared" ca="1" si="2"/>
        <v>T</v>
      </c>
      <c r="P3" s="6" t="str">
        <f t="shared" ca="1" si="2"/>
        <v>F</v>
      </c>
      <c r="Q3" s="6" t="str">
        <f t="shared" ca="1" si="2"/>
        <v>S</v>
      </c>
      <c r="R3" s="6" t="str">
        <f t="shared" ca="1" si="2"/>
        <v>S</v>
      </c>
      <c r="S3" s="6" t="str">
        <f t="shared" ca="1" si="2"/>
        <v>M</v>
      </c>
      <c r="T3" s="6" t="str">
        <f t="shared" ca="1" si="2"/>
        <v>T</v>
      </c>
      <c r="U3" s="6" t="str">
        <f t="shared" ca="1" si="2"/>
        <v>W</v>
      </c>
      <c r="V3" s="6" t="str">
        <f t="shared" ca="1" si="2"/>
        <v>T</v>
      </c>
      <c r="W3" s="6" t="str">
        <f t="shared" ca="1" si="2"/>
        <v>F</v>
      </c>
      <c r="X3" s="6" t="str">
        <f t="shared" ca="1" si="2"/>
        <v>S</v>
      </c>
      <c r="Y3" s="6" t="str">
        <f t="shared" ca="1" si="2"/>
        <v>S</v>
      </c>
      <c r="Z3" s="6" t="str">
        <f t="shared" ca="1" si="2"/>
        <v>M</v>
      </c>
      <c r="AA3" s="6" t="str">
        <f t="shared" ca="1" si="2"/>
        <v>T</v>
      </c>
      <c r="AB3" s="6" t="str">
        <f t="shared" ca="1" si="2"/>
        <v>W</v>
      </c>
      <c r="AC3" s="6" t="str">
        <f t="shared" ca="1" si="2"/>
        <v>T</v>
      </c>
      <c r="AD3" s="6" t="str">
        <f t="shared" ca="1" si="2"/>
        <v>F</v>
      </c>
      <c r="AE3" s="6" t="str">
        <f t="shared" ca="1" si="2"/>
        <v>S</v>
      </c>
      <c r="AF3" s="6" t="str">
        <f t="shared" ca="1" si="2"/>
        <v>S</v>
      </c>
      <c r="AG3" s="6" t="str">
        <f t="shared" ca="1" si="2"/>
        <v>M</v>
      </c>
      <c r="AH3" s="6" t="str">
        <f t="shared" ca="1" si="2"/>
        <v>T</v>
      </c>
      <c r="AI3" s="6" t="str">
        <f t="shared" ca="1" si="2"/>
        <v>W</v>
      </c>
    </row>
    <row r="4" spans="1:35" ht="30" hidden="1" customHeight="1" thickBot="1" x14ac:dyDescent="0.25">
      <c r="A4" s="40" t="s">
        <v>3</v>
      </c>
      <c r="C4" s="43"/>
      <c r="E4"/>
      <c r="G4" t="str">
        <f>IF(OR(ISBLANK(task_start),ISBLANK(task_end)),"",task_end-task_start+1)</f>
        <v/>
      </c>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s="2" customFormat="1" ht="30" customHeight="1" thickBot="1" x14ac:dyDescent="0.25">
      <c r="A5" s="41" t="s">
        <v>4</v>
      </c>
      <c r="B5" s="11" t="s">
        <v>42</v>
      </c>
      <c r="C5" s="46" t="s">
        <v>48</v>
      </c>
      <c r="D5" s="12"/>
      <c r="E5" s="62"/>
      <c r="F5" s="63"/>
      <c r="G5" s="10" t="str">
        <f t="shared" ref="G5:G31" si="3">IF(OR(ISBLANK(task_start),ISBLANK(task_end)),"",task_end-task_start+1)</f>
        <v/>
      </c>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s="2" customFormat="1" ht="30" customHeight="1" thickBot="1" x14ac:dyDescent="0.25">
      <c r="A6" s="41" t="s">
        <v>5</v>
      </c>
      <c r="B6" s="55" t="s">
        <v>46</v>
      </c>
      <c r="C6" s="47" t="s">
        <v>20</v>
      </c>
      <c r="D6" s="13">
        <v>0.2</v>
      </c>
      <c r="E6" s="64">
        <f ca="1">Project_Start</f>
        <v>44868</v>
      </c>
      <c r="F6" s="64">
        <f ca="1">E6+3</f>
        <v>44871</v>
      </c>
      <c r="G6" s="10">
        <f t="shared" ca="1" si="3"/>
        <v>4</v>
      </c>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s="2" customFormat="1" ht="30" customHeight="1" thickBot="1" x14ac:dyDescent="0.25">
      <c r="A7" s="41" t="s">
        <v>6</v>
      </c>
      <c r="B7" s="55" t="s">
        <v>45</v>
      </c>
      <c r="C7" s="47"/>
      <c r="D7" s="13">
        <v>0.2</v>
      </c>
      <c r="E7" s="64">
        <v>44868</v>
      </c>
      <c r="F7" s="64">
        <v>44871</v>
      </c>
      <c r="G7" s="10">
        <f t="shared" si="3"/>
        <v>4</v>
      </c>
      <c r="H7" s="27"/>
      <c r="I7" s="27"/>
      <c r="J7" s="27"/>
      <c r="K7" s="27"/>
      <c r="L7" s="27"/>
      <c r="M7" s="27"/>
      <c r="N7" s="27"/>
      <c r="O7" s="27"/>
      <c r="P7" s="27"/>
      <c r="Q7" s="27"/>
      <c r="R7" s="27"/>
      <c r="S7" s="27"/>
      <c r="T7" s="28"/>
      <c r="U7" s="28"/>
      <c r="V7" s="27"/>
      <c r="W7" s="27"/>
      <c r="X7" s="27"/>
      <c r="Y7" s="27"/>
      <c r="Z7" s="27"/>
      <c r="AA7" s="27"/>
      <c r="AB7" s="27"/>
      <c r="AC7" s="27"/>
      <c r="AD7" s="27"/>
      <c r="AE7" s="27"/>
      <c r="AF7" s="27"/>
      <c r="AG7" s="27"/>
      <c r="AH7" s="27"/>
      <c r="AI7" s="27"/>
    </row>
    <row r="8" spans="1:35" s="2" customFormat="1" ht="30" customHeight="1" thickBot="1" x14ac:dyDescent="0.25">
      <c r="A8" s="40"/>
      <c r="B8" s="55" t="s">
        <v>47</v>
      </c>
      <c r="C8" s="47"/>
      <c r="D8" s="13">
        <v>0.2</v>
      </c>
      <c r="E8" s="64">
        <v>44871</v>
      </c>
      <c r="F8" s="64">
        <f>E8+4</f>
        <v>44875</v>
      </c>
      <c r="G8" s="10">
        <f t="shared" si="3"/>
        <v>5</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row>
    <row r="9" spans="1:35" s="2" customFormat="1" ht="30" customHeight="1" thickBot="1" x14ac:dyDescent="0.25">
      <c r="A9" s="40"/>
      <c r="B9" s="55" t="s">
        <v>51</v>
      </c>
      <c r="C9" s="47"/>
      <c r="D9" s="13">
        <v>0</v>
      </c>
      <c r="E9" s="64">
        <v>44871</v>
      </c>
      <c r="F9" s="64">
        <f>E9+5</f>
        <v>44876</v>
      </c>
      <c r="G9" s="10">
        <f t="shared" si="3"/>
        <v>6</v>
      </c>
      <c r="H9" s="27"/>
      <c r="I9" s="27"/>
      <c r="J9" s="27"/>
      <c r="K9" s="27"/>
      <c r="L9" s="27"/>
      <c r="M9" s="27"/>
      <c r="N9" s="27"/>
      <c r="O9" s="27"/>
      <c r="P9" s="27"/>
      <c r="Q9" s="27"/>
      <c r="R9" s="27"/>
      <c r="S9" s="27"/>
      <c r="T9" s="27"/>
      <c r="U9" s="27"/>
      <c r="V9" s="27"/>
      <c r="W9" s="27"/>
      <c r="X9" s="28"/>
      <c r="Y9" s="27"/>
      <c r="Z9" s="27"/>
      <c r="AA9" s="27"/>
      <c r="AB9" s="27"/>
      <c r="AC9" s="27"/>
      <c r="AD9" s="27"/>
      <c r="AE9" s="27"/>
      <c r="AF9" s="27"/>
      <c r="AG9" s="27"/>
      <c r="AH9" s="27"/>
      <c r="AI9" s="27"/>
    </row>
    <row r="10" spans="1:35" s="2" customFormat="1" ht="30" customHeight="1" thickBot="1" x14ac:dyDescent="0.25">
      <c r="A10" s="40"/>
      <c r="B10" s="55" t="s">
        <v>52</v>
      </c>
      <c r="C10" s="47"/>
      <c r="D10" s="13">
        <v>0</v>
      </c>
      <c r="E10" s="64">
        <f>E7+1</f>
        <v>44869</v>
      </c>
      <c r="F10" s="64">
        <f>E10+2</f>
        <v>44871</v>
      </c>
      <c r="G10" s="10">
        <f t="shared" si="3"/>
        <v>3</v>
      </c>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row>
    <row r="11" spans="1:35" s="2" customFormat="1" ht="30" customHeight="1" thickBot="1" x14ac:dyDescent="0.25">
      <c r="A11" s="41" t="s">
        <v>7</v>
      </c>
      <c r="B11" s="14" t="s">
        <v>43</v>
      </c>
      <c r="C11" s="48" t="s">
        <v>49</v>
      </c>
      <c r="D11" s="15"/>
      <c r="E11" s="65"/>
      <c r="F11" s="66"/>
      <c r="G11" s="10" t="str">
        <f t="shared" si="3"/>
        <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row>
    <row r="12" spans="1:35" s="2" customFormat="1" ht="30" customHeight="1" thickBot="1" x14ac:dyDescent="0.25">
      <c r="A12" s="41"/>
      <c r="B12" s="56" t="s">
        <v>53</v>
      </c>
      <c r="C12" s="49"/>
      <c r="D12" s="16">
        <v>0.2</v>
      </c>
      <c r="E12" s="67">
        <v>44868</v>
      </c>
      <c r="F12" s="67">
        <f>E12+4</f>
        <v>44872</v>
      </c>
      <c r="G12" s="10">
        <f t="shared" si="3"/>
        <v>5</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s="2" customFormat="1" ht="30" customHeight="1" thickBot="1" x14ac:dyDescent="0.25">
      <c r="A13" s="40"/>
      <c r="B13" s="56" t="s">
        <v>54</v>
      </c>
      <c r="C13" s="49"/>
      <c r="D13" s="16">
        <v>0.2</v>
      </c>
      <c r="E13" s="67">
        <v>44868</v>
      </c>
      <c r="F13" s="67">
        <f>E13+5</f>
        <v>44873</v>
      </c>
      <c r="G13" s="10">
        <f t="shared" si="3"/>
        <v>6</v>
      </c>
      <c r="H13" s="27"/>
      <c r="I13" s="27"/>
      <c r="J13" s="27"/>
      <c r="K13" s="27"/>
      <c r="L13" s="27"/>
      <c r="M13" s="27"/>
      <c r="N13" s="27"/>
      <c r="O13" s="27"/>
      <c r="P13" s="27"/>
      <c r="Q13" s="27"/>
      <c r="R13" s="27"/>
      <c r="S13" s="27"/>
      <c r="T13" s="28"/>
      <c r="U13" s="28"/>
      <c r="V13" s="27"/>
      <c r="W13" s="27"/>
      <c r="X13" s="27"/>
      <c r="Y13" s="27"/>
      <c r="Z13" s="27"/>
      <c r="AA13" s="27"/>
      <c r="AB13" s="27"/>
      <c r="AC13" s="27"/>
      <c r="AD13" s="27"/>
      <c r="AE13" s="27"/>
      <c r="AF13" s="27"/>
      <c r="AG13" s="27"/>
      <c r="AH13" s="27"/>
      <c r="AI13" s="27"/>
    </row>
    <row r="14" spans="1:35" s="2" customFormat="1" ht="30" customHeight="1" thickBot="1" x14ac:dyDescent="0.25">
      <c r="A14" s="40"/>
      <c r="B14" s="56" t="s">
        <v>55</v>
      </c>
      <c r="C14" s="49"/>
      <c r="D14" s="16">
        <v>0</v>
      </c>
      <c r="E14" s="67">
        <f>F13</f>
        <v>44873</v>
      </c>
      <c r="F14" s="67">
        <v>44874</v>
      </c>
      <c r="G14" s="10">
        <f t="shared" si="3"/>
        <v>2</v>
      </c>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2" customFormat="1" ht="30" customHeight="1" thickBot="1" x14ac:dyDescent="0.25">
      <c r="A15" s="40"/>
      <c r="B15" s="56" t="s">
        <v>56</v>
      </c>
      <c r="C15" s="49"/>
      <c r="D15" s="16">
        <v>0</v>
      </c>
      <c r="E15" s="67">
        <f>E14</f>
        <v>44873</v>
      </c>
      <c r="F15" s="67">
        <f>E15+2</f>
        <v>44875</v>
      </c>
      <c r="G15" s="10">
        <f t="shared" si="3"/>
        <v>3</v>
      </c>
      <c r="H15" s="27"/>
      <c r="I15" s="27"/>
      <c r="J15" s="27"/>
      <c r="K15" s="27"/>
      <c r="L15" s="27"/>
      <c r="M15" s="27"/>
      <c r="N15" s="27"/>
      <c r="O15" s="27"/>
      <c r="P15" s="27"/>
      <c r="Q15" s="27"/>
      <c r="R15" s="27"/>
      <c r="S15" s="27"/>
      <c r="T15" s="27"/>
      <c r="U15" s="27"/>
      <c r="V15" s="27"/>
      <c r="W15" s="27"/>
      <c r="X15" s="28"/>
      <c r="Y15" s="27"/>
      <c r="Z15" s="27"/>
      <c r="AA15" s="27"/>
      <c r="AB15" s="27"/>
      <c r="AC15" s="27"/>
      <c r="AD15" s="27"/>
      <c r="AE15" s="27"/>
      <c r="AF15" s="27"/>
      <c r="AG15" s="27"/>
      <c r="AH15" s="27"/>
      <c r="AI15" s="27"/>
    </row>
    <row r="16" spans="1:35" s="2" customFormat="1" ht="30" customHeight="1" thickBot="1" x14ac:dyDescent="0.25">
      <c r="A16" s="40"/>
      <c r="B16" s="56" t="s">
        <v>59</v>
      </c>
      <c r="C16" s="49"/>
      <c r="D16" s="16">
        <v>0</v>
      </c>
      <c r="E16" s="67">
        <v>44879</v>
      </c>
      <c r="F16" s="67">
        <f>E16+3</f>
        <v>44882</v>
      </c>
      <c r="G16" s="10">
        <f t="shared" si="3"/>
        <v>4</v>
      </c>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s="2" customFormat="1" ht="30" customHeight="1" thickBot="1" x14ac:dyDescent="0.25">
      <c r="A17" s="40"/>
      <c r="B17" s="56" t="s">
        <v>58</v>
      </c>
      <c r="C17" s="49"/>
      <c r="D17" s="16">
        <v>0</v>
      </c>
      <c r="E17" s="67">
        <v>44879</v>
      </c>
      <c r="F17" s="67">
        <v>44882</v>
      </c>
      <c r="G17" s="10">
        <f t="shared" si="3"/>
        <v>4</v>
      </c>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s="2" customFormat="1" ht="30" customHeight="1" thickBot="1" x14ac:dyDescent="0.25">
      <c r="A18" s="40" t="s">
        <v>8</v>
      </c>
      <c r="B18" s="17" t="s">
        <v>44</v>
      </c>
      <c r="C18" s="50" t="s">
        <v>50</v>
      </c>
      <c r="D18" s="18"/>
      <c r="E18" s="68"/>
      <c r="F18" s="69"/>
      <c r="G18" s="10" t="str">
        <f t="shared" si="3"/>
        <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s="2" customFormat="1" ht="30" customHeight="1" thickBot="1" x14ac:dyDescent="0.25">
      <c r="A19" s="40"/>
      <c r="B19" s="57" t="s">
        <v>12</v>
      </c>
      <c r="C19" s="51"/>
      <c r="D19" s="19">
        <v>0</v>
      </c>
      <c r="E19" s="70">
        <v>44868</v>
      </c>
      <c r="F19" s="70">
        <f>E19+5</f>
        <v>44873</v>
      </c>
      <c r="G19" s="10">
        <f t="shared" si="3"/>
        <v>6</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s="2" customFormat="1" ht="30" customHeight="1" thickBot="1" x14ac:dyDescent="0.25">
      <c r="A20" s="40"/>
      <c r="B20" s="57" t="s">
        <v>13</v>
      </c>
      <c r="C20" s="51"/>
      <c r="D20" s="19">
        <v>0</v>
      </c>
      <c r="E20" s="70">
        <f>F19+1</f>
        <v>44874</v>
      </c>
      <c r="F20" s="70">
        <f>E20+4</f>
        <v>44878</v>
      </c>
      <c r="G20" s="10">
        <f t="shared" si="3"/>
        <v>5</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s="2" customFormat="1" ht="30" customHeight="1" thickBot="1" x14ac:dyDescent="0.25">
      <c r="A21" s="40"/>
      <c r="B21" s="57" t="s">
        <v>14</v>
      </c>
      <c r="C21" s="51"/>
      <c r="D21" s="19">
        <v>0</v>
      </c>
      <c r="E21" s="70">
        <f>E20+5</f>
        <v>44879</v>
      </c>
      <c r="F21" s="70">
        <f>E21+5</f>
        <v>44884</v>
      </c>
      <c r="G21" s="10">
        <f t="shared" si="3"/>
        <v>6</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s="2" customFormat="1" ht="30" customHeight="1" thickBot="1" x14ac:dyDescent="0.25">
      <c r="A22" s="40"/>
      <c r="B22" s="57" t="s">
        <v>15</v>
      </c>
      <c r="C22" s="51"/>
      <c r="D22" s="19">
        <v>0</v>
      </c>
      <c r="E22" s="70">
        <f>F21+1</f>
        <v>44885</v>
      </c>
      <c r="F22" s="70">
        <f>E22+4</f>
        <v>44889</v>
      </c>
      <c r="G22" s="10">
        <f t="shared" si="3"/>
        <v>5</v>
      </c>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s="2" customFormat="1" ht="30" customHeight="1" thickBot="1" x14ac:dyDescent="0.25">
      <c r="A23" s="40"/>
      <c r="B23" s="57" t="s">
        <v>16</v>
      </c>
      <c r="C23" s="51"/>
      <c r="D23" s="19">
        <v>0</v>
      </c>
      <c r="E23" s="70">
        <f>E21</f>
        <v>44879</v>
      </c>
      <c r="F23" s="70">
        <f>E23+4</f>
        <v>44883</v>
      </c>
      <c r="G23" s="10">
        <f t="shared" si="3"/>
        <v>5</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s="2" customFormat="1" ht="30" customHeight="1" thickBot="1" x14ac:dyDescent="0.25">
      <c r="A24" s="40" t="s">
        <v>8</v>
      </c>
      <c r="B24" s="20" t="s">
        <v>57</v>
      </c>
      <c r="C24" s="52" t="s">
        <v>64</v>
      </c>
      <c r="D24" s="21"/>
      <c r="E24" s="71"/>
      <c r="F24" s="72"/>
      <c r="G24" s="10" t="str">
        <f t="shared" si="3"/>
        <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s="2" customFormat="1" ht="30" customHeight="1" thickBot="1" x14ac:dyDescent="0.25">
      <c r="A25" s="40"/>
      <c r="B25" s="58" t="s">
        <v>60</v>
      </c>
      <c r="C25" s="53"/>
      <c r="D25" s="22"/>
      <c r="E25" s="73">
        <v>44885</v>
      </c>
      <c r="F25" s="73">
        <v>44888</v>
      </c>
      <c r="G25" s="10">
        <f t="shared" si="3"/>
        <v>4</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s="2" customFormat="1" ht="30" customHeight="1" thickBot="1" x14ac:dyDescent="0.25">
      <c r="A26" s="40"/>
      <c r="B26" s="58" t="s">
        <v>61</v>
      </c>
      <c r="C26" s="53"/>
      <c r="D26" s="22"/>
      <c r="E26" s="73">
        <v>44888</v>
      </c>
      <c r="F26" s="73">
        <v>44891</v>
      </c>
      <c r="G26" s="10">
        <f t="shared" si="3"/>
        <v>4</v>
      </c>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s="2" customFormat="1" ht="30" customHeight="1" thickBot="1" x14ac:dyDescent="0.25">
      <c r="A27" s="40"/>
      <c r="B27" s="58" t="s">
        <v>62</v>
      </c>
      <c r="C27" s="53"/>
      <c r="D27" s="22"/>
      <c r="E27" s="73">
        <v>44892</v>
      </c>
      <c r="F27" s="73">
        <v>44893</v>
      </c>
      <c r="G27" s="10">
        <f t="shared" si="3"/>
        <v>2</v>
      </c>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s="2" customFormat="1" ht="30" customHeight="1" thickBot="1" x14ac:dyDescent="0.25">
      <c r="A28" s="40"/>
      <c r="B28" s="58" t="s">
        <v>63</v>
      </c>
      <c r="C28" s="53"/>
      <c r="D28" s="22"/>
      <c r="E28" s="73">
        <v>44894</v>
      </c>
      <c r="F28" s="73">
        <v>44895</v>
      </c>
      <c r="G28" s="10">
        <f t="shared" si="3"/>
        <v>2</v>
      </c>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s="2" customFormat="1" ht="30" customHeight="1" thickBot="1" x14ac:dyDescent="0.25">
      <c r="A29" s="40"/>
      <c r="B29" s="58" t="s">
        <v>65</v>
      </c>
      <c r="C29" s="53"/>
      <c r="D29" s="22"/>
      <c r="E29" s="73">
        <v>44894</v>
      </c>
      <c r="F29" s="73">
        <v>44895</v>
      </c>
      <c r="G29" s="10">
        <f t="shared" si="3"/>
        <v>2</v>
      </c>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s="2" customFormat="1" ht="30" customHeight="1" thickBot="1" x14ac:dyDescent="0.25">
      <c r="A30" s="40" t="s">
        <v>9</v>
      </c>
      <c r="B30" s="59"/>
      <c r="C30" s="54"/>
      <c r="D30" s="9"/>
      <c r="E30" s="74"/>
      <c r="F30" s="74"/>
      <c r="G30" s="10" t="str">
        <f t="shared" si="3"/>
        <v/>
      </c>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s="2" customFormat="1" ht="30" customHeight="1" thickBot="1" x14ac:dyDescent="0.25">
      <c r="A31" s="41" t="s">
        <v>10</v>
      </c>
      <c r="B31" s="23" t="s">
        <v>17</v>
      </c>
      <c r="C31" s="24"/>
      <c r="D31" s="25"/>
      <c r="E31" s="75"/>
      <c r="F31" s="76"/>
      <c r="G31" s="26" t="str">
        <f t="shared" si="3"/>
        <v/>
      </c>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3" spans="3:6" ht="30" customHeight="1" x14ac:dyDescent="0.2">
      <c r="C33" s="7"/>
      <c r="F33" s="42"/>
    </row>
    <row r="34" spans="3:6" ht="30" customHeight="1" x14ac:dyDescent="0.2">
      <c r="C34" s="8"/>
    </row>
  </sheetData>
  <mergeCells count="5">
    <mergeCell ref="E1:F1"/>
    <mergeCell ref="H1:N1"/>
    <mergeCell ref="O1:U1"/>
    <mergeCell ref="V1:AB1"/>
    <mergeCell ref="AC1:AI1"/>
  </mergeCells>
  <conditionalFormatting sqref="D4: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AI31">
    <cfRule type="expression" dxfId="11" priority="33">
      <formula>AND(TODAY()&gt;=H$2,TODAY()&lt;I$2)</formula>
    </cfRule>
  </conditionalFormatting>
  <conditionalFormatting sqref="AI2:AI31">
    <cfRule type="expression" dxfId="10" priority="41" stopIfTrue="1">
      <formula>AND(TODAY()&gt;=AI$2,TODAY()&lt;#REF!)</formula>
    </cfRule>
  </conditionalFormatting>
  <conditionalFormatting sqref="H4:AI31">
    <cfRule type="expression" dxfId="9" priority="27">
      <formula>AND(task_start&lt;=H$2,ROUNDDOWN((task_end-task_start+1)*task_progress,0)+task_start-1&gt;=H$2)</formula>
    </cfRule>
    <cfRule type="expression" dxfId="8" priority="28" stopIfTrue="1">
      <formula>AND(task_end&gt;=H$2,task_start&lt;I$2)</formula>
    </cfRule>
  </conditionalFormatting>
  <conditionalFormatting sqref="AI4:AI31">
    <cfRule type="expression" dxfId="7" priority="44">
      <formula>AND(task_start&lt;=AI$2,ROUNDDOWN((task_end-task_start+1)*task_progress,0)+task_start-1&gt;=AI$2)</formula>
    </cfRule>
    <cfRule type="expression" dxfId="6" priority="45" stopIfTrue="1">
      <formula>AND(task_end&gt;=AI$2,task_start&lt;#REF!)</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5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0" customWidth="1"/>
    <col min="2" max="16384" width="9.1640625" style="1"/>
  </cols>
  <sheetData>
    <row r="1" spans="1:2" ht="46.5" customHeight="1" x14ac:dyDescent="0.2"/>
    <row r="2" spans="1:2" s="32" customFormat="1" ht="16" x14ac:dyDescent="0.2">
      <c r="A2" s="31" t="s">
        <v>25</v>
      </c>
      <c r="B2" s="31"/>
    </row>
    <row r="3" spans="1:2" s="36" customFormat="1" ht="27" customHeight="1" x14ac:dyDescent="0.2">
      <c r="A3" s="61" t="s">
        <v>26</v>
      </c>
      <c r="B3" s="37"/>
    </row>
    <row r="4" spans="1:2" s="33" customFormat="1" ht="26" x14ac:dyDescent="0.3">
      <c r="A4" s="34" t="s">
        <v>27</v>
      </c>
    </row>
    <row r="5" spans="1:2" ht="74" customHeight="1" x14ac:dyDescent="0.2">
      <c r="A5" s="35" t="s">
        <v>28</v>
      </c>
    </row>
    <row r="6" spans="1:2" ht="26.25" customHeight="1" x14ac:dyDescent="0.2">
      <c r="A6" s="34" t="s">
        <v>29</v>
      </c>
    </row>
    <row r="7" spans="1:2" s="30" customFormat="1" ht="205" customHeight="1" x14ac:dyDescent="0.2">
      <c r="A7" s="39" t="s">
        <v>30</v>
      </c>
    </row>
    <row r="8" spans="1:2" s="33" customFormat="1" ht="26" x14ac:dyDescent="0.3">
      <c r="A8" s="34" t="s">
        <v>31</v>
      </c>
    </row>
    <row r="9" spans="1:2" ht="48" x14ac:dyDescent="0.2">
      <c r="A9" s="35" t="s">
        <v>32</v>
      </c>
    </row>
    <row r="10" spans="1:2" s="30" customFormat="1" ht="28" customHeight="1" x14ac:dyDescent="0.2">
      <c r="A10" s="38" t="s">
        <v>33</v>
      </c>
    </row>
    <row r="11" spans="1:2" s="33" customFormat="1" ht="26" x14ac:dyDescent="0.3">
      <c r="A11" s="34" t="s">
        <v>34</v>
      </c>
    </row>
    <row r="12" spans="1:2" ht="32" x14ac:dyDescent="0.2">
      <c r="A12" s="35" t="s">
        <v>35</v>
      </c>
    </row>
    <row r="13" spans="1:2" s="30" customFormat="1" ht="28" customHeight="1" x14ac:dyDescent="0.2">
      <c r="A13" s="38" t="s">
        <v>36</v>
      </c>
    </row>
    <row r="14" spans="1:2" s="33" customFormat="1" ht="26" x14ac:dyDescent="0.3">
      <c r="A14" s="34" t="s">
        <v>37</v>
      </c>
    </row>
    <row r="15" spans="1:2" ht="75" customHeight="1" x14ac:dyDescent="0.2">
      <c r="A15" s="35" t="s">
        <v>38</v>
      </c>
    </row>
    <row r="16" spans="1:2" ht="64" x14ac:dyDescent="0.2">
      <c r="A16" s="35"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2022-11-03T18:25:41Z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