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Смета" sheetId="1" r:id="rId1"/>
    <sheet name="Приложение 1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1" i="1" l="1"/>
  <c r="C29" i="1"/>
  <c r="D14" i="1" l="1"/>
  <c r="D28" i="1"/>
  <c r="D25" i="1"/>
  <c r="E30" i="1" l="1"/>
  <c r="C30" i="1"/>
  <c r="E17" i="1" l="1"/>
  <c r="E16" i="1"/>
  <c r="C42" i="1" l="1"/>
  <c r="D42" i="1" s="1"/>
  <c r="C38" i="1" l="1"/>
  <c r="E31" i="1" l="1"/>
  <c r="C31" i="1"/>
  <c r="D26" i="1"/>
  <c r="C20" i="1" l="1"/>
  <c r="C39" i="1"/>
  <c r="C43" i="1"/>
  <c r="D19" i="1" l="1"/>
  <c r="E19" i="1"/>
  <c r="E25" i="1" l="1"/>
  <c r="E28" i="1"/>
  <c r="E39" i="1"/>
  <c r="E38" i="1"/>
  <c r="E26" i="1"/>
  <c r="E29" i="1"/>
  <c r="E23" i="1"/>
  <c r="D23" i="1"/>
  <c r="D22" i="1"/>
  <c r="E22" i="1" s="1"/>
  <c r="D21" i="1"/>
  <c r="B11" i="2"/>
  <c r="B14" i="2" s="1"/>
  <c r="H6" i="2"/>
  <c r="H7" i="2"/>
  <c r="H8" i="2"/>
  <c r="H9" i="2"/>
  <c r="H10" i="2"/>
  <c r="H5" i="2"/>
  <c r="G6" i="2"/>
  <c r="G7" i="2"/>
  <c r="G8" i="2"/>
  <c r="G9" i="2"/>
  <c r="G10" i="2"/>
  <c r="G5" i="2"/>
  <c r="F6" i="2"/>
  <c r="F7" i="2"/>
  <c r="F8" i="2"/>
  <c r="F9" i="2"/>
  <c r="F10" i="2"/>
  <c r="F5" i="2"/>
  <c r="E6" i="2"/>
  <c r="E7" i="2"/>
  <c r="E8" i="2"/>
  <c r="E9" i="2"/>
  <c r="E10" i="2"/>
  <c r="E5" i="2"/>
  <c r="C6" i="2"/>
  <c r="D6" i="2" s="1"/>
  <c r="I6" i="2" s="1"/>
  <c r="J6" i="2" s="1"/>
  <c r="C7" i="2"/>
  <c r="D7" i="2" s="1"/>
  <c r="C8" i="2"/>
  <c r="D8" i="2" s="1"/>
  <c r="C9" i="2"/>
  <c r="D9" i="2" s="1"/>
  <c r="C10" i="2"/>
  <c r="C5" i="2"/>
  <c r="E20" i="1"/>
  <c r="D17" i="1"/>
  <c r="D16" i="1"/>
  <c r="E15" i="1"/>
  <c r="D15" i="1"/>
  <c r="E14" i="1"/>
  <c r="J2" i="1"/>
  <c r="E10" i="1" s="1"/>
  <c r="E11" i="2" l="1"/>
  <c r="G11" i="2"/>
  <c r="C11" i="2"/>
  <c r="F11" i="2"/>
  <c r="H11" i="2"/>
  <c r="C12" i="1"/>
  <c r="E11" i="1"/>
  <c r="D5" i="2"/>
  <c r="I5" i="2" s="1"/>
  <c r="J5" i="2" s="1"/>
  <c r="I9" i="2"/>
  <c r="J9" i="2" s="1"/>
  <c r="D10" i="2"/>
  <c r="I10" i="2" s="1"/>
  <c r="J10" i="2" s="1"/>
  <c r="I8" i="2"/>
  <c r="J8" i="2" s="1"/>
  <c r="I7" i="2"/>
  <c r="J7" i="2" s="1"/>
  <c r="D10" i="1"/>
  <c r="E12" i="1" l="1"/>
  <c r="J11" i="2"/>
  <c r="B15" i="2" s="1"/>
  <c r="I11" i="2"/>
  <c r="D11" i="2"/>
  <c r="E12" i="2" s="1"/>
  <c r="B16" i="2" l="1"/>
  <c r="D41" i="1"/>
  <c r="C18" i="1"/>
  <c r="E18" i="1" s="1"/>
  <c r="E41" i="1" s="1"/>
  <c r="C41" i="1" l="1"/>
</calcChain>
</file>

<file path=xl/sharedStrings.xml><?xml version="1.0" encoding="utf-8"?>
<sst xmlns="http://schemas.openxmlformats.org/spreadsheetml/2006/main" count="98" uniqueCount="92">
  <si>
    <t>Утверждена на общем собрании членов ТСЖ "Гранд"</t>
  </si>
  <si>
    <t>Адрес МКД: РФ, г. Воронеж, ул. Героев Сибиряков, д.53 "А"</t>
  </si>
  <si>
    <t xml:space="preserve">Протокол №              от   </t>
  </si>
  <si>
    <t>Общая площадь здания 8088,8</t>
  </si>
  <si>
    <t>п.№</t>
  </si>
  <si>
    <t>Наименование работ, затрат</t>
  </si>
  <si>
    <t>Примечание</t>
  </si>
  <si>
    <t>Тариф, руб./кв.м.* мес.</t>
  </si>
  <si>
    <t>Затраты/ доходы, руб./год</t>
  </si>
  <si>
    <t>РАСХОДЫ</t>
  </si>
  <si>
    <t>I.</t>
  </si>
  <si>
    <t>Техническое обслуживание и ремонт лифтов</t>
  </si>
  <si>
    <t>По договору</t>
  </si>
  <si>
    <t>Техническое освидетельствование лифтов</t>
  </si>
  <si>
    <t>Содержание общего имущеста МКД (по договору), в т.ч.</t>
  </si>
  <si>
    <t>Вывоз ТКО</t>
  </si>
  <si>
    <t>II.</t>
  </si>
  <si>
    <t>Хознужды: закупка расходных материалов, в т.ч. моющих средств, тряпки, перчатки, материалов по сантехнике (краны, сгоны, хомуты, резина и тд.), электрике (лампы, провода, гофра, клеммы и т.д.) и проч.</t>
  </si>
  <si>
    <t>Хознужды: закупка инвентаря, инструмента</t>
  </si>
  <si>
    <t>Канцелярские расходы (бумагадля квитанций и документов, ручки, папки, файлы и т.д.)</t>
  </si>
  <si>
    <t>Обслуживание и ремонт офисной техники (ремонт, заправка картриджей)</t>
  </si>
  <si>
    <t>Содержание электронных ситем документооборота СБИС, ГИС ЖКХ, ЕСИА</t>
  </si>
  <si>
    <t>Эл. Подпись</t>
  </si>
  <si>
    <t>Почтовые расходы</t>
  </si>
  <si>
    <t>Содержание банковского счета</t>
  </si>
  <si>
    <t>ФОТ (фонд оплаты труда)</t>
  </si>
  <si>
    <t>Фонд оплаты труда</t>
  </si>
  <si>
    <t>Должность</t>
  </si>
  <si>
    <t>Оклад</t>
  </si>
  <si>
    <t>Факт. доход</t>
  </si>
  <si>
    <t>НДФЛ, 13%</t>
  </si>
  <si>
    <t>Взносы в ПФР, 22%</t>
  </si>
  <si>
    <t>Соц. взносы,  2,9%</t>
  </si>
  <si>
    <t>Медицинские взносы, 5,1%</t>
  </si>
  <si>
    <t>Председатель правления</t>
  </si>
  <si>
    <t>Управляющий</t>
  </si>
  <si>
    <t>Бухгалтер</t>
  </si>
  <si>
    <t xml:space="preserve">Администратор (для внесения информации в ГИС ЖКХ, согласно ФЗ 209 от 21.07.2014) </t>
  </si>
  <si>
    <t>Дворник-разнорабочий</t>
  </si>
  <si>
    <t>Уборщица</t>
  </si>
  <si>
    <t>Итого:</t>
  </si>
  <si>
    <t>Взносы ФСС (травматизм) 0,2%</t>
  </si>
  <si>
    <t>Тариф руб./кв.м.*мес</t>
  </si>
  <si>
    <t>Приложение 1</t>
  </si>
  <si>
    <t>Замещение на время отпуска</t>
  </si>
  <si>
    <t>Добавление к месячному тарифу</t>
  </si>
  <si>
    <t xml:space="preserve">Фактический месячный тариф </t>
  </si>
  <si>
    <t>НДФЛ и взносы в ПФР, ФСС и пр.</t>
  </si>
  <si>
    <t>Непредвиденные расходы</t>
  </si>
  <si>
    <t>Ремонтные работы:</t>
  </si>
  <si>
    <t>Благоустройство:</t>
  </si>
  <si>
    <t>высадка цветов и кустарников</t>
  </si>
  <si>
    <t>приобретение песка и чернозема</t>
  </si>
  <si>
    <t>III.</t>
  </si>
  <si>
    <t>Водоснабжение, водоотведение, отопление, электроэнергия</t>
  </si>
  <si>
    <t>1.</t>
  </si>
  <si>
    <t>Холодное водоснабжение</t>
  </si>
  <si>
    <t>Водоотведение</t>
  </si>
  <si>
    <t>Согласно счетов ООО "РВК-Воронеж"</t>
  </si>
  <si>
    <t>2.</t>
  </si>
  <si>
    <t>3.</t>
  </si>
  <si>
    <t>Горячее водоснабжение</t>
  </si>
  <si>
    <t>4.</t>
  </si>
  <si>
    <t>Отопление</t>
  </si>
  <si>
    <t xml:space="preserve">рассчитывается ежемесячно </t>
  </si>
  <si>
    <t>5.</t>
  </si>
  <si>
    <t>Электроэнергия</t>
  </si>
  <si>
    <t>Согласно счетов ПАО "ТНС Энерго"</t>
  </si>
  <si>
    <t>Расхождение балансов по ХВС, ГВС (с водоотведением включительно), в том числе на общедомовые нужды</t>
  </si>
  <si>
    <t>Сумма может быть скорректирована с учетов выставленных счетов ООО "РВК-Воронеж"</t>
  </si>
  <si>
    <t>Расхождение балансов по электроэнергии, в том числе на общедомовые нужды</t>
  </si>
  <si>
    <t>Сумма может быть скорректирована с учетов выставленных счетов ПАО "ТНС Энерго"</t>
  </si>
  <si>
    <t>ДОХОДЫ</t>
  </si>
  <si>
    <t>Взносы собственников на содержание и ремонт общего имущеста и управление МКД</t>
  </si>
  <si>
    <t>Взносы на капитальный ремонт общего имущества МКД</t>
  </si>
  <si>
    <t>Перечисляются на спец,счет</t>
  </si>
  <si>
    <t>Приложение 1. ФОТ</t>
  </si>
  <si>
    <t>Расчетная стоимость, мес.</t>
  </si>
  <si>
    <t>ПРИМЕЧАНИЕ:</t>
  </si>
  <si>
    <t>6.*</t>
  </si>
  <si>
    <t>7.*</t>
  </si>
  <si>
    <t>* Имеется ввиду разница между начислениями за холодную, горячую воду, водоотведением и электроэнергией всем собственникам в МКД на основе переданных показаний счетчиков и начислениями, определенными по показаниям общедомового прибора учета</t>
  </si>
  <si>
    <t>Арендная плата</t>
  </si>
  <si>
    <t>Аварийно-спасательная служба</t>
  </si>
  <si>
    <t>справочно приведен средний тариф за последний год + 7 %</t>
  </si>
  <si>
    <t xml:space="preserve">Прочие работы обязательные к выполнение в целях обеспечения выполнение постановлени госстроя № 170 "Правила и нормы тех.эксплуатции жилфонда" (в целях минимизации риска штрафов ГЖИ) </t>
  </si>
  <si>
    <t>Подготовка к отопительному сезону 2021/2022</t>
  </si>
  <si>
    <t>Общая площадь жилых помещений 5714,7 кв. м.</t>
  </si>
  <si>
    <t>Промывка котлов в 2022 году</t>
  </si>
  <si>
    <t>Смета доходов и расходов ТСЖ "Гранд" на 2022г.</t>
  </si>
  <si>
    <t>Содержание и ремонт жилья (тариф 26,56 руб/кв.м.*мес):</t>
  </si>
  <si>
    <t>Для управления, содержания и ремонта требуется тариф 26,56 руб./кв.м.*мес. Рост тарифа на 24,69 % за счет роста заработной платы дворника и уборщицы.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</si>
</sst>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4" fontId="2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0" applyNumberFormat="1" applyBorder="1"/>
    <xf numFmtId="10" fontId="0" fillId="0" borderId="0" xfId="0" applyNumberFormat="1"/>
    <xf numFmtId="4" fontId="2" fillId="0" borderId="0" xfId="0" applyNumberFormat="1" applyFont="1" applyAlignment="1">
      <alignment wrapText="1"/>
    </xf>
    <xf numFmtId="0" fontId="0" fillId="0" borderId="1" xfId="0" applyFill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3" fontId="2" fillId="2" borderId="1" xfId="0" applyNumberFormat="1" applyFont="1" applyFill="1" applyBorder="1"/>
    <xf numFmtId="3" fontId="2" fillId="0" borderId="1" xfId="0" applyNumberFormat="1" applyFont="1" applyBorder="1"/>
    <xf numFmtId="0" fontId="2" fillId="0" borderId="1" xfId="0" applyFont="1" applyBorder="1"/>
    <xf numFmtId="4" fontId="2" fillId="0" borderId="1" xfId="0" applyNumberFormat="1" applyFont="1" applyBorder="1"/>
    <xf numFmtId="49" fontId="2" fillId="0" borderId="1" xfId="0" applyNumberFormat="1" applyFont="1" applyBorder="1" applyAlignment="1">
      <alignment wrapText="1"/>
    </xf>
    <xf numFmtId="3" fontId="2" fillId="4" borderId="1" xfId="0" applyNumberFormat="1" applyFont="1" applyFill="1" applyBorder="1"/>
    <xf numFmtId="49" fontId="2" fillId="4" borderId="1" xfId="0" applyNumberFormat="1" applyFont="1" applyFill="1" applyBorder="1" applyAlignment="1">
      <alignment wrapText="1"/>
    </xf>
    <xf numFmtId="4" fontId="2" fillId="4" borderId="1" xfId="0" applyNumberFormat="1" applyFont="1" applyFill="1" applyBorder="1"/>
    <xf numFmtId="0" fontId="2" fillId="4" borderId="1" xfId="0" applyFont="1" applyFill="1" applyBorder="1"/>
    <xf numFmtId="4" fontId="2" fillId="0" borderId="1" xfId="0" applyNumberFormat="1" applyFont="1" applyBorder="1" applyAlignment="1">
      <alignment wrapText="1"/>
    </xf>
    <xf numFmtId="3" fontId="2" fillId="0" borderId="0" xfId="0" applyNumberFormat="1" applyFont="1" applyBorder="1"/>
    <xf numFmtId="0" fontId="2" fillId="0" borderId="0" xfId="0" applyFont="1" applyBorder="1" applyAlignment="1">
      <alignment wrapText="1"/>
    </xf>
    <xf numFmtId="4" fontId="2" fillId="0" borderId="0" xfId="0" applyNumberFormat="1" applyFont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4" fontId="2" fillId="0" borderId="1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3" fontId="2" fillId="3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opLeftCell="A29" workbookViewId="0">
      <selection activeCell="A7" sqref="A7:F47"/>
    </sheetView>
  </sheetViews>
  <sheetFormatPr defaultRowHeight="15" x14ac:dyDescent="0.25"/>
  <cols>
    <col min="1" max="1" width="4.28515625" style="6" customWidth="1"/>
    <col min="2" max="2" width="38.140625" customWidth="1"/>
    <col min="3" max="3" width="10.85546875" customWidth="1"/>
    <col min="4" max="4" width="12.28515625" customWidth="1"/>
    <col min="5" max="5" width="10" customWidth="1"/>
    <col min="6" max="6" width="13.140625" customWidth="1"/>
  </cols>
  <sheetData>
    <row r="1" spans="1:10" x14ac:dyDescent="0.25">
      <c r="C1" s="1" t="s">
        <v>0</v>
      </c>
    </row>
    <row r="2" spans="1:10" x14ac:dyDescent="0.25">
      <c r="C2" s="1" t="s">
        <v>1</v>
      </c>
      <c r="I2">
        <v>5714.7</v>
      </c>
      <c r="J2">
        <f>I2-635.58</f>
        <v>5079.12</v>
      </c>
    </row>
    <row r="3" spans="1:10" x14ac:dyDescent="0.25">
      <c r="C3" s="1" t="s">
        <v>2</v>
      </c>
    </row>
    <row r="4" spans="1:10" x14ac:dyDescent="0.25">
      <c r="C4" s="1" t="s">
        <v>3</v>
      </c>
    </row>
    <row r="5" spans="1:10" x14ac:dyDescent="0.25">
      <c r="C5" s="1" t="s">
        <v>87</v>
      </c>
    </row>
    <row r="6" spans="1:10" ht="15.75" x14ac:dyDescent="0.25">
      <c r="A6" s="32" t="s">
        <v>89</v>
      </c>
      <c r="B6" s="32"/>
      <c r="C6" s="32"/>
      <c r="D6" s="32"/>
      <c r="E6" s="32"/>
      <c r="F6" s="32"/>
    </row>
    <row r="7" spans="1:10" s="2" customFormat="1" ht="39" x14ac:dyDescent="0.25">
      <c r="A7" s="15" t="s">
        <v>4</v>
      </c>
      <c r="B7" s="16" t="s">
        <v>5</v>
      </c>
      <c r="C7" s="16" t="s">
        <v>77</v>
      </c>
      <c r="D7" s="16" t="s">
        <v>8</v>
      </c>
      <c r="E7" s="16" t="s">
        <v>7</v>
      </c>
      <c r="F7" s="16" t="s">
        <v>6</v>
      </c>
      <c r="G7" s="3"/>
    </row>
    <row r="8" spans="1:10" x14ac:dyDescent="0.25">
      <c r="A8" s="30" t="s">
        <v>9</v>
      </c>
      <c r="B8" s="31"/>
      <c r="C8" s="31"/>
      <c r="D8" s="31"/>
      <c r="E8" s="31"/>
      <c r="F8" s="31"/>
      <c r="G8" s="4"/>
    </row>
    <row r="9" spans="1:10" x14ac:dyDescent="0.25">
      <c r="A9" s="17" t="s">
        <v>10</v>
      </c>
      <c r="B9" s="33" t="s">
        <v>14</v>
      </c>
      <c r="C9" s="33"/>
      <c r="D9" s="33"/>
      <c r="E9" s="33"/>
      <c r="F9" s="33"/>
      <c r="G9" s="4"/>
    </row>
    <row r="10" spans="1:10" x14ac:dyDescent="0.25">
      <c r="A10" s="18">
        <v>1</v>
      </c>
      <c r="B10" s="19" t="s">
        <v>11</v>
      </c>
      <c r="C10" s="20">
        <v>15422.14</v>
      </c>
      <c r="D10" s="20">
        <f>C10*12</f>
        <v>185065.68</v>
      </c>
      <c r="E10" s="20">
        <f>C10/J2</f>
        <v>3.0363803178503361</v>
      </c>
      <c r="F10" s="19" t="s">
        <v>12</v>
      </c>
      <c r="G10" s="4"/>
    </row>
    <row r="11" spans="1:10" x14ac:dyDescent="0.25">
      <c r="A11" s="18">
        <v>2</v>
      </c>
      <c r="B11" s="19" t="s">
        <v>13</v>
      </c>
      <c r="C11" s="20">
        <v>1192.0899999999999</v>
      </c>
      <c r="D11" s="20">
        <v>13715.28</v>
      </c>
      <c r="E11" s="20">
        <f>C11/J2</f>
        <v>0.23470404322008537</v>
      </c>
      <c r="F11" s="19" t="s">
        <v>12</v>
      </c>
      <c r="G11" s="4"/>
    </row>
    <row r="12" spans="1:10" x14ac:dyDescent="0.25">
      <c r="A12" s="18">
        <v>3</v>
      </c>
      <c r="B12" s="19" t="s">
        <v>15</v>
      </c>
      <c r="C12" s="20">
        <f>D12/12</f>
        <v>15501.083333333334</v>
      </c>
      <c r="D12" s="20">
        <v>186013</v>
      </c>
      <c r="E12" s="20">
        <f>C12/I2</f>
        <v>2.7124929275960827</v>
      </c>
      <c r="F12" s="19" t="s">
        <v>12</v>
      </c>
      <c r="G12" s="4"/>
    </row>
    <row r="13" spans="1:10" x14ac:dyDescent="0.25">
      <c r="A13" s="17" t="s">
        <v>16</v>
      </c>
      <c r="B13" s="33" t="s">
        <v>90</v>
      </c>
      <c r="C13" s="33"/>
      <c r="D13" s="33"/>
      <c r="E13" s="33"/>
      <c r="F13" s="33"/>
      <c r="G13" s="4"/>
    </row>
    <row r="14" spans="1:10" ht="64.5" x14ac:dyDescent="0.25">
      <c r="A14" s="18">
        <v>1</v>
      </c>
      <c r="B14" s="21" t="s">
        <v>17</v>
      </c>
      <c r="C14" s="20">
        <v>5500</v>
      </c>
      <c r="D14" s="20">
        <f>C14*12</f>
        <v>66000</v>
      </c>
      <c r="E14" s="20">
        <f>C14/I2</f>
        <v>0.96243022380877385</v>
      </c>
      <c r="F14" s="19"/>
      <c r="G14" s="4"/>
    </row>
    <row r="15" spans="1:10" x14ac:dyDescent="0.25">
      <c r="A15" s="18">
        <v>2</v>
      </c>
      <c r="B15" s="19" t="s">
        <v>18</v>
      </c>
      <c r="C15" s="20">
        <v>400</v>
      </c>
      <c r="D15" s="20">
        <f>C15*12</f>
        <v>4800</v>
      </c>
      <c r="E15" s="20">
        <f>C15/I2</f>
        <v>6.9994925367910826E-2</v>
      </c>
      <c r="F15" s="19"/>
      <c r="G15" s="4"/>
    </row>
    <row r="16" spans="1:10" ht="25.5" customHeight="1" x14ac:dyDescent="0.25">
      <c r="A16" s="18">
        <v>3</v>
      </c>
      <c r="B16" s="21" t="s">
        <v>19</v>
      </c>
      <c r="C16" s="20">
        <v>670</v>
      </c>
      <c r="D16" s="20">
        <f>C16*12</f>
        <v>8040</v>
      </c>
      <c r="E16" s="20">
        <f>C16/I2</f>
        <v>0.11724149999125064</v>
      </c>
      <c r="F16" s="19"/>
      <c r="G16" s="4"/>
    </row>
    <row r="17" spans="1:11" ht="26.25" x14ac:dyDescent="0.25">
      <c r="A17" s="18">
        <v>4</v>
      </c>
      <c r="B17" s="21" t="s">
        <v>20</v>
      </c>
      <c r="C17" s="20">
        <v>750</v>
      </c>
      <c r="D17" s="20">
        <f>C17*12</f>
        <v>9000</v>
      </c>
      <c r="E17" s="20">
        <f>C17/I2</f>
        <v>0.1312404850648328</v>
      </c>
      <c r="F17" s="21"/>
      <c r="G17" s="4"/>
    </row>
    <row r="18" spans="1:11" ht="26.25" x14ac:dyDescent="0.25">
      <c r="A18" s="18">
        <v>5</v>
      </c>
      <c r="B18" s="21" t="s">
        <v>21</v>
      </c>
      <c r="C18" s="20">
        <f>D18/12</f>
        <v>675</v>
      </c>
      <c r="D18" s="20">
        <v>8100</v>
      </c>
      <c r="E18" s="20">
        <f>C18/I2</f>
        <v>0.11811643655834952</v>
      </c>
      <c r="F18" s="19" t="s">
        <v>22</v>
      </c>
      <c r="G18" s="4"/>
    </row>
    <row r="19" spans="1:11" x14ac:dyDescent="0.25">
      <c r="A19" s="22">
        <v>6</v>
      </c>
      <c r="B19" s="23" t="s">
        <v>23</v>
      </c>
      <c r="C19" s="24">
        <v>600</v>
      </c>
      <c r="D19" s="24">
        <f>C19*12</f>
        <v>7200</v>
      </c>
      <c r="E19" s="24">
        <f>C19/I2</f>
        <v>0.10499238805186624</v>
      </c>
      <c r="F19" s="25"/>
      <c r="G19" s="4"/>
    </row>
    <row r="20" spans="1:11" x14ac:dyDescent="0.25">
      <c r="A20" s="18">
        <v>7</v>
      </c>
      <c r="B20" s="21" t="s">
        <v>24</v>
      </c>
      <c r="C20" s="20">
        <f>D20/12</f>
        <v>4583.333333333333</v>
      </c>
      <c r="D20" s="20">
        <v>55000</v>
      </c>
      <c r="E20" s="20">
        <f>C20/I2</f>
        <v>0.80202518650731147</v>
      </c>
      <c r="F20" s="19"/>
      <c r="G20" s="4"/>
    </row>
    <row r="21" spans="1:11" x14ac:dyDescent="0.25">
      <c r="A21" s="18">
        <v>8</v>
      </c>
      <c r="B21" s="21" t="s">
        <v>25</v>
      </c>
      <c r="C21" s="11">
        <v>65842</v>
      </c>
      <c r="D21" s="24">
        <f>C21*13</f>
        <v>855946</v>
      </c>
      <c r="E21" s="24">
        <f>D21/12/I2</f>
        <v>12.481640914367041</v>
      </c>
      <c r="F21" s="19" t="s">
        <v>43</v>
      </c>
      <c r="G21" s="4"/>
    </row>
    <row r="22" spans="1:11" x14ac:dyDescent="0.25">
      <c r="A22" s="18">
        <v>9</v>
      </c>
      <c r="B22" s="21" t="s">
        <v>47</v>
      </c>
      <c r="C22" s="24">
        <v>32693.759999999998</v>
      </c>
      <c r="D22" s="24">
        <f>C22*13</f>
        <v>425018.88</v>
      </c>
      <c r="E22" s="24">
        <f>D22/12/I2</f>
        <v>6.1977426636568849</v>
      </c>
      <c r="F22" s="19" t="s">
        <v>43</v>
      </c>
      <c r="G22" s="4"/>
    </row>
    <row r="23" spans="1:11" x14ac:dyDescent="0.25">
      <c r="A23" s="18">
        <v>10</v>
      </c>
      <c r="B23" s="21" t="s">
        <v>48</v>
      </c>
      <c r="C23" s="20">
        <v>1500</v>
      </c>
      <c r="D23" s="20">
        <f>C23*12</f>
        <v>18000</v>
      </c>
      <c r="E23" s="20">
        <f>C23/I2</f>
        <v>0.26248097012966559</v>
      </c>
      <c r="F23" s="19"/>
      <c r="G23" s="4"/>
    </row>
    <row r="24" spans="1:11" x14ac:dyDescent="0.25">
      <c r="A24" s="18">
        <v>11</v>
      </c>
      <c r="B24" s="21" t="s">
        <v>49</v>
      </c>
      <c r="C24" s="20"/>
      <c r="D24" s="20"/>
      <c r="E24" s="20"/>
      <c r="F24" s="19"/>
      <c r="G24" s="4"/>
    </row>
    <row r="25" spans="1:11" x14ac:dyDescent="0.25">
      <c r="A25" s="18"/>
      <c r="B25" s="21" t="s">
        <v>83</v>
      </c>
      <c r="C25" s="20">
        <v>4950</v>
      </c>
      <c r="D25" s="20">
        <f>C25*12</f>
        <v>59400</v>
      </c>
      <c r="E25" s="20">
        <f>C25/I2</f>
        <v>0.86618720142789651</v>
      </c>
      <c r="F25" s="19"/>
      <c r="G25" s="4"/>
    </row>
    <row r="26" spans="1:11" ht="64.5" x14ac:dyDescent="0.25">
      <c r="A26" s="18"/>
      <c r="B26" s="21" t="s">
        <v>85</v>
      </c>
      <c r="C26" s="20">
        <v>8900</v>
      </c>
      <c r="D26" s="20">
        <f>C26*12</f>
        <v>106800</v>
      </c>
      <c r="E26" s="20">
        <f>C26/I2</f>
        <v>1.557387089436016</v>
      </c>
      <c r="F26" s="19"/>
      <c r="G26" s="4"/>
      <c r="K26" s="12"/>
    </row>
    <row r="27" spans="1:11" x14ac:dyDescent="0.25">
      <c r="A27" s="18">
        <v>12</v>
      </c>
      <c r="B27" s="21" t="s">
        <v>50</v>
      </c>
      <c r="C27" s="20"/>
      <c r="D27" s="20"/>
      <c r="E27" s="20"/>
      <c r="F27" s="19"/>
      <c r="G27" s="4"/>
    </row>
    <row r="28" spans="1:11" x14ac:dyDescent="0.25">
      <c r="A28" s="18"/>
      <c r="B28" s="21" t="s">
        <v>51</v>
      </c>
      <c r="C28" s="20">
        <v>400</v>
      </c>
      <c r="D28" s="20">
        <f>C28*12</f>
        <v>4800</v>
      </c>
      <c r="E28" s="20">
        <f>C28/I2</f>
        <v>6.9994925367910826E-2</v>
      </c>
      <c r="F28" s="19"/>
      <c r="G28" s="4"/>
    </row>
    <row r="29" spans="1:11" x14ac:dyDescent="0.25">
      <c r="A29" s="18"/>
      <c r="B29" s="21" t="s">
        <v>52</v>
      </c>
      <c r="C29" s="20">
        <f>D29/12</f>
        <v>1166.6666666666667</v>
      </c>
      <c r="D29" s="20">
        <v>14000</v>
      </c>
      <c r="E29" s="20">
        <f>D29/12/I2</f>
        <v>0.20415186565640658</v>
      </c>
      <c r="F29" s="19"/>
      <c r="G29" s="4"/>
    </row>
    <row r="30" spans="1:11" x14ac:dyDescent="0.25">
      <c r="A30" s="18">
        <v>13</v>
      </c>
      <c r="B30" s="21" t="s">
        <v>88</v>
      </c>
      <c r="C30" s="20">
        <f>D30/12</f>
        <v>8333.3333333333339</v>
      </c>
      <c r="D30" s="20">
        <v>100000</v>
      </c>
      <c r="E30" s="20">
        <f>D30/12/I2</f>
        <v>1.4582276118314756</v>
      </c>
      <c r="F30" s="19"/>
      <c r="G30" s="4"/>
    </row>
    <row r="31" spans="1:11" ht="26.25" x14ac:dyDescent="0.25">
      <c r="A31" s="18">
        <v>14</v>
      </c>
      <c r="B31" s="21" t="s">
        <v>86</v>
      </c>
      <c r="C31" s="20">
        <f>D31/12</f>
        <v>6583.333333333333</v>
      </c>
      <c r="D31" s="20">
        <v>79000</v>
      </c>
      <c r="E31" s="20">
        <f>D31/12/I2</f>
        <v>1.1519998133468656</v>
      </c>
      <c r="F31" s="21"/>
      <c r="G31" s="4"/>
    </row>
    <row r="32" spans="1:11" x14ac:dyDescent="0.25">
      <c r="A32" s="17" t="s">
        <v>53</v>
      </c>
      <c r="B32" s="38" t="s">
        <v>54</v>
      </c>
      <c r="C32" s="38"/>
      <c r="D32" s="38"/>
      <c r="E32" s="38"/>
      <c r="F32" s="38"/>
      <c r="G32" s="4"/>
    </row>
    <row r="33" spans="1:7" x14ac:dyDescent="0.25">
      <c r="A33" s="18" t="s">
        <v>55</v>
      </c>
      <c r="B33" s="21" t="s">
        <v>56</v>
      </c>
      <c r="C33" s="34" t="s">
        <v>58</v>
      </c>
      <c r="D33" s="34"/>
      <c r="E33" s="34"/>
      <c r="F33" s="34"/>
      <c r="G33" s="4"/>
    </row>
    <row r="34" spans="1:7" x14ac:dyDescent="0.25">
      <c r="A34" s="18" t="s">
        <v>59</v>
      </c>
      <c r="B34" s="21" t="s">
        <v>57</v>
      </c>
      <c r="C34" s="34"/>
      <c r="D34" s="34"/>
      <c r="E34" s="34"/>
      <c r="F34" s="34"/>
      <c r="G34" s="4"/>
    </row>
    <row r="35" spans="1:7" ht="23.25" customHeight="1" x14ac:dyDescent="0.25">
      <c r="A35" s="18" t="s">
        <v>60</v>
      </c>
      <c r="B35" s="21" t="s">
        <v>61</v>
      </c>
      <c r="C35" s="40" t="s">
        <v>64</v>
      </c>
      <c r="D35" s="40"/>
      <c r="E35" s="20">
        <v>111.55</v>
      </c>
      <c r="F35" s="39" t="s">
        <v>84</v>
      </c>
      <c r="G35" s="4"/>
    </row>
    <row r="36" spans="1:7" ht="60.75" customHeight="1" x14ac:dyDescent="0.25">
      <c r="A36" s="18" t="s">
        <v>62</v>
      </c>
      <c r="B36" s="21" t="s">
        <v>63</v>
      </c>
      <c r="C36" s="40"/>
      <c r="D36" s="40"/>
      <c r="E36" s="20">
        <v>26.08</v>
      </c>
      <c r="F36" s="39"/>
      <c r="G36" s="4"/>
    </row>
    <row r="37" spans="1:7" x14ac:dyDescent="0.25">
      <c r="A37" s="18" t="s">
        <v>65</v>
      </c>
      <c r="B37" s="21" t="s">
        <v>66</v>
      </c>
      <c r="C37" s="34" t="s">
        <v>67</v>
      </c>
      <c r="D37" s="34"/>
      <c r="E37" s="34"/>
      <c r="F37" s="34"/>
      <c r="G37" s="4"/>
    </row>
    <row r="38" spans="1:7" ht="102.75" x14ac:dyDescent="0.25">
      <c r="A38" s="18" t="s">
        <v>79</v>
      </c>
      <c r="B38" s="21" t="s">
        <v>68</v>
      </c>
      <c r="C38" s="20">
        <f>D38/12</f>
        <v>5583.333333333333</v>
      </c>
      <c r="D38" s="20">
        <v>67000</v>
      </c>
      <c r="E38" s="20">
        <f>C38/I2</f>
        <v>0.97701249992708861</v>
      </c>
      <c r="F38" s="16" t="s">
        <v>69</v>
      </c>
      <c r="G38" s="4"/>
    </row>
    <row r="39" spans="1:7" ht="90" x14ac:dyDescent="0.25">
      <c r="A39" s="18" t="s">
        <v>80</v>
      </c>
      <c r="B39" s="16" t="s">
        <v>70</v>
      </c>
      <c r="C39" s="26">
        <f>D39/12</f>
        <v>5000</v>
      </c>
      <c r="D39" s="26">
        <v>60000</v>
      </c>
      <c r="E39" s="20">
        <f>C39/I2</f>
        <v>0.87493656709888534</v>
      </c>
      <c r="F39" s="16" t="s">
        <v>71</v>
      </c>
      <c r="G39" s="4"/>
    </row>
    <row r="40" spans="1:7" x14ac:dyDescent="0.25">
      <c r="A40" s="37" t="s">
        <v>72</v>
      </c>
      <c r="B40" s="37"/>
      <c r="C40" s="37"/>
      <c r="D40" s="37"/>
      <c r="E40" s="37"/>
      <c r="F40" s="37"/>
      <c r="G40" s="4"/>
    </row>
    <row r="41" spans="1:7" ht="26.25" x14ac:dyDescent="0.25">
      <c r="A41" s="18">
        <v>1</v>
      </c>
      <c r="B41" s="16" t="s">
        <v>73</v>
      </c>
      <c r="C41" s="26">
        <f>C10+C11+C12+C14+C15+C16+C17+C18+C19+C20+C22+C21+C23+C25+C26+C28+C29</f>
        <v>160746.07333333333</v>
      </c>
      <c r="D41" s="26">
        <f t="shared" ref="D41:E41" si="0">D10+D11+D12+D14+D15+D16+D17+D18+D19+D20+D22+D21+D23+D25+D26+D28+D29</f>
        <v>2026898.8399999999</v>
      </c>
      <c r="E41" s="26">
        <f t="shared" si="0"/>
        <v>29.92920406405862</v>
      </c>
      <c r="F41" s="16"/>
      <c r="G41" s="4"/>
    </row>
    <row r="42" spans="1:7" ht="26.25" x14ac:dyDescent="0.25">
      <c r="A42" s="18">
        <v>2</v>
      </c>
      <c r="B42" s="16" t="s">
        <v>74</v>
      </c>
      <c r="C42" s="26">
        <f>E42*I2</f>
        <v>56118.353999999999</v>
      </c>
      <c r="D42" s="26">
        <f>C42*12</f>
        <v>673420.24800000002</v>
      </c>
      <c r="E42" s="26">
        <v>9.82</v>
      </c>
      <c r="F42" s="16" t="s">
        <v>75</v>
      </c>
      <c r="G42" s="4"/>
    </row>
    <row r="43" spans="1:7" x14ac:dyDescent="0.25">
      <c r="A43" s="18">
        <v>3</v>
      </c>
      <c r="B43" s="16" t="s">
        <v>82</v>
      </c>
      <c r="C43" s="26">
        <f>D43/12</f>
        <v>550</v>
      </c>
      <c r="D43" s="26">
        <v>6600</v>
      </c>
      <c r="E43" s="26"/>
      <c r="F43" s="16"/>
      <c r="G43" s="4"/>
    </row>
    <row r="44" spans="1:7" x14ac:dyDescent="0.25">
      <c r="A44" s="27"/>
      <c r="B44" s="28"/>
      <c r="C44" s="29"/>
      <c r="D44" s="29"/>
      <c r="E44" s="29"/>
      <c r="F44" s="28"/>
      <c r="G44" s="4"/>
    </row>
    <row r="45" spans="1:7" x14ac:dyDescent="0.25">
      <c r="A45" s="35" t="s">
        <v>78</v>
      </c>
      <c r="B45" s="35"/>
      <c r="C45" s="35"/>
      <c r="D45" s="35"/>
      <c r="E45" s="35"/>
      <c r="F45" s="35"/>
      <c r="G45" s="4"/>
    </row>
    <row r="46" spans="1:7" ht="25.5" customHeight="1" x14ac:dyDescent="0.25">
      <c r="A46" s="7" t="s">
        <v>55</v>
      </c>
      <c r="B46" s="36" t="s">
        <v>91</v>
      </c>
      <c r="C46" s="36"/>
      <c r="D46" s="36"/>
      <c r="E46" s="36"/>
      <c r="F46" s="36"/>
      <c r="G46" s="4"/>
    </row>
    <row r="47" spans="1:7" ht="37.5" customHeight="1" x14ac:dyDescent="0.25">
      <c r="A47" s="7" t="s">
        <v>59</v>
      </c>
      <c r="B47" s="36" t="s">
        <v>81</v>
      </c>
      <c r="C47" s="36"/>
      <c r="D47" s="36"/>
      <c r="E47" s="36"/>
      <c r="F47" s="36"/>
      <c r="G47" s="4"/>
    </row>
    <row r="48" spans="1:7" x14ac:dyDescent="0.25">
      <c r="A48" s="7"/>
      <c r="B48" s="3"/>
      <c r="C48" s="13"/>
      <c r="D48" s="13"/>
      <c r="E48" s="13"/>
      <c r="F48" s="3"/>
      <c r="G48" s="4"/>
    </row>
    <row r="49" spans="1:7" x14ac:dyDescent="0.25">
      <c r="A49" s="7"/>
      <c r="B49" s="3"/>
      <c r="C49" s="13"/>
      <c r="D49" s="13"/>
      <c r="E49" s="13"/>
      <c r="F49" s="3"/>
      <c r="G49" s="4"/>
    </row>
    <row r="50" spans="1:7" x14ac:dyDescent="0.25">
      <c r="A50" s="7"/>
      <c r="B50" s="3"/>
      <c r="C50" s="13"/>
      <c r="D50" s="13"/>
      <c r="E50" s="13"/>
      <c r="F50" s="3"/>
      <c r="G50" s="4"/>
    </row>
    <row r="51" spans="1:7" x14ac:dyDescent="0.25">
      <c r="A51" s="7"/>
      <c r="B51" s="3"/>
      <c r="C51" s="13"/>
      <c r="D51" s="13"/>
      <c r="E51" s="13"/>
      <c r="F51" s="3"/>
      <c r="G51" s="4"/>
    </row>
    <row r="52" spans="1:7" x14ac:dyDescent="0.25">
      <c r="A52" s="7"/>
      <c r="B52" s="3"/>
      <c r="C52" s="13"/>
      <c r="D52" s="13"/>
      <c r="E52" s="13"/>
      <c r="F52" s="3"/>
      <c r="G52" s="4"/>
    </row>
    <row r="53" spans="1:7" x14ac:dyDescent="0.25">
      <c r="A53" s="7"/>
      <c r="B53" s="3"/>
      <c r="C53" s="13"/>
      <c r="D53" s="13"/>
      <c r="E53" s="13"/>
      <c r="F53" s="3"/>
      <c r="G53" s="4"/>
    </row>
    <row r="54" spans="1:7" x14ac:dyDescent="0.25">
      <c r="A54" s="7"/>
      <c r="B54" s="3"/>
      <c r="C54" s="13"/>
      <c r="D54" s="13"/>
      <c r="E54" s="13"/>
      <c r="F54" s="3"/>
      <c r="G54" s="4"/>
    </row>
    <row r="55" spans="1:7" x14ac:dyDescent="0.25">
      <c r="A55" s="7"/>
      <c r="B55" s="3"/>
      <c r="C55" s="13"/>
      <c r="D55" s="13"/>
      <c r="E55" s="13"/>
      <c r="F55" s="3"/>
      <c r="G55" s="4"/>
    </row>
    <row r="56" spans="1:7" x14ac:dyDescent="0.25">
      <c r="A56" s="7"/>
      <c r="B56" s="3"/>
      <c r="C56" s="13"/>
      <c r="D56" s="13"/>
      <c r="E56" s="13"/>
      <c r="F56" s="3"/>
      <c r="G56" s="4"/>
    </row>
    <row r="57" spans="1:7" x14ac:dyDescent="0.25">
      <c r="A57" s="7"/>
      <c r="B57" s="3"/>
      <c r="C57" s="13"/>
      <c r="D57" s="13"/>
      <c r="E57" s="13"/>
      <c r="F57" s="3"/>
      <c r="G57" s="4"/>
    </row>
    <row r="58" spans="1:7" x14ac:dyDescent="0.25">
      <c r="A58" s="7"/>
      <c r="B58" s="3"/>
      <c r="C58" s="13"/>
      <c r="D58" s="13"/>
      <c r="E58" s="13"/>
      <c r="F58" s="3"/>
      <c r="G58" s="4"/>
    </row>
    <row r="59" spans="1:7" x14ac:dyDescent="0.25">
      <c r="A59" s="7"/>
      <c r="B59" s="3"/>
      <c r="C59" s="13"/>
      <c r="D59" s="13"/>
      <c r="E59" s="13"/>
      <c r="F59" s="3"/>
      <c r="G59" s="4"/>
    </row>
    <row r="60" spans="1:7" x14ac:dyDescent="0.25">
      <c r="A60" s="7"/>
      <c r="B60" s="3"/>
      <c r="C60" s="13"/>
      <c r="D60" s="13"/>
      <c r="E60" s="13"/>
      <c r="F60" s="3"/>
      <c r="G60" s="4"/>
    </row>
    <row r="61" spans="1:7" x14ac:dyDescent="0.25">
      <c r="A61" s="7"/>
      <c r="B61" s="3"/>
      <c r="C61" s="13"/>
      <c r="D61" s="13"/>
      <c r="E61" s="13"/>
      <c r="F61" s="3"/>
      <c r="G61" s="4"/>
    </row>
    <row r="62" spans="1:7" x14ac:dyDescent="0.25">
      <c r="A62" s="7"/>
      <c r="B62" s="3"/>
      <c r="C62" s="13"/>
      <c r="D62" s="13"/>
      <c r="E62" s="13"/>
      <c r="F62" s="3"/>
      <c r="G62" s="4"/>
    </row>
    <row r="63" spans="1:7" x14ac:dyDescent="0.25">
      <c r="A63" s="7"/>
      <c r="B63" s="3"/>
      <c r="C63" s="13"/>
      <c r="D63" s="13"/>
      <c r="E63" s="13"/>
      <c r="F63" s="3"/>
      <c r="G63" s="4"/>
    </row>
    <row r="64" spans="1:7" x14ac:dyDescent="0.25">
      <c r="A64" s="7"/>
      <c r="B64" s="3"/>
      <c r="C64" s="13"/>
      <c r="D64" s="13"/>
      <c r="E64" s="13"/>
      <c r="F64" s="3"/>
      <c r="G64" s="4"/>
    </row>
    <row r="65" spans="1:7" x14ac:dyDescent="0.25">
      <c r="A65" s="7"/>
      <c r="B65" s="3"/>
      <c r="C65" s="13"/>
      <c r="D65" s="13"/>
      <c r="E65" s="13"/>
      <c r="F65" s="3"/>
      <c r="G65" s="4"/>
    </row>
    <row r="66" spans="1:7" x14ac:dyDescent="0.25">
      <c r="A66" s="7"/>
      <c r="B66" s="4"/>
      <c r="C66" s="5"/>
      <c r="D66" s="5"/>
      <c r="E66" s="5"/>
      <c r="F66" s="4"/>
      <c r="G66" s="4"/>
    </row>
    <row r="67" spans="1:7" x14ac:dyDescent="0.25">
      <c r="A67" s="7"/>
      <c r="B67" s="4"/>
      <c r="C67" s="5"/>
      <c r="D67" s="5"/>
      <c r="E67" s="5"/>
      <c r="F67" s="4"/>
      <c r="G67" s="4"/>
    </row>
    <row r="68" spans="1:7" x14ac:dyDescent="0.25">
      <c r="A68" s="7"/>
      <c r="B68" s="4"/>
      <c r="C68" s="5"/>
      <c r="D68" s="5"/>
      <c r="E68" s="5"/>
      <c r="F68" s="4"/>
      <c r="G68" s="4"/>
    </row>
    <row r="69" spans="1:7" x14ac:dyDescent="0.25">
      <c r="A69" s="7"/>
      <c r="B69" s="4"/>
      <c r="C69" s="5"/>
      <c r="D69" s="5"/>
      <c r="E69" s="5"/>
      <c r="F69" s="4"/>
      <c r="G69" s="4"/>
    </row>
    <row r="70" spans="1:7" x14ac:dyDescent="0.25">
      <c r="A70" s="7"/>
      <c r="B70" s="4"/>
      <c r="C70" s="5"/>
      <c r="D70" s="5"/>
      <c r="E70" s="5"/>
      <c r="F70" s="4"/>
      <c r="G70" s="4"/>
    </row>
    <row r="71" spans="1:7" x14ac:dyDescent="0.25">
      <c r="A71" s="7"/>
      <c r="B71" s="4"/>
      <c r="C71" s="5"/>
      <c r="D71" s="5"/>
      <c r="E71" s="5"/>
      <c r="F71" s="4"/>
      <c r="G71" s="4"/>
    </row>
    <row r="72" spans="1:7" x14ac:dyDescent="0.25">
      <c r="A72" s="7"/>
      <c r="B72" s="4"/>
      <c r="C72" s="5"/>
      <c r="D72" s="5"/>
      <c r="E72" s="5"/>
      <c r="F72" s="4"/>
      <c r="G72" s="4"/>
    </row>
    <row r="73" spans="1:7" x14ac:dyDescent="0.25">
      <c r="A73" s="7"/>
      <c r="B73" s="4"/>
      <c r="C73" s="5"/>
      <c r="D73" s="5"/>
      <c r="E73" s="5"/>
      <c r="F73" s="4"/>
      <c r="G73" s="4"/>
    </row>
    <row r="74" spans="1:7" x14ac:dyDescent="0.25">
      <c r="A74" s="7"/>
      <c r="B74" s="4"/>
      <c r="C74" s="5"/>
      <c r="D74" s="5"/>
      <c r="E74" s="5"/>
      <c r="F74" s="4"/>
      <c r="G74" s="4"/>
    </row>
    <row r="75" spans="1:7" x14ac:dyDescent="0.25">
      <c r="A75" s="7"/>
      <c r="B75" s="4"/>
      <c r="C75" s="5"/>
      <c r="D75" s="5"/>
      <c r="E75" s="5"/>
      <c r="F75" s="4"/>
      <c r="G75" s="4"/>
    </row>
    <row r="76" spans="1:7" x14ac:dyDescent="0.25">
      <c r="A76" s="7"/>
      <c r="B76" s="4"/>
      <c r="C76" s="5"/>
      <c r="D76" s="5"/>
      <c r="E76" s="5"/>
      <c r="F76" s="4"/>
      <c r="G76" s="4"/>
    </row>
    <row r="77" spans="1:7" x14ac:dyDescent="0.25">
      <c r="A77" s="7"/>
      <c r="B77" s="4"/>
      <c r="C77" s="5"/>
      <c r="D77" s="5"/>
      <c r="E77" s="5"/>
      <c r="F77" s="4"/>
      <c r="G77" s="4"/>
    </row>
    <row r="78" spans="1:7" x14ac:dyDescent="0.25">
      <c r="A78" s="7"/>
      <c r="B78" s="4"/>
      <c r="C78" s="5"/>
      <c r="D78" s="5"/>
      <c r="E78" s="5"/>
      <c r="F78" s="4"/>
      <c r="G78" s="4"/>
    </row>
    <row r="79" spans="1:7" x14ac:dyDescent="0.25">
      <c r="A79" s="7"/>
      <c r="B79" s="4"/>
      <c r="C79" s="5"/>
      <c r="D79" s="5"/>
      <c r="E79" s="5"/>
      <c r="F79" s="4"/>
      <c r="G79" s="4"/>
    </row>
    <row r="80" spans="1:7" x14ac:dyDescent="0.25">
      <c r="A80" s="7"/>
      <c r="B80" s="4"/>
      <c r="C80" s="5"/>
      <c r="D80" s="5"/>
      <c r="E80" s="5"/>
      <c r="F80" s="4"/>
      <c r="G80" s="4"/>
    </row>
    <row r="81" spans="1:7" x14ac:dyDescent="0.25">
      <c r="A81" s="7"/>
      <c r="B81" s="4"/>
      <c r="C81" s="5"/>
      <c r="D81" s="5"/>
      <c r="E81" s="5"/>
      <c r="F81" s="4"/>
      <c r="G81" s="4"/>
    </row>
    <row r="82" spans="1:7" x14ac:dyDescent="0.25">
      <c r="A82" s="7"/>
      <c r="B82" s="4"/>
      <c r="C82" s="5"/>
      <c r="D82" s="5"/>
      <c r="E82" s="5"/>
      <c r="F82" s="4"/>
      <c r="G82" s="4"/>
    </row>
    <row r="83" spans="1:7" x14ac:dyDescent="0.25">
      <c r="A83" s="7"/>
      <c r="B83" s="4"/>
      <c r="C83" s="5"/>
      <c r="D83" s="5"/>
      <c r="E83" s="5"/>
      <c r="F83" s="4"/>
      <c r="G83" s="4"/>
    </row>
    <row r="84" spans="1:7" x14ac:dyDescent="0.25">
      <c r="A84" s="7"/>
      <c r="B84" s="4"/>
      <c r="C84" s="5"/>
      <c r="D84" s="5"/>
      <c r="E84" s="5"/>
      <c r="F84" s="4"/>
      <c r="G84" s="4"/>
    </row>
    <row r="85" spans="1:7" x14ac:dyDescent="0.25">
      <c r="A85" s="7"/>
      <c r="B85" s="4"/>
      <c r="C85" s="5"/>
      <c r="D85" s="5"/>
      <c r="E85" s="5"/>
      <c r="F85" s="4"/>
      <c r="G85" s="4"/>
    </row>
    <row r="86" spans="1:7" x14ac:dyDescent="0.25">
      <c r="A86" s="7"/>
      <c r="B86" s="4"/>
      <c r="C86" s="5"/>
      <c r="D86" s="5"/>
      <c r="E86" s="5"/>
      <c r="F86" s="4"/>
      <c r="G86" s="4"/>
    </row>
    <row r="87" spans="1:7" x14ac:dyDescent="0.25">
      <c r="A87" s="7"/>
      <c r="B87" s="4"/>
      <c r="C87" s="5"/>
      <c r="D87" s="5"/>
      <c r="E87" s="5"/>
      <c r="F87" s="4"/>
      <c r="G87" s="4"/>
    </row>
    <row r="88" spans="1:7" x14ac:dyDescent="0.25">
      <c r="A88" s="7"/>
      <c r="B88" s="4"/>
      <c r="C88" s="5"/>
      <c r="D88" s="5"/>
      <c r="E88" s="5"/>
      <c r="F88" s="4"/>
      <c r="G88" s="4"/>
    </row>
    <row r="89" spans="1:7" x14ac:dyDescent="0.25">
      <c r="A89" s="7"/>
      <c r="B89" s="4"/>
      <c r="C89" s="5"/>
      <c r="D89" s="5"/>
      <c r="E89" s="5"/>
      <c r="F89" s="4"/>
      <c r="G89" s="4"/>
    </row>
    <row r="90" spans="1:7" x14ac:dyDescent="0.25">
      <c r="A90" s="7"/>
      <c r="B90" s="4"/>
      <c r="C90" s="5"/>
      <c r="D90" s="5"/>
      <c r="E90" s="5"/>
      <c r="F90" s="4"/>
      <c r="G90" s="4"/>
    </row>
    <row r="91" spans="1:7" x14ac:dyDescent="0.25">
      <c r="A91" s="7"/>
      <c r="B91" s="4"/>
      <c r="C91" s="5"/>
      <c r="D91" s="5"/>
      <c r="E91" s="5"/>
      <c r="F91" s="4"/>
      <c r="G91" s="4"/>
    </row>
    <row r="92" spans="1:7" x14ac:dyDescent="0.25">
      <c r="A92" s="7"/>
      <c r="B92" s="4"/>
      <c r="C92" s="5"/>
      <c r="D92" s="5"/>
      <c r="E92" s="5"/>
      <c r="F92" s="4"/>
      <c r="G92" s="4"/>
    </row>
    <row r="93" spans="1:7" x14ac:dyDescent="0.25">
      <c r="A93" s="7"/>
      <c r="B93" s="4"/>
      <c r="C93" s="5"/>
      <c r="D93" s="5"/>
      <c r="E93" s="5"/>
      <c r="F93" s="4"/>
      <c r="G93" s="4"/>
    </row>
    <row r="94" spans="1:7" x14ac:dyDescent="0.25">
      <c r="A94" s="7"/>
      <c r="B94" s="4"/>
      <c r="C94" s="5"/>
      <c r="D94" s="5"/>
      <c r="E94" s="5"/>
      <c r="F94" s="4"/>
      <c r="G94" s="4"/>
    </row>
    <row r="95" spans="1:7" x14ac:dyDescent="0.25">
      <c r="A95" s="7"/>
      <c r="B95" s="4"/>
      <c r="C95" s="5"/>
      <c r="D95" s="5"/>
      <c r="E95" s="5"/>
      <c r="F95" s="4"/>
      <c r="G95" s="4"/>
    </row>
    <row r="96" spans="1:7" x14ac:dyDescent="0.25">
      <c r="A96" s="7"/>
      <c r="B96" s="4"/>
      <c r="C96" s="5"/>
      <c r="D96" s="5"/>
      <c r="E96" s="5"/>
      <c r="F96" s="4"/>
      <c r="G96" s="4"/>
    </row>
    <row r="97" spans="1:7" x14ac:dyDescent="0.25">
      <c r="A97" s="7"/>
      <c r="B97" s="4"/>
      <c r="C97" s="5"/>
      <c r="D97" s="5"/>
      <c r="E97" s="5"/>
      <c r="F97" s="4"/>
      <c r="G97" s="4"/>
    </row>
    <row r="98" spans="1:7" x14ac:dyDescent="0.25">
      <c r="A98" s="7"/>
      <c r="B98" s="4"/>
      <c r="C98" s="5"/>
      <c r="D98" s="5"/>
      <c r="E98" s="5"/>
      <c r="F98" s="4"/>
      <c r="G98" s="4"/>
    </row>
    <row r="99" spans="1:7" x14ac:dyDescent="0.25">
      <c r="A99" s="7"/>
      <c r="B99" s="4"/>
      <c r="C99" s="5"/>
      <c r="D99" s="5"/>
      <c r="E99" s="5"/>
      <c r="F99" s="4"/>
      <c r="G99" s="4"/>
    </row>
    <row r="100" spans="1:7" x14ac:dyDescent="0.25">
      <c r="A100" s="7"/>
      <c r="B100" s="4"/>
      <c r="C100" s="5"/>
      <c r="D100" s="5"/>
      <c r="E100" s="5"/>
      <c r="F100" s="4"/>
      <c r="G100" s="4"/>
    </row>
    <row r="101" spans="1:7" x14ac:dyDescent="0.25">
      <c r="A101" s="7"/>
      <c r="B101" s="4"/>
      <c r="C101" s="5"/>
      <c r="D101" s="5"/>
      <c r="E101" s="5"/>
      <c r="F101" s="4"/>
      <c r="G101" s="4"/>
    </row>
    <row r="102" spans="1:7" x14ac:dyDescent="0.25">
      <c r="A102" s="7"/>
      <c r="B102" s="4"/>
      <c r="C102" s="5"/>
      <c r="D102" s="5"/>
      <c r="E102" s="5"/>
      <c r="F102" s="4"/>
      <c r="G102" s="4"/>
    </row>
    <row r="103" spans="1:7" x14ac:dyDescent="0.25">
      <c r="A103" s="7"/>
      <c r="B103" s="4"/>
      <c r="C103" s="5"/>
      <c r="D103" s="5"/>
      <c r="E103" s="5"/>
      <c r="F103" s="4"/>
      <c r="G103" s="4"/>
    </row>
    <row r="104" spans="1:7" x14ac:dyDescent="0.25">
      <c r="A104" s="7"/>
      <c r="B104" s="4"/>
      <c r="C104" s="5"/>
      <c r="D104" s="5"/>
      <c r="E104" s="5"/>
      <c r="F104" s="4"/>
      <c r="G104" s="4"/>
    </row>
    <row r="105" spans="1:7" x14ac:dyDescent="0.25">
      <c r="A105" s="7"/>
      <c r="B105" s="4"/>
      <c r="C105" s="5"/>
      <c r="D105" s="5"/>
      <c r="E105" s="5"/>
      <c r="F105" s="4"/>
      <c r="G105" s="4"/>
    </row>
    <row r="106" spans="1:7" x14ac:dyDescent="0.25">
      <c r="A106" s="7"/>
      <c r="B106" s="4"/>
      <c r="C106" s="5"/>
      <c r="D106" s="5"/>
      <c r="E106" s="5"/>
      <c r="F106" s="4"/>
      <c r="G106" s="4"/>
    </row>
    <row r="107" spans="1:7" x14ac:dyDescent="0.25">
      <c r="A107" s="7"/>
      <c r="B107" s="4"/>
      <c r="C107" s="5"/>
      <c r="D107" s="5"/>
      <c r="E107" s="5"/>
      <c r="F107" s="4"/>
      <c r="G107" s="4"/>
    </row>
    <row r="108" spans="1:7" x14ac:dyDescent="0.25">
      <c r="A108" s="7"/>
      <c r="B108" s="4"/>
      <c r="C108" s="5"/>
      <c r="D108" s="5"/>
      <c r="E108" s="5"/>
      <c r="F108" s="4"/>
      <c r="G108" s="4"/>
    </row>
    <row r="109" spans="1:7" x14ac:dyDescent="0.25">
      <c r="A109" s="7"/>
      <c r="B109" s="4"/>
      <c r="C109" s="5"/>
      <c r="D109" s="5"/>
      <c r="E109" s="5"/>
      <c r="F109" s="4"/>
      <c r="G109" s="4"/>
    </row>
    <row r="110" spans="1:7" x14ac:dyDescent="0.25">
      <c r="A110" s="7"/>
      <c r="B110" s="4"/>
      <c r="C110" s="5"/>
      <c r="D110" s="5"/>
      <c r="E110" s="5"/>
      <c r="F110" s="4"/>
      <c r="G110" s="4"/>
    </row>
    <row r="111" spans="1:7" x14ac:dyDescent="0.25">
      <c r="A111" s="7"/>
      <c r="B111" s="4"/>
      <c r="C111" s="5"/>
      <c r="D111" s="5"/>
      <c r="E111" s="5"/>
      <c r="F111" s="4"/>
      <c r="G111" s="4"/>
    </row>
    <row r="112" spans="1:7" x14ac:dyDescent="0.25">
      <c r="A112" s="7"/>
      <c r="B112" s="4"/>
      <c r="C112" s="5"/>
      <c r="D112" s="5"/>
      <c r="E112" s="5"/>
      <c r="F112" s="4"/>
      <c r="G112" s="4"/>
    </row>
    <row r="113" spans="1:7" x14ac:dyDescent="0.25">
      <c r="A113" s="7"/>
      <c r="B113" s="4"/>
      <c r="C113" s="5"/>
      <c r="D113" s="5"/>
      <c r="E113" s="5"/>
      <c r="F113" s="4"/>
      <c r="G113" s="4"/>
    </row>
    <row r="114" spans="1:7" x14ac:dyDescent="0.25">
      <c r="A114" s="7"/>
      <c r="B114" s="4"/>
      <c r="C114" s="5"/>
      <c r="D114" s="5"/>
      <c r="E114" s="5"/>
      <c r="F114" s="4"/>
      <c r="G114" s="4"/>
    </row>
    <row r="115" spans="1:7" x14ac:dyDescent="0.25">
      <c r="A115" s="7"/>
      <c r="B115" s="4"/>
      <c r="C115" s="5"/>
      <c r="D115" s="5"/>
      <c r="E115" s="5"/>
      <c r="F115" s="4"/>
      <c r="G115" s="4"/>
    </row>
    <row r="116" spans="1:7" x14ac:dyDescent="0.25">
      <c r="A116" s="7"/>
      <c r="B116" s="4"/>
      <c r="C116" s="5"/>
      <c r="D116" s="5"/>
      <c r="E116" s="5"/>
      <c r="F116" s="4"/>
      <c r="G116" s="4"/>
    </row>
    <row r="117" spans="1:7" x14ac:dyDescent="0.25">
      <c r="A117" s="7"/>
      <c r="B117" s="4"/>
      <c r="C117" s="5"/>
      <c r="D117" s="5"/>
      <c r="E117" s="5"/>
      <c r="F117" s="4"/>
      <c r="G117" s="4"/>
    </row>
    <row r="118" spans="1:7" x14ac:dyDescent="0.25">
      <c r="A118" s="7"/>
      <c r="B118" s="4"/>
      <c r="C118" s="5"/>
      <c r="D118" s="5"/>
      <c r="E118" s="5"/>
      <c r="F118" s="4"/>
      <c r="G118" s="4"/>
    </row>
    <row r="119" spans="1:7" x14ac:dyDescent="0.25">
      <c r="A119" s="7"/>
      <c r="B119" s="4"/>
      <c r="C119" s="5"/>
      <c r="D119" s="5"/>
      <c r="E119" s="5"/>
      <c r="F119" s="4"/>
      <c r="G119" s="4"/>
    </row>
    <row r="120" spans="1:7" x14ac:dyDescent="0.25">
      <c r="A120" s="7"/>
      <c r="B120" s="4"/>
      <c r="C120" s="5"/>
      <c r="D120" s="5"/>
      <c r="E120" s="5"/>
      <c r="F120" s="4"/>
      <c r="G120" s="4"/>
    </row>
    <row r="121" spans="1:7" x14ac:dyDescent="0.25">
      <c r="A121" s="7"/>
      <c r="B121" s="4"/>
      <c r="C121" s="5"/>
      <c r="D121" s="5"/>
      <c r="E121" s="5"/>
      <c r="F121" s="4"/>
      <c r="G121" s="4"/>
    </row>
    <row r="122" spans="1:7" x14ac:dyDescent="0.25">
      <c r="A122" s="7"/>
      <c r="B122" s="4"/>
      <c r="C122" s="5"/>
      <c r="D122" s="5"/>
      <c r="E122" s="5"/>
      <c r="F122" s="4"/>
      <c r="G122" s="4"/>
    </row>
    <row r="123" spans="1:7" x14ac:dyDescent="0.25">
      <c r="A123" s="7"/>
      <c r="B123" s="4"/>
      <c r="C123" s="5"/>
      <c r="D123" s="5"/>
      <c r="E123" s="5"/>
      <c r="F123" s="4"/>
      <c r="G123" s="4"/>
    </row>
    <row r="124" spans="1:7" x14ac:dyDescent="0.25">
      <c r="A124" s="7"/>
      <c r="B124" s="4"/>
      <c r="C124" s="5"/>
      <c r="D124" s="5"/>
      <c r="E124" s="5"/>
      <c r="F124" s="4"/>
      <c r="G124" s="4"/>
    </row>
    <row r="125" spans="1:7" x14ac:dyDescent="0.25">
      <c r="A125" s="7"/>
      <c r="B125" s="4"/>
      <c r="C125" s="5"/>
      <c r="D125" s="5"/>
      <c r="E125" s="5"/>
      <c r="F125" s="4"/>
      <c r="G125" s="4"/>
    </row>
    <row r="126" spans="1:7" x14ac:dyDescent="0.25">
      <c r="A126" s="7"/>
      <c r="B126" s="4"/>
      <c r="C126" s="5"/>
      <c r="D126" s="5"/>
      <c r="E126" s="5"/>
      <c r="F126" s="4"/>
      <c r="G126" s="4"/>
    </row>
    <row r="127" spans="1:7" x14ac:dyDescent="0.25">
      <c r="A127" s="7"/>
      <c r="B127" s="4"/>
      <c r="C127" s="5"/>
      <c r="D127" s="5"/>
      <c r="E127" s="5"/>
      <c r="F127" s="4"/>
      <c r="G127" s="4"/>
    </row>
    <row r="128" spans="1:7" x14ac:dyDescent="0.25">
      <c r="A128" s="7"/>
      <c r="B128" s="4"/>
      <c r="C128" s="5"/>
      <c r="D128" s="5"/>
      <c r="E128" s="5"/>
      <c r="F128" s="4"/>
      <c r="G128" s="4"/>
    </row>
    <row r="129" spans="1:7" x14ac:dyDescent="0.25">
      <c r="A129" s="7"/>
      <c r="B129" s="4"/>
      <c r="C129" s="5"/>
      <c r="D129" s="5"/>
      <c r="E129" s="5"/>
      <c r="F129" s="4"/>
      <c r="G129" s="4"/>
    </row>
    <row r="130" spans="1:7" x14ac:dyDescent="0.25">
      <c r="A130" s="7"/>
      <c r="B130" s="4"/>
      <c r="C130" s="5"/>
      <c r="D130" s="5"/>
      <c r="E130" s="5"/>
      <c r="F130" s="4"/>
      <c r="G130" s="4"/>
    </row>
    <row r="131" spans="1:7" x14ac:dyDescent="0.25">
      <c r="A131" s="7"/>
      <c r="B131" s="4"/>
      <c r="C131" s="5"/>
      <c r="D131" s="5"/>
      <c r="E131" s="5"/>
      <c r="F131" s="4"/>
      <c r="G131" s="4"/>
    </row>
    <row r="132" spans="1:7" x14ac:dyDescent="0.25">
      <c r="A132" s="7"/>
      <c r="B132" s="4"/>
      <c r="C132" s="5"/>
      <c r="D132" s="5"/>
      <c r="E132" s="5"/>
      <c r="F132" s="4"/>
      <c r="G132" s="4"/>
    </row>
    <row r="133" spans="1:7" x14ac:dyDescent="0.25">
      <c r="A133" s="7"/>
      <c r="B133" s="4"/>
      <c r="C133" s="5"/>
      <c r="D133" s="5"/>
      <c r="E133" s="5"/>
      <c r="F133" s="4"/>
      <c r="G133" s="4"/>
    </row>
    <row r="134" spans="1:7" x14ac:dyDescent="0.25">
      <c r="A134" s="7"/>
      <c r="B134" s="4"/>
      <c r="C134" s="5"/>
      <c r="D134" s="5"/>
      <c r="E134" s="5"/>
      <c r="F134" s="4"/>
      <c r="G134" s="4"/>
    </row>
    <row r="135" spans="1:7" x14ac:dyDescent="0.25">
      <c r="A135" s="7"/>
      <c r="B135" s="4"/>
      <c r="C135" s="5"/>
      <c r="D135" s="5"/>
      <c r="E135" s="5"/>
      <c r="F135" s="4"/>
      <c r="G135" s="4"/>
    </row>
    <row r="136" spans="1:7" x14ac:dyDescent="0.25">
      <c r="A136" s="7"/>
      <c r="B136" s="4"/>
      <c r="C136" s="5"/>
      <c r="D136" s="5"/>
      <c r="E136" s="5"/>
      <c r="F136" s="4"/>
      <c r="G136" s="4"/>
    </row>
    <row r="137" spans="1:7" x14ac:dyDescent="0.25">
      <c r="A137" s="7"/>
      <c r="B137" s="4"/>
      <c r="C137" s="5"/>
      <c r="D137" s="5"/>
      <c r="E137" s="5"/>
      <c r="F137" s="4"/>
      <c r="G137" s="4"/>
    </row>
    <row r="138" spans="1:7" x14ac:dyDescent="0.25">
      <c r="A138" s="7"/>
      <c r="B138" s="4"/>
      <c r="C138" s="4"/>
      <c r="D138" s="4"/>
      <c r="E138" s="4"/>
      <c r="F138" s="4"/>
      <c r="G138" s="4"/>
    </row>
    <row r="139" spans="1:7" x14ac:dyDescent="0.25">
      <c r="A139" s="7"/>
      <c r="B139" s="4"/>
      <c r="C139" s="4"/>
      <c r="D139" s="4"/>
      <c r="E139" s="4"/>
      <c r="F139" s="4"/>
      <c r="G139" s="4"/>
    </row>
    <row r="140" spans="1:7" x14ac:dyDescent="0.25">
      <c r="A140" s="7"/>
      <c r="B140" s="4"/>
      <c r="C140" s="4"/>
      <c r="D140" s="4"/>
      <c r="E140" s="4"/>
      <c r="F140" s="4"/>
      <c r="G140" s="4"/>
    </row>
    <row r="141" spans="1:7" x14ac:dyDescent="0.25">
      <c r="A141" s="7"/>
      <c r="B141" s="4"/>
      <c r="C141" s="4"/>
      <c r="D141" s="4"/>
      <c r="E141" s="4"/>
      <c r="F141" s="4"/>
      <c r="G141" s="4"/>
    </row>
    <row r="142" spans="1:7" x14ac:dyDescent="0.25">
      <c r="A142" s="7"/>
      <c r="B142" s="4"/>
      <c r="C142" s="4"/>
      <c r="D142" s="4"/>
      <c r="E142" s="4"/>
      <c r="F142" s="4"/>
      <c r="G142" s="4"/>
    </row>
    <row r="143" spans="1:7" x14ac:dyDescent="0.25">
      <c r="A143" s="7"/>
      <c r="B143" s="4"/>
      <c r="C143" s="4"/>
      <c r="D143" s="4"/>
      <c r="E143" s="4"/>
      <c r="F143" s="4"/>
      <c r="G143" s="4"/>
    </row>
    <row r="144" spans="1:7" x14ac:dyDescent="0.25">
      <c r="A144" s="7"/>
      <c r="B144" s="4"/>
      <c r="C144" s="4"/>
      <c r="D144" s="4"/>
      <c r="E144" s="4"/>
      <c r="F144" s="4"/>
      <c r="G144" s="4"/>
    </row>
    <row r="145" spans="1:7" x14ac:dyDescent="0.25">
      <c r="A145" s="7"/>
      <c r="B145" s="4"/>
      <c r="C145" s="4"/>
      <c r="D145" s="4"/>
      <c r="E145" s="4"/>
      <c r="F145" s="4"/>
      <c r="G145" s="4"/>
    </row>
    <row r="146" spans="1:7" x14ac:dyDescent="0.25">
      <c r="A146" s="7"/>
      <c r="B146" s="4"/>
      <c r="C146" s="4"/>
      <c r="D146" s="4"/>
      <c r="E146" s="4"/>
      <c r="F146" s="4"/>
      <c r="G146" s="4"/>
    </row>
    <row r="147" spans="1:7" x14ac:dyDescent="0.25">
      <c r="A147" s="7"/>
      <c r="B147" s="4"/>
      <c r="C147" s="4"/>
      <c r="D147" s="4"/>
      <c r="E147" s="4"/>
      <c r="F147" s="4"/>
      <c r="G147" s="4"/>
    </row>
    <row r="148" spans="1:7" x14ac:dyDescent="0.25">
      <c r="A148" s="7"/>
      <c r="B148" s="4"/>
      <c r="C148" s="4"/>
      <c r="D148" s="4"/>
      <c r="E148" s="4"/>
      <c r="F148" s="4"/>
      <c r="G148" s="4"/>
    </row>
    <row r="149" spans="1:7" x14ac:dyDescent="0.25">
      <c r="A149" s="7"/>
      <c r="B149" s="4"/>
      <c r="C149" s="4"/>
      <c r="D149" s="4"/>
      <c r="E149" s="4"/>
      <c r="F149" s="4"/>
      <c r="G149" s="4"/>
    </row>
    <row r="150" spans="1:7" x14ac:dyDescent="0.25">
      <c r="A150" s="7"/>
      <c r="B150" s="4"/>
      <c r="C150" s="4"/>
      <c r="D150" s="4"/>
      <c r="E150" s="4"/>
      <c r="F150" s="4"/>
      <c r="G150" s="4"/>
    </row>
    <row r="151" spans="1:7" x14ac:dyDescent="0.25">
      <c r="A151" s="7"/>
      <c r="B151" s="4"/>
      <c r="C151" s="4"/>
      <c r="D151" s="4"/>
      <c r="E151" s="4"/>
      <c r="F151" s="4"/>
      <c r="G151" s="4"/>
    </row>
    <row r="152" spans="1:7" x14ac:dyDescent="0.25">
      <c r="A152" s="7"/>
      <c r="B152" s="4"/>
      <c r="C152" s="4"/>
      <c r="D152" s="4"/>
      <c r="E152" s="4"/>
      <c r="F152" s="4"/>
      <c r="G152" s="4"/>
    </row>
    <row r="153" spans="1:7" x14ac:dyDescent="0.25">
      <c r="A153" s="7"/>
      <c r="B153" s="4"/>
      <c r="C153" s="4"/>
      <c r="D153" s="4"/>
      <c r="E153" s="4"/>
      <c r="F153" s="4"/>
      <c r="G153" s="4"/>
    </row>
    <row r="154" spans="1:7" x14ac:dyDescent="0.25">
      <c r="A154" s="7"/>
      <c r="B154" s="4"/>
      <c r="C154" s="4"/>
      <c r="D154" s="4"/>
      <c r="E154" s="4"/>
      <c r="F154" s="4"/>
      <c r="G154" s="4"/>
    </row>
    <row r="155" spans="1:7" x14ac:dyDescent="0.25">
      <c r="A155" s="7"/>
      <c r="B155" s="4"/>
      <c r="C155" s="4"/>
      <c r="D155" s="4"/>
      <c r="E155" s="4"/>
      <c r="F155" s="4"/>
      <c r="G155" s="4"/>
    </row>
    <row r="156" spans="1:7" x14ac:dyDescent="0.25">
      <c r="A156" s="7"/>
      <c r="B156" s="4"/>
      <c r="C156" s="4"/>
      <c r="D156" s="4"/>
      <c r="E156" s="4"/>
      <c r="F156" s="4"/>
      <c r="G156" s="4"/>
    </row>
    <row r="157" spans="1:7" x14ac:dyDescent="0.25">
      <c r="A157" s="7"/>
      <c r="B157" s="4"/>
      <c r="C157" s="4"/>
      <c r="D157" s="4"/>
      <c r="E157" s="4"/>
      <c r="F157" s="4"/>
      <c r="G157" s="4"/>
    </row>
    <row r="158" spans="1:7" x14ac:dyDescent="0.25">
      <c r="A158" s="7"/>
      <c r="B158" s="4"/>
      <c r="C158" s="4"/>
      <c r="D158" s="4"/>
      <c r="E158" s="4"/>
      <c r="F158" s="4"/>
      <c r="G158" s="4"/>
    </row>
    <row r="159" spans="1:7" x14ac:dyDescent="0.25">
      <c r="A159" s="7"/>
      <c r="B159" s="4"/>
      <c r="C159" s="4"/>
      <c r="D159" s="4"/>
      <c r="E159" s="4"/>
      <c r="F159" s="4"/>
      <c r="G159" s="4"/>
    </row>
    <row r="160" spans="1:7" x14ac:dyDescent="0.25">
      <c r="A160" s="7"/>
      <c r="B160" s="4"/>
      <c r="C160" s="4"/>
      <c r="D160" s="4"/>
      <c r="E160" s="4"/>
      <c r="F160" s="4"/>
      <c r="G160" s="4"/>
    </row>
    <row r="161" spans="1:7" x14ac:dyDescent="0.25">
      <c r="A161" s="7"/>
      <c r="B161" s="4"/>
      <c r="C161" s="4"/>
      <c r="D161" s="4"/>
      <c r="E161" s="4"/>
      <c r="F161" s="4"/>
      <c r="G161" s="4"/>
    </row>
    <row r="162" spans="1:7" x14ac:dyDescent="0.25">
      <c r="A162" s="7"/>
      <c r="B162" s="4"/>
      <c r="C162" s="4"/>
      <c r="D162" s="4"/>
      <c r="E162" s="4"/>
      <c r="F162" s="4"/>
      <c r="G162" s="4"/>
    </row>
    <row r="163" spans="1:7" x14ac:dyDescent="0.25">
      <c r="A163" s="7"/>
      <c r="B163" s="4"/>
      <c r="C163" s="4"/>
      <c r="D163" s="4"/>
      <c r="E163" s="4"/>
      <c r="F163" s="4"/>
      <c r="G163" s="4"/>
    </row>
    <row r="164" spans="1:7" x14ac:dyDescent="0.25">
      <c r="A164" s="7"/>
      <c r="B164" s="4"/>
      <c r="C164" s="4"/>
      <c r="D164" s="4"/>
      <c r="E164" s="4"/>
      <c r="F164" s="4"/>
      <c r="G164" s="4"/>
    </row>
    <row r="165" spans="1:7" x14ac:dyDescent="0.25">
      <c r="A165" s="7"/>
      <c r="B165" s="4"/>
      <c r="C165" s="4"/>
      <c r="D165" s="4"/>
      <c r="E165" s="4"/>
      <c r="F165" s="4"/>
      <c r="G165" s="4"/>
    </row>
    <row r="166" spans="1:7" x14ac:dyDescent="0.25">
      <c r="A166" s="7"/>
      <c r="B166" s="4"/>
      <c r="C166" s="4"/>
      <c r="D166" s="4"/>
      <c r="E166" s="4"/>
      <c r="F166" s="4"/>
      <c r="G166" s="4"/>
    </row>
  </sheetData>
  <mergeCells count="13">
    <mergeCell ref="A45:F45"/>
    <mergeCell ref="B46:F46"/>
    <mergeCell ref="B47:F47"/>
    <mergeCell ref="A40:F40"/>
    <mergeCell ref="B32:F32"/>
    <mergeCell ref="C33:F34"/>
    <mergeCell ref="F35:F36"/>
    <mergeCell ref="C35:D36"/>
    <mergeCell ref="A8:F8"/>
    <mergeCell ref="A6:F6"/>
    <mergeCell ref="B9:F9"/>
    <mergeCell ref="B13:F13"/>
    <mergeCell ref="C37:F37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E12" sqref="E12"/>
    </sheetView>
  </sheetViews>
  <sheetFormatPr defaultRowHeight="15" x14ac:dyDescent="0.25"/>
  <cols>
    <col min="1" max="1" width="24.28515625" customWidth="1"/>
    <col min="2" max="2" width="11.42578125" bestFit="1" customWidth="1"/>
    <col min="3" max="3" width="10.28515625" customWidth="1"/>
  </cols>
  <sheetData>
    <row r="1" spans="1:10" x14ac:dyDescent="0.25">
      <c r="H1" t="s">
        <v>76</v>
      </c>
    </row>
    <row r="3" spans="1:10" x14ac:dyDescent="0.25">
      <c r="A3" s="41" t="s">
        <v>26</v>
      </c>
      <c r="B3" s="41"/>
      <c r="C3" s="41"/>
      <c r="D3" s="41"/>
      <c r="E3" s="41"/>
      <c r="F3" s="41"/>
      <c r="G3" s="41"/>
      <c r="H3" s="9"/>
      <c r="I3" s="9"/>
      <c r="J3" s="9"/>
    </row>
    <row r="4" spans="1:10" ht="75" x14ac:dyDescent="0.25">
      <c r="A4" s="10" t="s">
        <v>27</v>
      </c>
      <c r="B4" s="10" t="s">
        <v>28</v>
      </c>
      <c r="C4" s="10" t="s">
        <v>29</v>
      </c>
      <c r="D4" s="10" t="s">
        <v>30</v>
      </c>
      <c r="E4" s="10" t="s">
        <v>31</v>
      </c>
      <c r="F4" s="10" t="s">
        <v>32</v>
      </c>
      <c r="G4" s="10" t="s">
        <v>33</v>
      </c>
      <c r="H4" s="10" t="s">
        <v>41</v>
      </c>
      <c r="I4" s="10" t="s">
        <v>40</v>
      </c>
      <c r="J4" s="10" t="s">
        <v>42</v>
      </c>
    </row>
    <row r="5" spans="1:10" ht="30" x14ac:dyDescent="0.25">
      <c r="A5" s="10" t="s">
        <v>34</v>
      </c>
      <c r="B5" s="11">
        <v>5300</v>
      </c>
      <c r="C5" s="11">
        <f>B5*0.87</f>
        <v>4611</v>
      </c>
      <c r="D5" s="11">
        <f>B5-C5</f>
        <v>689</v>
      </c>
      <c r="E5" s="11">
        <f>B5*0.22</f>
        <v>1166</v>
      </c>
      <c r="F5" s="11">
        <f>B5*2.9%</f>
        <v>153.69999999999999</v>
      </c>
      <c r="G5" s="11">
        <f>B5*5.1%</f>
        <v>270.29999999999995</v>
      </c>
      <c r="H5" s="11">
        <f>B5*0.2%</f>
        <v>10.6</v>
      </c>
      <c r="I5" s="11">
        <f>C5+D5+E5+F5+G5+H5</f>
        <v>6900.6</v>
      </c>
      <c r="J5" s="11">
        <f t="shared" ref="J5:J10" si="0">I5/5714.7</f>
        <v>1.2075174549845138</v>
      </c>
    </row>
    <row r="6" spans="1:10" x14ac:dyDescent="0.25">
      <c r="A6" s="10" t="s">
        <v>35</v>
      </c>
      <c r="B6" s="11">
        <v>27600</v>
      </c>
      <c r="C6" s="11">
        <f t="shared" ref="C6:C10" si="1">B6*0.87</f>
        <v>24012</v>
      </c>
      <c r="D6" s="11">
        <f t="shared" ref="D6:D10" si="2">B6-C6</f>
        <v>3588</v>
      </c>
      <c r="E6" s="11">
        <f t="shared" ref="E6:E10" si="3">B6*0.22</f>
        <v>6072</v>
      </c>
      <c r="F6" s="11">
        <f t="shared" ref="F6:F10" si="4">B6*2.9%</f>
        <v>800.4</v>
      </c>
      <c r="G6" s="11">
        <f t="shared" ref="G6:G10" si="5">B6*5.1%</f>
        <v>1407.6</v>
      </c>
      <c r="H6" s="11">
        <f t="shared" ref="H6:H10" si="6">B6*0.2%</f>
        <v>55.2</v>
      </c>
      <c r="I6" s="11">
        <f t="shared" ref="I6:I9" si="7">C6+D6+E6+F6+G6+H6</f>
        <v>35935.199999999997</v>
      </c>
      <c r="J6" s="11">
        <f t="shared" si="0"/>
        <v>6.2882041052023725</v>
      </c>
    </row>
    <row r="7" spans="1:10" x14ac:dyDescent="0.25">
      <c r="A7" s="10" t="s">
        <v>36</v>
      </c>
      <c r="B7" s="11">
        <v>10580</v>
      </c>
      <c r="C7" s="11">
        <f t="shared" si="1"/>
        <v>9204.6</v>
      </c>
      <c r="D7" s="11">
        <f t="shared" si="2"/>
        <v>1375.3999999999996</v>
      </c>
      <c r="E7" s="11">
        <f t="shared" si="3"/>
        <v>2327.6</v>
      </c>
      <c r="F7" s="11">
        <f t="shared" si="4"/>
        <v>306.82</v>
      </c>
      <c r="G7" s="11">
        <f t="shared" si="5"/>
        <v>539.57999999999993</v>
      </c>
      <c r="H7" s="11">
        <f t="shared" si="6"/>
        <v>21.16</v>
      </c>
      <c r="I7" s="11">
        <f t="shared" si="7"/>
        <v>13775.16</v>
      </c>
      <c r="J7" s="11">
        <f t="shared" si="0"/>
        <v>2.4104782403275764</v>
      </c>
    </row>
    <row r="8" spans="1:10" ht="60" x14ac:dyDescent="0.25">
      <c r="A8" s="10" t="s">
        <v>37</v>
      </c>
      <c r="B8" s="11">
        <v>2200</v>
      </c>
      <c r="C8" s="11">
        <f t="shared" si="1"/>
        <v>1914</v>
      </c>
      <c r="D8" s="11">
        <f t="shared" si="2"/>
        <v>286</v>
      </c>
      <c r="E8" s="11">
        <f t="shared" si="3"/>
        <v>484</v>
      </c>
      <c r="F8" s="11">
        <f t="shared" si="4"/>
        <v>63.8</v>
      </c>
      <c r="G8" s="11">
        <f t="shared" si="5"/>
        <v>112.19999999999999</v>
      </c>
      <c r="H8" s="11">
        <f t="shared" si="6"/>
        <v>4.4000000000000004</v>
      </c>
      <c r="I8" s="11">
        <f t="shared" si="7"/>
        <v>2864.4</v>
      </c>
      <c r="J8" s="11">
        <f t="shared" si="0"/>
        <v>0.5012336605596095</v>
      </c>
    </row>
    <row r="9" spans="1:10" x14ac:dyDescent="0.25">
      <c r="A9" s="10" t="s">
        <v>38</v>
      </c>
      <c r="B9" s="11">
        <v>15000</v>
      </c>
      <c r="C9" s="11">
        <f t="shared" si="1"/>
        <v>13050</v>
      </c>
      <c r="D9" s="11">
        <f t="shared" si="2"/>
        <v>1950</v>
      </c>
      <c r="E9" s="11">
        <f t="shared" si="3"/>
        <v>3300</v>
      </c>
      <c r="F9" s="11">
        <f t="shared" si="4"/>
        <v>434.99999999999994</v>
      </c>
      <c r="G9" s="11">
        <f t="shared" si="5"/>
        <v>765</v>
      </c>
      <c r="H9" s="11">
        <f t="shared" si="6"/>
        <v>30</v>
      </c>
      <c r="I9" s="11">
        <f t="shared" si="7"/>
        <v>19530</v>
      </c>
      <c r="J9" s="11">
        <f t="shared" si="0"/>
        <v>3.4175022310882461</v>
      </c>
    </row>
    <row r="10" spans="1:10" x14ac:dyDescent="0.25">
      <c r="A10" s="10" t="s">
        <v>39</v>
      </c>
      <c r="B10" s="11">
        <v>15000</v>
      </c>
      <c r="C10" s="11">
        <f t="shared" si="1"/>
        <v>13050</v>
      </c>
      <c r="D10" s="11">
        <f t="shared" si="2"/>
        <v>1950</v>
      </c>
      <c r="E10" s="11">
        <f t="shared" si="3"/>
        <v>3300</v>
      </c>
      <c r="F10" s="11">
        <f t="shared" si="4"/>
        <v>434.99999999999994</v>
      </c>
      <c r="G10" s="11">
        <f t="shared" si="5"/>
        <v>765</v>
      </c>
      <c r="H10" s="11">
        <f t="shared" si="6"/>
        <v>30</v>
      </c>
      <c r="I10" s="11">
        <f>C10+D10+E10+F10+G10+H10</f>
        <v>19530</v>
      </c>
      <c r="J10" s="11">
        <f t="shared" si="0"/>
        <v>3.4175022310882461</v>
      </c>
    </row>
    <row r="11" spans="1:10" x14ac:dyDescent="0.25">
      <c r="A11" s="10" t="s">
        <v>40</v>
      </c>
      <c r="B11" s="11">
        <f t="shared" ref="B11:J11" si="8">SUM(B5:B10)</f>
        <v>75680</v>
      </c>
      <c r="C11" s="11">
        <f t="shared" si="8"/>
        <v>65841.600000000006</v>
      </c>
      <c r="D11" s="11">
        <f t="shared" si="8"/>
        <v>9838.4</v>
      </c>
      <c r="E11" s="11">
        <f t="shared" si="8"/>
        <v>16649.599999999999</v>
      </c>
      <c r="F11" s="11">
        <f t="shared" si="8"/>
        <v>2194.7199999999998</v>
      </c>
      <c r="G11" s="11">
        <f t="shared" si="8"/>
        <v>3859.6799999999994</v>
      </c>
      <c r="H11" s="11">
        <f t="shared" si="8"/>
        <v>151.36000000000001</v>
      </c>
      <c r="I11" s="11">
        <f t="shared" si="8"/>
        <v>98535.359999999986</v>
      </c>
      <c r="J11" s="11">
        <f t="shared" si="8"/>
        <v>17.242437923250563</v>
      </c>
    </row>
    <row r="12" spans="1:10" x14ac:dyDescent="0.25">
      <c r="E12" s="8">
        <f>E11+F11+G11+H11+D11</f>
        <v>32693.760000000002</v>
      </c>
      <c r="J12" s="8"/>
    </row>
    <row r="14" spans="1:10" ht="30" x14ac:dyDescent="0.25">
      <c r="A14" s="14" t="s">
        <v>44</v>
      </c>
      <c r="B14" s="11">
        <f>B11</f>
        <v>75680</v>
      </c>
      <c r="D14" s="42"/>
      <c r="E14" s="42"/>
      <c r="F14" s="42"/>
      <c r="G14" s="42"/>
      <c r="H14" s="42"/>
      <c r="I14" s="42"/>
      <c r="J14" s="42"/>
    </row>
    <row r="15" spans="1:10" ht="30" x14ac:dyDescent="0.25">
      <c r="A15" s="14" t="s">
        <v>45</v>
      </c>
      <c r="B15" s="11">
        <f>J11/12</f>
        <v>1.4368698269375468</v>
      </c>
    </row>
    <row r="16" spans="1:10" ht="30" x14ac:dyDescent="0.25">
      <c r="A16" s="14" t="s">
        <v>46</v>
      </c>
      <c r="B16" s="11">
        <f>J11+B15</f>
        <v>18.679307750188109</v>
      </c>
    </row>
  </sheetData>
  <mergeCells count="2">
    <mergeCell ref="A3:G3"/>
    <mergeCell ref="D14:J14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Смета</vt:lpstr>
      <vt:lpstr>Приложение 1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2022-05-11T10:57:11Z</cp:lastPrinted>
  <dcterms:created xsi:type="dcterms:W3CDTF">2018-05-14T09:07:56Z</dcterms:created>
  <dcterms:modified xsi:type="dcterms:W3CDTF">2022-05-11T10:57:17Z</dcterms:modified>
</cp:coreProperties>
</file>