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A3B0D709-158C-48C3-9A3F-FF170C88093C}" xr6:coauthVersionLast="47" xr6:coauthVersionMax="47" xr10:uidLastSave="{00000000-0000-0000-0000-000000000000}"/>
  <bookViews>
    <workbookView xWindow="-9330" yWindow="8055" windowWidth="19170" windowHeight="10320" activeTab="1" xr2:uid="{00000000-000D-0000-FFFF-FFFF00000000}"/>
  </bookViews>
  <sheets>
    <sheet name="sinnoh" sheetId="1" r:id="rId1"/>
    <sheet name="abilities" sheetId="4" r:id="rId2"/>
    <sheet name="overview" sheetId="3" r:id="rId3"/>
    <sheet name="others" sheetId="2" r:id="rId4"/>
    <sheet name="legac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" i="1" l="1"/>
  <c r="N249" i="5"/>
  <c r="O249" i="5"/>
  <c r="P249" i="5"/>
  <c r="T249" i="5"/>
  <c r="Z249" i="5" s="1"/>
  <c r="U249" i="5"/>
  <c r="Y249" i="5"/>
  <c r="Z204" i="1"/>
  <c r="Z205" i="1"/>
  <c r="Z206" i="1"/>
  <c r="Z207" i="1"/>
  <c r="Z208" i="1"/>
  <c r="Z209" i="1"/>
  <c r="Z210" i="1"/>
  <c r="Z211" i="1"/>
  <c r="Y204" i="1"/>
  <c r="Y205" i="1"/>
  <c r="Y206" i="1"/>
  <c r="Y207" i="1"/>
  <c r="Y208" i="1"/>
  <c r="Y209" i="1"/>
  <c r="Y210" i="1"/>
  <c r="Y211" i="1"/>
  <c r="O206" i="1"/>
  <c r="O207" i="1"/>
  <c r="P207" i="1"/>
  <c r="O208" i="1"/>
  <c r="P208" i="1"/>
  <c r="O209" i="1"/>
  <c r="P209" i="1"/>
  <c r="O211" i="1"/>
  <c r="P205" i="1"/>
  <c r="U211" i="1"/>
  <c r="U210" i="1"/>
  <c r="U209" i="1"/>
  <c r="U208" i="1"/>
  <c r="U207" i="1"/>
  <c r="U206" i="1"/>
  <c r="O205" i="1"/>
  <c r="U205" i="1"/>
  <c r="P204" i="1"/>
  <c r="O204" i="1"/>
  <c r="U204" i="1"/>
  <c r="N247" i="5"/>
  <c r="O247" i="5"/>
  <c r="P247" i="5"/>
  <c r="U247" i="5"/>
  <c r="Z247" i="5"/>
  <c r="N248" i="5"/>
  <c r="O248" i="5"/>
  <c r="P248" i="5"/>
  <c r="T248" i="5"/>
  <c r="AA248" i="5" s="1"/>
  <c r="U248" i="5"/>
  <c r="Z248" i="5"/>
  <c r="P198" i="1"/>
  <c r="P199" i="1"/>
  <c r="P200" i="1"/>
  <c r="P201" i="1"/>
  <c r="P202" i="1"/>
  <c r="P203" i="1"/>
  <c r="O198" i="1"/>
  <c r="O199" i="1"/>
  <c r="O200" i="1"/>
  <c r="O201" i="1"/>
  <c r="O202" i="1"/>
  <c r="O203" i="1"/>
  <c r="U202" i="1"/>
  <c r="U203" i="1"/>
  <c r="U201" i="1"/>
  <c r="U200" i="1"/>
  <c r="U199" i="1"/>
  <c r="U198" i="1"/>
  <c r="U197" i="1"/>
  <c r="O197" i="1"/>
  <c r="P196" i="1"/>
  <c r="O196" i="1"/>
  <c r="U196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Z4" i="1"/>
  <c r="Z7" i="1"/>
  <c r="Z10" i="1"/>
  <c r="Z13" i="1"/>
  <c r="Z15" i="1"/>
  <c r="Z17" i="1"/>
  <c r="Z20" i="1"/>
  <c r="Z23" i="1"/>
  <c r="Z25" i="1"/>
  <c r="Z27" i="1"/>
  <c r="Z29" i="1"/>
  <c r="Z30" i="1"/>
  <c r="Z32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6" i="1"/>
  <c r="Z67" i="1"/>
  <c r="Z68" i="1"/>
  <c r="Z71" i="1"/>
  <c r="Z73" i="1"/>
  <c r="Z75" i="1"/>
  <c r="Z77" i="1"/>
  <c r="Z79" i="1"/>
  <c r="Z81" i="1"/>
  <c r="Z82" i="1"/>
  <c r="Z84" i="1"/>
  <c r="Z86" i="1"/>
  <c r="Z88" i="1"/>
  <c r="Z90" i="1"/>
  <c r="Z92" i="1"/>
  <c r="Z95" i="1"/>
  <c r="Z97" i="1"/>
  <c r="Z100" i="1"/>
  <c r="Z102" i="1"/>
  <c r="Z105" i="1"/>
  <c r="Z108" i="1"/>
  <c r="Z111" i="1"/>
  <c r="Z113" i="1"/>
  <c r="Z114" i="1"/>
  <c r="Z115" i="1"/>
  <c r="Z116" i="1"/>
  <c r="Z117" i="1"/>
  <c r="Z118" i="1"/>
  <c r="Z119" i="1"/>
  <c r="Z120" i="1"/>
  <c r="Z121" i="1"/>
  <c r="Z123" i="1"/>
  <c r="Z126" i="1"/>
  <c r="Z129" i="1"/>
  <c r="Z130" i="1"/>
  <c r="Z132" i="1"/>
  <c r="Z135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1" i="1"/>
  <c r="Z152" i="1"/>
  <c r="Z153" i="1"/>
  <c r="Z154" i="1"/>
  <c r="Z155" i="1"/>
  <c r="Z157" i="1"/>
  <c r="Z160" i="1"/>
  <c r="Z163" i="1"/>
  <c r="Z166" i="1"/>
  <c r="Z169" i="1"/>
  <c r="Z171" i="1"/>
  <c r="Z172" i="1"/>
  <c r="Z173" i="1"/>
  <c r="Z174" i="1"/>
  <c r="Z175" i="1"/>
  <c r="Z178" i="1"/>
  <c r="Z181" i="1"/>
  <c r="Z182" i="1"/>
  <c r="Z185" i="1"/>
  <c r="Z187" i="1"/>
  <c r="Z190" i="1"/>
  <c r="Z192" i="1"/>
  <c r="Z195" i="1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81" i="1"/>
  <c r="T182" i="1"/>
  <c r="T185" i="1"/>
  <c r="T187" i="1"/>
  <c r="T190" i="1"/>
  <c r="T192" i="1"/>
  <c r="T195" i="1"/>
  <c r="T115" i="1"/>
  <c r="T116" i="1"/>
  <c r="T117" i="1"/>
  <c r="T118" i="1"/>
  <c r="T119" i="1"/>
  <c r="T120" i="1"/>
  <c r="T121" i="1"/>
  <c r="T123" i="1"/>
  <c r="T11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2" i="1"/>
  <c r="N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1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F2" i="3"/>
  <c r="U87" i="1"/>
  <c r="U88" i="1"/>
  <c r="R87" i="1"/>
  <c r="O87" i="1"/>
  <c r="O88" i="1"/>
  <c r="U191" i="1"/>
  <c r="U192" i="1"/>
  <c r="R191" i="1"/>
  <c r="O191" i="1"/>
  <c r="P191" i="1"/>
  <c r="O192" i="1"/>
  <c r="P192" i="1"/>
  <c r="U188" i="1"/>
  <c r="U189" i="1"/>
  <c r="U190" i="1"/>
  <c r="R188" i="1"/>
  <c r="R189" i="1"/>
  <c r="O188" i="1"/>
  <c r="O189" i="1"/>
  <c r="O190" i="1"/>
  <c r="U186" i="1"/>
  <c r="U187" i="1"/>
  <c r="R186" i="1"/>
  <c r="O186" i="1"/>
  <c r="P186" i="1"/>
  <c r="O187" i="1"/>
  <c r="P187" i="1"/>
  <c r="U183" i="1"/>
  <c r="U184" i="1"/>
  <c r="U185" i="1"/>
  <c r="R183" i="1"/>
  <c r="R184" i="1"/>
  <c r="O183" i="1"/>
  <c r="P183" i="1"/>
  <c r="O184" i="1"/>
  <c r="P184" i="1"/>
  <c r="O185" i="1"/>
  <c r="P185" i="1"/>
  <c r="U182" i="1"/>
  <c r="U179" i="1"/>
  <c r="U180" i="1"/>
  <c r="U181" i="1"/>
  <c r="R179" i="1"/>
  <c r="R180" i="1"/>
  <c r="O179" i="1"/>
  <c r="P179" i="1"/>
  <c r="O180" i="1"/>
  <c r="P180" i="1"/>
  <c r="O181" i="1"/>
  <c r="P181" i="1"/>
  <c r="U176" i="1"/>
  <c r="U177" i="1"/>
  <c r="U178" i="1"/>
  <c r="R176" i="1"/>
  <c r="R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R170" i="1"/>
  <c r="O170" i="1"/>
  <c r="O171" i="1"/>
  <c r="U167" i="1"/>
  <c r="U168" i="1"/>
  <c r="U169" i="1"/>
  <c r="R167" i="1"/>
  <c r="R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R164" i="1"/>
  <c r="R165" i="1"/>
  <c r="O164" i="1"/>
  <c r="P164" i="1"/>
  <c r="O165" i="1"/>
  <c r="P165" i="1"/>
  <c r="O166" i="1"/>
  <c r="P166" i="1"/>
  <c r="U161" i="1"/>
  <c r="U162" i="1"/>
  <c r="U163" i="1"/>
  <c r="R161" i="1"/>
  <c r="R162" i="1"/>
  <c r="P162" i="1"/>
  <c r="P163" i="1"/>
  <c r="P161" i="1"/>
  <c r="O161" i="1"/>
  <c r="O162" i="1"/>
  <c r="O163" i="1"/>
  <c r="U158" i="1"/>
  <c r="U159" i="1"/>
  <c r="U160" i="1"/>
  <c r="R159" i="1"/>
  <c r="R158" i="1"/>
  <c r="O158" i="1"/>
  <c r="O159" i="1"/>
  <c r="O160" i="1"/>
  <c r="O150" i="1"/>
  <c r="P150" i="1"/>
  <c r="R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193" i="1"/>
  <c r="U194" i="1"/>
  <c r="U195" i="1"/>
  <c r="U2" i="1"/>
  <c r="R3" i="1"/>
  <c r="R5" i="1"/>
  <c r="R6" i="1"/>
  <c r="R8" i="1"/>
  <c r="R9" i="1"/>
  <c r="R11" i="1"/>
  <c r="R12" i="1"/>
  <c r="R14" i="1"/>
  <c r="R16" i="1"/>
  <c r="R18" i="1"/>
  <c r="R19" i="1"/>
  <c r="R21" i="1"/>
  <c r="R22" i="1"/>
  <c r="R24" i="1"/>
  <c r="R26" i="1"/>
  <c r="R31" i="1"/>
  <c r="R34" i="1"/>
  <c r="R36" i="1"/>
  <c r="R42" i="1"/>
  <c r="R44" i="1"/>
  <c r="R46" i="1"/>
  <c r="R48" i="1"/>
  <c r="R50" i="1"/>
  <c r="R52" i="1"/>
  <c r="R54" i="1"/>
  <c r="R56" i="1"/>
  <c r="R58" i="1"/>
  <c r="R60" i="1"/>
  <c r="R62" i="1"/>
  <c r="R64" i="1"/>
  <c r="R65" i="1"/>
  <c r="R69" i="1"/>
  <c r="R70" i="1"/>
  <c r="R72" i="1"/>
  <c r="R74" i="1"/>
  <c r="R76" i="1"/>
  <c r="R78" i="1"/>
  <c r="R80" i="1"/>
  <c r="R83" i="1"/>
  <c r="R85" i="1"/>
  <c r="R89" i="1"/>
  <c r="R91" i="1"/>
  <c r="R93" i="1"/>
  <c r="R94" i="1"/>
  <c r="R96" i="1"/>
  <c r="R98" i="1"/>
  <c r="R99" i="1"/>
  <c r="R101" i="1"/>
  <c r="R103" i="1"/>
  <c r="R104" i="1"/>
  <c r="R106" i="1"/>
  <c r="R107" i="1"/>
  <c r="R109" i="1"/>
  <c r="R110" i="1"/>
  <c r="R112" i="1"/>
  <c r="R122" i="1"/>
  <c r="R124" i="1"/>
  <c r="R125" i="1"/>
  <c r="R127" i="1"/>
  <c r="R131" i="1"/>
  <c r="R133" i="1"/>
  <c r="R134" i="1"/>
  <c r="R156" i="1"/>
  <c r="R193" i="1"/>
  <c r="R194" i="1"/>
  <c r="R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8" i="1"/>
  <c r="P139" i="1"/>
  <c r="P140" i="1"/>
  <c r="P141" i="1"/>
  <c r="P142" i="1"/>
  <c r="P144" i="1"/>
  <c r="P193" i="1"/>
  <c r="P194" i="1"/>
  <c r="P195" i="1"/>
  <c r="P4" i="1"/>
  <c r="P6" i="1"/>
  <c r="P7" i="1"/>
  <c r="P11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193" i="1"/>
  <c r="O194" i="1"/>
  <c r="O195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Q152" i="5" l="1"/>
  <c r="R152" i="5" s="1"/>
  <c r="T247" i="5"/>
  <c r="AA247" i="5" s="1"/>
  <c r="Q93" i="5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T40" i="1"/>
  <c r="Z40" i="1" s="1"/>
  <c r="T28" i="1"/>
  <c r="Q52" i="5"/>
  <c r="R52" i="5" s="1"/>
  <c r="Q96" i="5"/>
  <c r="R96" i="5" s="1"/>
  <c r="Q111" i="5"/>
  <c r="R111" i="5" s="1"/>
  <c r="Q158" i="5"/>
  <c r="R158" i="5" s="1"/>
  <c r="T136" i="1"/>
  <c r="Z136" i="1" s="1"/>
  <c r="T128" i="1"/>
  <c r="Z128" i="1" s="1"/>
  <c r="T38" i="1"/>
  <c r="Z38" i="1" s="1"/>
  <c r="Q63" i="5"/>
  <c r="R63" i="5" s="1"/>
  <c r="X62" i="5" s="1"/>
  <c r="Q70" i="5"/>
  <c r="R70" i="5" s="1"/>
  <c r="Q89" i="5"/>
  <c r="R89" i="5" s="1"/>
  <c r="Q146" i="5"/>
  <c r="R146" i="5" s="1"/>
  <c r="Q6" i="5"/>
  <c r="R6" i="5" s="1"/>
  <c r="X5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T2" i="1"/>
  <c r="Z2" i="1" s="1"/>
  <c r="T134" i="1"/>
  <c r="Z134" i="1" s="1"/>
  <c r="T110" i="1"/>
  <c r="Z110" i="1" s="1"/>
  <c r="T104" i="1"/>
  <c r="Z104" i="1" s="1"/>
  <c r="T98" i="1"/>
  <c r="Z98" i="1" s="1"/>
  <c r="T91" i="1"/>
  <c r="Z91" i="1" s="1"/>
  <c r="T80" i="1"/>
  <c r="Z80" i="1" s="1"/>
  <c r="T72" i="1"/>
  <c r="Z72" i="1" s="1"/>
  <c r="T48" i="1"/>
  <c r="Z48" i="1" s="1"/>
  <c r="T18" i="1"/>
  <c r="Z18" i="1" s="1"/>
  <c r="T5" i="1"/>
  <c r="Z5" i="1" s="1"/>
  <c r="T158" i="1"/>
  <c r="Z158" i="1" s="1"/>
  <c r="X26" i="5"/>
  <c r="Q210" i="5"/>
  <c r="R210" i="5" s="1"/>
  <c r="T133" i="1"/>
  <c r="Z133" i="1" s="1"/>
  <c r="T124" i="1"/>
  <c r="Z124" i="1" s="1"/>
  <c r="T103" i="1"/>
  <c r="Z103" i="1" s="1"/>
  <c r="T96" i="1"/>
  <c r="Z96" i="1" s="1"/>
  <c r="T78" i="1"/>
  <c r="Z78" i="1" s="1"/>
  <c r="T70" i="1"/>
  <c r="Z70" i="1" s="1"/>
  <c r="T62" i="1"/>
  <c r="Z62" i="1" s="1"/>
  <c r="T54" i="1"/>
  <c r="Z54" i="1" s="1"/>
  <c r="T46" i="1"/>
  <c r="Z46" i="1" s="1"/>
  <c r="T34" i="1"/>
  <c r="Z34" i="1" s="1"/>
  <c r="T22" i="1"/>
  <c r="Z22" i="1" s="1"/>
  <c r="T9" i="1"/>
  <c r="Z9" i="1" s="1"/>
  <c r="T3" i="1"/>
  <c r="Z3" i="1" s="1"/>
  <c r="T159" i="1"/>
  <c r="Z159" i="1" s="1"/>
  <c r="T87" i="1"/>
  <c r="Z87" i="1" s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T101" i="1"/>
  <c r="Z101" i="1" s="1"/>
  <c r="T94" i="1"/>
  <c r="Z94" i="1" s="1"/>
  <c r="T8" i="1"/>
  <c r="Z8" i="1" s="1"/>
  <c r="T150" i="1"/>
  <c r="Z150" i="1" s="1"/>
  <c r="T131" i="1"/>
  <c r="Z131" i="1" s="1"/>
  <c r="T122" i="1"/>
  <c r="Z122" i="1" s="1"/>
  <c r="T76" i="1"/>
  <c r="Z76" i="1" s="1"/>
  <c r="T69" i="1"/>
  <c r="Z69" i="1" s="1"/>
  <c r="T44" i="1"/>
  <c r="Z44" i="1" s="1"/>
  <c r="T31" i="1"/>
  <c r="Z31" i="1" s="1"/>
  <c r="T14" i="1"/>
  <c r="Z14" i="1" s="1"/>
  <c r="Q84" i="5"/>
  <c r="R84" i="5" s="1"/>
  <c r="Q176" i="5"/>
  <c r="R176" i="5" s="1"/>
  <c r="Q188" i="5"/>
  <c r="R188" i="5" s="1"/>
  <c r="T188" i="1"/>
  <c r="Z188" i="1" s="1"/>
  <c r="T184" i="1"/>
  <c r="Z184" i="1" s="1"/>
  <c r="T156" i="1"/>
  <c r="Z156" i="1" s="1"/>
  <c r="T127" i="1"/>
  <c r="Z127" i="1" s="1"/>
  <c r="T112" i="1"/>
  <c r="Z112" i="1" s="1"/>
  <c r="T106" i="1"/>
  <c r="Z106" i="1" s="1"/>
  <c r="T99" i="1"/>
  <c r="Z99" i="1" s="1"/>
  <c r="T58" i="1"/>
  <c r="Z58" i="1" s="1"/>
  <c r="T50" i="1"/>
  <c r="T42" i="1"/>
  <c r="Z42" i="1" s="1"/>
  <c r="T26" i="1"/>
  <c r="Z26" i="1" s="1"/>
  <c r="T6" i="1"/>
  <c r="Z6" i="1" s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T114" i="1"/>
  <c r="Z50" i="1"/>
  <c r="Q19" i="5"/>
  <c r="R19" i="5" s="1"/>
  <c r="Q24" i="5"/>
  <c r="R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X74" i="5" s="1"/>
  <c r="Q83" i="5"/>
  <c r="R83" i="5" s="1"/>
  <c r="Q100" i="5"/>
  <c r="R100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X194" i="5" s="1"/>
  <c r="Q208" i="5"/>
  <c r="R208" i="5" s="1"/>
  <c r="Q17" i="5"/>
  <c r="R17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Q107" i="5"/>
  <c r="R107" i="5" s="1"/>
  <c r="Q112" i="5"/>
  <c r="R112" i="5" s="1"/>
  <c r="Q114" i="5"/>
  <c r="R114" i="5" s="1"/>
  <c r="X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T189" i="1"/>
  <c r="Z189" i="1" s="1"/>
  <c r="T177" i="1"/>
  <c r="Z177" i="1" s="1"/>
  <c r="T165" i="1"/>
  <c r="Z165" i="1" s="1"/>
  <c r="T161" i="1"/>
  <c r="Z161" i="1" s="1"/>
  <c r="T125" i="1"/>
  <c r="Z125" i="1" s="1"/>
  <c r="T109" i="1"/>
  <c r="Z109" i="1" s="1"/>
  <c r="T93" i="1"/>
  <c r="Z93" i="1" s="1"/>
  <c r="T89" i="1"/>
  <c r="Z89" i="1" s="1"/>
  <c r="T85" i="1"/>
  <c r="Z85" i="1" s="1"/>
  <c r="T65" i="1"/>
  <c r="Z65" i="1" s="1"/>
  <c r="T21" i="1"/>
  <c r="Z21" i="1" s="1"/>
  <c r="T191" i="1"/>
  <c r="Z191" i="1" s="1"/>
  <c r="T180" i="1"/>
  <c r="Z180" i="1" s="1"/>
  <c r="T176" i="1"/>
  <c r="Z176" i="1" s="1"/>
  <c r="T168" i="1"/>
  <c r="Z168" i="1" s="1"/>
  <c r="T164" i="1"/>
  <c r="Z164" i="1" s="1"/>
  <c r="T64" i="1"/>
  <c r="Z64" i="1" s="1"/>
  <c r="T60" i="1"/>
  <c r="Z60" i="1" s="1"/>
  <c r="T56" i="1"/>
  <c r="Z56" i="1" s="1"/>
  <c r="T52" i="1"/>
  <c r="Z52" i="1" s="1"/>
  <c r="T36" i="1"/>
  <c r="Z36" i="1" s="1"/>
  <c r="T24" i="1"/>
  <c r="Z24" i="1" s="1"/>
  <c r="T16" i="1"/>
  <c r="Z16" i="1" s="1"/>
  <c r="T12" i="1"/>
  <c r="Z12" i="1" s="1"/>
  <c r="T194" i="1"/>
  <c r="Z194" i="1" s="1"/>
  <c r="T183" i="1"/>
  <c r="Z183" i="1" s="1"/>
  <c r="T179" i="1"/>
  <c r="Z179" i="1" s="1"/>
  <c r="T167" i="1"/>
  <c r="Z167" i="1" s="1"/>
  <c r="T107" i="1"/>
  <c r="Z107" i="1" s="1"/>
  <c r="T74" i="1"/>
  <c r="Z74" i="1" s="1"/>
  <c r="T19" i="1"/>
  <c r="Z19" i="1" s="1"/>
  <c r="T11" i="1"/>
  <c r="Z11" i="1" s="1"/>
  <c r="T193" i="1"/>
  <c r="Z193" i="1" s="1"/>
  <c r="T186" i="1"/>
  <c r="Z186" i="1" s="1"/>
  <c r="T170" i="1"/>
  <c r="Z170" i="1" s="1"/>
  <c r="T162" i="1"/>
  <c r="Z162" i="1" s="1"/>
  <c r="T83" i="1"/>
  <c r="Z83" i="1" s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Q85" i="5"/>
  <c r="R85" i="5" s="1"/>
  <c r="X85" i="5" s="1"/>
  <c r="Q91" i="5"/>
  <c r="R91" i="5" s="1"/>
  <c r="X91" i="5" s="1"/>
  <c r="X76" i="5"/>
  <c r="Q122" i="5"/>
  <c r="R122" i="5" s="1"/>
  <c r="Q132" i="5"/>
  <c r="R132" i="5" s="1"/>
  <c r="X132" i="5" s="1"/>
  <c r="Q172" i="5"/>
  <c r="R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X112" i="5" l="1"/>
  <c r="X16" i="5"/>
  <c r="X99" i="5"/>
  <c r="X203" i="5"/>
  <c r="X172" i="5"/>
  <c r="X93" i="5"/>
  <c r="X34" i="5"/>
  <c r="X24" i="5"/>
  <c r="X38" i="5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</calcChain>
</file>

<file path=xl/sharedStrings.xml><?xml version="1.0" encoding="utf-8"?>
<sst xmlns="http://schemas.openxmlformats.org/spreadsheetml/2006/main" count="4601" uniqueCount="1207">
  <si>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</si>
  <si>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</si>
  <si>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</si>
  <si>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</si>
  <si>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</si>
  <si>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</si>
  <si>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</si>
  <si>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</si>
  <si>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</si>
  <si>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</si>
  <si>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</si>
  <si>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</si>
  <si>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</si>
  <si>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</si>
  <si>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</si>
  <si>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</si>
  <si>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</si>
  <si>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</si>
  <si>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</si>
  <si>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</si>
  <si>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</si>
  <si>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</si>
  <si>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</si>
  <si>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</si>
  <si>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</si>
  <si>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</si>
  <si>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</si>
  <si>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</si>
  <si>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</si>
  <si>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</si>
  <si>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</si>
  <si>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</si>
  <si>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</si>
  <si>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</si>
  <si>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</si>
  <si>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</si>
  <si>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</si>
  <si>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</si>
  <si>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</si>
  <si>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</si>
  <si>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</si>
  <si>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</si>
  <si>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</si>
  <si>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</si>
  <si>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</si>
  <si>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</si>
  <si>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</si>
  <si>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</si>
  <si>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</si>
  <si>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</si>
  <si>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</si>
  <si>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</si>
  <si>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</si>
  <si>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</si>
  <si>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</si>
  <si>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</si>
  <si>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</si>
  <si>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</si>
  <si>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</si>
  <si>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</si>
  <si>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</si>
  <si>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</si>
  <si>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</si>
  <si>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</si>
  <si>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</si>
  <si>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</si>
  <si>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</si>
  <si>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</si>
  <si>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</si>
  <si>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</si>
  <si>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</si>
  <si>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</si>
  <si>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</si>
  <si>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</si>
  <si>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</si>
  <si>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</si>
  <si>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</si>
  <si>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</si>
  <si>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</si>
  <si>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</si>
  <si>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</si>
  <si>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</si>
  <si>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</si>
  <si>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</si>
  <si>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</si>
  <si>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</si>
  <si>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</si>
  <si>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</si>
  <si>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</si>
  <si>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</si>
  <si>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</si>
  <si>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</si>
  <si>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</si>
  <si>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</si>
  <si>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</si>
  <si>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</si>
  <si>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</si>
  <si>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</si>
  <si>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</si>
  <si>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</si>
  <si>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</si>
  <si>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</si>
  <si>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</si>
  <si>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</si>
  <si>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</si>
  <si>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</si>
  <si>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</si>
  <si>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</si>
  <si>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</si>
  <si>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</si>
  <si>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</si>
  <si>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</si>
  <si>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</si>
  <si>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</si>
  <si>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</si>
  <si>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</si>
  <si>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</si>
  <si>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</si>
  <si>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</si>
  <si>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</si>
  <si>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</si>
  <si>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</si>
  <si>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</si>
  <si>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</si>
  <si>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</si>
  <si>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</si>
  <si>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</si>
  <si>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</si>
  <si>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</si>
  <si>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</si>
  <si>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</si>
  <si>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</si>
  <si>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</si>
  <si>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</si>
  <si>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</si>
  <si>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</si>
  <si>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</si>
  <si>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</si>
  <si>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</si>
  <si>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</si>
  <si>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</si>
  <si>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</si>
  <si>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</si>
  <si>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</si>
  <si>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</si>
  <si>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</si>
  <si>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</si>
  <si>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</si>
  <si>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</si>
  <si>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</si>
  <si>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</si>
  <si>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</si>
  <si>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</si>
  <si>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</si>
  <si>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</si>
  <si>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</si>
  <si>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</si>
  <si>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</si>
  <si>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</si>
  <si>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</si>
  <si>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</si>
  <si>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</si>
  <si>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</si>
  <si>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</si>
  <si>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</si>
  <si>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</si>
  <si>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</si>
  <si>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</si>
  <si>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</si>
  <si>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</si>
  <si>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</si>
  <si>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</si>
  <si>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</si>
  <si>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</si>
  <si>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</si>
  <si>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</si>
  <si>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</si>
  <si>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</si>
  <si>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</si>
  <si>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</si>
  <si>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</si>
  <si>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</si>
  <si>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</si>
  <si>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</si>
  <si>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</si>
  <si>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</si>
  <si>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</si>
  <si>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</si>
  <si>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</si>
  <si>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</si>
  <si>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</si>
  <si>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</si>
  <si>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</si>
  <si>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</si>
  <si>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</si>
  <si>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</si>
  <si>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</si>
  <si>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</si>
  <si>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</si>
  <si>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</si>
  <si>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</si>
  <si>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</si>
  <si>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</si>
  <si>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</si>
  <si>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</si>
  <si>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</si>
  <si>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</si>
  <si>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</si>
  <si>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</si>
  <si>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</si>
  <si>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</si>
  <si>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</si>
  <si>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</si>
  <si>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</si>
  <si>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</si>
  <si>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</si>
  <si>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</si>
  <si>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</si>
  <si>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</si>
  <si>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</si>
  <si>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</si>
  <si>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</si>
  <si>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</si>
  <si>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</si>
  <si>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</si>
  <si>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</si>
  <si>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</si>
  <si>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</si>
  <si>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</si>
  <si>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</si>
  <si>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</si>
  <si>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</si>
  <si>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</si>
  <si>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</si>
  <si>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</si>
  <si>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</si>
  <si>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</si>
  <si>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</si>
  <si>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</si>
  <si>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</si>
  <si>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</si>
  <si>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</si>
  <si>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</si>
  <si>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</si>
  <si>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</si>
  <si>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</si>
  <si>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</si>
  <si>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</si>
  <si>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</si>
  <si>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</si>
  <si>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</si>
  <si>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</si>
  <si>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</si>
  <si>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</si>
  <si>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</si>
  <si>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</si>
  <si>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</si>
  <si>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</si>
  <si>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</si>
  <si>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</si>
  <si>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</si>
  <si>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</si>
  <si>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</si>
  <si>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</si>
  <si>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</si>
  <si>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</si>
  <si>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</si>
  <si>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</si>
  <si>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</si>
  <si>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</si>
  <si>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</si>
  <si>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</si>
  <si>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</si>
  <si>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</si>
  <si>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</si>
  <si>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</si>
  <si>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</si>
  <si>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</si>
  <si>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</si>
  <si>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</si>
  <si>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</si>
  <si>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</si>
  <si>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</si>
  <si>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</si>
  <si>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</si>
  <si>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</si>
  <si>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</si>
  <si>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</si>
  <si>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</si>
  <si>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</si>
  <si>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</si>
  <si>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</si>
  <si>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</si>
  <si>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</si>
  <si>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</si>
  <si>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</si>
  <si>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</si>
  <si>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</si>
  <si>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</si>
  <si>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</si>
  <si>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</si>
  <si>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</si>
  <si>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</si>
  <si>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</si>
  <si>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</si>
  <si>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</si>
  <si>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</si>
  <si>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</si>
  <si>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</si>
  <si>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</si>
  <si>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</si>
  <si>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</si>
  <si>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</si>
  <si>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</si>
  <si>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</si>
  <si>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</si>
  <si>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</si>
  <si>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</si>
  <si>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</si>
  <si>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</si>
  <si>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</si>
  <si>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</si>
  <si>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</si>
  <si>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</si>
  <si>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</si>
  <si>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</si>
  <si>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</si>
  <si>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</si>
  <si>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</si>
  <si>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</si>
  <si>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</si>
  <si>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</si>
  <si>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</si>
  <si>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</si>
  <si>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</si>
  <si>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</si>
  <si>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</si>
  <si>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</si>
  <si>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</si>
  <si>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</si>
  <si>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</si>
  <si>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</si>
  <si>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</si>
  <si>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</si>
  <si>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</si>
  <si>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</si>
  <si>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</si>
  <si>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</si>
  <si>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</si>
  <si>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</si>
  <si>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</si>
  <si>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</si>
  <si>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</si>
  <si>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</si>
  <si>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</si>
  <si>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</si>
  <si>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</si>
  <si>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</si>
  <si>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</si>
  <si>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</si>
  <si>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</si>
  <si>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</si>
  <si>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</si>
  <si>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</si>
  <si>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</si>
  <si>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</si>
  <si>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</si>
  <si>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</si>
  <si>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</si>
  <si>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</si>
  <si>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</si>
  <si>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</si>
  <si>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</si>
  <si>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</si>
  <si>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</si>
  <si>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</si>
  <si>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</si>
  <si>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</si>
  <si>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</si>
  <si>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</si>
  <si>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</si>
  <si>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</si>
  <si>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</si>
  <si>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</si>
  <si>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</si>
  <si>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</si>
  <si>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</si>
  <si>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</si>
  <si>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</si>
  <si>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</si>
  <si>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</si>
  <si>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</si>
  <si>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</si>
  <si>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</si>
  <si>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</si>
  <si>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</si>
  <si>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</si>
  <si>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</si>
  <si>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</si>
  <si>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</si>
  <si>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</si>
  <si>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</si>
  <si>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</si>
  <si>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</si>
  <si>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</si>
  <si>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</si>
  <si>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</si>
  <si>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</si>
  <si>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</si>
  <si>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</si>
  <si>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</si>
  <si>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</si>
  <si>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</si>
  <si>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</si>
  <si>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</si>
  <si>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</si>
  <si>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</si>
  <si>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</si>
  <si>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</si>
  <si>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</si>
  <si>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</si>
  <si>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</si>
  <si>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</si>
  <si>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</si>
  <si>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</si>
  <si>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</si>
  <si>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</si>
  <si>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</si>
  <si>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</si>
  <si>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</si>
  <si>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</si>
  <si>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</si>
  <si>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</si>
  <si>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</si>
  <si>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</si>
  <si>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</si>
  <si>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</si>
  <si>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</si>
  <si>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</si>
  <si>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</si>
  <si>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</si>
  <si>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</si>
  <si>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</si>
  <si>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</si>
  <si>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</si>
  <si>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</si>
  <si>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</si>
  <si>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</si>
  <si>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</si>
  <si>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</si>
  <si>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</si>
  <si>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</si>
  <si>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</si>
  <si>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</si>
  <si>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</si>
  <si>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</si>
  <si>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</si>
  <si>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</si>
  <si>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</si>
  <si>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</si>
  <si>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</si>
  <si>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</si>
  <si>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</si>
  <si>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</si>
  <si>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</si>
  <si>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</si>
  <si>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</si>
  <si>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</si>
  <si>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</si>
  <si>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</si>
  <si>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</si>
  <si>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</si>
  <si>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</si>
  <si>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</si>
  <si>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</si>
  <si>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</si>
  <si>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</si>
  <si>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</si>
  <si>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</si>
  <si>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</si>
  <si>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</si>
  <si>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</si>
  <si>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</si>
  <si>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</si>
  <si>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</si>
  <si>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</si>
  <si>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</si>
  <si>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</si>
  <si>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</si>
  <si>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</si>
  <si>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</si>
  <si>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</si>
  <si>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</si>
  <si>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</si>
  <si>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</si>
  <si>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</si>
  <si>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</si>
  <si>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</si>
  <si>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</si>
  <si>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</si>
  <si>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</si>
  <si>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</si>
  <si>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</si>
  <si>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</si>
  <si>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</si>
  <si>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</si>
  <si>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</si>
  <si>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</si>
  <si>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</si>
  <si>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</si>
  <si>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</si>
  <si>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</si>
  <si>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</si>
  <si>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</si>
  <si>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</si>
  <si>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</si>
  <si>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</si>
  <si>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</si>
  <si>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</si>
  <si>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</si>
  <si>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</si>
  <si>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</si>
  <si>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</si>
  <si>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</si>
  <si>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</si>
  <si>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</si>
  <si>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</si>
  <si>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</si>
  <si>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</si>
  <si>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</si>
  <si>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</si>
  <si>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</si>
  <si>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</si>
  <si>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</si>
  <si>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</si>
  <si>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</si>
  <si>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</si>
  <si>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</si>
  <si>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</si>
  <si>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</si>
  <si>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</si>
  <si>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</si>
  <si>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</si>
  <si>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</si>
  <si>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</si>
  <si>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</si>
  <si>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</si>
  <si>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</si>
  <si>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</si>
  <si>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</si>
  <si>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</si>
  <si>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</si>
  <si>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</si>
  <si>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</si>
  <si>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</si>
  <si>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</si>
  <si>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</si>
  <si>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</si>
  <si>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</si>
  <si>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</si>
  <si>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</si>
  <si>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</si>
  <si>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</si>
  <si>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</si>
  <si>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</si>
  <si>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</si>
  <si>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</si>
  <si>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</si>
  <si>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</si>
  <si>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</si>
  <si>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</si>
  <si>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</si>
  <si>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</si>
  <si>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</si>
  <si>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</si>
  <si>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</si>
  <si>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</si>
  <si>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</si>
  <si>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</si>
  <si>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</si>
  <si>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</si>
  <si>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</si>
  <si>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</si>
  <si>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</si>
  <si>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</si>
  <si>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</si>
  <si>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</si>
  <si>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</si>
  <si>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</si>
  <si>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</si>
  <si>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</si>
  <si>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</si>
  <si>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</si>
  <si>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</si>
  <si>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</si>
  <si>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</si>
  <si>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</si>
  <si>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</si>
  <si>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</si>
  <si>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</si>
  <si>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</si>
  <si>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</si>
  <si>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</si>
  <si>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</si>
  <si>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</si>
  <si>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</si>
  <si>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</si>
  <si>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</si>
  <si>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</si>
  <si>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</si>
  <si>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</si>
  <si>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</si>
  <si>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</si>
  <si>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</si>
  <si>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</si>
  <si>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</si>
  <si>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</si>
  <si>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</si>
  <si>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</si>
  <si>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</si>
  <si>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</si>
  <si>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</si>
  <si>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</si>
  <si>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</si>
  <si>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</si>
  <si>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</si>
  <si>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</si>
  <si>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</si>
  <si>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</si>
  <si>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</si>
  <si>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</si>
  <si>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</si>
  <si>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</si>
  <si>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</si>
  <si>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</si>
  <si>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</si>
  <si>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</si>
  <si>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</si>
  <si>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</si>
  <si>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</si>
  <si>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</si>
  <si>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</si>
  <si>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</si>
  <si>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</si>
  <si>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</si>
  <si>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</si>
  <si>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</si>
  <si>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</si>
  <si>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</si>
  <si>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</si>
  <si>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</si>
  <si>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</si>
  <si>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</si>
  <si>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</si>
  <si>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</si>
  <si>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</si>
  <si>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</si>
  <si>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</si>
  <si>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</si>
  <si>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</si>
  <si>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</si>
  <si>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</si>
  <si>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</si>
  <si>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</si>
  <si>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</si>
  <si>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</si>
  <si>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</si>
  <si>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</si>
  <si>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</si>
  <si>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</si>
  <si>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</si>
  <si>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</si>
  <si>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</si>
  <si>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</si>
  <si>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</si>
  <si>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</si>
  <si>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</si>
  <si>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</si>
  <si>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</si>
  <si>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</si>
  <si>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</si>
  <si>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</si>
  <si>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</si>
  <si>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</si>
  <si>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</si>
  <si>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</si>
  <si>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</si>
  <si>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</si>
  <si>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</si>
  <si>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</si>
  <si>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</si>
  <si>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</si>
  <si>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</si>
  <si>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</si>
  <si>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</si>
  <si>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</si>
  <si>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</si>
  <si>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</si>
  <si>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</si>
  <si>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</si>
  <si>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</si>
  <si>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</si>
  <si>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</si>
  <si>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</si>
  <si>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</si>
  <si>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</si>
  <si>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</si>
  <si>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</si>
  <si>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</si>
  <si>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</si>
  <si>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</si>
  <si>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</si>
  <si>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</si>
  <si>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</si>
  <si>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</si>
  <si>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</si>
  <si>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</si>
  <si>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</si>
  <si>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</si>
  <si>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</si>
  <si>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</si>
  <si>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</si>
  <si>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</si>
  <si>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</si>
  <si>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</si>
  <si>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</si>
  <si>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</si>
  <si>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</si>
  <si>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</si>
  <si>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</si>
  <si>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</si>
  <si>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</si>
  <si>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</si>
  <si>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</si>
  <si>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</si>
  <si>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</si>
  <si>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</si>
  <si>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</si>
  <si>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</si>
  <si>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</si>
  <si>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</si>
  <si>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</si>
  <si>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</si>
  <si>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</si>
  <si>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</si>
  <si>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</si>
  <si>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</si>
  <si>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</si>
  <si>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</si>
  <si>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</si>
  <si>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</si>
  <si>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</si>
  <si>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</si>
  <si>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</si>
  <si>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</si>
  <si>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</si>
  <si>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</si>
  <si>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</si>
  <si>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</si>
  <si>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</si>
  <si>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</si>
  <si>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</si>
  <si>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</si>
  <si>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</si>
  <si>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</si>
  <si>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</si>
  <si>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</si>
  <si>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</si>
  <si>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</si>
  <si>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</si>
  <si>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</si>
  <si>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</si>
  <si>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</si>
  <si>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</si>
  <si>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</si>
  <si>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</si>
  <si>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</si>
  <si>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</si>
  <si>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</si>
  <si>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</si>
  <si>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</si>
  <si>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</si>
  <si>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</si>
  <si>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</si>
  <si>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</si>
  <si>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</si>
  <si>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</si>
  <si>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</si>
  <si>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</si>
  <si>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</si>
  <si>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</si>
  <si>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</si>
  <si>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</si>
  <si>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</si>
  <si>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</si>
  <si>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</si>
  <si>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</si>
  <si>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</si>
  <si>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</si>
  <si>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</si>
  <si>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</si>
  <si>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</si>
  <si>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</si>
  <si>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</si>
  <si>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</si>
  <si>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</si>
  <si>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</si>
  <si>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</si>
  <si>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</si>
  <si>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</si>
  <si>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</si>
  <si>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</si>
  <si>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</si>
  <si>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</si>
  <si>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</si>
  <si>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</si>
  <si>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</si>
  <si>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</si>
  <si>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</si>
  <si>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</si>
  <si>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</si>
  <si>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</si>
  <si>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</si>
  <si>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</si>
  <si>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</si>
  <si>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</si>
  <si>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</si>
  <si>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</si>
  <si>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</si>
  <si>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</si>
  <si>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</si>
  <si>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</si>
  <si>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</si>
  <si>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</si>
  <si>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</si>
  <si>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</si>
  <si>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</si>
  <si>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</si>
  <si>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</si>
  <si>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</si>
  <si>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</si>
  <si>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</si>
  <si>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</si>
  <si>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</si>
  <si>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</si>
  <si>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</si>
  <si>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</si>
  <si>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</si>
  <si>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</si>
  <si>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</si>
  <si>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</si>
  <si>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</si>
  <si>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</si>
  <si>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</si>
  <si>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</si>
  <si>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</si>
  <si>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</si>
  <si>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</si>
  <si>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</si>
  <si>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</si>
  <si>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</si>
  <si>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</si>
  <si>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</si>
  <si>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</si>
  <si>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</si>
  <si>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</si>
  <si>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</si>
  <si>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</si>
  <si>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</si>
  <si>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</si>
  <si>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</si>
  <si>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</si>
  <si>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</si>
  <si>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</si>
  <si>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</si>
  <si>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</si>
  <si>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</si>
  <si>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</si>
  <si>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</si>
  <si>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</si>
  <si>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</si>
  <si>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</si>
  <si>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</si>
  <si>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</si>
  <si>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</si>
  <si>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</si>
  <si>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</si>
  <si>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</si>
  <si>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</si>
  <si>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</si>
  <si>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</si>
  <si>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</si>
  <si>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</si>
  <si>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</si>
  <si>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</si>
  <si>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</si>
  <si>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</si>
  <si>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</si>
  <si>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</si>
  <si>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</si>
  <si>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</si>
  <si>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</si>
  <si>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</si>
  <si>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</si>
  <si>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</si>
  <si>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</si>
  <si>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</si>
  <si>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</si>
  <si>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</si>
  <si>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</si>
  <si>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</si>
  <si>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</si>
  <si>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</si>
  <si>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</si>
  <si>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</si>
  <si>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</si>
  <si>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</si>
  <si>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</si>
  <si>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</si>
  <si>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</si>
  <si>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</si>
  <si>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</si>
  <si>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</si>
  <si>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</si>
  <si>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</si>
  <si>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</si>
  <si>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</si>
  <si>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</si>
  <si>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</si>
  <si>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</si>
  <si>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</si>
  <si>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</si>
  <si>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</si>
  <si>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</si>
  <si>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</si>
  <si>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</si>
  <si>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</si>
  <si>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</si>
  <si>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</si>
  <si>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</si>
  <si>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</si>
  <si>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</si>
  <si>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</si>
  <si>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</si>
  <si>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</si>
  <si>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</si>
  <si>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</si>
  <si>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</si>
  <si>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</si>
  <si>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</si>
  <si>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</si>
  <si>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</si>
  <si>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</si>
  <si>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</si>
  <si>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</si>
  <si>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</si>
  <si>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</si>
  <si>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</si>
  <si>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</si>
  <si>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</si>
  <si>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</si>
  <si>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</si>
  <si>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</si>
  <si>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</si>
  <si>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</si>
  <si>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</si>
  <si>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</si>
  <si>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</si>
  <si>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</si>
  <si>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</si>
  <si>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</si>
  <si>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</si>
  <si>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</si>
  <si>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</si>
  <si>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</si>
  <si>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</si>
  <si>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</si>
  <si>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</si>
  <si>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</si>
  <si>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</si>
  <si>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</si>
  <si>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</si>
  <si>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</si>
  <si>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</si>
  <si>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</si>
  <si>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</si>
  <si>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</si>
  <si>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</si>
  <si>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</si>
  <si>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</si>
  <si>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</si>
  <si>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</si>
  <si>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</si>
  <si>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</si>
  <si>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</si>
  <si>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</si>
  <si>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Big Boss</t>
  </si>
  <si>
    <t>Full Bloom</t>
  </si>
  <si>
    <t>Final Chime</t>
  </si>
  <si>
    <t>Avenging Stench</t>
  </si>
  <si>
    <t>Water Aversion</t>
  </si>
  <si>
    <t>Mach Speed</t>
  </si>
  <si>
    <t>Snack Time</t>
  </si>
  <si>
    <t>Bug Catcher</t>
  </si>
  <si>
    <t>Sand Stream</t>
  </si>
  <si>
    <t>Snow Warning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</si>
  <si>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</si>
  <si>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</si>
  <si>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</si>
  <si>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</si>
  <si>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</si>
  <si>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</si>
  <si>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 xml:space="preserve">Hyper Cutter </t>
  </si>
  <si>
    <t>Ability Tracer</t>
  </si>
  <si>
    <t>Ability Nullifier</t>
  </si>
  <si>
    <t>Mini Noses</t>
  </si>
  <si>
    <t>Soul Grip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</si>
  <si>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</si>
  <si>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</si>
  <si>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</si>
  <si>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</si>
  <si>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</si>
  <si>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</si>
  <si>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</si>
  <si>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</si>
  <si>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</si>
  <si>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</si>
  <si>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ability_name</t>
  </si>
  <si>
    <t>ability_description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</si>
  <si>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</si>
  <si>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</si>
  <si>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</si>
  <si>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</si>
  <si>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</si>
  <si>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</si>
  <si>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Blue/Yellow/Red/Pink/Black/Green/White</t>
  </si>
  <si>
    <t>Red/Blue</t>
  </si>
  <si>
    <t>Blue/Red</t>
  </si>
  <si>
    <t>Eeveelution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</si>
  <si>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</si>
  <si>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</si>
  <si>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</si>
  <si>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</si>
  <si>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</si>
  <si>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</si>
  <si>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</si>
  <si>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</si>
  <si>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</si>
  <si>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</si>
  <si>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</si>
  <si>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</si>
  <si>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</si>
  <si>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</si>
  <si>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</si>
  <si>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</si>
  <si>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</si>
  <si>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</si>
  <si>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Intimidating Rage</t>
  </si>
  <si>
    <t>Lunar Blessing</t>
  </si>
  <si>
    <t>Instant Barrier</t>
  </si>
  <si>
    <t>Dubious Efficiency</t>
  </si>
  <si>
    <t>Twin Tusks</t>
  </si>
  <si>
    <t>Renewal Protocol</t>
  </si>
  <si>
    <t>Combat Simulator</t>
  </si>
  <si>
    <t>Huge Power</t>
  </si>
  <si>
    <t>Tiny Alliance</t>
  </si>
  <si>
    <t>Magic Guard</t>
  </si>
  <si>
    <t>Ancient Form</t>
  </si>
  <si>
    <t>Big Horn</t>
  </si>
  <si>
    <t>Cross Poison</t>
  </si>
  <si>
    <t>Aquatic Melody</t>
  </si>
  <si>
    <t>Herd Protector</t>
  </si>
  <si>
    <t>Dawn Chorus</t>
  </si>
  <si>
    <t>Swimming Partner</t>
  </si>
  <si>
    <t>Double Hit</t>
  </si>
  <si>
    <t>Perfect World Grunt</t>
  </si>
  <si>
    <t>Skunky</t>
  </si>
  <si>
    <t>female_grunt</t>
  </si>
  <si>
    <t>male_grunt</t>
  </si>
  <si>
    <t>trainer</t>
  </si>
  <si>
    <t>biome</t>
  </si>
  <si>
    <t>climate</t>
  </si>
  <si>
    <t>Chilling Acuity</t>
  </si>
  <si>
    <t>Energising Verity</t>
  </si>
  <si>
    <t>Blazing Valor</t>
  </si>
  <si>
    <t>Surge Surfer</t>
  </si>
  <si>
    <t>Gravity Manipulation</t>
  </si>
  <si>
    <t>Unstoppable Rampage</t>
  </si>
  <si>
    <t>Mutual Infatuation</t>
  </si>
  <si>
    <t>Hidden Potential</t>
  </si>
  <si>
    <t>Perfect World Jupiter</t>
  </si>
  <si>
    <t>Perfect World Mars</t>
  </si>
  <si>
    <t>Perfect World Saturn</t>
  </si>
  <si>
    <t>Perfect World Cyrus</t>
  </si>
  <si>
    <t>jupiter</t>
  </si>
  <si>
    <t>mars</t>
  </si>
  <si>
    <t>saturn</t>
  </si>
  <si>
    <t>cyrus</t>
  </si>
  <si>
    <t>Judgment Eternal</t>
  </si>
  <si>
    <t>Unified Purpose</t>
  </si>
  <si>
    <t>Add 1 bonus power for each other Perfect World Grunt involved in the battle.</t>
  </si>
  <si>
    <t>Apex Predator</t>
  </si>
  <si>
    <t>Temporal Roar</t>
  </si>
  <si>
    <t>Spacial Rend</t>
  </si>
  <si>
    <t>During action selection, your opponent must tell you whether they will attack or switch.</t>
  </si>
  <si>
    <t>Magnet Pull</t>
  </si>
  <si>
    <t>You and your opponent may only use Reckless attacks until neither can.</t>
  </si>
  <si>
    <t>You and your opponent may only use Crafty attacks until neither can.</t>
  </si>
  <si>
    <t>During combat resolution, may swap its attack token as long as the result of the combat remains the same.</t>
  </si>
  <si>
    <t>Add 2 bonus power if the opposing Pokémon has lower base power.</t>
  </si>
  <si>
    <t>Add 2 bonus power if the opposing Pokémon has higher base power.</t>
  </si>
  <si>
    <t>At the start of the turn, you may reset your aura power.</t>
  </si>
  <si>
    <t>At the start of the turn, you may consume an apricorn to add 2 bonus power.</t>
  </si>
  <si>
    <t>Bad Dreams</t>
  </si>
  <si>
    <t>Add 3 bonus power if sent in as the first Pokémon in this battle.</t>
  </si>
  <si>
    <t>High Pressure</t>
  </si>
  <si>
    <t>At the start of the turn, you may reset the aura power of you and your opponent.</t>
  </si>
  <si>
    <t>The ability of this Pokémon is the ability of the opposing Pokémon.</t>
  </si>
  <si>
    <t>The ability of the opposing Pokémon cannot be used.</t>
  </si>
  <si>
    <t>Eeveelution Boost</t>
  </si>
  <si>
    <t>Add 2 bonus power if there is a non-fainted Pokémon with the "Eeveelution Boost" ability in your party.</t>
  </si>
  <si>
    <t xml:space="preserve">During combat resolution, the opposing Pokémon must win by 3 or more power for this Pokémon to faint. </t>
  </si>
  <si>
    <t>Hunting Coordination</t>
  </si>
  <si>
    <t>When switched in, increase your aura power by one stage.</t>
  </si>
  <si>
    <t>Aura Storm</t>
  </si>
  <si>
    <t>When switched out, you may reset your aura power.</t>
  </si>
  <si>
    <t>When the opposing Pokémon switches out, increase your aura power by one stage.</t>
  </si>
  <si>
    <t>Defiant Feline</t>
  </si>
  <si>
    <t>Gleam Eyes</t>
  </si>
  <si>
    <t>Sheer Force</t>
  </si>
  <si>
    <t>This Pokémon prevents any changes to your aura power by your opponent.</t>
  </si>
  <si>
    <t>Switch out immediately when attacked with a Water-type move.</t>
  </si>
  <si>
    <t>This Pokémon ignores the Trap effect from opposing Crafty attacks.</t>
  </si>
  <si>
    <t>This Pokémon ignores the Brace effect from opposing Crafty attacks.</t>
  </si>
  <si>
    <t>Add 1 bonus power for each non-fainted Pokémon in your party with lower base power.</t>
  </si>
  <si>
    <t>Add 2 bonus power immediately when attacked with a Fire-type move.</t>
  </si>
  <si>
    <t>Add 2 bonus power immediately when attacked with a Ground-type move.</t>
  </si>
  <si>
    <t>Flare Boost</t>
  </si>
  <si>
    <t>At the start of the turn, you may immediately switch out.</t>
  </si>
  <si>
    <t>This Pokémon counters Ground-type moves from opposing attacks.</t>
  </si>
  <si>
    <t>This Pokémon counters Bug-type moves from opposing attacks.</t>
  </si>
  <si>
    <t>This Pokémon counters Fairy-type moves from opposing attacks.</t>
  </si>
  <si>
    <t>This Pokémon ignores the secondary effect from using Reckless attacks.</t>
  </si>
  <si>
    <t>Soul Keeper</t>
  </si>
  <si>
    <t>Add 2 bonus power if you have more fainted Pokémon than your opponent.</t>
  </si>
  <si>
    <t>You and your opponent may use a second attack token if attacking.</t>
  </si>
  <si>
    <t>Storm Drain</t>
  </si>
  <si>
    <t>Add 2 bonus power immediately when attacked with a Water-type move.</t>
  </si>
  <si>
    <t>The held item of the opposing Pokémon cannot be used.</t>
  </si>
  <si>
    <t>Item Poltergeist</t>
  </si>
  <si>
    <t>Distortion World</t>
  </si>
  <si>
    <t>When switched out, increase your aura power by one stage.</t>
  </si>
  <si>
    <t>Add 2 bonus power if there is a non-fainted Water-type Pokémon in your party.</t>
  </si>
  <si>
    <t>During combat resolution, this Pokémon wins ties.</t>
  </si>
  <si>
    <t xml:space="preserve">During combat resolution, the opposing Pokémon must win by 3 or less power for this Pokémon to faint. </t>
  </si>
  <si>
    <t>This Pokémon prevents opposing Steel-type Pokémon from switching.</t>
  </si>
  <si>
    <t>Neon Resonance</t>
  </si>
  <si>
    <t>Extra Reach</t>
  </si>
  <si>
    <t>May add 3 bonus power whilst attacking with an Electric-type move but cannot select an action next turn.</t>
  </si>
  <si>
    <t>May add 3 bonus power whilst attacking with a Fire-type move but cannot select an action next turn.</t>
  </si>
  <si>
    <t>May add 3 bonus power whilst attacking with a Dragon-type move but cannot select an action next turn.</t>
  </si>
  <si>
    <t>Add 2 bonus power whilst attacking with a Bug-type move.</t>
  </si>
  <si>
    <t>Add 1 bonus power whilst attacking with an Ice-type move. Gains the Ice typing.</t>
  </si>
  <si>
    <t>Add 1 bonus power whilst attacking with an Electric-type move. Gains the Electric typing.</t>
  </si>
  <si>
    <t>Add 1 bonus power whilst attacking with a Fire-type move. Gains the Fire typing.</t>
  </si>
  <si>
    <t>Add 2 bonus power whilst attacking with a Normal-type move.</t>
  </si>
  <si>
    <t>Add 2 bonus power whilst attacking with negative type effectiveness.</t>
  </si>
  <si>
    <t>Add 1 bonus power whilst attacking with positive type effectiveness.</t>
  </si>
  <si>
    <t>Add 2 bonus power whilst attacking with a Crafty attack.</t>
  </si>
  <si>
    <t>Add 1 bonus power whilst attacking with a Reckless attack.</t>
  </si>
  <si>
    <t>After defeating an opposing Pokémon, add 2 bonus power. Stacks with itself.</t>
  </si>
  <si>
    <t>After defeating an opposing Pokémon, add 3 bonus power. Stacks with itself.</t>
  </si>
  <si>
    <t>Shadow Infiltration</t>
  </si>
  <si>
    <t>Garden Grace</t>
  </si>
  <si>
    <t>Evolves into any Pokémon with the "Eeveelution Boost" ability using 5 Journey Points and an apricorn.</t>
  </si>
  <si>
    <t>At the start of the turn, you may apply the Recover effect.</t>
  </si>
  <si>
    <t>At the start of the turn, you may choose to faint this Pokémon to revive another fainted Pokémon.</t>
  </si>
  <si>
    <t>At the start of the turn, you may convert your aura power into double bonus power. Lasts until end of the turn.</t>
  </si>
  <si>
    <t>Add 2 bonus power if your aura power is negative.</t>
  </si>
  <si>
    <t>When attacked, your opponent must discard another attack token. Prioritises highest power.</t>
  </si>
  <si>
    <t>After defeating an opposing Pokémon, add 1 bonus power. Stacks with itself.</t>
  </si>
  <si>
    <t>Swift Swimmer</t>
  </si>
  <si>
    <t>Sniper Targeting</t>
  </si>
  <si>
    <t>Soft-Boiled Gifts</t>
  </si>
  <si>
    <t>At the start of the turn, you may consume an apricorn to add 1 bonus power.</t>
  </si>
  <si>
    <t>Aggression Protocol</t>
  </si>
  <si>
    <t>This Pokémon treats Crafty and Balanced attacks as Reckless attacks.</t>
  </si>
  <si>
    <t>When attacking with a Fire-type move, your Balanced attacks are treated as Crafty attacks.</t>
  </si>
  <si>
    <t>When attacking with a Fairy-type move, your Balanced attacks are treated as Crafty attacks.</t>
  </si>
  <si>
    <t>When attacking with a Electric-type move, your Balanced attacks are treated as Crafty attacks.</t>
  </si>
  <si>
    <t>When attacking with a Poison-type move, your Balanced attacks are treated as Crafty attacks.</t>
  </si>
  <si>
    <t>When attacking with a Dragon-type move, your Balanced attacks are treated as Crafty attacks.</t>
  </si>
  <si>
    <t>When switched in, increase your aura power by one stage for each non-fainted Bug-type Pokémon in your party.</t>
  </si>
  <si>
    <t>When switched in, increase your aura power by one stage for each non-fainted Flying-type Pokémon in your party.</t>
  </si>
  <si>
    <t>When switched in, increase your aura power by one stage for each non-fainted Water-type Pokémon in your party.</t>
  </si>
  <si>
    <t>Add 2 bonus power if there is a non-fainted Bug-type Pokémon in your party.</t>
  </si>
  <si>
    <t>Add 2 bonus power if there is a non-fainted Dark-type Pokémon in your party.</t>
  </si>
  <si>
    <t>At the start of the turn, increase your aura power by one stage.</t>
  </si>
  <si>
    <t>At the start of the turn, decrease opposing aura power by one stage.</t>
  </si>
  <si>
    <t>When switched in, you may swap your aura power with opposing aura power.</t>
  </si>
  <si>
    <t>Add 1 bonus power if opposing aura power is negative.</t>
  </si>
  <si>
    <t>When attacked, decrease opposing aura power by one stage.</t>
  </si>
  <si>
    <t>When this Pokémon faints, decrease opposing aura power by two stages.</t>
  </si>
  <si>
    <t>When the opposing Pokémon switches out, decrease opposing aura power by one stage.</t>
  </si>
  <si>
    <t>When switched in, decrease opposing aura power by one stage.</t>
  </si>
  <si>
    <t>When switched in, steal opposing bonus power.</t>
  </si>
  <si>
    <t xml:space="preserve">When switched in, remove opposing bonus power.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</si>
</sst>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ont="1" applyFill="1"/>
    <xf numFmtId="49" fontId="0" fillId="34" borderId="0" xfId="0" applyNumberFormat="1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FAE1"/>
      <color rgb="FFE1E1E1"/>
      <color rgb="FFFAE1E1"/>
      <color rgb="FFE1FAFA"/>
      <color rgb="FFE1E1FA"/>
      <color rgb="FFE1FAE1"/>
      <color rgb="FFFAE1FA"/>
      <color rgb="FFC8E1FA"/>
      <color rgb="FFFAE1C8"/>
      <color rgb="FFFA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opLeftCell="A13" zoomScaleNormal="100" workbookViewId="0">
      <selection activeCell="M32" sqref="M32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21.85546875" style="1" customWidth="1"/>
    <col min="19" max="19" width="25.7109375" style="1" customWidth="1"/>
    <col min="20" max="20" width="11.5703125" bestFit="1" customWidth="1"/>
    <col min="21" max="21" width="21.5703125" bestFit="1" customWidth="1"/>
    <col min="22" max="22" width="21.42578125" style="1" bestFit="1" customWidth="1"/>
    <col min="23" max="23" width="12.28515625" bestFit="1" customWidth="1"/>
    <col min="24" max="24" width="16" bestFit="1" customWidth="1"/>
    <col min="25" max="25" width="20.28515625" bestFit="1" customWidth="1"/>
    <col min="26" max="26" width="113.140625" bestFit="1" customWidth="1"/>
  </cols>
  <sheetData>
    <row r="1" spans="1:27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1080</v>
      </c>
      <c r="M1" s="1" t="s">
        <v>1081</v>
      </c>
      <c r="N1" s="1" t="s">
        <v>1029</v>
      </c>
      <c r="O1" s="1" t="s">
        <v>902</v>
      </c>
      <c r="P1" s="1" t="s">
        <v>903</v>
      </c>
      <c r="Q1" s="1" t="s">
        <v>904</v>
      </c>
      <c r="R1" s="1" t="s">
        <v>919</v>
      </c>
      <c r="S1" s="1" t="s">
        <v>911</v>
      </c>
      <c r="T1" s="1" t="s">
        <v>905</v>
      </c>
      <c r="U1" s="1" t="s">
        <v>910</v>
      </c>
      <c r="V1" s="1" t="s">
        <v>776</v>
      </c>
      <c r="W1" s="1" t="s">
        <v>939</v>
      </c>
      <c r="X1" s="1" t="s">
        <v>940</v>
      </c>
      <c r="Y1" t="s">
        <v>1027</v>
      </c>
      <c r="Z1" t="s">
        <v>1028</v>
      </c>
      <c r="AA1" t="s">
        <v>1079</v>
      </c>
    </row>
    <row r="2" spans="1:27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33" si="1">C2</f>
        <v>grass</v>
      </c>
      <c r="P2" s="1" t="s">
        <v>33</v>
      </c>
      <c r="R2" s="1" t="str">
        <f>B3</f>
        <v>Grotle</v>
      </c>
      <c r="T2">
        <f t="shared" ref="T2:T33" si="2">IF(ISBLANK(R2), "", ROUND(((N3*(N3-1)/2)-(N2*(N2-1)/2))/2 - (N3-N2)/2, 0) - IF(ISBLANK(S2), 0, 1))</f>
        <v>3</v>
      </c>
      <c r="U2" t="str">
        <f t="shared" ref="U2:U37" si="3">B2</f>
        <v>Turtwig</v>
      </c>
      <c r="W2">
        <v>0</v>
      </c>
      <c r="X2">
        <v>1</v>
      </c>
      <c r="Y2" t="str">
        <f>_xlfn.IFNA(VLOOKUP(B2,abilities!$A$2:$C$121,2,0), "Evolution")</f>
        <v>Evolution</v>
      </c>
      <c r="Z2" t="str">
        <f>_xlfn.IFNA(VLOOKUP(B2,abilities!$A$2:$C$123,3,0), _xlfn.CONCAT("Evolves into ", R2, " using ", T2, " Journey Points", IF(ISBLANK(S2), ".", _xlfn.CONCAT(" and a ", S2, " Apricorn."))))</f>
        <v>Evolves into Grotle using 3 Journey Points.</v>
      </c>
    </row>
    <row r="3" spans="1:27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tr">
        <f>B4</f>
        <v>Torterra</v>
      </c>
      <c r="T3">
        <f t="shared" si="2"/>
        <v>5</v>
      </c>
      <c r="U3" t="str">
        <f t="shared" si="3"/>
        <v>Grotle</v>
      </c>
      <c r="W3">
        <v>0</v>
      </c>
      <c r="X3">
        <v>2</v>
      </c>
      <c r="Y3" t="str">
        <f>_xlfn.IFNA(VLOOKUP(B3,abilities!$A$2:$C$121,2,0), "Evolution")</f>
        <v>Evolution</v>
      </c>
      <c r="Z3" t="str">
        <f>_xlfn.IFNA(VLOOKUP(B3,abilities!$A$2:$C$123,3,0), _xlfn.CONCAT("Evolves into ", R3, " using ", T3, " Journey Points", IF(ISBLANK(S3), ".", _xlfn.CONCAT(" and a ", S3, " Apricorn."))))</f>
        <v>Evolves into Torterra using 5 Journey Points.</v>
      </c>
    </row>
    <row r="4" spans="1:27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97</v>
      </c>
      <c r="T4" t="str">
        <f t="shared" si="2"/>
        <v/>
      </c>
      <c r="U4" t="str">
        <f t="shared" si="3"/>
        <v>Torterra</v>
      </c>
      <c r="W4">
        <v>0</v>
      </c>
      <c r="X4">
        <v>3</v>
      </c>
      <c r="Y4" t="str">
        <f>_xlfn.IFNA(VLOOKUP(B4,abilities!$A$2:$C$121,2,0), "Evolution")</f>
        <v>Moving Forest</v>
      </c>
      <c r="Z4" t="str">
        <f>_xlfn.IFNA(VLOOKUP(B4,abilities!$A$2:$C$123,3,0), _xlfn.CONCAT("Evolves into ", R4, " using ", T4, " Journey Points", IF(ISBLANK(S4), ".", _xlfn.CONCAT(" and a ", S4, " Apricorn."))))</f>
        <v>At the start of the turn, you may immediately switch out.</v>
      </c>
    </row>
    <row r="5" spans="1:27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33</v>
      </c>
      <c r="R5" s="1" t="str">
        <f>B6</f>
        <v>Monferno</v>
      </c>
      <c r="T5">
        <f t="shared" si="2"/>
        <v>3</v>
      </c>
      <c r="U5" t="str">
        <f t="shared" si="3"/>
        <v>Chimchar</v>
      </c>
      <c r="W5">
        <v>0</v>
      </c>
      <c r="X5">
        <v>1</v>
      </c>
      <c r="Y5" t="str">
        <f>_xlfn.IFNA(VLOOKUP(B5,abilities!$A$2:$C$121,2,0), "Evolution")</f>
        <v>Evolution</v>
      </c>
      <c r="Z5" t="str">
        <f>_xlfn.IFNA(VLOOKUP(B5,abilities!$A$2:$C$123,3,0), _xlfn.CONCAT("Evolves into ", R5, " using ", T5, " Journey Points", IF(ISBLANK(S5), ".", _xlfn.CONCAT(" and a ", S5, " Apricorn."))))</f>
        <v>Evolves into Monferno using 3 Journey Points.</v>
      </c>
    </row>
    <row r="6" spans="1:27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33</v>
      </c>
      <c r="R6" s="1" t="str">
        <f>B7</f>
        <v>Infernape</v>
      </c>
      <c r="T6">
        <f t="shared" si="2"/>
        <v>5</v>
      </c>
      <c r="U6" t="str">
        <f t="shared" si="3"/>
        <v>Monferno</v>
      </c>
      <c r="W6">
        <v>0</v>
      </c>
      <c r="X6">
        <v>2</v>
      </c>
      <c r="Y6" t="str">
        <f>_xlfn.IFNA(VLOOKUP(B6,abilities!$A$2:$C$121,2,0), "Evolution")</f>
        <v>Evolution</v>
      </c>
      <c r="Z6" t="str">
        <f>_xlfn.IFNA(VLOOKUP(B6,abilities!$A$2:$C$123,3,0), _xlfn.CONCAT("Evolves into ", R6, " using ", T6, " Journey Points", IF(ISBLANK(S6), ".", _xlfn.CONCAT(" and a ", S6, " Apricorn."))))</f>
        <v>Evolves into Infernape using 5 Journey Points.</v>
      </c>
    </row>
    <row r="7" spans="1:27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T7" t="str">
        <f t="shared" si="2"/>
        <v/>
      </c>
      <c r="U7" t="str">
        <f t="shared" si="3"/>
        <v>Infernape</v>
      </c>
      <c r="W7">
        <v>0</v>
      </c>
      <c r="X7">
        <v>3</v>
      </c>
      <c r="Y7" t="str">
        <f>_xlfn.IFNA(VLOOKUP(B7,abilities!$A$2:$C$121,2,0), "Evolution")</f>
        <v>Fiery Combat</v>
      </c>
      <c r="Z7" t="str">
        <f>_xlfn.IFNA(VLOOKUP(B7,abilities!$A$2:$C$123,3,0), _xlfn.CONCAT("Evolves into ", R7, " using ", T7, " Journey Points", IF(ISBLANK(S7), ".", _xlfn.CONCAT(" and a ", S7, " Apricorn."))))</f>
        <v>When attacking with a Fire-type move, your Balanced attacks are treated as Crafty attacks.</v>
      </c>
    </row>
    <row r="8" spans="1:27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33</v>
      </c>
      <c r="R8" s="1" t="str">
        <f>B9</f>
        <v>Prinplup</v>
      </c>
      <c r="T8">
        <f t="shared" si="2"/>
        <v>3</v>
      </c>
      <c r="U8" t="str">
        <f t="shared" si="3"/>
        <v>Piplup</v>
      </c>
      <c r="W8">
        <v>0</v>
      </c>
      <c r="X8">
        <v>1</v>
      </c>
      <c r="Y8" t="str">
        <f>_xlfn.IFNA(VLOOKUP(B8,abilities!$A$2:$C$121,2,0), "Evolution")</f>
        <v>Evolution</v>
      </c>
      <c r="Z8" t="str">
        <f>_xlfn.IFNA(VLOOKUP(B8,abilities!$A$2:$C$123,3,0), _xlfn.CONCAT("Evolves into ", R8, " using ", T8, " Journey Points", IF(ISBLANK(S8), ".", _xlfn.CONCAT(" and a ", S8, " Apricorn."))))</f>
        <v>Evolves into Prinplup using 3 Journey Points.</v>
      </c>
    </row>
    <row r="9" spans="1:27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20</v>
      </c>
      <c r="Q9" s="1" t="s">
        <v>33</v>
      </c>
      <c r="R9" s="1" t="str">
        <f>B10</f>
        <v>Empoleon</v>
      </c>
      <c r="T9">
        <f t="shared" si="2"/>
        <v>5</v>
      </c>
      <c r="U9" t="str">
        <f t="shared" si="3"/>
        <v>Prinplup</v>
      </c>
      <c r="W9">
        <v>0</v>
      </c>
      <c r="X9">
        <v>2</v>
      </c>
      <c r="Y9" t="str">
        <f>_xlfn.IFNA(VLOOKUP(B9,abilities!$A$2:$C$121,2,0), "Evolution")</f>
        <v>Evolution</v>
      </c>
      <c r="Z9" t="str">
        <f>_xlfn.IFNA(VLOOKUP(B9,abilities!$A$2:$C$123,3,0), _xlfn.CONCAT("Evolves into ", R9, " using ", T9, " Journey Points", IF(ISBLANK(S9), ".", _xlfn.CONCAT(" and a ", S9, " Apricorn."))))</f>
        <v>Evolves into Empoleon using 5 Journey Points.</v>
      </c>
    </row>
    <row r="10" spans="1:27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48</v>
      </c>
      <c r="T10" t="str">
        <f t="shared" si="2"/>
        <v/>
      </c>
      <c r="U10" t="str">
        <f t="shared" si="3"/>
        <v>Empoleon</v>
      </c>
      <c r="W10">
        <v>0</v>
      </c>
      <c r="X10">
        <v>3</v>
      </c>
      <c r="Y10" t="str">
        <f>_xlfn.IFNA(VLOOKUP(B10,abilities!$A$2:$C$121,2,0), "Evolution")</f>
        <v xml:space="preserve">Ice Breaker </v>
      </c>
      <c r="Z10" t="str">
        <f>_xlfn.IFNA(VLOOKUP(B10,abilities!$A$2:$C$123,3,0), _xlfn.CONCAT("Evolves into ", R10, " using ", T10, " Journey Points", IF(ISBLANK(S10), ".", _xlfn.CONCAT(" and a ", S10, " Apricorn."))))</f>
        <v>During combat resolution, this Pokémon wins ties.</v>
      </c>
    </row>
    <row r="11" spans="1:27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R11" s="1" t="str">
        <f>B12</f>
        <v>Staravia</v>
      </c>
      <c r="T11">
        <f t="shared" si="2"/>
        <v>2</v>
      </c>
      <c r="U11" t="str">
        <f t="shared" si="3"/>
        <v>Starly</v>
      </c>
      <c r="W11">
        <v>0</v>
      </c>
      <c r="X11">
        <v>1</v>
      </c>
      <c r="Y11" t="str">
        <f>_xlfn.IFNA(VLOOKUP(B11,abilities!$A$2:$C$121,2,0), "Evolution")</f>
        <v>Evolution</v>
      </c>
      <c r="Z11" t="str">
        <f>_xlfn.IFNA(VLOOKUP(B11,abilities!$A$2:$C$123,3,0), _xlfn.CONCAT("Evolves into ", R11, " using ", T11, " Journey Points", IF(ISBLANK(S11), ".", _xlfn.CONCAT(" and a ", S11, " Apricorn."))))</f>
        <v>Evolves into Staravia using 2 Journey Points.</v>
      </c>
    </row>
    <row r="12" spans="1:27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105</v>
      </c>
      <c r="R12" s="1" t="str">
        <f>B13</f>
        <v>Staraptor</v>
      </c>
      <c r="T12">
        <f t="shared" si="2"/>
        <v>6</v>
      </c>
      <c r="U12" t="str">
        <f t="shared" si="3"/>
        <v>Staravia</v>
      </c>
      <c r="W12">
        <v>0</v>
      </c>
      <c r="X12">
        <v>2</v>
      </c>
      <c r="Y12" t="str">
        <f>_xlfn.IFNA(VLOOKUP(B12,abilities!$A$2:$C$121,2,0), "Evolution")</f>
        <v>Evolution</v>
      </c>
      <c r="Z12" t="str">
        <f>_xlfn.IFNA(VLOOKUP(B12,abilities!$A$2:$C$123,3,0), _xlfn.CONCAT("Evolves into ", R12, " using ", T12, " Journey Points", IF(ISBLANK(S12), ".", _xlfn.CONCAT(" and a ", S12, " Apricorn."))))</f>
        <v>Evolves into Staraptor using 6 Journey Points.</v>
      </c>
    </row>
    <row r="13" spans="1:27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T13" t="str">
        <f t="shared" si="2"/>
        <v/>
      </c>
      <c r="U13" t="str">
        <f t="shared" si="3"/>
        <v>Staraptor</v>
      </c>
      <c r="W13">
        <v>0</v>
      </c>
      <c r="X13">
        <v>3</v>
      </c>
      <c r="Y13" t="str">
        <f>_xlfn.IFNA(VLOOKUP(B13,abilities!$A$2:$C$121,2,0), "Evolution")</f>
        <v>Apex Predator</v>
      </c>
      <c r="Z13" t="str">
        <f>_xlfn.IFNA(VLOOKUP(B13,abilities!$A$2:$C$123,3,0), _xlfn.CONCAT("Evolves into ", R13, " using ", T13, " Journey Points", IF(ISBLANK(S13), ".", _xlfn.CONCAT(" and a ", S13, " Apricorn."))))</f>
        <v>Add 2 bonus power if the opposing Pokémon has lower base power.</v>
      </c>
    </row>
    <row r="14" spans="1:27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R14" s="1" t="str">
        <f>B15</f>
        <v>Bibarel</v>
      </c>
      <c r="T14">
        <f t="shared" si="2"/>
        <v>3</v>
      </c>
      <c r="U14" t="str">
        <f t="shared" si="3"/>
        <v>Bidoof</v>
      </c>
      <c r="W14">
        <v>0</v>
      </c>
      <c r="X14">
        <v>1</v>
      </c>
      <c r="Y14" t="str">
        <f>_xlfn.IFNA(VLOOKUP(B14,abilities!$A$2:$C$121,2,0), "Evolution")</f>
        <v>Evolution</v>
      </c>
      <c r="Z14" t="str">
        <f>_xlfn.IFNA(VLOOKUP(B14,abilities!$A$2:$C$123,3,0), _xlfn.CONCAT("Evolves into ", R14, " using ", T14, " Journey Points", IF(ISBLANK(S14), ".", _xlfn.CONCAT(" and a ", S14, " Apricorn."))))</f>
        <v>Evolves into Bibarel using 3 Journey Points.</v>
      </c>
    </row>
    <row r="15" spans="1:27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44</v>
      </c>
      <c r="T15" t="str">
        <f t="shared" si="2"/>
        <v/>
      </c>
      <c r="U15" t="str">
        <f t="shared" si="3"/>
        <v>Bibarel</v>
      </c>
      <c r="W15">
        <v>0</v>
      </c>
      <c r="X15">
        <v>2</v>
      </c>
      <c r="Y15" t="str">
        <f>_xlfn.IFNA(VLOOKUP(B15,abilities!$A$2:$C$121,2,0), "Evolution")</f>
        <v>Resourceful Beaver</v>
      </c>
      <c r="Z15" t="str">
        <f>_xlfn.IFNA(VLOOKUP(B15,abilities!$A$2:$C$123,3,0), _xlfn.CONCAT("Evolves into ", R15, " using ", T15, " Journey Points", IF(ISBLANK(S15), ".", _xlfn.CONCAT(" and a ", S15, " Apricorn."))))</f>
        <v>At the start of the turn, you may apply the Recover effect.</v>
      </c>
    </row>
    <row r="16" spans="1:27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R16" s="1" t="str">
        <f>B17</f>
        <v>Kricketune</v>
      </c>
      <c r="T16">
        <f t="shared" si="2"/>
        <v>3</v>
      </c>
      <c r="U16" t="str">
        <f t="shared" si="3"/>
        <v>Kricketot</v>
      </c>
      <c r="W16">
        <v>0</v>
      </c>
      <c r="X16">
        <v>1</v>
      </c>
      <c r="Y16" t="str">
        <f>_xlfn.IFNA(VLOOKUP(B16,abilities!$A$2:$C$121,2,0), "Evolution")</f>
        <v>Evolution</v>
      </c>
      <c r="Z16" t="str">
        <f>_xlfn.IFNA(VLOOKUP(B16,abilities!$A$2:$C$123,3,0), _xlfn.CONCAT("Evolves into ", R16, " using ", T16, " Journey Points", IF(ISBLANK(S16), ".", _xlfn.CONCAT(" and a ", S16, " Apricorn."))))</f>
        <v>Evolves into Kricketune using 3 Journey Points.</v>
      </c>
    </row>
    <row r="17" spans="1:26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77</v>
      </c>
      <c r="Q17" s="1" t="s">
        <v>37</v>
      </c>
      <c r="T17" t="str">
        <f t="shared" si="2"/>
        <v/>
      </c>
      <c r="U17" t="str">
        <f t="shared" si="3"/>
        <v>Kricketune</v>
      </c>
      <c r="W17">
        <v>0</v>
      </c>
      <c r="X17">
        <v>2</v>
      </c>
      <c r="Y17" t="str">
        <f>_xlfn.IFNA(VLOOKUP(B17,abilities!$A$2:$C$121,2,0), "Evolution")</f>
        <v>Swarm Song</v>
      </c>
      <c r="Z17" t="str">
        <f>_xlfn.IFNA(VLOOKUP(B17,abilities!$A$2:$C$123,3,0), _xlfn.CONCAT("Evolves into ", R17, " using ", T17, " Journey Points", IF(ISBLANK(S17), ".", _xlfn.CONCAT(" and a ", S17, " Apricorn."))))</f>
        <v>When switched in, increase your aura power by one stage for each non-fainted Bug-type Pokémon in your party.</v>
      </c>
    </row>
    <row r="18" spans="1:26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33</v>
      </c>
      <c r="R18" s="1" t="str">
        <f>B19</f>
        <v>Luxio</v>
      </c>
      <c r="T18">
        <f t="shared" si="2"/>
        <v>1</v>
      </c>
      <c r="U18" t="str">
        <f t="shared" si="3"/>
        <v>Shinx</v>
      </c>
      <c r="W18">
        <v>0</v>
      </c>
      <c r="X18">
        <v>1</v>
      </c>
      <c r="Y18" t="str">
        <f>_xlfn.IFNA(VLOOKUP(B18,abilities!$A$2:$C$121,2,0), "Evolution")</f>
        <v>Evolution</v>
      </c>
      <c r="Z18" t="str">
        <f>_xlfn.IFNA(VLOOKUP(B18,abilities!$A$2:$C$123,3,0), _xlfn.CONCAT("Evolves into ", R18, " using ", T18, " Journey Points", IF(ISBLANK(S18), ".", _xlfn.CONCAT(" and a ", S18, " Apricorn."))))</f>
        <v>Evolves into Luxio using 1 Journey Points.</v>
      </c>
    </row>
    <row r="19" spans="1:26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tr">
        <f>B20</f>
        <v>Luxray</v>
      </c>
      <c r="T19">
        <f t="shared" si="2"/>
        <v>6</v>
      </c>
      <c r="U19" t="str">
        <f t="shared" si="3"/>
        <v>Luxio</v>
      </c>
      <c r="W19">
        <v>0</v>
      </c>
      <c r="X19">
        <v>2</v>
      </c>
      <c r="Y19" t="str">
        <f>_xlfn.IFNA(VLOOKUP(B19,abilities!$A$2:$C$121,2,0), "Evolution")</f>
        <v>Evolution</v>
      </c>
      <c r="Z19" t="str">
        <f>_xlfn.IFNA(VLOOKUP(B19,abilities!$A$2:$C$123,3,0), _xlfn.CONCAT("Evolves into ", R19, " using ", T19, " Journey Points", IF(ISBLANK(S19), ".", _xlfn.CONCAT(" and a ", S19, " Apricorn."))))</f>
        <v>Evolves into Luxray using 6 Journey Points.</v>
      </c>
    </row>
    <row r="20" spans="1:26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77</v>
      </c>
      <c r="T20" t="str">
        <f t="shared" si="2"/>
        <v/>
      </c>
      <c r="U20" t="str">
        <f t="shared" si="3"/>
        <v>Luxray</v>
      </c>
      <c r="W20">
        <v>0</v>
      </c>
      <c r="X20">
        <v>3</v>
      </c>
      <c r="Y20" t="str">
        <f>_xlfn.IFNA(VLOOKUP(B20,abilities!$A$2:$C$121,2,0), "Evolution")</f>
        <v>Gleam Eyes</v>
      </c>
      <c r="Z20" t="str">
        <f>_xlfn.IFNA(VLOOKUP(B20,abilities!$A$2:$C$123,3,0), _xlfn.CONCAT("Evolves into ", R20, " using ", T20, " Journey Points", IF(ISBLANK(S20), ".", _xlfn.CONCAT(" and a ", S20, " Apricorn."))))</f>
        <v>During action selection, your opponent must tell you whether they will attack or switch.</v>
      </c>
    </row>
    <row r="21" spans="1:26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R21" s="1" t="str">
        <f>B22</f>
        <v>Roselia</v>
      </c>
      <c r="T21">
        <f t="shared" si="2"/>
        <v>3</v>
      </c>
      <c r="U21" t="str">
        <f t="shared" si="3"/>
        <v>Budew</v>
      </c>
      <c r="V21" s="3"/>
      <c r="W21">
        <v>0</v>
      </c>
      <c r="X21">
        <v>1</v>
      </c>
      <c r="Y21" t="str">
        <f>_xlfn.IFNA(VLOOKUP(B21,abilities!$A$2:$C$121,2,0), "Evolution")</f>
        <v>Evolution</v>
      </c>
      <c r="Z21" t="str">
        <f>_xlfn.IFNA(VLOOKUP(B21,abilities!$A$2:$C$123,3,0), _xlfn.CONCAT("Evolves into ", R21, " using ", T21, " Journey Points", IF(ISBLANK(S21), ".", _xlfn.CONCAT(" and a ", S21, " Apricorn."))))</f>
        <v>Evolves into Roselia using 3 Journey Points.</v>
      </c>
    </row>
    <row r="22" spans="1:26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tr">
        <f>B23</f>
        <v>Roserade</v>
      </c>
      <c r="T22">
        <f t="shared" si="2"/>
        <v>5</v>
      </c>
      <c r="U22" t="str">
        <f t="shared" si="3"/>
        <v>Roselia</v>
      </c>
      <c r="V22" s="3"/>
      <c r="W22">
        <v>0</v>
      </c>
      <c r="X22">
        <v>2</v>
      </c>
      <c r="Y22" t="str">
        <f>_xlfn.IFNA(VLOOKUP(B22,abilities!$A$2:$C$121,2,0), "Evolution")</f>
        <v>Evolution</v>
      </c>
      <c r="Z22" t="str">
        <f>_xlfn.IFNA(VLOOKUP(B22,abilities!$A$2:$C$123,3,0), _xlfn.CONCAT("Evolves into ", R22, " using ", T22, " Journey Points", IF(ISBLANK(S22), ".", _xlfn.CONCAT(" and a ", S22, " Apricorn."))))</f>
        <v>Evolves into Roserade using 5 Journey Points.</v>
      </c>
    </row>
    <row r="23" spans="1:26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117</v>
      </c>
      <c r="T23" t="str">
        <f t="shared" si="2"/>
        <v/>
      </c>
      <c r="U23" t="str">
        <f t="shared" si="3"/>
        <v>Roserade</v>
      </c>
      <c r="V23" s="3"/>
      <c r="W23">
        <v>0</v>
      </c>
      <c r="X23">
        <v>3</v>
      </c>
      <c r="Y23" t="str">
        <f>_xlfn.IFNA(VLOOKUP(B23,abilities!$A$2:$C$121,2,0), "Evolution")</f>
        <v>Toxic Thorns</v>
      </c>
      <c r="Z23" t="str">
        <f>_xlfn.IFNA(VLOOKUP(B23,abilities!$A$2:$C$123,3,0), _xlfn.CONCAT("Evolves into ", R23, " using ", T23, " Journey Points", IF(ISBLANK(S23), ".", _xlfn.CONCAT(" and a ", S23, " Apricorn."))))</f>
        <v>When attacked, decrease opposing aura power by one stage.</v>
      </c>
    </row>
    <row r="24" spans="1:26" x14ac:dyDescent="0.25">
      <c r="A24" s="1">
        <v>408</v>
      </c>
      <c r="B24" s="3" t="s">
        <v>434</v>
      </c>
      <c r="C24" s="12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dragon</v>
      </c>
      <c r="P24" s="1" t="s">
        <v>33</v>
      </c>
      <c r="R24" s="1" t="str">
        <f>B25</f>
        <v>Rampardos</v>
      </c>
      <c r="T24">
        <f t="shared" si="2"/>
        <v>5</v>
      </c>
      <c r="U24" t="str">
        <f t="shared" si="3"/>
        <v>Cranidos</v>
      </c>
      <c r="V24" s="3" t="s">
        <v>1067</v>
      </c>
      <c r="W24">
        <v>0</v>
      </c>
      <c r="X24">
        <v>1</v>
      </c>
      <c r="Y24" t="str">
        <f>_xlfn.IFNA(VLOOKUP(B24,abilities!$A$2:$C$121,2,0), "Evolution")</f>
        <v>Evolution</v>
      </c>
      <c r="Z24" t="str">
        <f>_xlfn.IFNA(VLOOKUP(B24,abilities!$A$2:$C$123,3,0), _xlfn.CONCAT("Evolves into ", R24, " using ", T24, " Journey Points", IF(ISBLANK(S24), ".", _xlfn.CONCAT(" and a ", S24, " Apricorn."))))</f>
        <v>Evolves into Rampardos using 5 Journey Points.</v>
      </c>
    </row>
    <row r="25" spans="1:26" x14ac:dyDescent="0.25">
      <c r="A25" s="1">
        <v>409</v>
      </c>
      <c r="B25" s="3" t="s">
        <v>435</v>
      </c>
      <c r="C25" s="12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dragon</v>
      </c>
      <c r="P25" s="1" t="s">
        <v>97</v>
      </c>
      <c r="Q25" s="1" t="s">
        <v>47</v>
      </c>
      <c r="T25" t="str">
        <f t="shared" si="2"/>
        <v/>
      </c>
      <c r="U25" t="str">
        <f t="shared" si="3"/>
        <v>Rampardos</v>
      </c>
      <c r="V25" s="3" t="s">
        <v>1067</v>
      </c>
      <c r="W25">
        <v>0</v>
      </c>
      <c r="X25">
        <v>2</v>
      </c>
      <c r="Y25" t="str">
        <f>_xlfn.IFNA(VLOOKUP(B25,abilities!$A$2:$C$121,2,0), "Evolution")</f>
        <v>Unstoppable Rampage</v>
      </c>
      <c r="Z25" t="str">
        <f>_xlfn.IFNA(VLOOKUP(B25,abilities!$A$2:$C$123,3,0), _xlfn.CONCAT("Evolves into ", R25, " using ", T25, " Journey Points", IF(ISBLANK(S25), ".", _xlfn.CONCAT(" and a ", S25, " Apricorn."))))</f>
        <v>This Pokémon ignores the secondary effect from using Reckless attacks.</v>
      </c>
    </row>
    <row r="26" spans="1:26" x14ac:dyDescent="0.25">
      <c r="A26" s="1">
        <v>410</v>
      </c>
      <c r="B26" s="3" t="s">
        <v>436</v>
      </c>
      <c r="C26" s="12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steel</v>
      </c>
      <c r="P26" s="1" t="s">
        <v>33</v>
      </c>
      <c r="R26" s="1" t="str">
        <f>B27</f>
        <v>Bastiodon</v>
      </c>
      <c r="T26">
        <f t="shared" si="2"/>
        <v>4</v>
      </c>
      <c r="U26" t="str">
        <f t="shared" si="3"/>
        <v>Shieldon</v>
      </c>
      <c r="V26" s="3" t="s">
        <v>1067</v>
      </c>
      <c r="W26">
        <v>0</v>
      </c>
      <c r="X26">
        <v>1</v>
      </c>
      <c r="Y26" t="str">
        <f>_xlfn.IFNA(VLOOKUP(B26,abilities!$A$2:$C$121,2,0), "Evolution")</f>
        <v>Evolution</v>
      </c>
      <c r="Z26" t="str">
        <f>_xlfn.IFNA(VLOOKUP(B26,abilities!$A$2:$C$123,3,0), _xlfn.CONCAT("Evolves into ", R26, " using ", T26, " Journey Points", IF(ISBLANK(S26), ".", _xlfn.CONCAT(" and a ", S26, " Apricorn."))))</f>
        <v>Evolves into Bastiodon using 4 Journey Points.</v>
      </c>
    </row>
    <row r="27" spans="1:26" x14ac:dyDescent="0.25">
      <c r="A27" s="1">
        <v>411</v>
      </c>
      <c r="B27" s="3" t="s">
        <v>437</v>
      </c>
      <c r="C27" s="12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steel</v>
      </c>
      <c r="P27" s="1" t="s">
        <v>97</v>
      </c>
      <c r="Q27" s="1" t="s">
        <v>47</v>
      </c>
      <c r="T27" t="str">
        <f t="shared" si="2"/>
        <v/>
      </c>
      <c r="U27" t="str">
        <f t="shared" si="3"/>
        <v>Bastiodon</v>
      </c>
      <c r="V27" s="3" t="s">
        <v>1067</v>
      </c>
      <c r="W27">
        <v>0</v>
      </c>
      <c r="X27">
        <v>2</v>
      </c>
      <c r="Y27" t="str">
        <f>_xlfn.IFNA(VLOOKUP(B27,abilities!$A$2:$C$121,2,0), "Evolution")</f>
        <v>Shield Wall</v>
      </c>
      <c r="Z27" t="str">
        <f>_xlfn.IFNA(VLOOKUP(B27,abilities!$A$2:$C$123,3,0), _xlfn.CONCAT("Evolves into ", R27, " using ", T27, " Journey Points", IF(ISBLANK(S27), ".", _xlfn.CONCAT(" and a ", S27, " Apricorn."))))</f>
        <v>When switched out, increase your aura power by one stage.</v>
      </c>
    </row>
    <row r="28" spans="1:26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R28" s="1" t="s">
        <v>1031</v>
      </c>
      <c r="S28" s="1" t="s">
        <v>1036</v>
      </c>
      <c r="T28">
        <f t="shared" si="2"/>
        <v>2</v>
      </c>
      <c r="U28" t="str">
        <f t="shared" si="3"/>
        <v>Burmy</v>
      </c>
      <c r="V28" s="3"/>
      <c r="W28">
        <v>0</v>
      </c>
      <c r="X28">
        <v>1</v>
      </c>
      <c r="Y28" t="str">
        <f>_xlfn.IFNA(VLOOKUP(B28,abilities!$A$2:$C$121,2,0), "Evolution")</f>
        <v>Evolution</v>
      </c>
      <c r="Z28" t="str">
        <f>_xlfn.IFNA(VLOOKUP(B28,abilities!$A$2:$C$123,3,0), _xlfn.CONCAT("Evolves into ", R28, " using ", T28, " Journey Points", IF(ISBLANK(S28), ".", _xlfn.CONCAT(" and a ", S28, " Apricorn."))))</f>
        <v>Evolves into Wormadam/Mothim using 2 Journey Points and a Red/Blue Apricorn.</v>
      </c>
    </row>
    <row r="29" spans="1:26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85</v>
      </c>
      <c r="T29" t="str">
        <f t="shared" si="2"/>
        <v/>
      </c>
      <c r="U29" t="str">
        <f t="shared" si="3"/>
        <v>Wormadam</v>
      </c>
      <c r="V29" s="3"/>
      <c r="W29">
        <v>0</v>
      </c>
      <c r="X29">
        <v>2</v>
      </c>
      <c r="Y29" t="str">
        <f>_xlfn.IFNA(VLOOKUP(B29,abilities!$A$2:$C$121,2,0), "Evolution")</f>
        <v>Forest Cloaking</v>
      </c>
      <c r="Z29" t="str">
        <f>_xlfn.IFNA(VLOOKUP(B29,abilities!$A$2:$C$123,3,0), _xlfn.CONCAT("Evolves into ", R29, " using ", T29, " Journey Points", IF(ISBLANK(S29), ".", _xlfn.CONCAT(" and a ", S29, " Apricorn."))))</f>
        <v xml:space="preserve">During combat resolution, the opposing Pokémon must win by 3 or more power for this Pokémon to faint. </v>
      </c>
    </row>
    <row r="30" spans="1:26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117</v>
      </c>
      <c r="T30" t="str">
        <f t="shared" si="2"/>
        <v/>
      </c>
      <c r="U30" t="str">
        <f t="shared" si="3"/>
        <v>Mothim</v>
      </c>
      <c r="V30" s="3"/>
      <c r="W30">
        <v>0</v>
      </c>
      <c r="X30">
        <v>2</v>
      </c>
      <c r="Y30" t="str">
        <f>_xlfn.IFNA(VLOOKUP(B30,abilities!$A$2:$C$121,2,0), "Evolution")</f>
        <v>Honey Thief</v>
      </c>
      <c r="Z30" t="str">
        <f>_xlfn.IFNA(VLOOKUP(B30,abilities!$A$2:$C$123,3,0), _xlfn.CONCAT("Evolves into ", R30, " using ", T30, " Journey Points", IF(ISBLANK(S30), ".", _xlfn.CONCAT(" and a ", S30, " Apricorn."))))</f>
        <v>When switched in, steal opposing bonus power.</v>
      </c>
    </row>
    <row r="31" spans="1:26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R31" s="1" t="str">
        <f>B32</f>
        <v>Vespiquen</v>
      </c>
      <c r="T31">
        <f t="shared" si="2"/>
        <v>5</v>
      </c>
      <c r="U31" t="str">
        <f t="shared" si="3"/>
        <v>Combee</v>
      </c>
      <c r="V31" s="3"/>
      <c r="W31">
        <v>0</v>
      </c>
      <c r="X31">
        <v>1</v>
      </c>
      <c r="Y31" t="str">
        <f>_xlfn.IFNA(VLOOKUP(B31,abilities!$A$2:$C$121,2,0), "Evolution")</f>
        <v>Evolution</v>
      </c>
      <c r="Z31" t="str">
        <f>_xlfn.IFNA(VLOOKUP(B31,abilities!$A$2:$C$123,3,0), _xlfn.CONCAT("Evolves into ", R31, " using ", T31, " Journey Points", IF(ISBLANK(S31), ".", _xlfn.CONCAT(" and a ", S31, " Apricorn."))))</f>
        <v>Evolves into Vespiquen using 5 Journey Points.</v>
      </c>
    </row>
    <row r="32" spans="1:26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T32" t="str">
        <f t="shared" si="2"/>
        <v/>
      </c>
      <c r="U32" t="str">
        <f t="shared" si="3"/>
        <v>Vespiquen</v>
      </c>
      <c r="V32" s="3"/>
      <c r="W32">
        <v>0</v>
      </c>
      <c r="X32">
        <v>2</v>
      </c>
      <c r="Y32" t="str">
        <f>_xlfn.IFNA(VLOOKUP(B32,abilities!$A$2:$C$121,2,0), "Evolution")</f>
        <v>Hive Queen</v>
      </c>
      <c r="Z32" t="str">
        <f>_xlfn.IFNA(VLOOKUP(B32,abilities!$A$2:$C$123,3,0), _xlfn.CONCAT("Evolves into ", R32, " using ", T32, " Journey Points", IF(ISBLANK(S32), ".", _xlfn.CONCAT(" and a ", S32, " Apricorn."))))</f>
        <v>Add 2 bonus power if there is a non-fainted Bug-type Pokémon in your party.</v>
      </c>
    </row>
    <row r="33" spans="1:26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T33" t="str">
        <f t="shared" si="2"/>
        <v/>
      </c>
      <c r="U33" t="str">
        <f t="shared" si="3"/>
        <v>Pachirisu</v>
      </c>
      <c r="V33" s="3"/>
      <c r="W33">
        <v>0</v>
      </c>
      <c r="X33">
        <v>1</v>
      </c>
      <c r="Y33" t="str">
        <f>_xlfn.IFNA(VLOOKUP(B33,abilities!$A$2:$C$121,2,0), "Evolution")</f>
        <v>Apricorn Powered</v>
      </c>
      <c r="Z33" t="str">
        <f>_xlfn.IFNA(VLOOKUP(B33,abilities!$A$2:$C$123,3,0), _xlfn.CONCAT("Evolves into ", R33, " using ", T33, " Journey Points", IF(ISBLANK(S33), ".", _xlfn.CONCAT(" and a ", S33, " Apricorn."))))</f>
        <v>At the start of the turn, you may consume an apricorn to add 2 bonus power.</v>
      </c>
    </row>
    <row r="34" spans="1:26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ref="O34:O65" si="4">C34</f>
        <v>water</v>
      </c>
      <c r="P34" s="1" t="s">
        <v>33</v>
      </c>
      <c r="R34" s="1" t="str">
        <f>B35</f>
        <v>Floatzel</v>
      </c>
      <c r="T34">
        <f t="shared" ref="T34:T65" si="5">IF(ISBLANK(R34), "", ROUND(((N35*(N35-1)/2)-(N34*(N34-1)/2))/2 - (N35-N34)/2, 0) - IF(ISBLANK(S34), 0, 1))</f>
        <v>6</v>
      </c>
      <c r="U34" t="str">
        <f t="shared" si="3"/>
        <v>Buizel</v>
      </c>
      <c r="V34" s="3"/>
      <c r="W34">
        <v>0</v>
      </c>
      <c r="X34">
        <v>1</v>
      </c>
      <c r="Y34" t="str">
        <f>_xlfn.IFNA(VLOOKUP(B34,abilities!$A$2:$C$121,2,0), "Evolution")</f>
        <v>Evolution</v>
      </c>
      <c r="Z34" t="str">
        <f>_xlfn.IFNA(VLOOKUP(B34,abilities!$A$2:$C$123,3,0), _xlfn.CONCAT("Evolves into ", R34, " using ", T34, " Journey Points", IF(ISBLANK(S34), ".", _xlfn.CONCAT(" and a ", S34, " Apricorn."))))</f>
        <v>Evolves into Floatzel using 6 Journey Points.</v>
      </c>
    </row>
    <row r="35" spans="1:26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4"/>
        <v>water</v>
      </c>
      <c r="P35" s="1" t="s">
        <v>48</v>
      </c>
      <c r="Q35" s="1" t="s">
        <v>33</v>
      </c>
      <c r="T35" t="str">
        <f t="shared" si="5"/>
        <v/>
      </c>
      <c r="U35" t="str">
        <f t="shared" si="3"/>
        <v>Floatzel</v>
      </c>
      <c r="V35" s="3"/>
      <c r="W35">
        <v>0</v>
      </c>
      <c r="X35">
        <v>2</v>
      </c>
      <c r="Y35" t="str">
        <f>_xlfn.IFNA(VLOOKUP(B35,abilities!$A$2:$C$121,2,0), "Evolution")</f>
        <v>Swift Swimmer</v>
      </c>
      <c r="Z35" t="str">
        <f>_xlfn.IFNA(VLOOKUP(B35,abilities!$A$2:$C$123,3,0), _xlfn.CONCAT("Evolves into ", R35, " using ", T35, " Journey Points", IF(ISBLANK(S35), ".", _xlfn.CONCAT(" and a ", S35, " Apricorn."))))</f>
        <v>This Pokémon ignores the Trap effect from opposing Crafty attacks.</v>
      </c>
    </row>
    <row r="36" spans="1:26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4"/>
        <v>grass</v>
      </c>
      <c r="P36" s="1" t="s">
        <v>33</v>
      </c>
      <c r="R36" s="1" t="str">
        <f>B37</f>
        <v>Cherrim</v>
      </c>
      <c r="T36">
        <f t="shared" si="5"/>
        <v>5</v>
      </c>
      <c r="U36" t="str">
        <f t="shared" si="3"/>
        <v>Cherubi</v>
      </c>
      <c r="V36" s="3"/>
      <c r="W36">
        <v>0</v>
      </c>
      <c r="X36">
        <v>1</v>
      </c>
      <c r="Y36" t="str">
        <f>_xlfn.IFNA(VLOOKUP(B36,abilities!$A$2:$C$121,2,0), "Evolution")</f>
        <v>Evolution</v>
      </c>
      <c r="Z36" t="str">
        <f>_xlfn.IFNA(VLOOKUP(B36,abilities!$A$2:$C$123,3,0), _xlfn.CONCAT("Evolves into ", R36, " using ", T36, " Journey Points", IF(ISBLANK(S36), ".", _xlfn.CONCAT(" and a ", S36, " Apricorn."))))</f>
        <v>Evolves into Cherrim using 5 Journey Points.</v>
      </c>
    </row>
    <row r="37" spans="1:26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4"/>
        <v>grass</v>
      </c>
      <c r="P37" s="1" t="s">
        <v>55</v>
      </c>
      <c r="Q37" s="1" t="s">
        <v>33</v>
      </c>
      <c r="T37" t="str">
        <f t="shared" si="5"/>
        <v/>
      </c>
      <c r="U37" t="str">
        <f t="shared" si="3"/>
        <v>Cherrim</v>
      </c>
      <c r="V37" s="3"/>
      <c r="W37">
        <v>0</v>
      </c>
      <c r="X37">
        <v>2</v>
      </c>
      <c r="Y37" t="str">
        <f>_xlfn.IFNA(VLOOKUP(B37,abilities!$A$2:$C$121,2,0), "Evolution")</f>
        <v>Full Bloom</v>
      </c>
      <c r="Z37" t="str">
        <f>_xlfn.IFNA(VLOOKUP(B37,abilities!$A$2:$C$123,3,0), _xlfn.CONCAT("Evolves into ", R37, " using ", T37, " Journey Points", IF(ISBLANK(S37), ".", _xlfn.CONCAT(" and a ", S37, " Apricorn."))))</f>
        <v>Add 2 bonus power immediately when attacked with a Fire-type move.</v>
      </c>
    </row>
    <row r="38" spans="1:26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4"/>
        <v>water</v>
      </c>
      <c r="P38" s="1" t="s">
        <v>33</v>
      </c>
      <c r="R38" t="s">
        <v>907</v>
      </c>
      <c r="S38"/>
      <c r="T38">
        <f t="shared" si="5"/>
        <v>4</v>
      </c>
      <c r="U38" t="s">
        <v>906</v>
      </c>
      <c r="V38" s="3" t="s">
        <v>781</v>
      </c>
      <c r="W38">
        <v>0</v>
      </c>
      <c r="X38">
        <v>1</v>
      </c>
      <c r="Y38" t="str">
        <f>_xlfn.IFNA(VLOOKUP(B38,abilities!$A$2:$C$121,2,0), "Evolution")</f>
        <v>Evolution</v>
      </c>
      <c r="Z38" t="str">
        <f>_xlfn.IFNA(VLOOKUP(B38,abilities!$A$2:$C$123,3,0), _xlfn.CONCAT("Evolves into ", R38, " using ", T38, " Journey Points", IF(ISBLANK(S38), ".", _xlfn.CONCAT(" and a ", S38, " Apricorn."))))</f>
        <v>Evolves into West Ocean Gastrodon using 4 Journey Points.</v>
      </c>
    </row>
    <row r="39" spans="1:26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4"/>
        <v>water</v>
      </c>
      <c r="P39" s="1" t="str">
        <f>IF(D39 = 0, "", D39)</f>
        <v>ground</v>
      </c>
      <c r="Q39" s="1" t="s">
        <v>48</v>
      </c>
      <c r="T39" t="str">
        <f t="shared" si="5"/>
        <v/>
      </c>
      <c r="U39" t="s">
        <v>907</v>
      </c>
      <c r="V39" s="3" t="s">
        <v>781</v>
      </c>
      <c r="W39">
        <v>0</v>
      </c>
      <c r="X39">
        <v>2</v>
      </c>
      <c r="Y39" t="str">
        <f>_xlfn.IFNA(VLOOKUP(B39,abilities!$A$2:$C$121,2,0), "Evolution")</f>
        <v>Storm Drain</v>
      </c>
      <c r="Z39" t="str">
        <f>_xlfn.IFNA(VLOOKUP(B39,abilities!$A$2:$C$123,3,0), _xlfn.CONCAT("Evolves into ", R39, " using ", T39, " Journey Points", IF(ISBLANK(S39), ".", _xlfn.CONCAT(" and a ", S39, " Apricorn."))))</f>
        <v>Add 2 bonus power immediately when attacked with a Water-type move.</v>
      </c>
    </row>
    <row r="40" spans="1:26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4"/>
        <v>water</v>
      </c>
      <c r="P40" s="1" t="s">
        <v>33</v>
      </c>
      <c r="R40" t="s">
        <v>909</v>
      </c>
      <c r="S40"/>
      <c r="T40">
        <f t="shared" si="5"/>
        <v>4</v>
      </c>
      <c r="U40" t="s">
        <v>908</v>
      </c>
      <c r="V40" s="3" t="s">
        <v>782</v>
      </c>
      <c r="W40">
        <v>0</v>
      </c>
      <c r="X40">
        <v>1</v>
      </c>
      <c r="Y40" t="str">
        <f>_xlfn.IFNA(VLOOKUP(B40,abilities!$A$2:$C$121,2,0), "Evolution")</f>
        <v>Evolution</v>
      </c>
      <c r="Z40" t="str">
        <f>_xlfn.IFNA(VLOOKUP(B40,abilities!$A$2:$C$123,3,0), _xlfn.CONCAT("Evolves into ", R40, " using ", T40, " Journey Points", IF(ISBLANK(S40), ".", _xlfn.CONCAT(" and a ", S40, " Apricorn."))))</f>
        <v>Evolves into East Ocean Gastrodon using 4 Journey Points.</v>
      </c>
    </row>
    <row r="41" spans="1:26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4"/>
        <v>water</v>
      </c>
      <c r="P41" s="1" t="str">
        <f>IF(D41 = 0, "", D41)</f>
        <v>ground</v>
      </c>
      <c r="Q41" s="1" t="s">
        <v>17</v>
      </c>
      <c r="T41" t="str">
        <f t="shared" si="5"/>
        <v/>
      </c>
      <c r="U41" t="s">
        <v>909</v>
      </c>
      <c r="V41" s="3" t="s">
        <v>782</v>
      </c>
      <c r="W41">
        <v>0</v>
      </c>
      <c r="X41">
        <v>2</v>
      </c>
      <c r="Y41" t="str">
        <f>_xlfn.IFNA(VLOOKUP(B41,abilities!$A$2:$C$121,2,0), "Evolution")</f>
        <v>Storm Drain</v>
      </c>
      <c r="Z41" t="str">
        <f>_xlfn.IFNA(VLOOKUP(B41,abilities!$A$2:$C$123,3,0), _xlfn.CONCAT("Evolves into ", R41, " using ", T41, " Journey Points", IF(ISBLANK(S41), ".", _xlfn.CONCAT(" and a ", S41, " Apricorn."))))</f>
        <v>Add 2 bonus power immediately when attacked with a Water-type move.</v>
      </c>
    </row>
    <row r="42" spans="1:26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4"/>
        <v>normal</v>
      </c>
      <c r="P42" s="1" t="s">
        <v>77</v>
      </c>
      <c r="R42" s="1" t="str">
        <f>B43</f>
        <v>Ambipom</v>
      </c>
      <c r="T42">
        <f t="shared" si="5"/>
        <v>6</v>
      </c>
      <c r="U42" t="str">
        <f t="shared" ref="U42:U73" si="6">B42</f>
        <v>Aipom</v>
      </c>
      <c r="V42" s="3"/>
      <c r="W42">
        <v>0</v>
      </c>
      <c r="X42">
        <v>1</v>
      </c>
      <c r="Y42" t="str">
        <f>_xlfn.IFNA(VLOOKUP(B42,abilities!$A$2:$C$121,2,0), "Evolution")</f>
        <v>Evolution</v>
      </c>
      <c r="Z42" t="str">
        <f>_xlfn.IFNA(VLOOKUP(B42,abilities!$A$2:$C$123,3,0), _xlfn.CONCAT("Evolves into ", R42, " using ", T42, " Journey Points", IF(ISBLANK(S42), ".", _xlfn.CONCAT(" and a ", S42, " Apricorn."))))</f>
        <v>Evolves into Ambipom using 6 Journey Points.</v>
      </c>
    </row>
    <row r="43" spans="1:26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4"/>
        <v>normal</v>
      </c>
      <c r="P43" s="1" t="s">
        <v>77</v>
      </c>
      <c r="Q43" s="1" t="s">
        <v>37</v>
      </c>
      <c r="T43" t="str">
        <f t="shared" si="5"/>
        <v/>
      </c>
      <c r="U43" t="str">
        <f t="shared" si="6"/>
        <v>Ambipom</v>
      </c>
      <c r="V43" s="3"/>
      <c r="W43">
        <v>0</v>
      </c>
      <c r="X43">
        <v>2</v>
      </c>
      <c r="Y43" t="str">
        <f>_xlfn.IFNA(VLOOKUP(B43,abilities!$A$2:$C$121,2,0), "Evolution")</f>
        <v>Double Hit</v>
      </c>
      <c r="Z43" t="str">
        <f>_xlfn.IFNA(VLOOKUP(B43,abilities!$A$2:$C$123,3,0), _xlfn.CONCAT("Evolves into ", R43, " using ", T43, " Journey Points", IF(ISBLANK(S43), ".", _xlfn.CONCAT(" and a ", S43, " Apricorn."))))</f>
        <v>You and your opponent may use a second attack token if attacking.</v>
      </c>
    </row>
    <row r="44" spans="1:26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4"/>
        <v>ghost</v>
      </c>
      <c r="P44" s="1" t="str">
        <f>IF(D44 = 0, "", D44)</f>
        <v>flying</v>
      </c>
      <c r="R44" s="1" t="str">
        <f>B45</f>
        <v>Drifblim</v>
      </c>
      <c r="T44">
        <f t="shared" si="5"/>
        <v>6</v>
      </c>
      <c r="U44" t="str">
        <f t="shared" si="6"/>
        <v>Drifloon</v>
      </c>
      <c r="V44" s="3"/>
      <c r="W44">
        <v>0</v>
      </c>
      <c r="X44">
        <v>1</v>
      </c>
      <c r="Y44" t="str">
        <f>_xlfn.IFNA(VLOOKUP(B44,abilities!$A$2:$C$121,2,0), "Evolution")</f>
        <v>Evolution</v>
      </c>
      <c r="Z44" t="str">
        <f>_xlfn.IFNA(VLOOKUP(B44,abilities!$A$2:$C$123,3,0), _xlfn.CONCAT("Evolves into ", R44, " using ", T44, " Journey Points", IF(ISBLANK(S44), ".", _xlfn.CONCAT(" and a ", S44, " Apricorn."))))</f>
        <v>Evolves into Drifblim using 6 Journey Points.</v>
      </c>
    </row>
    <row r="45" spans="1:26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4"/>
        <v>ghost</v>
      </c>
      <c r="P45" s="1" t="str">
        <f>IF(D45 = 0, "", D45)</f>
        <v>flying</v>
      </c>
      <c r="Q45" s="1" t="s">
        <v>44</v>
      </c>
      <c r="T45" t="str">
        <f t="shared" si="5"/>
        <v/>
      </c>
      <c r="U45" t="str">
        <f t="shared" si="6"/>
        <v>Drifblim</v>
      </c>
      <c r="V45" s="3"/>
      <c r="W45">
        <v>0</v>
      </c>
      <c r="X45">
        <v>2</v>
      </c>
      <c r="Y45" t="str">
        <f>_xlfn.IFNA(VLOOKUP(B45,abilities!$A$2:$C$121,2,0), "Evolution")</f>
        <v>Flare Boost</v>
      </c>
      <c r="Z45" t="str">
        <f>_xlfn.IFNA(VLOOKUP(B45,abilities!$A$2:$C$123,3,0), _xlfn.CONCAT("Evolves into ", R45, " using ", T45, " Journey Points", IF(ISBLANK(S45), ".", _xlfn.CONCAT(" and a ", S45, " Apricorn."))))</f>
        <v>Add 2 bonus power immediately when attacked with a Fire-type move.</v>
      </c>
    </row>
    <row r="46" spans="1:26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4"/>
        <v>normal</v>
      </c>
      <c r="P46" s="1" t="s">
        <v>77</v>
      </c>
      <c r="R46" s="1" t="str">
        <f>B47</f>
        <v>Lopunny</v>
      </c>
      <c r="T46">
        <f t="shared" si="5"/>
        <v>4</v>
      </c>
      <c r="U46" t="str">
        <f t="shared" si="6"/>
        <v>Buneary</v>
      </c>
      <c r="V46" s="3"/>
      <c r="W46">
        <v>0</v>
      </c>
      <c r="X46">
        <v>1</v>
      </c>
      <c r="Y46" t="str">
        <f>_xlfn.IFNA(VLOOKUP(B46,abilities!$A$2:$C$121,2,0), "Evolution")</f>
        <v>Evolution</v>
      </c>
      <c r="Z46" t="str">
        <f>_xlfn.IFNA(VLOOKUP(B46,abilities!$A$2:$C$123,3,0), _xlfn.CONCAT("Evolves into ", R46, " using ", T46, " Journey Points", IF(ISBLANK(S46), ".", _xlfn.CONCAT(" and a ", S46, " Apricorn."))))</f>
        <v>Evolves into Lopunny using 4 Journey Points.</v>
      </c>
    </row>
    <row r="47" spans="1:26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4"/>
        <v>normal</v>
      </c>
      <c r="P47" s="1" t="s">
        <v>77</v>
      </c>
      <c r="Q47" s="1" t="s">
        <v>26</v>
      </c>
      <c r="T47" t="str">
        <f t="shared" si="5"/>
        <v/>
      </c>
      <c r="U47" t="str">
        <f t="shared" si="6"/>
        <v>Lopunny</v>
      </c>
      <c r="V47" s="3"/>
      <c r="W47">
        <v>0</v>
      </c>
      <c r="X47">
        <v>2</v>
      </c>
      <c r="Y47" t="str">
        <f>_xlfn.IFNA(VLOOKUP(B47,abilities!$A$2:$C$121,2,0), "Evolution")</f>
        <v>Mutual Infatuation</v>
      </c>
      <c r="Z47" t="str">
        <f>_xlfn.IFNA(VLOOKUP(B47,abilities!$A$2:$C$123,3,0), _xlfn.CONCAT("Evolves into ", R47, " using ", T47, " Journey Points", IF(ISBLANK(S47), ".", _xlfn.CONCAT(" and a ", S47, " Apricorn."))))</f>
        <v>You and your opponent may only use Crafty attacks until neither can.</v>
      </c>
    </row>
    <row r="48" spans="1:26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4"/>
        <v>ghost</v>
      </c>
      <c r="P48" s="1" t="s">
        <v>17</v>
      </c>
      <c r="R48" s="1" t="str">
        <f>B49</f>
        <v>Mismagius</v>
      </c>
      <c r="T48">
        <f t="shared" si="5"/>
        <v>5</v>
      </c>
      <c r="U48" t="str">
        <f t="shared" si="6"/>
        <v>Misdreavus</v>
      </c>
      <c r="V48" s="3"/>
      <c r="W48">
        <v>0</v>
      </c>
      <c r="X48">
        <v>1</v>
      </c>
      <c r="Y48" t="str">
        <f>_xlfn.IFNA(VLOOKUP(B48,abilities!$A$2:$C$121,2,0), "Evolution")</f>
        <v>Evolution</v>
      </c>
      <c r="Z48" t="str">
        <f>_xlfn.IFNA(VLOOKUP(B48,abilities!$A$2:$C$123,3,0), _xlfn.CONCAT("Evolves into ", R48, " using ", T48, " Journey Points", IF(ISBLANK(S48), ".", _xlfn.CONCAT(" and a ", S48, " Apricorn."))))</f>
        <v>Evolves into Mismagius using 5 Journey Points.</v>
      </c>
    </row>
    <row r="49" spans="1:26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4"/>
        <v>ghost</v>
      </c>
      <c r="P49" s="1" t="s">
        <v>17</v>
      </c>
      <c r="Q49" s="1" t="s">
        <v>97</v>
      </c>
      <c r="T49" t="str">
        <f t="shared" si="5"/>
        <v/>
      </c>
      <c r="U49" t="str">
        <f t="shared" si="6"/>
        <v>Mismagius</v>
      </c>
      <c r="V49" s="3"/>
      <c r="W49">
        <v>0</v>
      </c>
      <c r="X49">
        <v>2</v>
      </c>
      <c r="Y49" t="str">
        <f>_xlfn.IFNA(VLOOKUP(B49,abilities!$A$2:$C$121,2,0), "Evolution")</f>
        <v>Naturally Crafty</v>
      </c>
      <c r="Z49" t="str">
        <f>_xlfn.IFNA(VLOOKUP(B49,abilities!$A$2:$C$123,3,0), _xlfn.CONCAT("Evolves into ", R49, " using ", T49, " Journey Points", IF(ISBLANK(S49), ".", _xlfn.CONCAT(" and a ", S49, " Apricorn."))))</f>
        <v>Add 2 bonus power whilst attacking with a Crafty attack.</v>
      </c>
    </row>
    <row r="50" spans="1:26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4"/>
        <v>dark</v>
      </c>
      <c r="P50" s="1" t="str">
        <f>IF(D50 = 0, "", D50)</f>
        <v>flying</v>
      </c>
      <c r="R50" s="1" t="str">
        <f>B51</f>
        <v>Honchkrow</v>
      </c>
      <c r="T50">
        <f t="shared" si="5"/>
        <v>4</v>
      </c>
      <c r="U50" t="str">
        <f t="shared" si="6"/>
        <v>Murkrow</v>
      </c>
      <c r="V50" s="3"/>
      <c r="W50">
        <v>0</v>
      </c>
      <c r="X50">
        <v>1</v>
      </c>
      <c r="Y50" t="str">
        <f>_xlfn.IFNA(VLOOKUP(B50,abilities!$A$2:$C$121,2,0), "Evolution")</f>
        <v>Evolution</v>
      </c>
      <c r="Z50" t="str">
        <f>_xlfn.IFNA(VLOOKUP(B50,abilities!$A$2:$C$123,3,0), _xlfn.CONCAT("Evolves into ", R50, " using ", T50, " Journey Points", IF(ISBLANK(S50), ".", _xlfn.CONCAT(" and a ", S50, " Apricorn."))))</f>
        <v>Evolves into Honchkrow using 4 Journey Points.</v>
      </c>
    </row>
    <row r="51" spans="1:26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4"/>
        <v>dark</v>
      </c>
      <c r="P51" s="1" t="str">
        <f>IF(D51 = 0, "", D51)</f>
        <v>flying</v>
      </c>
      <c r="Q51" s="1" t="s">
        <v>77</v>
      </c>
      <c r="T51" t="str">
        <f t="shared" si="5"/>
        <v/>
      </c>
      <c r="U51" t="str">
        <f t="shared" si="6"/>
        <v>Honchkrow</v>
      </c>
      <c r="V51" s="3"/>
      <c r="W51">
        <v>0</v>
      </c>
      <c r="X51">
        <v>2</v>
      </c>
      <c r="Y51" t="str">
        <f>_xlfn.IFNA(VLOOKUP(B51,abilities!$A$2:$C$121,2,0), "Evolution")</f>
        <v>Big Boss</v>
      </c>
      <c r="Z51" t="str">
        <f>_xlfn.IFNA(VLOOKUP(B51,abilities!$A$2:$C$123,3,0), _xlfn.CONCAT("Evolves into ", R51, " using ", T51, " Journey Points", IF(ISBLANK(S51), ".", _xlfn.CONCAT(" and a ", S51, " Apricorn."))))</f>
        <v>Add 2 bonus power if there is a non-fainted Dark-type Pokémon in your party.</v>
      </c>
    </row>
    <row r="52" spans="1:26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7">ROUND((0.4*J52 + 0.5*MAX(F52,H52) + 0.1*MIN(F52,H52) + 0.4*E52 + 0.3*G52 + 0.3*I52) / 20, 0) - 2</f>
        <v>3</v>
      </c>
      <c r="O52" s="1" t="str">
        <f t="shared" si="4"/>
        <v>normal</v>
      </c>
      <c r="P52" s="1" t="s">
        <v>37</v>
      </c>
      <c r="R52" s="1" t="str">
        <f>B53</f>
        <v>Purugly</v>
      </c>
      <c r="T52">
        <f t="shared" si="5"/>
        <v>5</v>
      </c>
      <c r="U52" t="str">
        <f t="shared" si="6"/>
        <v>Glameow</v>
      </c>
      <c r="V52" s="3"/>
      <c r="W52">
        <v>0</v>
      </c>
      <c r="X52">
        <v>1</v>
      </c>
      <c r="Y52" t="str">
        <f>_xlfn.IFNA(VLOOKUP(B52,abilities!$A$2:$C$121,2,0), "Evolution")</f>
        <v>Evolution</v>
      </c>
      <c r="Z52" t="str">
        <f>_xlfn.IFNA(VLOOKUP(B52,abilities!$A$2:$C$123,3,0), _xlfn.CONCAT("Evolves into ", R52, " using ", T52, " Journey Points", IF(ISBLANK(S52), ".", _xlfn.CONCAT(" and a ", S52, " Apricorn."))))</f>
        <v>Evolves into Purugly using 5 Journey Points.</v>
      </c>
    </row>
    <row r="53" spans="1:26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7"/>
        <v>6</v>
      </c>
      <c r="O53" s="1" t="str">
        <f t="shared" si="4"/>
        <v>normal</v>
      </c>
      <c r="P53" s="1" t="s">
        <v>37</v>
      </c>
      <c r="Q53" s="1" t="s">
        <v>55</v>
      </c>
      <c r="T53" t="str">
        <f t="shared" si="5"/>
        <v/>
      </c>
      <c r="U53" t="str">
        <f t="shared" si="6"/>
        <v>Purugly</v>
      </c>
      <c r="V53" s="3"/>
      <c r="W53">
        <v>0</v>
      </c>
      <c r="X53">
        <v>2</v>
      </c>
      <c r="Y53" t="str">
        <f>_xlfn.IFNA(VLOOKUP(B53,abilities!$A$2:$C$121,2,0), "Evolution")</f>
        <v>Defiant Feline</v>
      </c>
      <c r="Z53" t="str">
        <f>_xlfn.IFNA(VLOOKUP(B53,abilities!$A$2:$C$123,3,0), _xlfn.CONCAT("Evolves into ", R53, " using ", T53, " Journey Points", IF(ISBLANK(S53), ".", _xlfn.CONCAT(" and a ", S53, " Apricorn."))))</f>
        <v>Add 2 bonus power if your aura power is negative.</v>
      </c>
    </row>
    <row r="54" spans="1:26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773</v>
      </c>
      <c r="M54" s="3" t="s">
        <v>753</v>
      </c>
      <c r="N54" s="1">
        <f t="shared" si="7"/>
        <v>3</v>
      </c>
      <c r="O54" s="1" t="str">
        <f t="shared" si="4"/>
        <v>psychic</v>
      </c>
      <c r="P54" s="1" t="s">
        <v>33</v>
      </c>
      <c r="R54" s="1" t="str">
        <f>B55</f>
        <v>Chimecho</v>
      </c>
      <c r="T54">
        <f t="shared" si="5"/>
        <v>5</v>
      </c>
      <c r="U54" t="str">
        <f t="shared" si="6"/>
        <v>Chingling</v>
      </c>
      <c r="V54" s="3"/>
      <c r="W54">
        <v>0</v>
      </c>
      <c r="X54">
        <v>1</v>
      </c>
      <c r="Y54" t="str">
        <f>_xlfn.IFNA(VLOOKUP(B54,abilities!$A$2:$C$121,2,0), "Evolution")</f>
        <v>Evolution</v>
      </c>
      <c r="Z54" t="str">
        <f>_xlfn.IFNA(VLOOKUP(B54,abilities!$A$2:$C$123,3,0), _xlfn.CONCAT("Evolves into ", R54, " using ", T54, " Journey Points", IF(ISBLANK(S54), ".", _xlfn.CONCAT(" and a ", S54, " Apricorn."))))</f>
        <v>Evolves into Chimecho using 5 Journey Points.</v>
      </c>
    </row>
    <row r="55" spans="1:26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773</v>
      </c>
      <c r="M55" s="3" t="s">
        <v>753</v>
      </c>
      <c r="N55" s="1">
        <f t="shared" si="7"/>
        <v>6</v>
      </c>
      <c r="O55" s="1" t="str">
        <f t="shared" si="4"/>
        <v>psychic</v>
      </c>
      <c r="P55" s="1" t="s">
        <v>55</v>
      </c>
      <c r="Q55" s="1" t="s">
        <v>44</v>
      </c>
      <c r="T55" t="str">
        <f t="shared" si="5"/>
        <v/>
      </c>
      <c r="U55" t="str">
        <f t="shared" si="6"/>
        <v>Chimecho</v>
      </c>
      <c r="V55" s="3"/>
      <c r="W55">
        <v>0</v>
      </c>
      <c r="X55">
        <v>2</v>
      </c>
      <c r="Y55" t="str">
        <f>_xlfn.IFNA(VLOOKUP(B55,abilities!$A$2:$C$121,2,0), "Evolution")</f>
        <v>Final Chime</v>
      </c>
      <c r="Z55" t="str">
        <f>_xlfn.IFNA(VLOOKUP(B55,abilities!$A$2:$C$123,3,0), _xlfn.CONCAT("Evolves into ", R55, " using ", T55, " Journey Points", IF(ISBLANK(S55), ".", _xlfn.CONCAT(" and a ", S55, " Apricorn."))))</f>
        <v>At the start of the turn, you may choose to faint this Pokémon to revive another fainted Pokémon.</v>
      </c>
    </row>
    <row r="56" spans="1:26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7"/>
        <v>4</v>
      </c>
      <c r="O56" s="1" t="str">
        <f t="shared" si="4"/>
        <v>poison</v>
      </c>
      <c r="P56" s="1" t="str">
        <f>IF(D56 = 0, "", D56)</f>
        <v>dark</v>
      </c>
      <c r="R56" s="1" t="str">
        <f>B57</f>
        <v>Skuntank</v>
      </c>
      <c r="T56">
        <f t="shared" si="5"/>
        <v>4</v>
      </c>
      <c r="U56" t="str">
        <f t="shared" si="6"/>
        <v>Stunky</v>
      </c>
      <c r="V56" s="3"/>
      <c r="W56">
        <v>0</v>
      </c>
      <c r="X56">
        <v>1</v>
      </c>
      <c r="Y56" t="str">
        <f>_xlfn.IFNA(VLOOKUP(B56,abilities!$A$2:$C$121,2,0), "Evolution")</f>
        <v>Evolution</v>
      </c>
      <c r="Z56" t="str">
        <f>_xlfn.IFNA(VLOOKUP(B56,abilities!$A$2:$C$123,3,0), _xlfn.CONCAT("Evolves into ", R56, " using ", T56, " Journey Points", IF(ISBLANK(S56), ".", _xlfn.CONCAT(" and a ", S56, " Apricorn."))))</f>
        <v>Evolves into Skuntank using 4 Journey Points.</v>
      </c>
    </row>
    <row r="57" spans="1:26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7"/>
        <v>6</v>
      </c>
      <c r="O57" s="1" t="str">
        <f t="shared" si="4"/>
        <v>poison</v>
      </c>
      <c r="P57" s="1" t="str">
        <f>IF(D57 = 0, "", D57)</f>
        <v>dark</v>
      </c>
      <c r="Q57" s="1" t="s">
        <v>17</v>
      </c>
      <c r="T57" t="str">
        <f t="shared" si="5"/>
        <v/>
      </c>
      <c r="U57" t="str">
        <f t="shared" si="6"/>
        <v>Skuntank</v>
      </c>
      <c r="V57" s="3"/>
      <c r="W57">
        <v>0</v>
      </c>
      <c r="X57">
        <v>2</v>
      </c>
      <c r="Y57" t="str">
        <f>_xlfn.IFNA(VLOOKUP(B57,abilities!$A$2:$C$121,2,0), "Evolution")</f>
        <v>Avenging Stench</v>
      </c>
      <c r="Z57" t="str">
        <f>_xlfn.IFNA(VLOOKUP(B57,abilities!$A$2:$C$123,3,0), _xlfn.CONCAT("Evolves into ", R57, " using ", T57, " Journey Points", IF(ISBLANK(S57), ".", _xlfn.CONCAT(" and a ", S57, " Apricorn."))))</f>
        <v>When this Pokémon faints, decrease opposing aura power by two stages.</v>
      </c>
    </row>
    <row r="58" spans="1:26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1">
        <f t="shared" si="7"/>
        <v>3</v>
      </c>
      <c r="O58" s="1" t="str">
        <f t="shared" si="4"/>
        <v>steel</v>
      </c>
      <c r="P58" s="1" t="str">
        <f>IF(D58 = 0, "", D58)</f>
        <v>psychic</v>
      </c>
      <c r="R58" s="1" t="str">
        <f>B59</f>
        <v>Bronzong</v>
      </c>
      <c r="T58">
        <f t="shared" si="5"/>
        <v>5</v>
      </c>
      <c r="U58" t="str">
        <f t="shared" si="6"/>
        <v>Bronzor</v>
      </c>
      <c r="V58" s="3"/>
      <c r="W58">
        <v>0</v>
      </c>
      <c r="X58">
        <v>1</v>
      </c>
      <c r="Y58" t="str">
        <f>_xlfn.IFNA(VLOOKUP(B58,abilities!$A$2:$C$121,2,0), "Evolution")</f>
        <v>Evolution</v>
      </c>
      <c r="Z58" t="str">
        <f>_xlfn.IFNA(VLOOKUP(B58,abilities!$A$2:$C$123,3,0), _xlfn.CONCAT("Evolves into ", R58, " using ", T58, " Journey Points", IF(ISBLANK(S58), ".", _xlfn.CONCAT(" and a ", S58, " Apricorn."))))</f>
        <v>Evolves into Bronzong using 5 Journey Points.</v>
      </c>
    </row>
    <row r="59" spans="1:26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1">
        <f t="shared" si="7"/>
        <v>6</v>
      </c>
      <c r="O59" s="1" t="str">
        <f t="shared" si="4"/>
        <v>steel</v>
      </c>
      <c r="P59" s="1" t="str">
        <f>IF(D59 = 0, "", D59)</f>
        <v>psychic</v>
      </c>
      <c r="Q59" s="1" t="s">
        <v>77</v>
      </c>
      <c r="T59" t="str">
        <f t="shared" si="5"/>
        <v/>
      </c>
      <c r="U59" t="str">
        <f t="shared" si="6"/>
        <v>Bronzong</v>
      </c>
      <c r="V59" s="3"/>
      <c r="W59">
        <v>0</v>
      </c>
      <c r="X59">
        <v>2</v>
      </c>
      <c r="Y59" t="str">
        <f>_xlfn.IFNA(VLOOKUP(B59,abilities!$A$2:$C$121,2,0), "Evolution")</f>
        <v>Gravity Manipulation</v>
      </c>
      <c r="Z59" t="str">
        <f>_xlfn.IFNA(VLOOKUP(B59,abilities!$A$2:$C$123,3,0), _xlfn.CONCAT("Evolves into ", R59, " using ", T59, " Journey Points", IF(ISBLANK(S59), ".", _xlfn.CONCAT(" and a ", S59, " Apricorn."))))</f>
        <v>This Pokémon counters Ground-type moves from opposing attacks.</v>
      </c>
    </row>
    <row r="60" spans="1:26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753</v>
      </c>
      <c r="N60" s="1">
        <f t="shared" si="7"/>
        <v>3</v>
      </c>
      <c r="O60" s="1" t="str">
        <f t="shared" si="4"/>
        <v>rock</v>
      </c>
      <c r="P60" s="6" t="s">
        <v>33</v>
      </c>
      <c r="R60" s="1" t="str">
        <f>B61</f>
        <v>Sudowoodo</v>
      </c>
      <c r="T60">
        <f t="shared" si="5"/>
        <v>3</v>
      </c>
      <c r="U60" t="str">
        <f t="shared" si="6"/>
        <v>Bonsly</v>
      </c>
      <c r="V60" s="3"/>
      <c r="W60">
        <v>0</v>
      </c>
      <c r="X60">
        <v>1</v>
      </c>
      <c r="Y60" t="str">
        <f>_xlfn.IFNA(VLOOKUP(B60,abilities!$A$2:$C$121,2,0), "Evolution")</f>
        <v>Evolution</v>
      </c>
      <c r="Z60" t="str">
        <f>_xlfn.IFNA(VLOOKUP(B60,abilities!$A$2:$C$123,3,0), _xlfn.CONCAT("Evolves into ", R60, " using ", T60, " Journey Points", IF(ISBLANK(S60), ".", _xlfn.CONCAT(" and a ", S60, " Apricorn."))))</f>
        <v>Evolves into Sudowoodo using 3 Journey Points.</v>
      </c>
    </row>
    <row r="61" spans="1:26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753</v>
      </c>
      <c r="N61" s="1">
        <f t="shared" si="7"/>
        <v>5</v>
      </c>
      <c r="O61" s="1" t="str">
        <f t="shared" si="4"/>
        <v>rock</v>
      </c>
      <c r="P61" s="6" t="s">
        <v>47</v>
      </c>
      <c r="Q61" s="1" t="s">
        <v>12</v>
      </c>
      <c r="T61" t="str">
        <f t="shared" si="5"/>
        <v/>
      </c>
      <c r="U61" t="str">
        <f t="shared" si="6"/>
        <v>Sudowoodo</v>
      </c>
      <c r="V61" s="3"/>
      <c r="W61">
        <v>0</v>
      </c>
      <c r="X61">
        <v>2</v>
      </c>
      <c r="Y61" t="str">
        <f>_xlfn.IFNA(VLOOKUP(B61,abilities!$A$2:$C$121,2,0), "Evolution")</f>
        <v>Water Aversion</v>
      </c>
      <c r="Z61" t="str">
        <f>_xlfn.IFNA(VLOOKUP(B61,abilities!$A$2:$C$123,3,0), _xlfn.CONCAT("Evolves into ", R61, " using ", T61, " Journey Points", IF(ISBLANK(S61), ".", _xlfn.CONCAT(" and a ", S61, " Apricorn."))))</f>
        <v>Switch out immediately when attacked with a Water-type move.</v>
      </c>
    </row>
    <row r="62" spans="1:26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7"/>
        <v>4</v>
      </c>
      <c r="O62" s="1" t="str">
        <f t="shared" si="4"/>
        <v>psychic</v>
      </c>
      <c r="P62" s="1" t="str">
        <f>IF(D62 = 0, "", D62)</f>
        <v>fairy</v>
      </c>
      <c r="R62" s="1" t="str">
        <f>B63</f>
        <v>Mr. Mime</v>
      </c>
      <c r="T62">
        <f t="shared" si="5"/>
        <v>4</v>
      </c>
      <c r="U62" t="str">
        <f t="shared" si="6"/>
        <v>Mime Jr.</v>
      </c>
      <c r="V62" s="3"/>
      <c r="W62">
        <v>0</v>
      </c>
      <c r="X62">
        <v>1</v>
      </c>
      <c r="Y62" t="str">
        <f>_xlfn.IFNA(VLOOKUP(B62,abilities!$A$2:$C$121,2,0), "Evolution")</f>
        <v>Evolution</v>
      </c>
      <c r="Z62" t="str">
        <f>_xlfn.IFNA(VLOOKUP(B62,abilities!$A$2:$C$123,3,0), _xlfn.CONCAT("Evolves into ", R62, " using ", T62, " Journey Points", IF(ISBLANK(S62), ".", _xlfn.CONCAT(" and a ", S62, " Apricorn."))))</f>
        <v>Evolves into Mr. Mime using 4 Journey Points.</v>
      </c>
    </row>
    <row r="63" spans="1:26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7"/>
        <v>6</v>
      </c>
      <c r="O63" s="1" t="str">
        <f t="shared" si="4"/>
        <v>psychic</v>
      </c>
      <c r="P63" s="1" t="str">
        <f>IF(D63 = 0, "", D63)</f>
        <v>fairy</v>
      </c>
      <c r="Q63" s="1" t="s">
        <v>44</v>
      </c>
      <c r="T63" t="str">
        <f t="shared" si="5"/>
        <v/>
      </c>
      <c r="U63" t="str">
        <f t="shared" si="6"/>
        <v>Mr. Mime</v>
      </c>
      <c r="V63" s="3"/>
      <c r="W63">
        <v>0</v>
      </c>
      <c r="X63">
        <v>2</v>
      </c>
      <c r="Y63" t="str">
        <f>_xlfn.IFNA(VLOOKUP(B63,abilities!$A$2:$C$121,2,0), "Evolution")</f>
        <v>Instant Barrier</v>
      </c>
      <c r="Z63" t="str">
        <f>_xlfn.IFNA(VLOOKUP(B63,abilities!$A$2:$C$123,3,0), _xlfn.CONCAT("Evolves into ", R63, " using ", T63, " Journey Points", IF(ISBLANK(S63), ".", _xlfn.CONCAT(" and a ", S63, " Apricorn."))))</f>
        <v>When switched in, increase your aura power by one stage.</v>
      </c>
    </row>
    <row r="64" spans="1:26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7"/>
        <v>2</v>
      </c>
      <c r="O64" s="1" t="str">
        <f t="shared" si="4"/>
        <v>normal</v>
      </c>
      <c r="P64" s="1" t="s">
        <v>55</v>
      </c>
      <c r="R64" s="1" t="str">
        <f>B65</f>
        <v>Chansey</v>
      </c>
      <c r="T64">
        <f t="shared" si="5"/>
        <v>8</v>
      </c>
      <c r="U64" t="str">
        <f t="shared" si="6"/>
        <v>Happiny</v>
      </c>
      <c r="V64" s="3"/>
      <c r="W64">
        <v>0</v>
      </c>
      <c r="X64">
        <v>1</v>
      </c>
      <c r="Y64" t="str">
        <f>_xlfn.IFNA(VLOOKUP(B64,abilities!$A$2:$C$121,2,0), "Evolution")</f>
        <v>Evolution</v>
      </c>
      <c r="Z64" t="str">
        <f>_xlfn.IFNA(VLOOKUP(B64,abilities!$A$2:$C$123,3,0), _xlfn.CONCAT("Evolves into ", R64, " using ", T64, " Journey Points", IF(ISBLANK(S64), ".", _xlfn.CONCAT(" and a ", S64, " Apricorn."))))</f>
        <v>Evolves into Chansey using 8 Journey Points.</v>
      </c>
    </row>
    <row r="65" spans="1:26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7"/>
        <v>7</v>
      </c>
      <c r="O65" s="1" t="str">
        <f t="shared" si="4"/>
        <v>normal</v>
      </c>
      <c r="P65" s="1" t="s">
        <v>55</v>
      </c>
      <c r="Q65" s="1" t="s">
        <v>13</v>
      </c>
      <c r="R65" s="1" t="str">
        <f>B66</f>
        <v>Blissey</v>
      </c>
      <c r="T65">
        <f t="shared" si="5"/>
        <v>3</v>
      </c>
      <c r="U65" t="str">
        <f t="shared" si="6"/>
        <v>Chansey</v>
      </c>
      <c r="V65" s="3"/>
      <c r="W65">
        <v>0</v>
      </c>
      <c r="X65">
        <v>2</v>
      </c>
      <c r="Y65" t="str">
        <f>_xlfn.IFNA(VLOOKUP(B65,abilities!$A$2:$C$121,2,0), "Evolution")</f>
        <v>Evolution</v>
      </c>
      <c r="Z65" t="str">
        <f>_xlfn.IFNA(VLOOKUP(B65,abilities!$A$2:$C$123,3,0), _xlfn.CONCAT("Evolves into ", R65, " using ", T65, " Journey Points", IF(ISBLANK(S65), ".", _xlfn.CONCAT(" and a ", S65, " Apricorn."))))</f>
        <v>Evolves into Blissey using 3 Journey Points.</v>
      </c>
    </row>
    <row r="66" spans="1:26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7"/>
        <v>8</v>
      </c>
      <c r="O66" s="1" t="str">
        <f t="shared" ref="O66:O97" si="8">C66</f>
        <v>normal</v>
      </c>
      <c r="P66" s="1" t="s">
        <v>77</v>
      </c>
      <c r="Q66" s="1" t="s">
        <v>13</v>
      </c>
      <c r="T66" t="str">
        <f t="shared" ref="T66:T97" si="9">IF(ISBLANK(R66), "", ROUND(((N67*(N67-1)/2)-(N66*(N66-1)/2))/2 - (N67-N66)/2, 0) - IF(ISBLANK(S66), 0, 1))</f>
        <v/>
      </c>
      <c r="U66" t="str">
        <f t="shared" si="6"/>
        <v>Blissey</v>
      </c>
      <c r="V66" s="3"/>
      <c r="W66">
        <v>0</v>
      </c>
      <c r="X66">
        <v>3</v>
      </c>
      <c r="Y66" t="str">
        <f>_xlfn.IFNA(VLOOKUP(B66,abilities!$A$2:$C$121,2,0), "Evolution")</f>
        <v>Soft-Boiled Gifts</v>
      </c>
      <c r="Z66" t="str">
        <f>_xlfn.IFNA(VLOOKUP(B66,abilities!$A$2:$C$123,3,0), _xlfn.CONCAT("Evolves into ", R66, " using ", T66, " Journey Points", IF(ISBLANK(S66), ".", _xlfn.CONCAT(" and a ", S66, " Apricorn."))))</f>
        <v>At the start of the turn, you may reset the aura power of you and your opponent.</v>
      </c>
    </row>
    <row r="67" spans="1:26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7"/>
        <v>5</v>
      </c>
      <c r="O67" s="1" t="str">
        <f t="shared" si="8"/>
        <v>normal</v>
      </c>
      <c r="P67" s="1" t="str">
        <f>IF(D67 = 0, "", D67)</f>
        <v>flying</v>
      </c>
      <c r="Q67" s="1" t="s">
        <v>17</v>
      </c>
      <c r="T67" t="str">
        <f t="shared" si="9"/>
        <v/>
      </c>
      <c r="U67" t="str">
        <f t="shared" si="6"/>
        <v>Chatot</v>
      </c>
      <c r="V67" s="3"/>
      <c r="W67">
        <v>0</v>
      </c>
      <c r="X67">
        <v>1</v>
      </c>
      <c r="Y67" t="str">
        <f>_xlfn.IFNA(VLOOKUP(B67,abilities!$A$2:$C$121,2,0), "Evolution")</f>
        <v>Dawn Chorus</v>
      </c>
      <c r="Z67" t="str">
        <f>_xlfn.IFNA(VLOOKUP(B67,abilities!$A$2:$C$123,3,0), _xlfn.CONCAT("Evolves into ", R67, " using ", T67, " Journey Points", IF(ISBLANK(S67), ".", _xlfn.CONCAT(" and a ", S67, " Apricorn."))))</f>
        <v>When switched in, increase your aura power by one stage for each non-fainted Flying-type Pokémon in your party.</v>
      </c>
    </row>
    <row r="68" spans="1:26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754</v>
      </c>
      <c r="M68" s="3" t="s">
        <v>753</v>
      </c>
      <c r="N68" s="1">
        <f t="shared" si="7"/>
        <v>6</v>
      </c>
      <c r="O68" s="1" t="str">
        <f t="shared" si="8"/>
        <v>ghost</v>
      </c>
      <c r="P68" s="1" t="str">
        <f>IF(D68 = 0, "", D68)</f>
        <v>dark</v>
      </c>
      <c r="Q68" s="1" t="s">
        <v>17</v>
      </c>
      <c r="T68" t="str">
        <f t="shared" si="9"/>
        <v/>
      </c>
      <c r="U68" t="str">
        <f t="shared" si="6"/>
        <v>Spiritomb</v>
      </c>
      <c r="V68" s="3"/>
      <c r="W68" s="14">
        <v>1</v>
      </c>
      <c r="X68">
        <v>1</v>
      </c>
      <c r="Y68" t="str">
        <f>_xlfn.IFNA(VLOOKUP(B68,abilities!$A$2:$C$121,2,0), "Evolution")</f>
        <v>Fairy Inhibitor</v>
      </c>
      <c r="Z68" t="str">
        <f>_xlfn.IFNA(VLOOKUP(B68,abilities!$A$2:$C$123,3,0), _xlfn.CONCAT("Evolves into ", R68, " using ", T68, " Journey Points", IF(ISBLANK(S68), ".", _xlfn.CONCAT(" and a ", S68, " Apricorn."))))</f>
        <v>This Pokémon counters Fairy-type moves from opposing attacks.</v>
      </c>
    </row>
    <row r="69" spans="1:26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1">
        <f t="shared" si="7"/>
        <v>3</v>
      </c>
      <c r="O69" s="1" t="str">
        <f t="shared" si="8"/>
        <v>dragon</v>
      </c>
      <c r="P69" s="1" t="str">
        <f>IF(D69 = 0, "", D69)</f>
        <v>ground</v>
      </c>
      <c r="R69" s="1" t="str">
        <f>B70</f>
        <v>Gabite</v>
      </c>
      <c r="T69">
        <f t="shared" si="9"/>
        <v>3</v>
      </c>
      <c r="U69" t="str">
        <f t="shared" si="6"/>
        <v>Gible</v>
      </c>
      <c r="V69" s="3"/>
      <c r="W69">
        <v>0</v>
      </c>
      <c r="X69">
        <v>1</v>
      </c>
      <c r="Y69" t="str">
        <f>_xlfn.IFNA(VLOOKUP(B69,abilities!$A$2:$C$121,2,0), "Evolution")</f>
        <v>Evolution</v>
      </c>
      <c r="Z69" t="str">
        <f>_xlfn.IFNA(VLOOKUP(B69,abilities!$A$2:$C$123,3,0), _xlfn.CONCAT("Evolves into ", R69, " using ", T69, " Journey Points", IF(ISBLANK(S69), ".", _xlfn.CONCAT(" and a ", S69, " Apricorn."))))</f>
        <v>Evolves into Gabite using 3 Journey Points.</v>
      </c>
    </row>
    <row r="70" spans="1:26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1">
        <f t="shared" si="7"/>
        <v>5</v>
      </c>
      <c r="O70" s="1" t="str">
        <f t="shared" si="8"/>
        <v>dragon</v>
      </c>
      <c r="P70" s="1" t="str">
        <f>IF(D70 = 0, "", D70)</f>
        <v>ground</v>
      </c>
      <c r="Q70" s="1" t="s">
        <v>105</v>
      </c>
      <c r="R70" s="1" t="str">
        <f>B71</f>
        <v>Garchomp</v>
      </c>
      <c r="T70">
        <f t="shared" si="9"/>
        <v>8</v>
      </c>
      <c r="U70" t="str">
        <f t="shared" si="6"/>
        <v>Gabite</v>
      </c>
      <c r="V70" s="3"/>
      <c r="W70">
        <v>0</v>
      </c>
      <c r="X70">
        <v>2</v>
      </c>
      <c r="Y70" t="str">
        <f>_xlfn.IFNA(VLOOKUP(B70,abilities!$A$2:$C$121,2,0), "Evolution")</f>
        <v>Evolution</v>
      </c>
      <c r="Z70" t="str">
        <f>_xlfn.IFNA(VLOOKUP(B70,abilities!$A$2:$C$123,3,0), _xlfn.CONCAT("Evolves into ", R70, " using ", T70, " Journey Points", IF(ISBLANK(S70), ".", _xlfn.CONCAT(" and a ", S70, " Apricorn."))))</f>
        <v>Evolves into Garchomp using 8 Journey Points.</v>
      </c>
    </row>
    <row r="71" spans="1:26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1">
        <v>8</v>
      </c>
      <c r="O71" s="1" t="str">
        <f t="shared" si="8"/>
        <v>dragon</v>
      </c>
      <c r="P71" s="1" t="str">
        <f>IF(D71 = 0, "", D71)</f>
        <v>ground</v>
      </c>
      <c r="Q71" s="1" t="s">
        <v>17</v>
      </c>
      <c r="T71" t="str">
        <f t="shared" si="9"/>
        <v/>
      </c>
      <c r="U71" t="str">
        <f t="shared" si="6"/>
        <v>Garchomp</v>
      </c>
      <c r="V71" s="3"/>
      <c r="W71">
        <v>0</v>
      </c>
      <c r="X71">
        <v>3</v>
      </c>
      <c r="Y71" t="str">
        <f>_xlfn.IFNA(VLOOKUP(B71,abilities!$A$2:$C$121,2,0), "Evolution")</f>
        <v>Mach Speed</v>
      </c>
      <c r="Z71" t="str">
        <f>_xlfn.IFNA(VLOOKUP(B71,abilities!$A$2:$C$123,3,0), _xlfn.CONCAT("Evolves into ", R71, " using ", T71, " Journey Points", IF(ISBLANK(S71), ".", _xlfn.CONCAT(" and a ", S71, " Apricorn."))))</f>
        <v>This Pokémon ignores the Trap effect from opposing Crafty attacks.</v>
      </c>
    </row>
    <row r="72" spans="1:26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10">ROUND((0.4*J72 + 0.5*MAX(F72,H72) + 0.1*MIN(F72,H72) + 0.4*E72 + 0.3*G72 + 0.3*I72) / 20, 0) - 2</f>
        <v>5</v>
      </c>
      <c r="O72" s="1" t="str">
        <f t="shared" si="8"/>
        <v>normal</v>
      </c>
      <c r="P72" s="1" t="s">
        <v>47</v>
      </c>
      <c r="R72" s="1" t="str">
        <f>B73</f>
        <v>Snorlax</v>
      </c>
      <c r="T72">
        <f t="shared" si="9"/>
        <v>8</v>
      </c>
      <c r="U72" t="str">
        <f t="shared" si="6"/>
        <v>Munchlax</v>
      </c>
      <c r="V72" s="3"/>
      <c r="W72">
        <v>0</v>
      </c>
      <c r="X72">
        <v>1</v>
      </c>
      <c r="Y72" t="str">
        <f>_xlfn.IFNA(VLOOKUP(B72,abilities!$A$2:$C$121,2,0), "Evolution")</f>
        <v>Evolution</v>
      </c>
      <c r="Z72" t="str">
        <f>_xlfn.IFNA(VLOOKUP(B72,abilities!$A$2:$C$123,3,0), _xlfn.CONCAT("Evolves into ", R72, " using ", T72, " Journey Points", IF(ISBLANK(S72), ".", _xlfn.CONCAT(" and a ", S72, " Apricorn."))))</f>
        <v>Evolves into Snorlax using 8 Journey Points.</v>
      </c>
    </row>
    <row r="73" spans="1:26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10"/>
        <v>8</v>
      </c>
      <c r="O73" s="1" t="str">
        <f t="shared" si="8"/>
        <v>normal</v>
      </c>
      <c r="P73" s="1" t="s">
        <v>47</v>
      </c>
      <c r="Q73" s="1" t="s">
        <v>77</v>
      </c>
      <c r="T73" t="str">
        <f t="shared" si="9"/>
        <v/>
      </c>
      <c r="U73" t="str">
        <f t="shared" si="6"/>
        <v>Snorlax</v>
      </c>
      <c r="V73" s="3"/>
      <c r="W73">
        <v>0</v>
      </c>
      <c r="X73">
        <v>2</v>
      </c>
      <c r="Y73" t="str">
        <f>_xlfn.IFNA(VLOOKUP(B73,abilities!$A$2:$C$121,2,0), "Evolution")</f>
        <v>Snack Time</v>
      </c>
      <c r="Z73" t="str">
        <f>_xlfn.IFNA(VLOOKUP(B73,abilities!$A$2:$C$123,3,0), _xlfn.CONCAT("Evolves into ", R73, " using ", T73, " Journey Points", IF(ISBLANK(S73), ".", _xlfn.CONCAT(" and a ", S73, " Apricorn."))))</f>
        <v>At the start of the turn, you may consume an apricorn to add 1 bonus power.</v>
      </c>
    </row>
    <row r="74" spans="1:26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10"/>
        <v>3</v>
      </c>
      <c r="O74" s="1" t="str">
        <f t="shared" si="8"/>
        <v>fighting</v>
      </c>
      <c r="P74" s="1" t="s">
        <v>33</v>
      </c>
      <c r="R74" s="1" t="str">
        <f>B75</f>
        <v>Lucario</v>
      </c>
      <c r="T74">
        <f t="shared" si="9"/>
        <v>7</v>
      </c>
      <c r="U74" t="str">
        <f t="shared" ref="U74:U105" si="11">B74</f>
        <v>Riolu</v>
      </c>
      <c r="V74" s="3"/>
      <c r="W74">
        <v>0</v>
      </c>
      <c r="X74">
        <v>1</v>
      </c>
      <c r="Y74" t="str">
        <f>_xlfn.IFNA(VLOOKUP(B74,abilities!$A$2:$C$121,2,0), "Evolution")</f>
        <v>Evolution</v>
      </c>
      <c r="Z74" t="str">
        <f>_xlfn.IFNA(VLOOKUP(B74,abilities!$A$2:$C$123,3,0), _xlfn.CONCAT("Evolves into ", R74, " using ", T74, " Journey Points", IF(ISBLANK(S74), ".", _xlfn.CONCAT(" and a ", S74, " Apricorn."))))</f>
        <v>Evolves into Lucario using 7 Journey Points.</v>
      </c>
    </row>
    <row r="75" spans="1:26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10"/>
        <v>7</v>
      </c>
      <c r="O75" s="1" t="str">
        <f t="shared" si="8"/>
        <v>fighting</v>
      </c>
      <c r="P75" s="1" t="str">
        <f>IF(D75 = 0, "", D75)</f>
        <v>steel</v>
      </c>
      <c r="Q75" s="1" t="s">
        <v>37</v>
      </c>
      <c r="T75" t="str">
        <f t="shared" si="9"/>
        <v/>
      </c>
      <c r="U75" t="str">
        <f t="shared" si="11"/>
        <v>Lucario</v>
      </c>
      <c r="V75" s="3"/>
      <c r="W75">
        <v>0</v>
      </c>
      <c r="X75">
        <v>2</v>
      </c>
      <c r="Y75" t="str">
        <f>_xlfn.IFNA(VLOOKUP(B75,abilities!$A$2:$C$121,2,0), "Evolution")</f>
        <v>Aura Storm</v>
      </c>
      <c r="Z75" t="str">
        <f>_xlfn.IFNA(VLOOKUP(B75,abilities!$A$2:$C$123,3,0), _xlfn.CONCAT("Evolves into ", R75, " using ", T75, " Journey Points", IF(ISBLANK(S75), ".", _xlfn.CONCAT(" and a ", S75, " Apricorn."))))</f>
        <v>At the start of the turn, you may convert your aura power into double bonus power. Lasts until end of the turn.</v>
      </c>
    </row>
    <row r="76" spans="1:26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10"/>
        <v>4</v>
      </c>
      <c r="O76" s="1" t="str">
        <f t="shared" si="8"/>
        <v>ground</v>
      </c>
      <c r="P76" s="6" t="s">
        <v>33</v>
      </c>
      <c r="R76" s="1" t="str">
        <f>B77</f>
        <v>Hippowdon</v>
      </c>
      <c r="T76">
        <f t="shared" si="9"/>
        <v>6</v>
      </c>
      <c r="U76" t="str">
        <f t="shared" si="11"/>
        <v>Hippopotas</v>
      </c>
      <c r="V76" s="3"/>
      <c r="W76">
        <v>0</v>
      </c>
      <c r="X76">
        <v>1</v>
      </c>
      <c r="Y76" t="str">
        <f>_xlfn.IFNA(VLOOKUP(B76,abilities!$A$2:$C$121,2,0), "Evolution")</f>
        <v>Evolution</v>
      </c>
      <c r="Z76" t="str">
        <f>_xlfn.IFNA(VLOOKUP(B76,abilities!$A$2:$C$123,3,0), _xlfn.CONCAT("Evolves into ", R76, " using ", T76, " Journey Points", IF(ISBLANK(S76), ".", _xlfn.CONCAT(" and a ", S76, " Apricorn."))))</f>
        <v>Evolves into Hippowdon using 6 Journey Points.</v>
      </c>
    </row>
    <row r="77" spans="1:26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10"/>
        <v>7</v>
      </c>
      <c r="O77" s="1" t="str">
        <f t="shared" si="8"/>
        <v>ground</v>
      </c>
      <c r="P77" s="1" t="s">
        <v>33</v>
      </c>
      <c r="Q77" s="1" t="s">
        <v>48</v>
      </c>
      <c r="T77" t="str">
        <f t="shared" si="9"/>
        <v/>
      </c>
      <c r="U77" t="str">
        <f t="shared" si="11"/>
        <v>Hippowdon</v>
      </c>
      <c r="V77" s="3"/>
      <c r="W77">
        <v>0</v>
      </c>
      <c r="X77">
        <v>2</v>
      </c>
      <c r="Y77" t="str">
        <f>_xlfn.IFNA(VLOOKUP(B77,abilities!$A$2:$C$121,2,0), "Evolution")</f>
        <v>Sand Stream</v>
      </c>
      <c r="Z77" t="str">
        <f>_xlfn.IFNA(VLOOKUP(B77,abilities!$A$2:$C$123,3,0), _xlfn.CONCAT("Evolves into ", R77, " using ", T77, " Journey Points", IF(ISBLANK(S77), ".", _xlfn.CONCAT(" and a ", S77, " Apricorn."))))</f>
        <v>When switched in, decrease opposing aura power by one stage.</v>
      </c>
    </row>
    <row r="78" spans="1:26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10"/>
        <v>4</v>
      </c>
      <c r="O78" s="1" t="str">
        <f t="shared" si="8"/>
        <v>poison</v>
      </c>
      <c r="P78" s="1" t="str">
        <f>IF(D78 = 0, "", D78)</f>
        <v>bug</v>
      </c>
      <c r="R78" s="1" t="str">
        <f>B79</f>
        <v>Drapion</v>
      </c>
      <c r="T78">
        <f t="shared" si="9"/>
        <v>6</v>
      </c>
      <c r="U78" t="str">
        <f t="shared" si="11"/>
        <v>Skorupi</v>
      </c>
      <c r="V78" s="3"/>
      <c r="W78">
        <v>0</v>
      </c>
      <c r="X78">
        <v>1</v>
      </c>
      <c r="Y78" t="str">
        <f>_xlfn.IFNA(VLOOKUP(B78,abilities!$A$2:$C$121,2,0), "Evolution")</f>
        <v>Evolution</v>
      </c>
      <c r="Z78" t="str">
        <f>_xlfn.IFNA(VLOOKUP(B78,abilities!$A$2:$C$123,3,0), _xlfn.CONCAT("Evolves into ", R78, " using ", T78, " Journey Points", IF(ISBLANK(S78), ".", _xlfn.CONCAT(" and a ", S78, " Apricorn."))))</f>
        <v>Evolves into Drapion using 6 Journey Points.</v>
      </c>
    </row>
    <row r="79" spans="1:26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10"/>
        <v>7</v>
      </c>
      <c r="O79" s="1" t="str">
        <f t="shared" si="8"/>
        <v>poison</v>
      </c>
      <c r="P79" s="1" t="str">
        <f>IF(D79 = 0, "", D79)</f>
        <v>dark</v>
      </c>
      <c r="Q79" s="1" t="s">
        <v>47</v>
      </c>
      <c r="T79" t="str">
        <f t="shared" si="9"/>
        <v/>
      </c>
      <c r="U79" t="str">
        <f t="shared" si="11"/>
        <v>Drapion</v>
      </c>
      <c r="V79" s="3"/>
      <c r="W79">
        <v>0</v>
      </c>
      <c r="X79">
        <v>2</v>
      </c>
      <c r="Y79" t="str">
        <f>_xlfn.IFNA(VLOOKUP(B79,abilities!$A$2:$C$121,2,0), "Evolution")</f>
        <v>Barbed Grip</v>
      </c>
      <c r="Z79" t="str">
        <f>_xlfn.IFNA(VLOOKUP(B79,abilities!$A$2:$C$123,3,0), _xlfn.CONCAT("Evolves into ", R79, " using ", T79, " Journey Points", IF(ISBLANK(S79), ".", _xlfn.CONCAT(" and a ", S79, " Apricorn."))))</f>
        <v>When the opposing Pokémon switches out, decrease opposing aura power by one stage.</v>
      </c>
    </row>
    <row r="80" spans="1:26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10"/>
        <v>3</v>
      </c>
      <c r="O80" s="1" t="str">
        <f t="shared" si="8"/>
        <v>poison</v>
      </c>
      <c r="P80" s="1" t="str">
        <f>IF(D80 = 0, "", D80)</f>
        <v>fighting</v>
      </c>
      <c r="R80" s="1" t="str">
        <f>B81</f>
        <v>Toxicroak</v>
      </c>
      <c r="T80">
        <f t="shared" si="9"/>
        <v>5</v>
      </c>
      <c r="U80" t="str">
        <f t="shared" si="11"/>
        <v>Croagunk</v>
      </c>
      <c r="V80" s="3"/>
      <c r="W80">
        <v>0</v>
      </c>
      <c r="X80">
        <v>1</v>
      </c>
      <c r="Y80" t="str">
        <f>_xlfn.IFNA(VLOOKUP(B80,abilities!$A$2:$C$121,2,0), "Evolution")</f>
        <v>Evolution</v>
      </c>
      <c r="Z80" t="str">
        <f>_xlfn.IFNA(VLOOKUP(B80,abilities!$A$2:$C$123,3,0), _xlfn.CONCAT("Evolves into ", R80, " using ", T80, " Journey Points", IF(ISBLANK(S80), ".", _xlfn.CONCAT(" and a ", S80, " Apricorn."))))</f>
        <v>Evolves into Toxicroak using 5 Journey Points.</v>
      </c>
    </row>
    <row r="81" spans="1:26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10"/>
        <v>6</v>
      </c>
      <c r="O81" s="1" t="str">
        <f t="shared" si="8"/>
        <v>poison</v>
      </c>
      <c r="P81" s="1" t="str">
        <f>IF(D81 = 0, "", D81)</f>
        <v>fighting</v>
      </c>
      <c r="Q81" s="1" t="s">
        <v>37</v>
      </c>
      <c r="T81" t="str">
        <f t="shared" si="9"/>
        <v/>
      </c>
      <c r="U81" t="str">
        <f t="shared" si="11"/>
        <v>Toxicroak</v>
      </c>
      <c r="V81" s="3"/>
      <c r="W81">
        <v>0</v>
      </c>
      <c r="X81">
        <v>2</v>
      </c>
      <c r="Y81" t="str">
        <f>_xlfn.IFNA(VLOOKUP(B81,abilities!$A$2:$C$121,2,0), "Evolution")</f>
        <v>Victory Croak</v>
      </c>
      <c r="Z81" t="str">
        <f>_xlfn.IFNA(VLOOKUP(B81,abilities!$A$2:$C$123,3,0), _xlfn.CONCAT("Evolves into ", R81, " using ", T81, " Journey Points", IF(ISBLANK(S81), ".", _xlfn.CONCAT(" and a ", S81, " Apricorn."))))</f>
        <v>After defeating an opposing Pokémon, add 2 bonus power. Stacks with itself.</v>
      </c>
    </row>
    <row r="82" spans="1:26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10"/>
        <v>6</v>
      </c>
      <c r="O82" s="1" t="str">
        <f t="shared" si="8"/>
        <v>grass</v>
      </c>
      <c r="P82" s="6" t="s">
        <v>37</v>
      </c>
      <c r="Q82" s="1" t="s">
        <v>33</v>
      </c>
      <c r="T82" t="str">
        <f t="shared" si="9"/>
        <v/>
      </c>
      <c r="U82" t="str">
        <f t="shared" si="11"/>
        <v>Carnivine</v>
      </c>
      <c r="V82" s="3"/>
      <c r="W82">
        <v>0</v>
      </c>
      <c r="X82">
        <v>1</v>
      </c>
      <c r="Y82" t="str">
        <f>_xlfn.IFNA(VLOOKUP(B82,abilities!$A$2:$C$121,2,0), "Evolution")</f>
        <v>Bug Catcher</v>
      </c>
      <c r="Z82" t="str">
        <f>_xlfn.IFNA(VLOOKUP(B82,abilities!$A$2:$C$123,3,0), _xlfn.CONCAT("Evolves into ", R82, " using ", T82, " Journey Points", IF(ISBLANK(S82), ".", _xlfn.CONCAT(" and a ", S82, " Apricorn."))))</f>
        <v>This Pokémon counters Bug-type moves from opposing attacks.</v>
      </c>
    </row>
    <row r="83" spans="1:26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10"/>
        <v>4</v>
      </c>
      <c r="O83" s="1" t="str">
        <f t="shared" si="8"/>
        <v>water</v>
      </c>
      <c r="P83" s="6" t="s">
        <v>33</v>
      </c>
      <c r="R83" s="1" t="str">
        <f>B84</f>
        <v>Lumineon</v>
      </c>
      <c r="T83">
        <f t="shared" si="9"/>
        <v>4</v>
      </c>
      <c r="U83" t="str">
        <f t="shared" si="11"/>
        <v>Finneon</v>
      </c>
      <c r="V83" s="3"/>
      <c r="W83">
        <v>0</v>
      </c>
      <c r="X83">
        <v>1</v>
      </c>
      <c r="Y83" t="str">
        <f>_xlfn.IFNA(VLOOKUP(B83,abilities!$A$2:$C$121,2,0), "Evolution")</f>
        <v>Evolution</v>
      </c>
      <c r="Z83" t="str">
        <f>_xlfn.IFNA(VLOOKUP(B83,abilities!$A$2:$C$123,3,0), _xlfn.CONCAT("Evolves into ", R83, " using ", T83, " Journey Points", IF(ISBLANK(S83), ".", _xlfn.CONCAT(" and a ", S83, " Apricorn."))))</f>
        <v>Evolves into Lumineon using 4 Journey Points.</v>
      </c>
    </row>
    <row r="84" spans="1:26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10"/>
        <v>6</v>
      </c>
      <c r="O84" s="1" t="str">
        <f t="shared" si="8"/>
        <v>water</v>
      </c>
      <c r="P84" s="1" t="s">
        <v>48</v>
      </c>
      <c r="Q84" s="1" t="s">
        <v>26</v>
      </c>
      <c r="T84" t="str">
        <f t="shared" si="9"/>
        <v/>
      </c>
      <c r="U84" t="str">
        <f t="shared" si="11"/>
        <v>Lumineon</v>
      </c>
      <c r="V84" s="3"/>
      <c r="W84">
        <v>0</v>
      </c>
      <c r="X84">
        <v>2</v>
      </c>
      <c r="Y84" t="str">
        <f>_xlfn.IFNA(VLOOKUP(B84,abilities!$A$2:$C$121,2,0), "Evolution")</f>
        <v>Neon Resonance</v>
      </c>
      <c r="Z84" t="str">
        <f>_xlfn.IFNA(VLOOKUP(B84,abilities!$A$2:$C$123,3,0), _xlfn.CONCAT("Evolves into ", R84, " using ", T84, " Journey Points", IF(ISBLANK(S84), ".", _xlfn.CONCAT(" and a ", S84, " Apricorn."))))</f>
        <v>Add 1 bonus power whilst attacking with positive type effectiveness.</v>
      </c>
    </row>
    <row r="85" spans="1:26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10"/>
        <v>4</v>
      </c>
      <c r="O85" s="1" t="str">
        <f t="shared" si="8"/>
        <v>water</v>
      </c>
      <c r="P85" s="1" t="str">
        <f>IF(D85 = 0, "", D85)</f>
        <v>flying</v>
      </c>
      <c r="R85" s="1" t="str">
        <f>B86</f>
        <v>Mantine</v>
      </c>
      <c r="T85">
        <f t="shared" si="9"/>
        <v>4</v>
      </c>
      <c r="U85" t="str">
        <f t="shared" si="11"/>
        <v>Mantyke</v>
      </c>
      <c r="V85" s="3"/>
      <c r="W85">
        <v>0</v>
      </c>
      <c r="X85">
        <v>1</v>
      </c>
      <c r="Y85" t="str">
        <f>_xlfn.IFNA(VLOOKUP(B85,abilities!$A$2:$C$121,2,0), "Evolution")</f>
        <v>Evolution</v>
      </c>
      <c r="Z85" t="str">
        <f>_xlfn.IFNA(VLOOKUP(B85,abilities!$A$2:$C$123,3,0), _xlfn.CONCAT("Evolves into ", R85, " using ", T85, " Journey Points", IF(ISBLANK(S85), ".", _xlfn.CONCAT(" and a ", S85, " Apricorn."))))</f>
        <v>Evolves into Mantine using 4 Journey Points.</v>
      </c>
    </row>
    <row r="86" spans="1:26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10"/>
        <v>6</v>
      </c>
      <c r="O86" s="1" t="str">
        <f t="shared" si="8"/>
        <v>water</v>
      </c>
      <c r="P86" s="1" t="str">
        <f>IF(D86 = 0, "", D86)</f>
        <v>flying</v>
      </c>
      <c r="Q86" s="1" t="s">
        <v>48</v>
      </c>
      <c r="T86" t="str">
        <f t="shared" si="9"/>
        <v/>
      </c>
      <c r="U86" t="str">
        <f t="shared" si="11"/>
        <v>Mantine</v>
      </c>
      <c r="V86" s="3"/>
      <c r="W86">
        <v>0</v>
      </c>
      <c r="X86">
        <v>2</v>
      </c>
      <c r="Y86" t="str">
        <f>_xlfn.IFNA(VLOOKUP(B86,abilities!$A$2:$C$121,2,0), "Evolution")</f>
        <v>Swimming Partner</v>
      </c>
      <c r="Z86" t="str">
        <f>_xlfn.IFNA(VLOOKUP(B86,abilities!$A$2:$C$123,3,0), _xlfn.CONCAT("Evolves into ", R86, " using ", T86, " Journey Points", IF(ISBLANK(S86), ".", _xlfn.CONCAT(" and a ", S86, " Apricorn."))))</f>
        <v>Add 2 bonus power if there is a non-fainted Water-type Pokémon in your party.</v>
      </c>
    </row>
    <row r="87" spans="1:26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10"/>
        <v>3</v>
      </c>
      <c r="O87" s="1" t="str">
        <f t="shared" si="8"/>
        <v>water</v>
      </c>
      <c r="P87" s="1" t="s">
        <v>33</v>
      </c>
      <c r="Q87"/>
      <c r="R87" s="1" t="str">
        <f>B88</f>
        <v>Octillery</v>
      </c>
      <c r="S87"/>
      <c r="T87">
        <f t="shared" si="9"/>
        <v>5</v>
      </c>
      <c r="U87" t="str">
        <f t="shared" si="11"/>
        <v>Remoraid</v>
      </c>
      <c r="V87"/>
      <c r="W87">
        <v>0</v>
      </c>
      <c r="X87">
        <v>1</v>
      </c>
      <c r="Y87" t="str">
        <f>_xlfn.IFNA(VLOOKUP(B87,abilities!$A$2:$C$121,2,0), "Evolution")</f>
        <v>Evolution</v>
      </c>
      <c r="Z87" t="str">
        <f>_xlfn.IFNA(VLOOKUP(B87,abilities!$A$2:$C$123,3,0), _xlfn.CONCAT("Evolves into ", R87, " using ", T87, " Journey Points", IF(ISBLANK(S87), ".", _xlfn.CONCAT(" and a ", S87, " Apricorn."))))</f>
        <v>Evolves into Octillery using 5 Journey Points.</v>
      </c>
    </row>
    <row r="88" spans="1:26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10"/>
        <v>6</v>
      </c>
      <c r="O88" s="1" t="str">
        <f t="shared" si="8"/>
        <v>water</v>
      </c>
      <c r="P88" t="s">
        <v>17</v>
      </c>
      <c r="Q88" t="s">
        <v>48</v>
      </c>
      <c r="R88"/>
      <c r="S88"/>
      <c r="T88" t="str">
        <f t="shared" si="9"/>
        <v/>
      </c>
      <c r="U88" t="str">
        <f t="shared" si="11"/>
        <v>Octillery</v>
      </c>
      <c r="V88"/>
      <c r="W88">
        <v>0</v>
      </c>
      <c r="X88">
        <v>2</v>
      </c>
      <c r="Y88" t="str">
        <f>_xlfn.IFNA(VLOOKUP(B88,abilities!$A$2:$C$121,2,0), "Evolution")</f>
        <v>Sniper Targeting</v>
      </c>
      <c r="Z88" t="str">
        <f>_xlfn.IFNA(VLOOKUP(B88,abilities!$A$2:$C$123,3,0), _xlfn.CONCAT("Evolves into ", R88, " using ", T88, " Journey Points", IF(ISBLANK(S88), ".", _xlfn.CONCAT(" and a ", S88, " Apricorn."))))</f>
        <v>Add 1 bonus power if opposing aura power is negative.</v>
      </c>
    </row>
    <row r="89" spans="1:26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10"/>
        <v>4</v>
      </c>
      <c r="O89" s="1" t="str">
        <f t="shared" si="8"/>
        <v>grass</v>
      </c>
      <c r="P89" s="1" t="str">
        <f t="shared" ref="P89:P95" si="12">IF(D89 = 0, "", D89)</f>
        <v>ice</v>
      </c>
      <c r="R89" s="1" t="str">
        <f>B90</f>
        <v>Abomasnow</v>
      </c>
      <c r="T89">
        <f t="shared" si="9"/>
        <v>4</v>
      </c>
      <c r="U89" t="str">
        <f t="shared" si="11"/>
        <v>Snover</v>
      </c>
      <c r="V89" s="3"/>
      <c r="W89">
        <v>0</v>
      </c>
      <c r="X89">
        <v>1</v>
      </c>
      <c r="Y89" t="str">
        <f>_xlfn.IFNA(VLOOKUP(B89,abilities!$A$2:$C$121,2,0), "Evolution")</f>
        <v>Evolution</v>
      </c>
      <c r="Z89" t="str">
        <f>_xlfn.IFNA(VLOOKUP(B89,abilities!$A$2:$C$123,3,0), _xlfn.CONCAT("Evolves into ", R89, " using ", T89, " Journey Points", IF(ISBLANK(S89), ".", _xlfn.CONCAT(" and a ", S89, " Apricorn."))))</f>
        <v>Evolves into Abomasnow using 4 Journey Points.</v>
      </c>
    </row>
    <row r="90" spans="1:26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10"/>
        <v>6</v>
      </c>
      <c r="O90" s="1" t="str">
        <f t="shared" si="8"/>
        <v>grass</v>
      </c>
      <c r="P90" s="1" t="str">
        <f t="shared" si="12"/>
        <v>ice</v>
      </c>
      <c r="Q90" s="1" t="s">
        <v>47</v>
      </c>
      <c r="T90" t="str">
        <f t="shared" si="9"/>
        <v/>
      </c>
      <c r="U90" t="str">
        <f t="shared" si="11"/>
        <v>Abomasnow</v>
      </c>
      <c r="V90" s="3"/>
      <c r="W90">
        <v>0</v>
      </c>
      <c r="X90">
        <v>2</v>
      </c>
      <c r="Y90" t="str">
        <f>_xlfn.IFNA(VLOOKUP(B90,abilities!$A$2:$C$121,2,0), "Evolution")</f>
        <v>Snow Warning</v>
      </c>
      <c r="Z90" t="str">
        <f>_xlfn.IFNA(VLOOKUP(B90,abilities!$A$2:$C$123,3,0), _xlfn.CONCAT("Evolves into ", R90, " using ", T90, " Journey Points", IF(ISBLANK(S90), ".", _xlfn.CONCAT(" and a ", S90, " Apricorn."))))</f>
        <v>When switched in, decrease opposing aura power by one stage.</v>
      </c>
    </row>
    <row r="91" spans="1:26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10"/>
        <v>6</v>
      </c>
      <c r="O91" s="1" t="str">
        <f t="shared" si="8"/>
        <v>dark</v>
      </c>
      <c r="P91" s="1" t="str">
        <f t="shared" si="12"/>
        <v>ice</v>
      </c>
      <c r="R91" s="1" t="str">
        <f>B92</f>
        <v>Weavile</v>
      </c>
      <c r="T91">
        <f t="shared" si="9"/>
        <v>3</v>
      </c>
      <c r="U91" t="str">
        <f t="shared" si="11"/>
        <v>Sneasel</v>
      </c>
      <c r="V91" s="3"/>
      <c r="W91">
        <v>0</v>
      </c>
      <c r="X91">
        <v>1</v>
      </c>
      <c r="Y91" t="str">
        <f>_xlfn.IFNA(VLOOKUP(B91,abilities!$A$2:$C$121,2,0), "Evolution")</f>
        <v>Evolution</v>
      </c>
      <c r="Z91" t="str">
        <f>_xlfn.IFNA(VLOOKUP(B91,abilities!$A$2:$C$123,3,0), _xlfn.CONCAT("Evolves into ", R91, " using ", T91, " Journey Points", IF(ISBLANK(S91), ".", _xlfn.CONCAT(" and a ", S91, " Apricorn."))))</f>
        <v>Evolves into Weavile using 3 Journey Points.</v>
      </c>
    </row>
    <row r="92" spans="1:26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10"/>
        <v>7</v>
      </c>
      <c r="O92" s="1" t="str">
        <f t="shared" si="8"/>
        <v>dark</v>
      </c>
      <c r="P92" s="1" t="str">
        <f t="shared" si="12"/>
        <v>ice</v>
      </c>
      <c r="Q92" s="1" t="s">
        <v>77</v>
      </c>
      <c r="T92" t="str">
        <f t="shared" si="9"/>
        <v/>
      </c>
      <c r="U92" t="str">
        <f t="shared" si="11"/>
        <v>Weavile</v>
      </c>
      <c r="V92" s="3"/>
      <c r="W92">
        <v>0</v>
      </c>
      <c r="X92">
        <v>2</v>
      </c>
      <c r="Y92" t="str">
        <f>_xlfn.IFNA(VLOOKUP(B92,abilities!$A$2:$C$121,2,0), "Evolution")</f>
        <v>Hunting Coordination</v>
      </c>
      <c r="Z92" t="str">
        <f>_xlfn.IFNA(VLOOKUP(B92,abilities!$A$2:$C$123,3,0), _xlfn.CONCAT("Evolves into ", R92, " using ", T92, " Journey Points", IF(ISBLANK(S92), ".", _xlfn.CONCAT(" and a ", S92, " Apricorn."))))</f>
        <v>When switched in, increase your aura power by one stage.</v>
      </c>
    </row>
    <row r="93" spans="1:26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3" t="s">
        <v>773</v>
      </c>
      <c r="M93" s="3" t="s">
        <v>755</v>
      </c>
      <c r="N93" s="1">
        <f t="shared" si="10"/>
        <v>4</v>
      </c>
      <c r="O93" s="1" t="str">
        <f t="shared" si="8"/>
        <v>electric</v>
      </c>
      <c r="P93" s="1" t="str">
        <f t="shared" si="12"/>
        <v>steel</v>
      </c>
      <c r="R93" s="1" t="str">
        <f>B94</f>
        <v>Magneton</v>
      </c>
      <c r="T93">
        <f t="shared" si="9"/>
        <v>4</v>
      </c>
      <c r="U93" t="str">
        <f t="shared" si="11"/>
        <v>Magnemite</v>
      </c>
      <c r="V93" s="3"/>
      <c r="W93">
        <v>0</v>
      </c>
      <c r="X93">
        <v>1</v>
      </c>
      <c r="Y93" t="str">
        <f>_xlfn.IFNA(VLOOKUP(B93,abilities!$A$2:$C$121,2,0), "Evolution")</f>
        <v>Evolution</v>
      </c>
      <c r="Z93" t="str">
        <f>_xlfn.IFNA(VLOOKUP(B93,abilities!$A$2:$C$123,3,0), _xlfn.CONCAT("Evolves into ", R93, " using ", T93, " Journey Points", IF(ISBLANK(S93), ".", _xlfn.CONCAT(" and a ", S93, " Apricorn."))))</f>
        <v>Evolves into Magneton using 4 Journey Points.</v>
      </c>
    </row>
    <row r="94" spans="1:26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3" t="s">
        <v>773</v>
      </c>
      <c r="M94" s="3" t="s">
        <v>755</v>
      </c>
      <c r="N94" s="1">
        <f t="shared" si="10"/>
        <v>6</v>
      </c>
      <c r="O94" s="1" t="str">
        <f t="shared" si="8"/>
        <v>electric</v>
      </c>
      <c r="P94" s="1" t="str">
        <f t="shared" si="12"/>
        <v>steel</v>
      </c>
      <c r="Q94" s="1" t="s">
        <v>33</v>
      </c>
      <c r="R94" s="1" t="str">
        <f>B95</f>
        <v>Magnezone</v>
      </c>
      <c r="T94">
        <f t="shared" si="9"/>
        <v>3</v>
      </c>
      <c r="U94" t="str">
        <f t="shared" si="11"/>
        <v>Magneton</v>
      </c>
      <c r="V94" s="3"/>
      <c r="W94">
        <v>0</v>
      </c>
      <c r="X94">
        <v>2</v>
      </c>
      <c r="Y94" t="str">
        <f>_xlfn.IFNA(VLOOKUP(B94,abilities!$A$2:$C$121,2,0), "Evolution")</f>
        <v>Evolution</v>
      </c>
      <c r="Z94" t="str">
        <f>_xlfn.IFNA(VLOOKUP(B94,abilities!$A$2:$C$123,3,0), _xlfn.CONCAT("Evolves into ", R94, " using ", T94, " Journey Points", IF(ISBLANK(S94), ".", _xlfn.CONCAT(" and a ", S94, " Apricorn."))))</f>
        <v>Evolves into Magnezone using 3 Journey Points.</v>
      </c>
    </row>
    <row r="95" spans="1:26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3" t="s">
        <v>773</v>
      </c>
      <c r="M95" s="3" t="s">
        <v>755</v>
      </c>
      <c r="N95" s="1">
        <f t="shared" si="10"/>
        <v>7</v>
      </c>
      <c r="O95" s="1" t="str">
        <f t="shared" si="8"/>
        <v>electric</v>
      </c>
      <c r="P95" s="1" t="str">
        <f t="shared" si="12"/>
        <v>steel</v>
      </c>
      <c r="Q95" s="1" t="s">
        <v>77</v>
      </c>
      <c r="T95" t="str">
        <f t="shared" si="9"/>
        <v/>
      </c>
      <c r="U95" t="str">
        <f t="shared" si="11"/>
        <v>Magnezone</v>
      </c>
      <c r="V95" s="3"/>
      <c r="W95">
        <v>0</v>
      </c>
      <c r="X95">
        <v>3</v>
      </c>
      <c r="Y95" t="str">
        <f>_xlfn.IFNA(VLOOKUP(B95,abilities!$A$2:$C$121,2,0), "Evolution")</f>
        <v>Magnet Pull</v>
      </c>
      <c r="Z95" t="str">
        <f>_xlfn.IFNA(VLOOKUP(B95,abilities!$A$2:$C$123,3,0), _xlfn.CONCAT("Evolves into ", R95, " using ", T95, " Journey Points", IF(ISBLANK(S95), ".", _xlfn.CONCAT(" and a ", S95, " Apricorn."))))</f>
        <v>This Pokémon prevents opposing Steel-type Pokémon from switching.</v>
      </c>
    </row>
    <row r="96" spans="1:26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10"/>
        <v>4</v>
      </c>
      <c r="O96" s="1" t="str">
        <f t="shared" si="8"/>
        <v>normal</v>
      </c>
      <c r="P96" s="1" t="s">
        <v>12</v>
      </c>
      <c r="R96" s="1" t="str">
        <f>B97</f>
        <v>Lickilicky</v>
      </c>
      <c r="T96">
        <f t="shared" si="9"/>
        <v>6</v>
      </c>
      <c r="U96" t="str">
        <f t="shared" si="11"/>
        <v>Lickitung</v>
      </c>
      <c r="V96" s="3"/>
      <c r="W96">
        <v>0</v>
      </c>
      <c r="X96">
        <v>1</v>
      </c>
      <c r="Y96" t="str">
        <f>_xlfn.IFNA(VLOOKUP(B96,abilities!$A$2:$C$121,2,0), "Evolution")</f>
        <v>Evolution</v>
      </c>
      <c r="Z96" t="str">
        <f>_xlfn.IFNA(VLOOKUP(B96,abilities!$A$2:$C$123,3,0), _xlfn.CONCAT("Evolves into ", R96, " using ", T96, " Journey Points", IF(ISBLANK(S96), ".", _xlfn.CONCAT(" and a ", S96, " Apricorn."))))</f>
        <v>Evolves into Lickilicky using 6 Journey Points.</v>
      </c>
    </row>
    <row r="97" spans="1:26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10"/>
        <v>7</v>
      </c>
      <c r="O97" s="1" t="str">
        <f t="shared" si="8"/>
        <v>normal</v>
      </c>
      <c r="P97" s="1" t="s">
        <v>12</v>
      </c>
      <c r="Q97" s="1" t="s">
        <v>48</v>
      </c>
      <c r="T97" t="str">
        <f t="shared" si="9"/>
        <v/>
      </c>
      <c r="U97" t="str">
        <f t="shared" si="11"/>
        <v>Lickilicky</v>
      </c>
      <c r="V97" s="3"/>
      <c r="W97">
        <v>0</v>
      </c>
      <c r="X97">
        <v>2</v>
      </c>
      <c r="Y97" t="str">
        <f>_xlfn.IFNA(VLOOKUP(B97,abilities!$A$2:$C$121,2,0), "Evolution")</f>
        <v>Extra Reach</v>
      </c>
      <c r="Z97" t="str">
        <f>_xlfn.IFNA(VLOOKUP(B97,abilities!$A$2:$C$123,3,0), _xlfn.CONCAT("Evolves into ", R97, " using ", T97, " Journey Points", IF(ISBLANK(S97), ".", _xlfn.CONCAT(" and a ", S97, " Apricorn."))))</f>
        <v>During combat resolution, this Pokémon wins ties.</v>
      </c>
    </row>
    <row r="98" spans="1:26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10"/>
        <v>4</v>
      </c>
      <c r="O98" s="1" t="str">
        <f t="shared" ref="O98:O129" si="13">C98</f>
        <v>ground</v>
      </c>
      <c r="P98" s="1" t="str">
        <f>IF(D98 = 0, "", D98)</f>
        <v>rock</v>
      </c>
      <c r="R98" s="1" t="str">
        <f>B99</f>
        <v>Rhydon</v>
      </c>
      <c r="T98">
        <f t="shared" ref="T98:T125" si="14">IF(ISBLANK(R98), "", ROUND(((N99*(N99-1)/2)-(N98*(N98-1)/2))/2 - (N99-N98)/2, 0) - IF(ISBLANK(S98), 0, 1))</f>
        <v>6</v>
      </c>
      <c r="U98" t="str">
        <f t="shared" si="11"/>
        <v>Rhyhorn</v>
      </c>
      <c r="V98" s="3"/>
      <c r="W98">
        <v>0</v>
      </c>
      <c r="X98">
        <v>1</v>
      </c>
      <c r="Y98" t="str">
        <f>_xlfn.IFNA(VLOOKUP(B98,abilities!$A$2:$C$121,2,0), "Evolution")</f>
        <v>Evolution</v>
      </c>
      <c r="Z98" t="str">
        <f>_xlfn.IFNA(VLOOKUP(B98,abilities!$A$2:$C$123,3,0), _xlfn.CONCAT("Evolves into ", R98, " using ", T98, " Journey Points", IF(ISBLANK(S98), ".", _xlfn.CONCAT(" and a ", S98, " Apricorn."))))</f>
        <v>Evolves into Rhydon using 6 Journey Points.</v>
      </c>
    </row>
    <row r="99" spans="1:26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10"/>
        <v>7</v>
      </c>
      <c r="O99" s="1" t="str">
        <f t="shared" si="13"/>
        <v>ground</v>
      </c>
      <c r="P99" s="1" t="str">
        <f>IF(D99 = 0, "", D99)</f>
        <v>rock</v>
      </c>
      <c r="Q99" s="1" t="s">
        <v>17</v>
      </c>
      <c r="R99" s="1" t="str">
        <f>B100</f>
        <v>Rhyperior</v>
      </c>
      <c r="T99">
        <f t="shared" si="14"/>
        <v>3</v>
      </c>
      <c r="U99" t="str">
        <f t="shared" si="11"/>
        <v>Rhydon</v>
      </c>
      <c r="V99" s="3"/>
      <c r="W99">
        <v>0</v>
      </c>
      <c r="X99">
        <v>2</v>
      </c>
      <c r="Y99" t="str">
        <f>_xlfn.IFNA(VLOOKUP(B99,abilities!$A$2:$C$121,2,0), "Evolution")</f>
        <v>Evolution</v>
      </c>
      <c r="Z99" t="str">
        <f>_xlfn.IFNA(VLOOKUP(B99,abilities!$A$2:$C$123,3,0), _xlfn.CONCAT("Evolves into ", R99, " using ", T99, " Journey Points", IF(ISBLANK(S99), ".", _xlfn.CONCAT(" and a ", S99, " Apricorn."))))</f>
        <v>Evolves into Rhyperior using 3 Journey Points.</v>
      </c>
    </row>
    <row r="100" spans="1:26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10"/>
        <v>8</v>
      </c>
      <c r="O100" s="1" t="str">
        <f t="shared" si="13"/>
        <v>ground</v>
      </c>
      <c r="P100" s="1" t="str">
        <f>IF(D100 = 0, "", D100)</f>
        <v>rock</v>
      </c>
      <c r="Q100" s="1" t="s">
        <v>26</v>
      </c>
      <c r="T100" t="str">
        <f t="shared" si="14"/>
        <v/>
      </c>
      <c r="U100" t="str">
        <f t="shared" si="11"/>
        <v>Rhyperior</v>
      </c>
      <c r="V100" s="3"/>
      <c r="W100">
        <v>0</v>
      </c>
      <c r="X100">
        <v>3</v>
      </c>
      <c r="Y100" t="str">
        <f>_xlfn.IFNA(VLOOKUP(B100,abilities!$A$2:$C$121,2,0), "Evolution")</f>
        <v>Naturally Reckless</v>
      </c>
      <c r="Z100" t="str">
        <f>_xlfn.IFNA(VLOOKUP(B100,abilities!$A$2:$C$123,3,0), _xlfn.CONCAT("Evolves into ", R100, " using ", T100, " Journey Points", IF(ISBLANK(S100), ".", _xlfn.CONCAT(" and a ", S100, " Apricorn."))))</f>
        <v>Add 1 bonus power whilst attacking with a Reckless attack.</v>
      </c>
    </row>
    <row r="101" spans="1:26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10"/>
        <v>6</v>
      </c>
      <c r="O101" s="1" t="str">
        <f t="shared" si="13"/>
        <v>grass</v>
      </c>
      <c r="P101" s="6" t="s">
        <v>33</v>
      </c>
      <c r="R101" s="1" t="str">
        <f>B102</f>
        <v>Tangrowth</v>
      </c>
      <c r="T101">
        <f t="shared" si="14"/>
        <v>3</v>
      </c>
      <c r="U101" t="str">
        <f t="shared" si="11"/>
        <v>Tangela</v>
      </c>
      <c r="V101" s="3"/>
      <c r="W101">
        <v>0</v>
      </c>
      <c r="X101">
        <v>1</v>
      </c>
      <c r="Y101" t="str">
        <f>_xlfn.IFNA(VLOOKUP(B101,abilities!$A$2:$C$121,2,0), "Evolution")</f>
        <v>Evolution</v>
      </c>
      <c r="Z101" t="str">
        <f>_xlfn.IFNA(VLOOKUP(B101,abilities!$A$2:$C$123,3,0), _xlfn.CONCAT("Evolves into ", R101, " using ", T101, " Journey Points", IF(ISBLANK(S101), ".", _xlfn.CONCAT(" and a ", S101, " Apricorn."))))</f>
        <v>Evolves into Tangrowth using 3 Journey Points.</v>
      </c>
    </row>
    <row r="102" spans="1:26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10"/>
        <v>7</v>
      </c>
      <c r="O102" s="1" t="str">
        <f t="shared" si="13"/>
        <v>grass</v>
      </c>
      <c r="P102" s="1" t="s">
        <v>13</v>
      </c>
      <c r="Q102" s="1" t="s">
        <v>47</v>
      </c>
      <c r="T102" t="str">
        <f t="shared" si="14"/>
        <v/>
      </c>
      <c r="U102" t="str">
        <f t="shared" si="11"/>
        <v>Tangrowth</v>
      </c>
      <c r="V102" s="3"/>
      <c r="W102">
        <v>0</v>
      </c>
      <c r="X102">
        <v>2</v>
      </c>
      <c r="Y102" t="str">
        <f>_xlfn.IFNA(VLOOKUP(B102,abilities!$A$2:$C$121,2,0), "Evolution")</f>
        <v>Rapid Regrowth</v>
      </c>
      <c r="Z102" t="str">
        <f>_xlfn.IFNA(VLOOKUP(B102,abilities!$A$2:$C$123,3,0), _xlfn.CONCAT("Evolves into ", R102, " using ", T102, " Journey Points", IF(ISBLANK(S102), ".", _xlfn.CONCAT(" and a ", S102, " Apricorn."))))</f>
        <v>When switched out, you may reset your aura power.</v>
      </c>
    </row>
    <row r="103" spans="1:26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10"/>
        <v>4</v>
      </c>
      <c r="O103" s="1" t="str">
        <f t="shared" si="13"/>
        <v>electric</v>
      </c>
      <c r="P103" s="6" t="s">
        <v>33</v>
      </c>
      <c r="R103" s="1" t="str">
        <f>B104</f>
        <v>Electabuzz</v>
      </c>
      <c r="T103">
        <f t="shared" si="14"/>
        <v>4</v>
      </c>
      <c r="U103" t="str">
        <f t="shared" si="11"/>
        <v>Elekid</v>
      </c>
      <c r="V103" s="3"/>
      <c r="W103">
        <v>0</v>
      </c>
      <c r="X103">
        <v>1</v>
      </c>
      <c r="Y103" t="str">
        <f>_xlfn.IFNA(VLOOKUP(B103,abilities!$A$2:$C$121,2,0), "Evolution")</f>
        <v>Evolution</v>
      </c>
      <c r="Z103" t="str">
        <f>_xlfn.IFNA(VLOOKUP(B103,abilities!$A$2:$C$123,3,0), _xlfn.CONCAT("Evolves into ", R103, " using ", T103, " Journey Points", IF(ISBLANK(S103), ".", _xlfn.CONCAT(" and a ", S103, " Apricorn."))))</f>
        <v>Evolves into Electabuzz using 4 Journey Points.</v>
      </c>
    </row>
    <row r="104" spans="1:26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5">ROUND((0.4*J104 + 0.5*MAX(F104,H104) + 0.1*MIN(F104,H104) + 0.4*E104 + 0.3*G104 + 0.3*I104) / 20, 0) - 2</f>
        <v>6</v>
      </c>
      <c r="O104" s="1" t="str">
        <f t="shared" si="13"/>
        <v>electric</v>
      </c>
      <c r="P104" s="1" t="s">
        <v>77</v>
      </c>
      <c r="Q104" s="1" t="s">
        <v>85</v>
      </c>
      <c r="R104" s="1" t="str">
        <f>B105</f>
        <v>Electivire</v>
      </c>
      <c r="T104">
        <f t="shared" si="14"/>
        <v>3</v>
      </c>
      <c r="U104" t="str">
        <f t="shared" si="11"/>
        <v>Electabuzz</v>
      </c>
      <c r="V104" s="3"/>
      <c r="W104">
        <v>0</v>
      </c>
      <c r="X104">
        <v>2</v>
      </c>
      <c r="Y104" t="str">
        <f>_xlfn.IFNA(VLOOKUP(B104,abilities!$A$2:$C$121,2,0), "Evolution")</f>
        <v>Evolution</v>
      </c>
      <c r="Z104" t="str">
        <f>_xlfn.IFNA(VLOOKUP(B104,abilities!$A$2:$C$123,3,0), _xlfn.CONCAT("Evolves into ", R104, " using ", T104, " Journey Points", IF(ISBLANK(S104), ".", _xlfn.CONCAT(" and a ", S104, " Apricorn."))))</f>
        <v>Evolves into Electivire using 3 Journey Points.</v>
      </c>
    </row>
    <row r="105" spans="1:26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5"/>
        <v>7</v>
      </c>
      <c r="O105" s="1" t="str">
        <f t="shared" si="13"/>
        <v>electric</v>
      </c>
      <c r="P105" s="1" t="s">
        <v>77</v>
      </c>
      <c r="Q105" s="1" t="s">
        <v>17</v>
      </c>
      <c r="T105" t="str">
        <f t="shared" si="14"/>
        <v/>
      </c>
      <c r="U105" t="str">
        <f t="shared" si="11"/>
        <v>Electivire</v>
      </c>
      <c r="V105" s="3"/>
      <c r="W105">
        <v>0</v>
      </c>
      <c r="X105">
        <v>3</v>
      </c>
      <c r="Y105" t="str">
        <f>_xlfn.IFNA(VLOOKUP(B105,abilities!$A$2:$C$121,2,0), "Evolution")</f>
        <v>Electrical Overload</v>
      </c>
      <c r="Z105" t="str">
        <f>_xlfn.IFNA(VLOOKUP(B105,abilities!$A$2:$C$123,3,0), _xlfn.CONCAT("Evolves into ", R105, " using ", T105, " Journey Points", IF(ISBLANK(S105), ".", _xlfn.CONCAT(" and a ", S105, " Apricorn."))))</f>
        <v>May add 3 bonus power whilst attacking with an Electric-type move but cannot select an action next turn.</v>
      </c>
    </row>
    <row r="106" spans="1:26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5"/>
        <v>4</v>
      </c>
      <c r="O106" s="1" t="str">
        <f t="shared" si="13"/>
        <v>fire</v>
      </c>
      <c r="P106" s="6" t="s">
        <v>33</v>
      </c>
      <c r="R106" s="1" t="str">
        <f>B107</f>
        <v>Magmar</v>
      </c>
      <c r="T106">
        <f t="shared" si="14"/>
        <v>4</v>
      </c>
      <c r="U106" t="str">
        <f t="shared" ref="U106:U137" si="16">B106</f>
        <v>Magby</v>
      </c>
      <c r="V106" s="3"/>
      <c r="W106">
        <v>0</v>
      </c>
      <c r="X106">
        <v>1</v>
      </c>
      <c r="Y106" t="str">
        <f>_xlfn.IFNA(VLOOKUP(B106,abilities!$A$2:$C$121,2,0), "Evolution")</f>
        <v>Evolution</v>
      </c>
      <c r="Z106" t="str">
        <f>_xlfn.IFNA(VLOOKUP(B106,abilities!$A$2:$C$123,3,0), _xlfn.CONCAT("Evolves into ", R106, " using ", T106, " Journey Points", IF(ISBLANK(S106), ".", _xlfn.CONCAT(" and a ", S106, " Apricorn."))))</f>
        <v>Evolves into Magmar using 4 Journey Points.</v>
      </c>
    </row>
    <row r="107" spans="1:26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5"/>
        <v>6</v>
      </c>
      <c r="O107" s="1" t="str">
        <f t="shared" si="13"/>
        <v>fire</v>
      </c>
      <c r="P107" s="1" t="s">
        <v>47</v>
      </c>
      <c r="Q107" s="1" t="s">
        <v>85</v>
      </c>
      <c r="R107" s="1" t="str">
        <f>B108</f>
        <v>Magmortar</v>
      </c>
      <c r="T107">
        <f t="shared" si="14"/>
        <v>3</v>
      </c>
      <c r="U107" t="str">
        <f t="shared" si="16"/>
        <v>Magmar</v>
      </c>
      <c r="V107" s="3"/>
      <c r="W107">
        <v>0</v>
      </c>
      <c r="X107">
        <v>2</v>
      </c>
      <c r="Y107" t="str">
        <f>_xlfn.IFNA(VLOOKUP(B107,abilities!$A$2:$C$121,2,0), "Evolution")</f>
        <v>Evolution</v>
      </c>
      <c r="Z107" t="str">
        <f>_xlfn.IFNA(VLOOKUP(B107,abilities!$A$2:$C$123,3,0), _xlfn.CONCAT("Evolves into ", R107, " using ", T107, " Journey Points", IF(ISBLANK(S107), ".", _xlfn.CONCAT(" and a ", S107, " Apricorn."))))</f>
        <v>Evolves into Magmortar using 3 Journey Points.</v>
      </c>
    </row>
    <row r="108" spans="1:26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5"/>
        <v>7</v>
      </c>
      <c r="O108" s="1" t="str">
        <f t="shared" si="13"/>
        <v>fire</v>
      </c>
      <c r="P108" s="1" t="s">
        <v>47</v>
      </c>
      <c r="Q108" s="1" t="s">
        <v>44</v>
      </c>
      <c r="T108" t="str">
        <f t="shared" si="14"/>
        <v/>
      </c>
      <c r="U108" t="str">
        <f t="shared" si="16"/>
        <v>Magmortar</v>
      </c>
      <c r="V108" s="3"/>
      <c r="W108">
        <v>0</v>
      </c>
      <c r="X108">
        <v>3</v>
      </c>
      <c r="Y108" t="str">
        <f>_xlfn.IFNA(VLOOKUP(B108,abilities!$A$2:$C$121,2,0), "Evolution")</f>
        <v>Magma Overdrive</v>
      </c>
      <c r="Z108" t="str">
        <f>_xlfn.IFNA(VLOOKUP(B108,abilities!$A$2:$C$123,3,0), _xlfn.CONCAT("Evolves into ", R108, " using ", T108, " Journey Points", IF(ISBLANK(S108), ".", _xlfn.CONCAT(" and a ", S108, " Apricorn."))))</f>
        <v>May add 3 bonus power whilst attacking with a Fire-type move but cannot select an action next turn.</v>
      </c>
    </row>
    <row r="109" spans="1:26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5"/>
        <v>2</v>
      </c>
      <c r="O109" s="1" t="str">
        <f t="shared" si="13"/>
        <v>fairy</v>
      </c>
      <c r="P109" s="6" t="s">
        <v>33</v>
      </c>
      <c r="R109" s="1" t="str">
        <f>B110</f>
        <v>Togetic</v>
      </c>
      <c r="T109">
        <f t="shared" si="14"/>
        <v>3</v>
      </c>
      <c r="U109" t="str">
        <f t="shared" si="16"/>
        <v>Togepi</v>
      </c>
      <c r="V109" s="3"/>
      <c r="W109">
        <v>0</v>
      </c>
      <c r="X109">
        <v>1</v>
      </c>
      <c r="Y109" t="str">
        <f>_xlfn.IFNA(VLOOKUP(B109,abilities!$A$2:$C$121,2,0), "Evolution")</f>
        <v>Evolution</v>
      </c>
      <c r="Z109" t="str">
        <f>_xlfn.IFNA(VLOOKUP(B109,abilities!$A$2:$C$123,3,0), _xlfn.CONCAT("Evolves into ", R109, " using ", T109, " Journey Points", IF(ISBLANK(S109), ".", _xlfn.CONCAT(" and a ", S109, " Apricorn."))))</f>
        <v>Evolves into Togetic using 3 Journey Points.</v>
      </c>
    </row>
    <row r="110" spans="1:26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5"/>
        <v>5</v>
      </c>
      <c r="O110" s="1" t="str">
        <f t="shared" si="13"/>
        <v>fairy</v>
      </c>
      <c r="P110" s="1" t="str">
        <f>IF(D110 = 0, "", D110)</f>
        <v>flying</v>
      </c>
      <c r="Q110" s="1" t="s">
        <v>17</v>
      </c>
      <c r="R110" s="1" t="str">
        <f>B111</f>
        <v>Togekiss</v>
      </c>
      <c r="T110">
        <f t="shared" si="14"/>
        <v>8</v>
      </c>
      <c r="U110" t="str">
        <f t="shared" si="16"/>
        <v>Togetic</v>
      </c>
      <c r="V110" s="3"/>
      <c r="W110">
        <v>0</v>
      </c>
      <c r="X110">
        <v>2</v>
      </c>
      <c r="Y110" t="str">
        <f>_xlfn.IFNA(VLOOKUP(B110,abilities!$A$2:$C$121,2,0), "Evolution")</f>
        <v>Evolution</v>
      </c>
      <c r="Z110" t="str">
        <f>_xlfn.IFNA(VLOOKUP(B110,abilities!$A$2:$C$123,3,0), _xlfn.CONCAT("Evolves into ", R110, " using ", T110, " Journey Points", IF(ISBLANK(S110), ".", _xlfn.CONCAT(" and a ", S110, " Apricorn."))))</f>
        <v>Evolves into Togekiss using 8 Journey Points.</v>
      </c>
    </row>
    <row r="111" spans="1:26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5"/>
        <v>8</v>
      </c>
      <c r="O111" s="1" t="str">
        <f t="shared" si="13"/>
        <v>fairy</v>
      </c>
      <c r="P111" s="1" t="str">
        <f>IF(D111 = 0, "", D111)</f>
        <v>flying</v>
      </c>
      <c r="Q111" s="1" t="s">
        <v>77</v>
      </c>
      <c r="T111" t="str">
        <f t="shared" si="14"/>
        <v/>
      </c>
      <c r="U111" t="str">
        <f t="shared" si="16"/>
        <v>Togekiss</v>
      </c>
      <c r="V111" s="3"/>
      <c r="W111">
        <v>0</v>
      </c>
      <c r="X111">
        <v>3</v>
      </c>
      <c r="Y111" t="str">
        <f>_xlfn.IFNA(VLOOKUP(B111,abilities!$A$2:$C$121,2,0), "Evolution")</f>
        <v>Serene Grace</v>
      </c>
      <c r="Z111" t="str">
        <f>_xlfn.IFNA(VLOOKUP(B111,abilities!$A$2:$C$123,3,0), _xlfn.CONCAT("Evolves into ", R111, " using ", T111, " Journey Points", IF(ISBLANK(S111), ".", _xlfn.CONCAT(" and a ", S111, " Apricorn."))))</f>
        <v>When attacking with a Fairy-type move, your Balanced attacks are treated as Crafty attacks.</v>
      </c>
    </row>
    <row r="112" spans="1:26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5"/>
        <v>5</v>
      </c>
      <c r="O112" s="1" t="str">
        <f t="shared" si="13"/>
        <v>bug</v>
      </c>
      <c r="P112" s="1" t="str">
        <f>IF(D112 = 0, "", D112)</f>
        <v>flying</v>
      </c>
      <c r="R112" s="1" t="str">
        <f>B113</f>
        <v>Yanmega</v>
      </c>
      <c r="T112">
        <f t="shared" si="14"/>
        <v>5</v>
      </c>
      <c r="U112" t="str">
        <f t="shared" si="16"/>
        <v>Yanma</v>
      </c>
      <c r="V112" s="3"/>
      <c r="W112">
        <v>0</v>
      </c>
      <c r="X112">
        <v>1</v>
      </c>
      <c r="Y112" t="str">
        <f>_xlfn.IFNA(VLOOKUP(B112,abilities!$A$2:$C$121,2,0), "Evolution")</f>
        <v>Evolution</v>
      </c>
      <c r="Z112" t="str">
        <f>_xlfn.IFNA(VLOOKUP(B112,abilities!$A$2:$C$123,3,0), _xlfn.CONCAT("Evolves into ", R112, " using ", T112, " Journey Points", IF(ISBLANK(S112), ".", _xlfn.CONCAT(" and a ", S112, " Apricorn."))))</f>
        <v>Evolves into Yanmega using 5 Journey Points.</v>
      </c>
    </row>
    <row r="113" spans="1:26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5"/>
        <v>7</v>
      </c>
      <c r="O113" s="1" t="str">
        <f t="shared" si="13"/>
        <v>bug</v>
      </c>
      <c r="P113" s="1" t="str">
        <f>IF(D113 = 0, "", D113)</f>
        <v>flying</v>
      </c>
      <c r="Q113" s="1" t="s">
        <v>97</v>
      </c>
      <c r="T113" t="str">
        <f t="shared" si="14"/>
        <v/>
      </c>
      <c r="U113" t="str">
        <f t="shared" si="16"/>
        <v>Yanmega</v>
      </c>
      <c r="V113" s="3"/>
      <c r="W113">
        <v>0</v>
      </c>
      <c r="X113">
        <v>2</v>
      </c>
      <c r="Y113" t="str">
        <f>_xlfn.IFNA(VLOOKUP(B113,abilities!$A$2:$C$121,2,0), "Evolution")</f>
        <v>Tinted Lens</v>
      </c>
      <c r="Z113" t="str">
        <f>_xlfn.IFNA(VLOOKUP(B113,abilities!$A$2:$C$123,3,0), _xlfn.CONCAT("Evolves into ", R113, " using ", T113, " Journey Points", IF(ISBLANK(S113), ".", _xlfn.CONCAT(" and a ", S113, " Apricorn."))))</f>
        <v>Add 2 bonus power whilst attacking with negative type effectiveness.</v>
      </c>
    </row>
    <row r="114" spans="1:26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5"/>
        <v>4</v>
      </c>
      <c r="O114" s="1" t="str">
        <f t="shared" si="13"/>
        <v>normal</v>
      </c>
      <c r="P114" s="1" t="s">
        <v>37</v>
      </c>
      <c r="R114" s="1" t="s">
        <v>1032</v>
      </c>
      <c r="S114" s="1" t="s">
        <v>1035</v>
      </c>
      <c r="T114">
        <f t="shared" si="14"/>
        <v>5</v>
      </c>
      <c r="U114" t="str">
        <f t="shared" si="16"/>
        <v>Eevee</v>
      </c>
      <c r="V114" s="3"/>
      <c r="W114">
        <v>0</v>
      </c>
      <c r="X114">
        <v>1</v>
      </c>
      <c r="Y114" t="str">
        <f>_xlfn.IFNA(VLOOKUP(B114,abilities!$A$2:$C$121,2,0), "Evolution")</f>
        <v>Eeveelution</v>
      </c>
      <c r="Z114" t="str">
        <f>_xlfn.IFNA(VLOOKUP(B114,abilities!$A$2:$C$123,3,0), _xlfn.CONCAT("Evolves into ", R114, " using ", T114, " Journey Points", IF(ISBLANK(S114), ".", _xlfn.CONCAT(" and a ", S114, " Apricorn."))))</f>
        <v>Evolves into any Pokémon with the "Eeveelution Boost" ability using 5 Journey Points and an apricorn.</v>
      </c>
    </row>
    <row r="115" spans="1:26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5"/>
        <v>7</v>
      </c>
      <c r="O115" s="1" t="str">
        <f t="shared" si="13"/>
        <v>water</v>
      </c>
      <c r="P115" s="1" t="s">
        <v>33</v>
      </c>
      <c r="Q115" s="1" t="s">
        <v>48</v>
      </c>
      <c r="T115" t="str">
        <f t="shared" si="14"/>
        <v/>
      </c>
      <c r="U115" t="str">
        <f t="shared" si="16"/>
        <v>Vaporeon</v>
      </c>
      <c r="V115" s="3"/>
      <c r="W115">
        <v>0</v>
      </c>
      <c r="X115">
        <v>2</v>
      </c>
      <c r="Y115" t="str">
        <f>_xlfn.IFNA(VLOOKUP(B115,abilities!$A$2:$C$121,2,0), "Evolution")</f>
        <v>Eeveelution Boost</v>
      </c>
      <c r="Z115" t="str">
        <f>_xlfn.IFNA(VLOOKUP(B115,abilities!$A$2:$C$123,3,0), _xlfn.CONCAT("Evolves into ", R115, " using ", T115, " Journey Points", IF(ISBLANK(S115), ".", _xlfn.CONCAT(" and a ", S115, " Apricorn."))))</f>
        <v>Add 2 bonus power if there is a non-fainted Pokémon with the "Eeveelution Boost" ability in your party.</v>
      </c>
    </row>
    <row r="116" spans="1:26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5"/>
        <v>7</v>
      </c>
      <c r="O116" s="1" t="str">
        <f t="shared" si="13"/>
        <v>electric</v>
      </c>
      <c r="P116" s="1" t="s">
        <v>33</v>
      </c>
      <c r="Q116" s="1" t="s">
        <v>117</v>
      </c>
      <c r="T116" t="str">
        <f t="shared" si="14"/>
        <v/>
      </c>
      <c r="U116" t="str">
        <f t="shared" si="16"/>
        <v>Jolteon</v>
      </c>
      <c r="V116" s="3"/>
      <c r="W116">
        <v>0</v>
      </c>
      <c r="X116">
        <v>2</v>
      </c>
      <c r="Y116" t="str">
        <f>_xlfn.IFNA(VLOOKUP(B116,abilities!$A$2:$C$121,2,0), "Evolution")</f>
        <v>Eeveelution Boost</v>
      </c>
      <c r="Z116" t="str">
        <f>_xlfn.IFNA(VLOOKUP(B116,abilities!$A$2:$C$123,3,0), _xlfn.CONCAT("Evolves into ", R116, " using ", T116, " Journey Points", IF(ISBLANK(S116), ".", _xlfn.CONCAT(" and a ", S116, " Apricorn."))))</f>
        <v>Add 2 bonus power if there is a non-fainted Pokémon with the "Eeveelution Boost" ability in your party.</v>
      </c>
    </row>
    <row r="117" spans="1:26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5"/>
        <v>7</v>
      </c>
      <c r="O117" s="1" t="str">
        <f t="shared" si="13"/>
        <v>fire</v>
      </c>
      <c r="P117" s="1" t="s">
        <v>33</v>
      </c>
      <c r="Q117" s="1" t="s">
        <v>77</v>
      </c>
      <c r="T117" t="str">
        <f t="shared" si="14"/>
        <v/>
      </c>
      <c r="U117" t="str">
        <f t="shared" si="16"/>
        <v>Flareon</v>
      </c>
      <c r="V117" s="3"/>
      <c r="W117">
        <v>0</v>
      </c>
      <c r="X117">
        <v>2</v>
      </c>
      <c r="Y117" t="str">
        <f>_xlfn.IFNA(VLOOKUP(B117,abilities!$A$2:$C$121,2,0), "Evolution")</f>
        <v>Eeveelution Boost</v>
      </c>
      <c r="Z117" t="str">
        <f>_xlfn.IFNA(VLOOKUP(B117,abilities!$A$2:$C$123,3,0), _xlfn.CONCAT("Evolves into ", R117, " using ", T117, " Journey Points", IF(ISBLANK(S117), ".", _xlfn.CONCAT(" and a ", S117, " Apricorn."))))</f>
        <v>Add 2 bonus power if there is a non-fainted Pokémon with the "Eeveelution Boost" ability in your party.</v>
      </c>
    </row>
    <row r="118" spans="1:26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5"/>
        <v>7</v>
      </c>
      <c r="O118" s="1" t="str">
        <f t="shared" si="13"/>
        <v>psychic</v>
      </c>
      <c r="P118" s="1" t="s">
        <v>33</v>
      </c>
      <c r="Q118" s="1" t="s">
        <v>55</v>
      </c>
      <c r="T118" t="str">
        <f t="shared" si="14"/>
        <v/>
      </c>
      <c r="U118" t="str">
        <f t="shared" si="16"/>
        <v>Espeon</v>
      </c>
      <c r="V118" s="3"/>
      <c r="W118">
        <v>0</v>
      </c>
      <c r="X118">
        <v>2</v>
      </c>
      <c r="Y118" t="str">
        <f>_xlfn.IFNA(VLOOKUP(B118,abilities!$A$2:$C$121,2,0), "Evolution")</f>
        <v>Eeveelution Boost</v>
      </c>
      <c r="Z118" t="str">
        <f>_xlfn.IFNA(VLOOKUP(B118,abilities!$A$2:$C$123,3,0), _xlfn.CONCAT("Evolves into ", R118, " using ", T118, " Journey Points", IF(ISBLANK(S118), ".", _xlfn.CONCAT(" and a ", S118, " Apricorn."))))</f>
        <v>Add 2 bonus power if there is a non-fainted Pokémon with the "Eeveelution Boost" ability in your party.</v>
      </c>
    </row>
    <row r="119" spans="1:26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5"/>
        <v>7</v>
      </c>
      <c r="O119" s="1" t="str">
        <f t="shared" si="13"/>
        <v>dark</v>
      </c>
      <c r="P119" s="1" t="s">
        <v>33</v>
      </c>
      <c r="Q119" s="1" t="s">
        <v>105</v>
      </c>
      <c r="T119" t="str">
        <f t="shared" si="14"/>
        <v/>
      </c>
      <c r="U119" t="str">
        <f t="shared" si="16"/>
        <v>Umbreon</v>
      </c>
      <c r="V119" s="3"/>
      <c r="W119">
        <v>0</v>
      </c>
      <c r="X119">
        <v>2</v>
      </c>
      <c r="Y119" t="str">
        <f>_xlfn.IFNA(VLOOKUP(B119,abilities!$A$2:$C$121,2,0), "Evolution")</f>
        <v>Eeveelution Boost</v>
      </c>
      <c r="Z119" t="str">
        <f>_xlfn.IFNA(VLOOKUP(B119,abilities!$A$2:$C$123,3,0), _xlfn.CONCAT("Evolves into ", R119, " using ", T119, " Journey Points", IF(ISBLANK(S119), ".", _xlfn.CONCAT(" and a ", S119, " Apricorn."))))</f>
        <v>Add 2 bonus power if there is a non-fainted Pokémon with the "Eeveelution Boost" ability in your party.</v>
      </c>
    </row>
    <row r="120" spans="1:26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5"/>
        <v>7</v>
      </c>
      <c r="O120" s="1" t="str">
        <f t="shared" si="13"/>
        <v>grass</v>
      </c>
      <c r="P120" s="1" t="s">
        <v>33</v>
      </c>
      <c r="Q120" s="1" t="s">
        <v>26</v>
      </c>
      <c r="T120" t="str">
        <f t="shared" si="14"/>
        <v/>
      </c>
      <c r="U120" t="str">
        <f t="shared" si="16"/>
        <v>Leafeon</v>
      </c>
      <c r="V120" s="3"/>
      <c r="W120">
        <v>0</v>
      </c>
      <c r="X120">
        <v>2</v>
      </c>
      <c r="Y120" t="str">
        <f>_xlfn.IFNA(VLOOKUP(B120,abilities!$A$2:$C$121,2,0), "Evolution")</f>
        <v>Eeveelution Boost</v>
      </c>
      <c r="Z120" t="str">
        <f>_xlfn.IFNA(VLOOKUP(B120,abilities!$A$2:$C$123,3,0), _xlfn.CONCAT("Evolves into ", R120, " using ", T120, " Journey Points", IF(ISBLANK(S120), ".", _xlfn.CONCAT(" and a ", S120, " Apricorn."))))</f>
        <v>Add 2 bonus power if there is a non-fainted Pokémon with the "Eeveelution Boost" ability in your party.</v>
      </c>
    </row>
    <row r="121" spans="1:26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5"/>
        <v>7</v>
      </c>
      <c r="O121" s="1" t="str">
        <f t="shared" si="13"/>
        <v>ice</v>
      </c>
      <c r="P121" s="1" t="s">
        <v>33</v>
      </c>
      <c r="Q121" s="1" t="s">
        <v>22</v>
      </c>
      <c r="T121" t="str">
        <f t="shared" si="14"/>
        <v/>
      </c>
      <c r="U121" t="str">
        <f t="shared" si="16"/>
        <v>Glaceon</v>
      </c>
      <c r="V121" s="3"/>
      <c r="W121">
        <v>0</v>
      </c>
      <c r="X121">
        <v>2</v>
      </c>
      <c r="Y121" t="str">
        <f>_xlfn.IFNA(VLOOKUP(B121,abilities!$A$2:$C$121,2,0), "Evolution")</f>
        <v>Eeveelution Boost</v>
      </c>
      <c r="Z121" t="str">
        <f>_xlfn.IFNA(VLOOKUP(B121,abilities!$A$2:$C$123,3,0), _xlfn.CONCAT("Evolves into ", R121, " using ", T121, " Journey Points", IF(ISBLANK(S121), ".", _xlfn.CONCAT(" and a ", S121, " Apricorn."))))</f>
        <v>Add 2 bonus power if there is a non-fainted Pokémon with the "Eeveelution Boost" ability in your party.</v>
      </c>
    </row>
    <row r="122" spans="1:26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5"/>
        <v>6</v>
      </c>
      <c r="O122" s="1" t="str">
        <f t="shared" si="13"/>
        <v>ground</v>
      </c>
      <c r="P122" s="1" t="str">
        <f t="shared" ref="P122:P130" si="17">IF(D122 = 0, "", D122)</f>
        <v>flying</v>
      </c>
      <c r="R122" s="1" t="str">
        <f>B123</f>
        <v>Gliscor</v>
      </c>
      <c r="T122">
        <f t="shared" si="14"/>
        <v>3</v>
      </c>
      <c r="U122" t="str">
        <f t="shared" si="16"/>
        <v>Gligar</v>
      </c>
      <c r="V122" s="3"/>
      <c r="W122">
        <v>0</v>
      </c>
      <c r="X122">
        <v>1</v>
      </c>
      <c r="Y122" t="str">
        <f>_xlfn.IFNA(VLOOKUP(B122,abilities!$A$2:$C$121,2,0), "Evolution")</f>
        <v>Evolution</v>
      </c>
      <c r="Z122" t="str">
        <f>_xlfn.IFNA(VLOOKUP(B122,abilities!$A$2:$C$123,3,0), _xlfn.CONCAT("Evolves into ", R122, " using ", T122, " Journey Points", IF(ISBLANK(S122), ".", _xlfn.CONCAT(" and a ", S122, " Apricorn."))))</f>
        <v>Evolves into Gliscor using 3 Journey Points.</v>
      </c>
    </row>
    <row r="123" spans="1:26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5"/>
        <v>7</v>
      </c>
      <c r="O123" s="1" t="str">
        <f t="shared" si="13"/>
        <v>ground</v>
      </c>
      <c r="P123" s="1" t="str">
        <f t="shared" si="17"/>
        <v>flying</v>
      </c>
      <c r="Q123" s="1" t="s">
        <v>48</v>
      </c>
      <c r="T123" t="str">
        <f t="shared" si="14"/>
        <v/>
      </c>
      <c r="U123" t="str">
        <f t="shared" si="16"/>
        <v>Gliscor</v>
      </c>
      <c r="V123" s="3"/>
      <c r="W123">
        <v>0</v>
      </c>
      <c r="X123">
        <v>2</v>
      </c>
      <c r="Y123" t="str">
        <f>_xlfn.IFNA(VLOOKUP(B123,abilities!$A$2:$C$121,2,0), "Evolution")</f>
        <v xml:space="preserve">Hyper Cutter </v>
      </c>
      <c r="Z123" t="str">
        <f>_xlfn.IFNA(VLOOKUP(B123,abilities!$A$2:$C$123,3,0), _xlfn.CONCAT("Evolves into ", R123, " using ", T123, " Journey Points", IF(ISBLANK(S123), ".", _xlfn.CONCAT(" and a ", S123, " Apricorn."))))</f>
        <v>This Pokémon prevents any changes to your aura power by your opponent.</v>
      </c>
    </row>
    <row r="124" spans="1:26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5"/>
        <v>2</v>
      </c>
      <c r="O124" s="1" t="str">
        <f t="shared" si="13"/>
        <v>ice</v>
      </c>
      <c r="P124" s="1" t="str">
        <f t="shared" si="17"/>
        <v>ground</v>
      </c>
      <c r="R124" s="1" t="str">
        <f>B125</f>
        <v>Piloswine</v>
      </c>
      <c r="T124">
        <f t="shared" si="14"/>
        <v>5</v>
      </c>
      <c r="U124" t="str">
        <f t="shared" si="16"/>
        <v>Swinub</v>
      </c>
      <c r="V124" s="3"/>
      <c r="W124">
        <v>0</v>
      </c>
      <c r="X124">
        <v>1</v>
      </c>
      <c r="Y124" t="str">
        <f>_xlfn.IFNA(VLOOKUP(B124,abilities!$A$2:$C$121,2,0), "Evolution")</f>
        <v>Evolution</v>
      </c>
      <c r="Z124" t="str">
        <f>_xlfn.IFNA(VLOOKUP(B124,abilities!$A$2:$C$123,3,0), _xlfn.CONCAT("Evolves into ", R124, " using ", T124, " Journey Points", IF(ISBLANK(S124), ".", _xlfn.CONCAT(" and a ", S124, " Apricorn."))))</f>
        <v>Evolves into Piloswine using 5 Journey Points.</v>
      </c>
    </row>
    <row r="125" spans="1:26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5"/>
        <v>6</v>
      </c>
      <c r="O125" s="1" t="str">
        <f t="shared" si="13"/>
        <v>ice</v>
      </c>
      <c r="P125" s="1" t="str">
        <f t="shared" si="17"/>
        <v>ground</v>
      </c>
      <c r="Q125" s="1" t="s">
        <v>97</v>
      </c>
      <c r="R125" s="1" t="str">
        <f>B126</f>
        <v>Mamoswine</v>
      </c>
      <c r="T125">
        <f t="shared" si="14"/>
        <v>6</v>
      </c>
      <c r="U125" t="str">
        <f t="shared" si="16"/>
        <v>Piloswine</v>
      </c>
      <c r="V125" s="3"/>
      <c r="W125">
        <v>0</v>
      </c>
      <c r="X125">
        <v>2</v>
      </c>
      <c r="Y125" t="str">
        <f>_xlfn.IFNA(VLOOKUP(B125,abilities!$A$2:$C$121,2,0), "Evolution")</f>
        <v>Evolution</v>
      </c>
      <c r="Z125" t="str">
        <f>_xlfn.IFNA(VLOOKUP(B125,abilities!$A$2:$C$123,3,0), _xlfn.CONCAT("Evolves into ", R125, " using ", T125, " Journey Points", IF(ISBLANK(S125), ".", _xlfn.CONCAT(" and a ", S125, " Apricorn."))))</f>
        <v>Evolves into Mamoswine using 6 Journey Points.</v>
      </c>
    </row>
    <row r="126" spans="1:26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5"/>
        <v>8</v>
      </c>
      <c r="O126" s="1" t="str">
        <f t="shared" si="13"/>
        <v>ice</v>
      </c>
      <c r="P126" s="1" t="str">
        <f t="shared" si="17"/>
        <v>ground</v>
      </c>
      <c r="Q126" s="1" t="s">
        <v>77</v>
      </c>
      <c r="T126" t="str">
        <f>IF(ISBLANK(R126), "", ROUND(((legacy!M246*(legacy!M246-1)/2)-(N126*(N126-1)/2))/2 - (legacy!M246-N126)/2, 0) - IF(ISBLANK(S126), 0, 1))</f>
        <v/>
      </c>
      <c r="U126" t="str">
        <f t="shared" si="16"/>
        <v>Mamoswine</v>
      </c>
      <c r="V126" s="3"/>
      <c r="W126">
        <v>0</v>
      </c>
      <c r="X126">
        <v>3</v>
      </c>
      <c r="Y126" t="str">
        <f>_xlfn.IFNA(VLOOKUP(B126,abilities!$A$2:$C$121,2,0), "Evolution")</f>
        <v>Twin Tusks</v>
      </c>
      <c r="Z126" t="str">
        <f>_xlfn.IFNA(VLOOKUP(B126,abilities!$A$2:$C$123,3,0), _xlfn.CONCAT("Evolves into ", R126, " using ", T126, " Journey Points", IF(ISBLANK(S126), ".", _xlfn.CONCAT(" and a ", S126, " Apricorn."))))</f>
        <v>You and your opponent may use a second attack token if attacking.</v>
      </c>
    </row>
    <row r="127" spans="1:26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5"/>
        <v>2</v>
      </c>
      <c r="O127" s="1" t="str">
        <f t="shared" si="13"/>
        <v>psychic</v>
      </c>
      <c r="P127" s="1" t="str">
        <f t="shared" si="17"/>
        <v>fairy</v>
      </c>
      <c r="R127" s="1" t="str">
        <f>B128</f>
        <v>Kirlia</v>
      </c>
      <c r="T127">
        <f t="shared" ref="T127:T138" si="18">IF(ISBLANK(R127), "", ROUND(((N128*(N128-1)/2)-(N127*(N127-1)/2))/2 - (N128-N127)/2, 0) - IF(ISBLANK(S127), 0, 1))</f>
        <v>1</v>
      </c>
      <c r="U127" t="str">
        <f t="shared" si="16"/>
        <v>Ralts</v>
      </c>
      <c r="V127" s="3"/>
      <c r="W127">
        <v>0</v>
      </c>
      <c r="X127">
        <v>1</v>
      </c>
      <c r="Y127" t="str">
        <f>_xlfn.IFNA(VLOOKUP(B127,abilities!$A$2:$C$121,2,0), "Evolution")</f>
        <v>Evolution</v>
      </c>
      <c r="Z127" t="str">
        <f>_xlfn.IFNA(VLOOKUP(B127,abilities!$A$2:$C$123,3,0), _xlfn.CONCAT("Evolves into ", R127, " using ", T127, " Journey Points", IF(ISBLANK(S127), ".", _xlfn.CONCAT(" and a ", S127, " Apricorn."))))</f>
        <v>Evolves into Kirlia using 1 Journey Points.</v>
      </c>
    </row>
    <row r="128" spans="1:26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5"/>
        <v>3</v>
      </c>
      <c r="O128" s="1" t="str">
        <f t="shared" si="13"/>
        <v>psychic</v>
      </c>
      <c r="P128" s="1" t="str">
        <f t="shared" si="17"/>
        <v>fairy</v>
      </c>
      <c r="Q128" s="1" t="s">
        <v>117</v>
      </c>
      <c r="R128" s="1" t="s">
        <v>1033</v>
      </c>
      <c r="S128" s="1" t="s">
        <v>1036</v>
      </c>
      <c r="T128">
        <f t="shared" si="18"/>
        <v>6</v>
      </c>
      <c r="U128" t="str">
        <f t="shared" si="16"/>
        <v>Kirlia</v>
      </c>
      <c r="V128" s="3"/>
      <c r="W128">
        <v>0</v>
      </c>
      <c r="X128">
        <v>2</v>
      </c>
      <c r="Y128" t="str">
        <f>_xlfn.IFNA(VLOOKUP(B128,abilities!$A$2:$C$121,2,0), "Evolution")</f>
        <v>Evolution</v>
      </c>
      <c r="Z128" t="str">
        <f>_xlfn.IFNA(VLOOKUP(B128,abilities!$A$2:$C$123,3,0), _xlfn.CONCAT("Evolves into ", R128, " using ", T128, " Journey Points", IF(ISBLANK(S128), ".", _xlfn.CONCAT(" and a ", S128, " Apricorn."))))</f>
        <v>Evolves into Gardevoir/Gallade using 6 Journey Points and a Red/Blue Apricorn.</v>
      </c>
    </row>
    <row r="129" spans="1:26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5"/>
        <v>7</v>
      </c>
      <c r="O129" s="1" t="str">
        <f t="shared" si="13"/>
        <v>psychic</v>
      </c>
      <c r="P129" s="1" t="str">
        <f t="shared" si="17"/>
        <v>fairy</v>
      </c>
      <c r="Q129" s="1" t="s">
        <v>17</v>
      </c>
      <c r="T129" t="str">
        <f t="shared" si="18"/>
        <v/>
      </c>
      <c r="U129" t="str">
        <f t="shared" si="16"/>
        <v>Gardevoir</v>
      </c>
      <c r="V129" s="3"/>
      <c r="W129">
        <v>0</v>
      </c>
      <c r="X129">
        <v>3</v>
      </c>
      <c r="Y129" t="str">
        <f>_xlfn.IFNA(VLOOKUP(B129,abilities!$A$2:$C$121,2,0), "Evolution")</f>
        <v>Ability Tracer</v>
      </c>
      <c r="Z129" t="str">
        <f>_xlfn.IFNA(VLOOKUP(B129,abilities!$A$2:$C$123,3,0), _xlfn.CONCAT("Evolves into ", R129, " using ", T129, " Journey Points", IF(ISBLANK(S129), ".", _xlfn.CONCAT(" and a ", S129, " Apricorn."))))</f>
        <v>The ability of this Pokémon is the ability of the opposing Pokémon.</v>
      </c>
    </row>
    <row r="130" spans="1:26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5"/>
        <v>7</v>
      </c>
      <c r="O130" s="1" t="str">
        <f t="shared" ref="O130:O161" si="19">C130</f>
        <v>psychic</v>
      </c>
      <c r="P130" s="1" t="str">
        <f t="shared" si="17"/>
        <v>fighting</v>
      </c>
      <c r="Q130" s="1" t="s">
        <v>37</v>
      </c>
      <c r="T130" t="str">
        <f t="shared" si="18"/>
        <v/>
      </c>
      <c r="U130" t="str">
        <f t="shared" si="16"/>
        <v>Gallade</v>
      </c>
      <c r="V130" s="3"/>
      <c r="W130">
        <v>0</v>
      </c>
      <c r="X130">
        <v>3</v>
      </c>
      <c r="Y130" t="str">
        <f>_xlfn.IFNA(VLOOKUP(B130,abilities!$A$2:$C$121,2,0), "Evolution")</f>
        <v>Ability Nullifier</v>
      </c>
      <c r="Z130" t="str">
        <f>_xlfn.IFNA(VLOOKUP(B130,abilities!$A$2:$C$123,3,0), _xlfn.CONCAT("Evolves into ", R130, " using ", T130, " Journey Points", IF(ISBLANK(S130), ".", _xlfn.CONCAT(" and a ", S130, " Apricorn."))))</f>
        <v>The ability of the opposing Pokémon cannot be used.</v>
      </c>
    </row>
    <row r="131" spans="1:26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3" t="s">
        <v>773</v>
      </c>
      <c r="M131" s="3" t="s">
        <v>752</v>
      </c>
      <c r="N131" s="1">
        <f t="shared" si="15"/>
        <v>4</v>
      </c>
      <c r="O131" s="1" t="str">
        <f t="shared" si="19"/>
        <v>rock</v>
      </c>
      <c r="P131" s="6" t="s">
        <v>33</v>
      </c>
      <c r="R131" s="1" t="str">
        <f>B132</f>
        <v>Probopass</v>
      </c>
      <c r="T131">
        <f t="shared" si="18"/>
        <v>6</v>
      </c>
      <c r="U131" t="str">
        <f t="shared" si="16"/>
        <v>Nosepass</v>
      </c>
      <c r="V131" s="3"/>
      <c r="W131">
        <v>0</v>
      </c>
      <c r="X131">
        <v>1</v>
      </c>
      <c r="Y131" t="str">
        <f>_xlfn.IFNA(VLOOKUP(B131,abilities!$A$2:$C$121,2,0), "Evolution")</f>
        <v>Evolution</v>
      </c>
      <c r="Z131" t="str">
        <f>_xlfn.IFNA(VLOOKUP(B131,abilities!$A$2:$C$123,3,0), _xlfn.CONCAT("Evolves into ", R131, " using ", T131, " Journey Points", IF(ISBLANK(S131), ".", _xlfn.CONCAT(" and a ", S131, " Apricorn."))))</f>
        <v>Evolves into Probopass using 6 Journey Points.</v>
      </c>
    </row>
    <row r="132" spans="1:26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3" t="s">
        <v>773</v>
      </c>
      <c r="M132" s="3" t="s">
        <v>752</v>
      </c>
      <c r="N132" s="1">
        <f t="shared" si="15"/>
        <v>7</v>
      </c>
      <c r="O132" s="1" t="str">
        <f t="shared" si="19"/>
        <v>rock</v>
      </c>
      <c r="P132" s="1" t="str">
        <f>IF(D132 = 0, "", D132)</f>
        <v>steel</v>
      </c>
      <c r="Q132" s="1" t="s">
        <v>47</v>
      </c>
      <c r="T132" t="str">
        <f t="shared" si="18"/>
        <v/>
      </c>
      <c r="U132" t="str">
        <f t="shared" si="16"/>
        <v>Probopass</v>
      </c>
      <c r="V132" s="3"/>
      <c r="W132">
        <v>0</v>
      </c>
      <c r="X132">
        <v>2</v>
      </c>
      <c r="Y132" t="str">
        <f>_xlfn.IFNA(VLOOKUP(B132,abilities!$A$2:$C$121,2,0), "Evolution")</f>
        <v>Mini Noses</v>
      </c>
      <c r="Z132" t="str">
        <f>_xlfn.IFNA(VLOOKUP(B132,abilities!$A$2:$C$123,3,0), _xlfn.CONCAT("Evolves into ", R132, " using ", T132, " Journey Points", IF(ISBLANK(S132), ".", _xlfn.CONCAT(" and a ", S132, " Apricorn."))))</f>
        <v>You and your opponent may use a second attack token if attacking.</v>
      </c>
    </row>
    <row r="133" spans="1:26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5"/>
        <v>3</v>
      </c>
      <c r="O133" s="1" t="str">
        <f t="shared" si="19"/>
        <v>ghost</v>
      </c>
      <c r="P133" s="6" t="s">
        <v>17</v>
      </c>
      <c r="R133" s="1" t="str">
        <f>B134</f>
        <v>Dusclops</v>
      </c>
      <c r="T133">
        <f t="shared" si="18"/>
        <v>3</v>
      </c>
      <c r="U133" t="str">
        <f t="shared" si="16"/>
        <v>Duskull</v>
      </c>
      <c r="V133" s="3"/>
      <c r="W133">
        <v>0</v>
      </c>
      <c r="X133">
        <v>1</v>
      </c>
      <c r="Y133" t="str">
        <f>_xlfn.IFNA(VLOOKUP(B133,abilities!$A$2:$C$121,2,0), "Evolution")</f>
        <v>Evolution</v>
      </c>
      <c r="Z133" t="str">
        <f>_xlfn.IFNA(VLOOKUP(B133,abilities!$A$2:$C$123,3,0), _xlfn.CONCAT("Evolves into ", R133, " using ", T133, " Journey Points", IF(ISBLANK(S133), ".", _xlfn.CONCAT(" and a ", S133, " Apricorn."))))</f>
        <v>Evolves into Dusclops using 3 Journey Points.</v>
      </c>
    </row>
    <row r="134" spans="1:26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5"/>
        <v>5</v>
      </c>
      <c r="O134" s="1" t="str">
        <f t="shared" si="19"/>
        <v>ghost</v>
      </c>
      <c r="P134" s="1" t="s">
        <v>77</v>
      </c>
      <c r="R134" s="1" t="str">
        <f>B135</f>
        <v>Dusknoir</v>
      </c>
      <c r="T134">
        <f t="shared" si="18"/>
        <v>5</v>
      </c>
      <c r="U134" t="str">
        <f t="shared" si="16"/>
        <v>Dusclops</v>
      </c>
      <c r="V134" s="3"/>
      <c r="W134">
        <v>0</v>
      </c>
      <c r="X134">
        <v>2</v>
      </c>
      <c r="Y134" t="str">
        <f>_xlfn.IFNA(VLOOKUP(B134,abilities!$A$2:$C$121,2,0), "Evolution")</f>
        <v>Evolution</v>
      </c>
      <c r="Z134" t="str">
        <f>_xlfn.IFNA(VLOOKUP(B134,abilities!$A$2:$C$123,3,0), _xlfn.CONCAT("Evolves into ", R134, " using ", T134, " Journey Points", IF(ISBLANK(S134), ".", _xlfn.CONCAT(" and a ", S134, " Apricorn."))))</f>
        <v>Evolves into Dusknoir using 5 Journey Points.</v>
      </c>
    </row>
    <row r="135" spans="1:26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5"/>
        <v>7</v>
      </c>
      <c r="O135" s="1" t="str">
        <f t="shared" si="19"/>
        <v>ghost</v>
      </c>
      <c r="P135" s="1" t="s">
        <v>47</v>
      </c>
      <c r="Q135" s="1" t="s">
        <v>77</v>
      </c>
      <c r="T135" t="str">
        <f t="shared" si="18"/>
        <v/>
      </c>
      <c r="U135" t="str">
        <f t="shared" si="16"/>
        <v>Dusknoir</v>
      </c>
      <c r="V135" s="3"/>
      <c r="W135">
        <v>0</v>
      </c>
      <c r="X135">
        <v>3</v>
      </c>
      <c r="Y135" t="str">
        <f>_xlfn.IFNA(VLOOKUP(B135,abilities!$A$2:$C$121,2,0), "Evolution")</f>
        <v>Soul Grip</v>
      </c>
      <c r="Z135" t="str">
        <f>_xlfn.IFNA(VLOOKUP(B135,abilities!$A$2:$C$123,3,0), _xlfn.CONCAT("Evolves into ", R135, " using ", T135, " Journey Points", IF(ISBLANK(S135), ".", _xlfn.CONCAT(" and a ", S135, " Apricorn."))))</f>
        <v>When the opposing Pokémon switches out, increase your aura power by one stage.</v>
      </c>
    </row>
    <row r="136" spans="1:26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759</v>
      </c>
      <c r="M136" s="1" t="s">
        <v>752</v>
      </c>
      <c r="N136" s="1">
        <f t="shared" si="15"/>
        <v>3</v>
      </c>
      <c r="O136" s="1" t="str">
        <f t="shared" si="19"/>
        <v>ice</v>
      </c>
      <c r="P136" s="6" t="s">
        <v>33</v>
      </c>
      <c r="R136" s="1" t="s">
        <v>1034</v>
      </c>
      <c r="S136" s="1" t="s">
        <v>1037</v>
      </c>
      <c r="T136">
        <f t="shared" si="18"/>
        <v>4</v>
      </c>
      <c r="U136" t="str">
        <f t="shared" si="16"/>
        <v>Snorunt</v>
      </c>
      <c r="V136" s="3"/>
      <c r="W136">
        <v>0</v>
      </c>
      <c r="X136">
        <v>1</v>
      </c>
      <c r="Y136" t="str">
        <f>_xlfn.IFNA(VLOOKUP(B136,abilities!$A$2:$C$121,2,0), "Evolution")</f>
        <v>Evolution</v>
      </c>
      <c r="Z136" t="str">
        <f>_xlfn.IFNA(VLOOKUP(B136,abilities!$A$2:$C$123,3,0), _xlfn.CONCAT("Evolves into ", R136, " using ", T136, " Journey Points", IF(ISBLANK(S136), ".", _xlfn.CONCAT(" and a ", S136, " Apricorn."))))</f>
        <v>Evolves into Glalie/Froslass using 4 Journey Points and a Blue/Red Apricorn.</v>
      </c>
    </row>
    <row r="137" spans="1:26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759</v>
      </c>
      <c r="M137" s="1" t="s">
        <v>752</v>
      </c>
      <c r="N137" s="1">
        <f t="shared" si="15"/>
        <v>6</v>
      </c>
      <c r="O137" s="1" t="str">
        <f t="shared" si="19"/>
        <v>ice</v>
      </c>
      <c r="P137" s="1" t="s">
        <v>37</v>
      </c>
      <c r="Q137" s="1" t="s">
        <v>47</v>
      </c>
      <c r="T137" t="str">
        <f t="shared" si="18"/>
        <v/>
      </c>
      <c r="U137" t="str">
        <f t="shared" si="16"/>
        <v>Glalie</v>
      </c>
      <c r="V137" s="3"/>
      <c r="W137">
        <v>0</v>
      </c>
      <c r="X137">
        <v>2</v>
      </c>
      <c r="Y137" t="str">
        <f>_xlfn.IFNA(VLOOKUP(B137,abilities!$A$2:$C$121,2,0), "Evolution")</f>
        <v>Deep Freeze</v>
      </c>
      <c r="Z137" t="str">
        <f>_xlfn.IFNA(VLOOKUP(B137,abilities!$A$2:$C$123,3,0), _xlfn.CONCAT("Evolves into ", R137, " using ", T137, " Journey Points", IF(ISBLANK(S137), ".", _xlfn.CONCAT(" and a ", S137, " Apricorn."))))</f>
        <v>When this Pokémon faints, decrease opposing aura power by two stages.</v>
      </c>
    </row>
    <row r="138" spans="1:26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759</v>
      </c>
      <c r="M138" s="1" t="s">
        <v>752</v>
      </c>
      <c r="N138" s="1">
        <f t="shared" si="15"/>
        <v>6</v>
      </c>
      <c r="O138" s="1" t="str">
        <f t="shared" si="19"/>
        <v>ice</v>
      </c>
      <c r="P138" s="1" t="str">
        <f>IF(D138 = 0, "", D138)</f>
        <v>ghost</v>
      </c>
      <c r="Q138" s="1" t="s">
        <v>55</v>
      </c>
      <c r="T138" t="str">
        <f t="shared" si="18"/>
        <v/>
      </c>
      <c r="U138" t="str">
        <f t="shared" ref="U138:U169" si="20">B138</f>
        <v>Froslass</v>
      </c>
      <c r="V138" s="3"/>
      <c r="W138">
        <v>0</v>
      </c>
      <c r="X138">
        <v>2</v>
      </c>
      <c r="Y138" t="str">
        <f>_xlfn.IFNA(VLOOKUP(B138,abilities!$A$2:$C$121,2,0), "Evolution")</f>
        <v>Soul Keeper</v>
      </c>
      <c r="Z138" t="str">
        <f>_xlfn.IFNA(VLOOKUP(B138,abilities!$A$2:$C$123,3,0), _xlfn.CONCAT("Evolves into ", R138, " using ", T138, " Journey Points", IF(ISBLANK(S138), ".", _xlfn.CONCAT(" and a ", S138, " Apricorn."))))</f>
        <v>Add 2 bonus power if you have more fainted Pokémon than your opponent.</v>
      </c>
    </row>
    <row r="139" spans="1:26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1030</v>
      </c>
      <c r="L139" s="1" t="s">
        <v>751</v>
      </c>
      <c r="M139" s="1" t="s">
        <v>752</v>
      </c>
      <c r="N139" s="1">
        <f t="shared" si="15"/>
        <v>7</v>
      </c>
      <c r="O139" s="1" t="str">
        <f t="shared" si="19"/>
        <v>electric</v>
      </c>
      <c r="P139" s="1" t="str">
        <f>IF(D139 = 0, "", D139)</f>
        <v>ghost</v>
      </c>
      <c r="Q139" s="1" t="s">
        <v>55</v>
      </c>
      <c r="T139" t="str">
        <f>IF(ISBLANK(R139), "", ROUND(((legacy!M225*(legacy!M225-1)/2)-(N139*(N139-1)/2))/2 - (legacy!M225-N139)/2, 0) - IF(ISBLANK(S139), 0, 1))</f>
        <v/>
      </c>
      <c r="U139" t="str">
        <f t="shared" si="20"/>
        <v>Rotom</v>
      </c>
      <c r="V139" s="3"/>
      <c r="W139" s="14">
        <v>1</v>
      </c>
      <c r="X139">
        <v>1</v>
      </c>
      <c r="Y139" t="str">
        <f>_xlfn.IFNA(VLOOKUP(B139,abilities!$A$2:$C$121,2,0), "Evolution")</f>
        <v>Item Poltergeist</v>
      </c>
      <c r="Z139" t="str">
        <f>_xlfn.IFNA(VLOOKUP(B139,abilities!$A$2:$C$123,3,0), _xlfn.CONCAT("Evolves into ", R139, " using ", T139, " Journey Points", IF(ISBLANK(S139), ".", _xlfn.CONCAT(" and a ", S139, " Apricorn."))))</f>
        <v>The held item of the opposing Pokémon cannot be used.</v>
      </c>
    </row>
    <row r="140" spans="1:26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/>
      <c r="N140" s="3">
        <v>11</v>
      </c>
      <c r="O140" s="1" t="str">
        <f t="shared" si="19"/>
        <v>steel</v>
      </c>
      <c r="P140" s="1" t="str">
        <f>IF(D140 = 0, "", D140)</f>
        <v>dragon</v>
      </c>
      <c r="Q140" s="1" t="s">
        <v>17</v>
      </c>
      <c r="T140" t="str">
        <f t="shared" ref="T140:T148" si="21">IF(ISBLANK(R140), "", ROUND(((N141*(N141-1)/2)-(N140*(N140-1)/2))/2 - (N141-N140)/2, 0) - IF(ISBLANK(S140), 0, 1))</f>
        <v/>
      </c>
      <c r="U140" t="str">
        <f t="shared" si="20"/>
        <v>Dialga</v>
      </c>
      <c r="W140" s="14">
        <v>1</v>
      </c>
      <c r="X140">
        <v>1</v>
      </c>
      <c r="Y140" t="str">
        <f>_xlfn.IFNA(VLOOKUP(B140,abilities!$A$2:$C$121,2,0), "Evolution")</f>
        <v>Temporal Roar</v>
      </c>
      <c r="Z140" t="str">
        <f>_xlfn.IFNA(VLOOKUP(B140,abilities!$A$2:$C$123,3,0), _xlfn.CONCAT("Evolves into ", R140, " using ", T140, " Journey Points", IF(ISBLANK(S140), ".", _xlfn.CONCAT(" and a ", S140, " Apricorn."))))</f>
        <v>May add 3 bonus power whilst attacking with a Dragon-type move but cannot select an action next turn.</v>
      </c>
    </row>
    <row r="141" spans="1:26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/>
      <c r="N141" s="3">
        <v>11</v>
      </c>
      <c r="O141" s="1" t="str">
        <f t="shared" si="19"/>
        <v>water</v>
      </c>
      <c r="P141" s="1" t="str">
        <f>IF(D141 = 0, "", D141)</f>
        <v>dragon</v>
      </c>
      <c r="Q141" s="1" t="s">
        <v>44</v>
      </c>
      <c r="T141" t="str">
        <f t="shared" si="21"/>
        <v/>
      </c>
      <c r="U141" t="str">
        <f t="shared" si="20"/>
        <v>Palkia</v>
      </c>
      <c r="W141" s="14">
        <v>1</v>
      </c>
      <c r="X141">
        <v>1</v>
      </c>
      <c r="Y141" t="str">
        <f>_xlfn.IFNA(VLOOKUP(B141,abilities!$A$2:$C$121,2,0), "Evolution")</f>
        <v>Spacial Rend</v>
      </c>
      <c r="Z141" t="str">
        <f>_xlfn.IFNA(VLOOKUP(B141,abilities!$A$2:$C$123,3,0), _xlfn.CONCAT("Evolves into ", R141, " using ", T141, " Journey Points", IF(ISBLANK(S141), ".", _xlfn.CONCAT(" and a ", S141, " Apricorn."))))</f>
        <v>When attacking with a Dragon-type move, your Balanced attacks are treated as Crafty attacks.</v>
      </c>
    </row>
    <row r="142" spans="1:26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9"/>
        <v>fire</v>
      </c>
      <c r="P142" s="1" t="str">
        <f>IF(D142 = 0, "", D142)</f>
        <v>steel</v>
      </c>
      <c r="Q142" s="1" t="s">
        <v>47</v>
      </c>
      <c r="T142" t="str">
        <f t="shared" si="21"/>
        <v/>
      </c>
      <c r="U142" t="str">
        <f t="shared" si="20"/>
        <v>Heatran</v>
      </c>
      <c r="W142" s="14">
        <v>1</v>
      </c>
      <c r="X142">
        <v>1</v>
      </c>
      <c r="Y142" t="str">
        <f>_xlfn.IFNA(VLOOKUP(B142,abilities!$A$2:$C$121,2,0), "Evolution")</f>
        <v>Tectonic Shift</v>
      </c>
      <c r="Z142" t="str">
        <f>_xlfn.IFNA(VLOOKUP(B142,abilities!$A$2:$C$123,3,0), _xlfn.CONCAT("Evolves into ", R142, " using ", T142, " Journey Points", IF(ISBLANK(S142), ".", _xlfn.CONCAT(" and a ", S142, " Apricorn."))))</f>
        <v>Add 2 bonus power immediately when attacked with a Ground-type move.</v>
      </c>
    </row>
    <row r="143" spans="1:26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9"/>
        <v>normal</v>
      </c>
      <c r="P143" s="1" t="s">
        <v>47</v>
      </c>
      <c r="Q143" s="1" t="s">
        <v>48</v>
      </c>
      <c r="T143" t="str">
        <f t="shared" si="21"/>
        <v/>
      </c>
      <c r="U143" t="str">
        <f t="shared" si="20"/>
        <v>Regigigas</v>
      </c>
      <c r="W143" s="14">
        <v>1</v>
      </c>
      <c r="X143">
        <v>1</v>
      </c>
      <c r="Y143" t="str">
        <f>_xlfn.IFNA(VLOOKUP(B143,abilities!$A$2:$C$121,2,0), "Evolution")</f>
        <v>Aggression Protocol</v>
      </c>
      <c r="Z143" t="str">
        <f>_xlfn.IFNA(VLOOKUP(B143,abilities!$A$2:$C$123,3,0), _xlfn.CONCAT("Evolves into ", R143, " using ", T143, " Journey Points", IF(ISBLANK(S143), ".", _xlfn.CONCAT(" and a ", S143, " Apricorn."))))</f>
        <v>This Pokémon treats Crafty and Balanced attacks as Reckless attacks.</v>
      </c>
    </row>
    <row r="144" spans="1:26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/>
      <c r="N144" s="3">
        <v>11</v>
      </c>
      <c r="O144" s="1" t="str">
        <f t="shared" si="19"/>
        <v>ghost</v>
      </c>
      <c r="P144" s="1" t="str">
        <f>IF(D144 = 0, "", D144)</f>
        <v>dragon</v>
      </c>
      <c r="Q144" s="1" t="s">
        <v>77</v>
      </c>
      <c r="T144" t="str">
        <f t="shared" si="21"/>
        <v/>
      </c>
      <c r="U144" t="str">
        <f t="shared" si="20"/>
        <v>Giratina</v>
      </c>
      <c r="W144" s="14">
        <v>1</v>
      </c>
      <c r="X144">
        <v>1</v>
      </c>
      <c r="Y144" t="str">
        <f>_xlfn.IFNA(VLOOKUP(B144,abilities!$A$2:$C$121,2,0), "Evolution")</f>
        <v>Distortion World</v>
      </c>
      <c r="Z144" t="str">
        <f>_xlfn.IFNA(VLOOKUP(B144,abilities!$A$2:$C$123,3,0), _xlfn.CONCAT("Evolves into ", R144, " using ", T144, " Journey Points", IF(ISBLANK(S144), ".", _xlfn.CONCAT(" and a ", S144, " Apricorn."))))</f>
        <v>When switched in, you may swap your aura power with opposing aura power.</v>
      </c>
    </row>
    <row r="145" spans="1:26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9"/>
        <v>psychic</v>
      </c>
      <c r="P145" s="1" t="s">
        <v>55</v>
      </c>
      <c r="Q145" s="1" t="s">
        <v>13</v>
      </c>
      <c r="T145" t="str">
        <f t="shared" si="21"/>
        <v/>
      </c>
      <c r="U145" t="str">
        <f t="shared" si="20"/>
        <v>Cresselia</v>
      </c>
      <c r="W145" s="14">
        <v>1</v>
      </c>
      <c r="X145">
        <v>1</v>
      </c>
      <c r="Y145" t="str">
        <f>_xlfn.IFNA(VLOOKUP(B145,abilities!$A$2:$C$121,2,0), "Evolution")</f>
        <v>Lunar Blessing</v>
      </c>
      <c r="Z145" t="str">
        <f>_xlfn.IFNA(VLOOKUP(B145,abilities!$A$2:$C$123,3,0), _xlfn.CONCAT("Evolves into ", R145, " using ", T145, " Journey Points", IF(ISBLANK(S145), ".", _xlfn.CONCAT(" and a ", S145, " Apricorn."))))</f>
        <v>At the start of the turn, increase your aura power by one stage.</v>
      </c>
    </row>
    <row r="146" spans="1:26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9"/>
        <v>water</v>
      </c>
      <c r="P146" s="6" t="s">
        <v>33</v>
      </c>
      <c r="Q146" s="1" t="s">
        <v>55</v>
      </c>
      <c r="T146" t="str">
        <f t="shared" si="21"/>
        <v/>
      </c>
      <c r="U146" t="str">
        <f t="shared" si="20"/>
        <v>Phione</v>
      </c>
      <c r="W146">
        <v>0</v>
      </c>
      <c r="X146">
        <v>1</v>
      </c>
      <c r="Y146" t="str">
        <f>_xlfn.IFNA(VLOOKUP(B146,abilities!$A$2:$C$121,2,0), "Evolution")</f>
        <v>Tiny Alliance</v>
      </c>
      <c r="Z146" t="str">
        <f>_xlfn.IFNA(VLOOKUP(B146,abilities!$A$2:$C$123,3,0), _xlfn.CONCAT("Evolves into ", R146, " using ", T146, " Journey Points", IF(ISBLANK(S146), ".", _xlfn.CONCAT(" and a ", S146, " Apricorn."))))</f>
        <v>Add 1 bonus power for each non-fainted Pokémon in your party with lower base power.</v>
      </c>
    </row>
    <row r="147" spans="1:26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9"/>
        <v>water</v>
      </c>
      <c r="P147" s="1" t="s">
        <v>12</v>
      </c>
      <c r="Q147" s="1" t="s">
        <v>26</v>
      </c>
      <c r="T147" t="str">
        <f t="shared" si="21"/>
        <v/>
      </c>
      <c r="U147" t="str">
        <f t="shared" si="20"/>
        <v>Manaphy</v>
      </c>
      <c r="W147" s="14">
        <v>1</v>
      </c>
      <c r="X147">
        <v>1</v>
      </c>
      <c r="Y147" t="str">
        <f>_xlfn.IFNA(VLOOKUP(B147,abilities!$A$2:$C$121,2,0), "Evolution")</f>
        <v>Tail Glow</v>
      </c>
      <c r="Z147" t="str">
        <f>_xlfn.IFNA(VLOOKUP(B147,abilities!$A$2:$C$123,3,0), _xlfn.CONCAT("Evolves into ", R147, " using ", T147, " Journey Points", IF(ISBLANK(S147), ".", _xlfn.CONCAT(" and a ", S147, " Apricorn."))))</f>
        <v>Add 2 bonus power whilst attacking with a Bug-type move.</v>
      </c>
    </row>
    <row r="148" spans="1:26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9"/>
        <v>dark</v>
      </c>
      <c r="P148" s="1" t="s">
        <v>77</v>
      </c>
      <c r="Q148" s="1" t="s">
        <v>48</v>
      </c>
      <c r="T148" t="str">
        <f t="shared" si="21"/>
        <v/>
      </c>
      <c r="U148" t="str">
        <f t="shared" si="20"/>
        <v>Darkrai</v>
      </c>
      <c r="W148" s="14">
        <v>1</v>
      </c>
      <c r="X148">
        <v>1</v>
      </c>
      <c r="Y148" t="str">
        <f>_xlfn.IFNA(VLOOKUP(B148,abilities!$A$2:$C$121,2,0), "Evolution")</f>
        <v>Bad Dreams</v>
      </c>
      <c r="Z148" t="str">
        <f>_xlfn.IFNA(VLOOKUP(B148,abilities!$A$2:$C$123,3,0), _xlfn.CONCAT("Evolves into ", R148, " using ", T148, " Journey Points", IF(ISBLANK(S148), ".", _xlfn.CONCAT(" and a ", S148, " Apricorn."))))</f>
        <v>At the start of the turn, decrease opposing aura power by one stage.</v>
      </c>
    </row>
    <row r="149" spans="1:26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22">ROUND((0.4*J149 + 0.5*MAX(F149,H149) + 0.1*MIN(F149,H149) + 0.4*E149 + 0.3*G149 + 0.3*I149) / 20, 0) - 2</f>
        <v>8</v>
      </c>
      <c r="O149" s="1" t="str">
        <f t="shared" si="19"/>
        <v>grass</v>
      </c>
      <c r="P149" s="1" t="s">
        <v>47</v>
      </c>
      <c r="Q149" s="1" t="s">
        <v>85</v>
      </c>
      <c r="T149" t="str">
        <f>IF(ISBLANK(R149), "", ROUND(((legacy!M228*(legacy!M228-1)/2)-(N149*(N149-1)/2))/2 - (legacy!M228-N149)/2, 0) - IF(ISBLANK(S149), 0, 1))</f>
        <v/>
      </c>
      <c r="U149" t="str">
        <f t="shared" si="20"/>
        <v>Shaymin</v>
      </c>
      <c r="W149" s="14">
        <v>1</v>
      </c>
      <c r="X149">
        <v>1</v>
      </c>
      <c r="Y149" t="str">
        <f>_xlfn.IFNA(VLOOKUP(B149,abilities!$A$2:$C$121,2,0), "Evolution")</f>
        <v>Garden Grace</v>
      </c>
      <c r="Z149" t="str">
        <f>_xlfn.IFNA(VLOOKUP(B149,abilities!$A$2:$C$123,3,0), _xlfn.CONCAT("Evolves into ", R149, " using ", T149, " Journey Points", IF(ISBLANK(S149), ".", _xlfn.CONCAT(" and a ", S149, " Apricorn."))))</f>
        <v xml:space="preserve">During combat resolution, the opposing Pokémon must win by 3 or more power for this Pokémon to faint. </v>
      </c>
    </row>
    <row r="150" spans="1:26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759</v>
      </c>
      <c r="M150" s="1" t="s">
        <v>755</v>
      </c>
      <c r="N150" s="1">
        <f t="shared" si="22"/>
        <v>4</v>
      </c>
      <c r="O150" s="1" t="str">
        <f t="shared" si="19"/>
        <v>dark</v>
      </c>
      <c r="P150" s="1" t="str">
        <f>IF(D150 = 0, "", D150)</f>
        <v>fire</v>
      </c>
      <c r="R150" s="1" t="str">
        <f>B151</f>
        <v>Houndoom</v>
      </c>
      <c r="T150">
        <f t="shared" ref="T150:T156" si="23">IF(ISBLANK(R150), "", ROUND(((N151*(N151-1)/2)-(N150*(N150-1)/2))/2 - (N151-N150)/2, 0) - IF(ISBLANK(S150), 0, 1))</f>
        <v>6</v>
      </c>
      <c r="U150" t="str">
        <f t="shared" si="20"/>
        <v>Houndour</v>
      </c>
      <c r="W150">
        <v>0</v>
      </c>
      <c r="X150">
        <v>1</v>
      </c>
      <c r="Y150" t="str">
        <f>_xlfn.IFNA(VLOOKUP(B150,abilities!$A$2:$C$121,2,0), "Evolution")</f>
        <v>Evolution</v>
      </c>
      <c r="Z150" t="str">
        <f>_xlfn.IFNA(VLOOKUP(B150,abilities!$A$2:$C$123,3,0), _xlfn.CONCAT("Evolves into ", R150, " using ", T150, " Journey Points", IF(ISBLANK(S150), ".", _xlfn.CONCAT(" and a ", S150, " Apricorn."))))</f>
        <v>Evolves into Houndoom using 6 Journey Points.</v>
      </c>
    </row>
    <row r="151" spans="1:26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759</v>
      </c>
      <c r="M151" s="1" t="s">
        <v>755</v>
      </c>
      <c r="N151" s="1">
        <f t="shared" si="22"/>
        <v>7</v>
      </c>
      <c r="O151" s="1" t="str">
        <f t="shared" si="19"/>
        <v>dark</v>
      </c>
      <c r="P151" s="1" t="str">
        <f>IF(D151 = 0, "", D151)</f>
        <v>fire</v>
      </c>
      <c r="Q151" s="1" t="s">
        <v>44</v>
      </c>
      <c r="T151" t="str">
        <f t="shared" si="23"/>
        <v/>
      </c>
      <c r="U151" t="str">
        <f t="shared" si="20"/>
        <v>Houndoom</v>
      </c>
      <c r="W151">
        <v>0</v>
      </c>
      <c r="X151">
        <v>2</v>
      </c>
      <c r="Y151" t="str">
        <f>_xlfn.IFNA(VLOOKUP(B151,abilities!$A$2:$C$121,2,0), "Evolution")</f>
        <v>Eerie Howl</v>
      </c>
      <c r="Z151" t="str">
        <f>_xlfn.IFNA(VLOOKUP(B151,abilities!$A$2:$C$123,3,0), _xlfn.CONCAT("Evolves into ", R151, " using ", T151, " Journey Points", IF(ISBLANK(S151), ".", _xlfn.CONCAT(" and a ", S151, " Apricorn."))))</f>
        <v>After defeating an opposing Pokémon, add 1 bonus power. Stacks with itself.</v>
      </c>
    </row>
    <row r="152" spans="1:26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22"/>
        <v>6</v>
      </c>
      <c r="O152" s="1" t="str">
        <f t="shared" si="19"/>
        <v>dark</v>
      </c>
      <c r="P152" s="1" t="s">
        <v>77</v>
      </c>
      <c r="Q152" s="1" t="s">
        <v>85</v>
      </c>
      <c r="T152" t="str">
        <f t="shared" si="23"/>
        <v/>
      </c>
      <c r="U152" t="str">
        <f t="shared" si="20"/>
        <v>Absol</v>
      </c>
      <c r="W152">
        <v>0</v>
      </c>
      <c r="X152">
        <v>1</v>
      </c>
      <c r="Y152" t="str">
        <f>_xlfn.IFNA(VLOOKUP(B152,abilities!$A$2:$C$121,2,0), "Evolution")</f>
        <v>Disaster Reflex</v>
      </c>
      <c r="Z152" t="str">
        <f>_xlfn.IFNA(VLOOKUP(B152,abilities!$A$2:$C$123,3,0), _xlfn.CONCAT("Evolves into ", R152, " using ", T152, " Journey Points", IF(ISBLANK(S152), ".", _xlfn.CONCAT(" and a ", S152, " Apricorn."))))</f>
        <v xml:space="preserve">During combat resolution, the opposing Pokémon must win by 3 or less power for this Pokémon to faint. </v>
      </c>
    </row>
    <row r="153" spans="1:26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22"/>
        <v>8</v>
      </c>
      <c r="O153" s="1" t="str">
        <f t="shared" si="19"/>
        <v>rock</v>
      </c>
      <c r="P153" s="1" t="s">
        <v>47</v>
      </c>
      <c r="Q153" s="1" t="s">
        <v>77</v>
      </c>
      <c r="T153" t="str">
        <f t="shared" si="23"/>
        <v/>
      </c>
      <c r="U153" t="str">
        <f t="shared" si="20"/>
        <v>Regirock</v>
      </c>
      <c r="V153" s="3"/>
      <c r="W153" s="14">
        <v>1</v>
      </c>
      <c r="X153">
        <v>1</v>
      </c>
      <c r="Y153" t="str">
        <f>_xlfn.IFNA(VLOOKUP(B153,abilities!$A$2:$C$121,2,0), "Evolution")</f>
        <v>Renewal Protocol</v>
      </c>
      <c r="Z153" t="str">
        <f>_xlfn.IFNA(VLOOKUP(B153,abilities!$A$2:$C$123,3,0), _xlfn.CONCAT("Evolves into ", R153, " using ", T153, " Journey Points", IF(ISBLANK(S153), ".", _xlfn.CONCAT(" and a ", S153, " Apricorn."))))</f>
        <v>At the start of the turn, you may reset your aura power.</v>
      </c>
    </row>
    <row r="154" spans="1:26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22"/>
        <v>8</v>
      </c>
      <c r="O154" s="1" t="str">
        <f t="shared" si="19"/>
        <v>ice</v>
      </c>
      <c r="P154" s="1" t="s">
        <v>44</v>
      </c>
      <c r="Q154" s="1" t="s">
        <v>77</v>
      </c>
      <c r="T154" t="str">
        <f t="shared" si="23"/>
        <v/>
      </c>
      <c r="U154" t="str">
        <f t="shared" si="20"/>
        <v>Regice</v>
      </c>
      <c r="V154" s="3"/>
      <c r="W154" s="14">
        <v>1</v>
      </c>
      <c r="X154">
        <v>1</v>
      </c>
      <c r="Y154" t="str">
        <f>_xlfn.IFNA(VLOOKUP(B154,abilities!$A$2:$C$121,2,0), "Evolution")</f>
        <v>Renewal Protocol</v>
      </c>
      <c r="Z154" t="str">
        <f>_xlfn.IFNA(VLOOKUP(B154,abilities!$A$2:$C$123,3,0), _xlfn.CONCAT("Evolves into ", R154, " using ", T154, " Journey Points", IF(ISBLANK(S154), ".", _xlfn.CONCAT(" and a ", S154, " Apricorn."))))</f>
        <v>At the start of the turn, you may reset your aura power.</v>
      </c>
    </row>
    <row r="155" spans="1:26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9"/>
        <v>steel</v>
      </c>
      <c r="P155" s="1" t="s">
        <v>117</v>
      </c>
      <c r="Q155" s="1" t="s">
        <v>77</v>
      </c>
      <c r="T155" t="str">
        <f t="shared" si="23"/>
        <v/>
      </c>
      <c r="U155" t="str">
        <f t="shared" si="20"/>
        <v>Registeel</v>
      </c>
      <c r="V155" s="3"/>
      <c r="W155" s="14">
        <v>1</v>
      </c>
      <c r="X155">
        <v>1</v>
      </c>
      <c r="Y155" t="str">
        <f>_xlfn.IFNA(VLOOKUP(B155,abilities!$A$2:$C$121,2,0), "Evolution")</f>
        <v>Renewal Protocol</v>
      </c>
      <c r="Z155" t="str">
        <f>_xlfn.IFNA(VLOOKUP(B155,abilities!$A$2:$C$123,3,0), _xlfn.CONCAT("Evolves into ", R155, " using ", T155, " Journey Points", IF(ISBLANK(S155), ".", _xlfn.CONCAT(" and a ", S155, " Apricorn."))))</f>
        <v>At the start of the turn, you may reset your aura power.</v>
      </c>
    </row>
    <row r="156" spans="1:26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24">ROUND((0.4*J156 + 0.5*MAX(F156,H156) + 0.1*MIN(F156,H156) + 0.4*E156 + 0.3*G156 + 0.3*I156) / 20, 0) - 2</f>
        <v>2</v>
      </c>
      <c r="O156" s="1" t="str">
        <f t="shared" si="19"/>
        <v>water</v>
      </c>
      <c r="P156" s="6" t="s">
        <v>33</v>
      </c>
      <c r="R156" s="1" t="str">
        <f>B157</f>
        <v>Gyarados</v>
      </c>
      <c r="T156">
        <f t="shared" si="23"/>
        <v>11</v>
      </c>
      <c r="U156" t="str">
        <f t="shared" si="20"/>
        <v>Magikarp</v>
      </c>
      <c r="V156"/>
      <c r="W156">
        <v>0</v>
      </c>
      <c r="X156">
        <v>1</v>
      </c>
      <c r="Y156" t="str">
        <f>_xlfn.IFNA(VLOOKUP(B156,abilities!$A$2:$C$121,2,0), "Evolution")</f>
        <v>Evolution</v>
      </c>
      <c r="Z156" t="str">
        <f>_xlfn.IFNA(VLOOKUP(B156,abilities!$A$2:$C$123,3,0), _xlfn.CONCAT("Evolves into ", R156, " using ", T156, " Journey Points", IF(ISBLANK(S156), ".", _xlfn.CONCAT(" and a ", S156, " Apricorn."))))</f>
        <v>Evolves into Gyarados using 11 Journey Points.</v>
      </c>
    </row>
    <row r="157" spans="1:26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24"/>
        <v>8</v>
      </c>
      <c r="O157" s="1" t="str">
        <f t="shared" si="19"/>
        <v>water</v>
      </c>
      <c r="P157" s="1" t="str">
        <f>IF(D157 = 0, "", D157)</f>
        <v>flying</v>
      </c>
      <c r="Q157" s="1" t="s">
        <v>173</v>
      </c>
      <c r="T157" t="str">
        <f>IF(ISBLANK(R157), "", ROUND(((legacy!N247*(legacy!N247-1)/2)-(N157*(N157-1)/2))/2 - (legacy!N247-N157)/2, 0) - IF(ISBLANK(S157), 0, 1))</f>
        <v/>
      </c>
      <c r="U157" t="str">
        <f t="shared" si="20"/>
        <v>Gyarados</v>
      </c>
      <c r="V157"/>
      <c r="W157">
        <v>0</v>
      </c>
      <c r="X157">
        <v>2</v>
      </c>
      <c r="Y157" t="str">
        <f>_xlfn.IFNA(VLOOKUP(B157,abilities!$A$2:$C$121,2,0), "Evolution")</f>
        <v>Intimidating Rage</v>
      </c>
      <c r="Z157" t="str">
        <f>_xlfn.IFNA(VLOOKUP(B157,abilities!$A$2:$C$123,3,0), _xlfn.CONCAT("Evolves into ", R157, " using ", T157, " Journey Points", IF(ISBLANK(S157), ".", _xlfn.CONCAT(" and a ", S157, " Apricorn."))))</f>
        <v xml:space="preserve">When switched in, remove opposing bonus power. </v>
      </c>
    </row>
    <row r="158" spans="1:26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24"/>
        <v>2</v>
      </c>
      <c r="O158" s="1" t="str">
        <f t="shared" si="19"/>
        <v>electric</v>
      </c>
      <c r="P158" t="s">
        <v>33</v>
      </c>
      <c r="Q158"/>
      <c r="R158" t="str">
        <f>B159</f>
        <v>Pikachu</v>
      </c>
      <c r="S158"/>
      <c r="T158">
        <f t="shared" ref="T158:T171" si="25">IF(ISBLANK(R158), "", ROUND(((N159*(N159-1)/2)-(N158*(N158-1)/2))/2 - (N159-N158)/2, 0) - IF(ISBLANK(S158), 0, 1))</f>
        <v>1</v>
      </c>
      <c r="U158" t="str">
        <f t="shared" si="20"/>
        <v>Pichu</v>
      </c>
      <c r="V158"/>
      <c r="W158">
        <v>0</v>
      </c>
      <c r="X158">
        <v>1</v>
      </c>
      <c r="Y158" t="str">
        <f>_xlfn.IFNA(VLOOKUP(B158,abilities!$A$2:$C$121,2,0), "Evolution")</f>
        <v>Evolution</v>
      </c>
      <c r="Z158" t="str">
        <f>_xlfn.IFNA(VLOOKUP(B158,abilities!$A$2:$C$123,3,0), _xlfn.CONCAT("Evolves into ", R158, " using ", T158, " Journey Points", IF(ISBLANK(S158), ".", _xlfn.CONCAT(" and a ", S158, " Apricorn."))))</f>
        <v>Evolves into Pikachu using 1 Journey Points.</v>
      </c>
    </row>
    <row r="159" spans="1:26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24"/>
        <v>3</v>
      </c>
      <c r="O159" s="1" t="str">
        <f t="shared" si="19"/>
        <v>electric</v>
      </c>
      <c r="P159" s="1" t="s">
        <v>22</v>
      </c>
      <c r="Q159" t="s">
        <v>33</v>
      </c>
      <c r="R159" t="str">
        <f>B160</f>
        <v>Raichu</v>
      </c>
      <c r="S159"/>
      <c r="T159">
        <f t="shared" si="25"/>
        <v>5</v>
      </c>
      <c r="U159" t="str">
        <f t="shared" si="20"/>
        <v>Pikachu</v>
      </c>
      <c r="V159"/>
      <c r="W159">
        <v>0</v>
      </c>
      <c r="X159">
        <v>2</v>
      </c>
      <c r="Y159" t="str">
        <f>_xlfn.IFNA(VLOOKUP(B159,abilities!$A$2:$C$121,2,0), "Evolution")</f>
        <v>Evolution</v>
      </c>
      <c r="Z159" t="str">
        <f>_xlfn.IFNA(VLOOKUP(B159,abilities!$A$2:$C$123,3,0), _xlfn.CONCAT("Evolves into ", R159, " using ", T159, " Journey Points", IF(ISBLANK(S159), ".", _xlfn.CONCAT(" and a ", S159, " Apricorn."))))</f>
        <v>Evolves into Raichu using 5 Journey Points.</v>
      </c>
    </row>
    <row r="160" spans="1:26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24"/>
        <v>6</v>
      </c>
      <c r="O160" s="1" t="str">
        <f t="shared" si="19"/>
        <v>electric</v>
      </c>
      <c r="P160" s="1" t="s">
        <v>22</v>
      </c>
      <c r="Q160" t="s">
        <v>77</v>
      </c>
      <c r="R160"/>
      <c r="S160"/>
      <c r="T160" t="str">
        <f t="shared" si="25"/>
        <v/>
      </c>
      <c r="U160" t="str">
        <f t="shared" si="20"/>
        <v>Raichu</v>
      </c>
      <c r="V160"/>
      <c r="W160">
        <v>0</v>
      </c>
      <c r="X160">
        <v>3</v>
      </c>
      <c r="Y160" t="str">
        <f>_xlfn.IFNA(VLOOKUP(B160,abilities!$A$2:$C$121,2,0), "Evolution")</f>
        <v>Surge Surfer</v>
      </c>
      <c r="Z160" t="str">
        <f>_xlfn.IFNA(VLOOKUP(B160,abilities!$A$2:$C$123,3,0), _xlfn.CONCAT("Evolves into ", R160, " using ", T160, " Journey Points", IF(ISBLANK(S160), ".", _xlfn.CONCAT(" and a ", S160, " Apricorn."))))</f>
        <v>When attacking with a Electric-type move, your Balanced attacks are treated as Crafty attacks.</v>
      </c>
    </row>
    <row r="161" spans="1:26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24"/>
        <v>1</v>
      </c>
      <c r="O161" s="1" t="str">
        <f t="shared" si="19"/>
        <v>normal</v>
      </c>
      <c r="P161" s="1" t="str">
        <f t="shared" ref="P161:P166" si="26">D161</f>
        <v>fairy</v>
      </c>
      <c r="Q161"/>
      <c r="R161" s="1" t="str">
        <f>B162</f>
        <v>Marill</v>
      </c>
      <c r="S161"/>
      <c r="T161">
        <f t="shared" si="25"/>
        <v>1</v>
      </c>
      <c r="U161" t="str">
        <f t="shared" si="20"/>
        <v>Azurill</v>
      </c>
      <c r="V161"/>
      <c r="W161">
        <v>0</v>
      </c>
      <c r="X161">
        <v>1</v>
      </c>
      <c r="Y161" t="str">
        <f>_xlfn.IFNA(VLOOKUP(B161,abilities!$A$2:$C$121,2,0), "Evolution")</f>
        <v>Evolution</v>
      </c>
      <c r="Z161" t="str">
        <f>_xlfn.IFNA(VLOOKUP(B161,abilities!$A$2:$C$123,3,0), _xlfn.CONCAT("Evolves into ", R161, " using ", T161, " Journey Points", IF(ISBLANK(S161), ".", _xlfn.CONCAT(" and a ", S161, " Apricorn."))))</f>
        <v>Evolves into Marill using 1 Journey Points.</v>
      </c>
    </row>
    <row r="162" spans="1:26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ref="O162:O181" si="27">C162</f>
        <v>water</v>
      </c>
      <c r="P162" s="1" t="str">
        <f t="shared" si="26"/>
        <v>fairy</v>
      </c>
      <c r="Q162" t="s">
        <v>33</v>
      </c>
      <c r="R162" s="1" t="str">
        <f>B163</f>
        <v>Azumarill</v>
      </c>
      <c r="S162"/>
      <c r="T162">
        <f t="shared" si="25"/>
        <v>3</v>
      </c>
      <c r="U162" t="str">
        <f t="shared" si="20"/>
        <v>Marill</v>
      </c>
      <c r="V162"/>
      <c r="W162">
        <v>0</v>
      </c>
      <c r="X162">
        <v>2</v>
      </c>
      <c r="Y162" t="str">
        <f>_xlfn.IFNA(VLOOKUP(B162,abilities!$A$2:$C$121,2,0), "Evolution")</f>
        <v>Evolution</v>
      </c>
      <c r="Z162" t="str">
        <f>_xlfn.IFNA(VLOOKUP(B162,abilities!$A$2:$C$123,3,0), _xlfn.CONCAT("Evolves into ", R162, " using ", T162, " Journey Points", IF(ISBLANK(S162), ".", _xlfn.CONCAT(" and a ", S162, " Apricorn."))))</f>
        <v>Evolves into Azumarill using 3 Journey Points.</v>
      </c>
    </row>
    <row r="163" spans="1:26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>ROUND((0.4*J163 + 0.5*MAX(F163,H163) + 0.1*MIN(F163,H163) + 0.4*E163 + 0.3*G163 + 0.3*I163) / 20, 0) - 2</f>
        <v>5</v>
      </c>
      <c r="O163" s="1" t="str">
        <f t="shared" si="27"/>
        <v>water</v>
      </c>
      <c r="P163" s="1" t="str">
        <f t="shared" si="26"/>
        <v>fairy</v>
      </c>
      <c r="Q163" t="s">
        <v>48</v>
      </c>
      <c r="S163"/>
      <c r="T163" t="str">
        <f t="shared" si="25"/>
        <v/>
      </c>
      <c r="U163" t="str">
        <f t="shared" si="20"/>
        <v>Azumarill</v>
      </c>
      <c r="V163"/>
      <c r="W163">
        <v>0</v>
      </c>
      <c r="X163">
        <v>3</v>
      </c>
      <c r="Y163" t="str">
        <f>_xlfn.IFNA(VLOOKUP(B163,abilities!$A$2:$C$121,2,0), "Evolution")</f>
        <v>Huge Power</v>
      </c>
      <c r="Z163" t="str">
        <f>_xlfn.IFNA(VLOOKUP(B163,abilities!$A$2:$C$123,3,0), _xlfn.CONCAT("Evolves into ", R163, " using ", T163, " Journey Points", IF(ISBLANK(S163), ".", _xlfn.CONCAT(" and a ", S163, " Apricorn."))))</f>
        <v>Add 2 bonus power if the opposing Pokémon has higher base power.</v>
      </c>
    </row>
    <row r="164" spans="1:26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773</v>
      </c>
      <c r="M164" s="3" t="s">
        <v>753</v>
      </c>
      <c r="N164" s="1">
        <v>3</v>
      </c>
      <c r="O164" s="1" t="str">
        <f t="shared" si="27"/>
        <v>poison</v>
      </c>
      <c r="P164" s="1" t="str">
        <f t="shared" si="26"/>
        <v>flying</v>
      </c>
      <c r="Q164"/>
      <c r="R164" s="1" t="str">
        <f>B165</f>
        <v>Golbat</v>
      </c>
      <c r="S164"/>
      <c r="T164">
        <f t="shared" si="25"/>
        <v>5</v>
      </c>
      <c r="U164" t="str">
        <f t="shared" si="20"/>
        <v>Zubat</v>
      </c>
      <c r="V164"/>
      <c r="W164">
        <v>0</v>
      </c>
      <c r="X164">
        <v>1</v>
      </c>
      <c r="Y164" t="str">
        <f>_xlfn.IFNA(VLOOKUP(B164,abilities!$A$2:$C$121,2,0), "Evolution")</f>
        <v>Evolution</v>
      </c>
      <c r="Z164" t="str">
        <f>_xlfn.IFNA(VLOOKUP(B164,abilities!$A$2:$C$123,3,0), _xlfn.CONCAT("Evolves into ", R164, " using ", T164, " Journey Points", IF(ISBLANK(S164), ".", _xlfn.CONCAT(" and a ", S164, " Apricorn."))))</f>
        <v>Evolves into Golbat using 5 Journey Points.</v>
      </c>
    </row>
    <row r="165" spans="1:26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773</v>
      </c>
      <c r="M165" s="3" t="s">
        <v>753</v>
      </c>
      <c r="N165" s="1">
        <f t="shared" ref="N165:N195" si="28">ROUND((0.4*J165 + 0.5*MAX(F165,H165) + 0.1*MIN(F165,H165) + 0.4*E165 + 0.3*G165 + 0.3*I165) / 20, 0) - 2</f>
        <v>6</v>
      </c>
      <c r="O165" s="1" t="str">
        <f t="shared" si="27"/>
        <v>poison</v>
      </c>
      <c r="P165" s="1" t="str">
        <f t="shared" si="26"/>
        <v>flying</v>
      </c>
      <c r="Q165" t="s">
        <v>33</v>
      </c>
      <c r="R165" s="1" t="str">
        <f>B166</f>
        <v>Crobat</v>
      </c>
      <c r="S165"/>
      <c r="T165">
        <f t="shared" si="25"/>
        <v>3</v>
      </c>
      <c r="U165" t="str">
        <f t="shared" si="20"/>
        <v>Golbat</v>
      </c>
      <c r="V165"/>
      <c r="W165">
        <v>0</v>
      </c>
      <c r="X165">
        <v>2</v>
      </c>
      <c r="Y165" t="str">
        <f>_xlfn.IFNA(VLOOKUP(B165,abilities!$A$2:$C$121,2,0), "Evolution")</f>
        <v>Evolution</v>
      </c>
      <c r="Z165" t="str">
        <f>_xlfn.IFNA(VLOOKUP(B165,abilities!$A$2:$C$123,3,0), _xlfn.CONCAT("Evolves into ", R165, " using ", T165, " Journey Points", IF(ISBLANK(S165), ".", _xlfn.CONCAT(" and a ", S165, " Apricorn."))))</f>
        <v>Evolves into Crobat using 3 Journey Points.</v>
      </c>
    </row>
    <row r="166" spans="1:26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773</v>
      </c>
      <c r="M166" s="3" t="s">
        <v>753</v>
      </c>
      <c r="N166" s="1">
        <f t="shared" si="28"/>
        <v>7</v>
      </c>
      <c r="O166" s="1" t="str">
        <f t="shared" si="27"/>
        <v>poison</v>
      </c>
      <c r="P166" s="1" t="str">
        <f t="shared" si="26"/>
        <v>flying</v>
      </c>
      <c r="Q166" t="s">
        <v>26</v>
      </c>
      <c r="S166"/>
      <c r="T166" t="str">
        <f t="shared" si="25"/>
        <v/>
      </c>
      <c r="U166" t="str">
        <f t="shared" si="20"/>
        <v>Crobat</v>
      </c>
      <c r="V166"/>
      <c r="W166">
        <v>0</v>
      </c>
      <c r="X166">
        <v>3</v>
      </c>
      <c r="Y166" t="str">
        <f>_xlfn.IFNA(VLOOKUP(B166,abilities!$A$2:$C$121,2,0), "Evolution")</f>
        <v>Cross Poison</v>
      </c>
      <c r="Z166" t="str">
        <f>_xlfn.IFNA(VLOOKUP(B166,abilities!$A$2:$C$123,3,0), _xlfn.CONCAT("Evolves into ", R166, " using ", T166, " Journey Points", IF(ISBLANK(S166), ".", _xlfn.CONCAT(" and a ", S166, " Apricorn."))))</f>
        <v>When attacking with a Poison-type move, your Balanced attacks are treated as Crafty attacks.</v>
      </c>
    </row>
    <row r="167" spans="1:26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8"/>
        <v>4</v>
      </c>
      <c r="O167" s="1" t="str">
        <f t="shared" si="27"/>
        <v>fighting</v>
      </c>
      <c r="P167" t="s">
        <v>33</v>
      </c>
      <c r="Q167"/>
      <c r="R167" s="1" t="str">
        <f>B168</f>
        <v>Machoke</v>
      </c>
      <c r="S167"/>
      <c r="T167">
        <f t="shared" si="25"/>
        <v>2</v>
      </c>
      <c r="U167" t="str">
        <f t="shared" si="20"/>
        <v>Machop</v>
      </c>
      <c r="V167"/>
      <c r="W167">
        <v>0</v>
      </c>
      <c r="X167">
        <v>1</v>
      </c>
      <c r="Y167" t="str">
        <f>_xlfn.IFNA(VLOOKUP(B167,abilities!$A$2:$C$121,2,0), "Evolution")</f>
        <v>Evolution</v>
      </c>
      <c r="Z167" t="str">
        <f>_xlfn.IFNA(VLOOKUP(B167,abilities!$A$2:$C$123,3,0), _xlfn.CONCAT("Evolves into ", R167, " using ", T167, " Journey Points", IF(ISBLANK(S167), ".", _xlfn.CONCAT(" and a ", S167, " Apricorn."))))</f>
        <v>Evolves into Machoke using 2 Journey Points.</v>
      </c>
    </row>
    <row r="168" spans="1:26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8"/>
        <v>5</v>
      </c>
      <c r="O168" s="1" t="str">
        <f t="shared" si="27"/>
        <v>fighting</v>
      </c>
      <c r="P168" t="s">
        <v>105</v>
      </c>
      <c r="Q168" t="s">
        <v>33</v>
      </c>
      <c r="R168" s="1" t="str">
        <f>B169</f>
        <v>Machamp</v>
      </c>
      <c r="S168"/>
      <c r="T168">
        <f t="shared" si="25"/>
        <v>5</v>
      </c>
      <c r="U168" t="str">
        <f t="shared" si="20"/>
        <v>Machoke</v>
      </c>
      <c r="V168"/>
      <c r="W168">
        <v>0</v>
      </c>
      <c r="X168">
        <v>2</v>
      </c>
      <c r="Y168" t="str">
        <f>_xlfn.IFNA(VLOOKUP(B168,abilities!$A$2:$C$121,2,0), "Evolution")</f>
        <v>Evolution</v>
      </c>
      <c r="Z168" t="str">
        <f>_xlfn.IFNA(VLOOKUP(B168,abilities!$A$2:$C$123,3,0), _xlfn.CONCAT("Evolves into ", R168, " using ", T168, " Journey Points", IF(ISBLANK(S168), ".", _xlfn.CONCAT(" and a ", S168, " Apricorn."))))</f>
        <v>Evolves into Machamp using 5 Journey Points.</v>
      </c>
    </row>
    <row r="169" spans="1:26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8"/>
        <v>7</v>
      </c>
      <c r="O169" s="1" t="str">
        <f t="shared" si="27"/>
        <v>fighting</v>
      </c>
      <c r="P169" t="s">
        <v>105</v>
      </c>
      <c r="Q169" t="s">
        <v>47</v>
      </c>
      <c r="S169"/>
      <c r="T169" t="str">
        <f t="shared" si="25"/>
        <v/>
      </c>
      <c r="U169" t="str">
        <f t="shared" si="20"/>
        <v>Machamp</v>
      </c>
      <c r="V169"/>
      <c r="W169">
        <v>0</v>
      </c>
      <c r="X169">
        <v>3</v>
      </c>
      <c r="Y169" t="str">
        <f>_xlfn.IFNA(VLOOKUP(B169,abilities!$A$2:$C$121,2,0), "Evolution")</f>
        <v>No Guard</v>
      </c>
      <c r="Z169" t="str">
        <f>_xlfn.IFNA(VLOOKUP(B169,abilities!$A$2:$C$123,3,0), _xlfn.CONCAT("Evolves into ", R169, " using ", T169, " Journey Points", IF(ISBLANK(S169), ".", _xlfn.CONCAT(" and a ", S169, " Apricorn."))))</f>
        <v>You and your opponent may only use Reckless attacks until neither can.</v>
      </c>
    </row>
    <row r="170" spans="1:26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8"/>
        <v>5</v>
      </c>
      <c r="O170" s="1" t="str">
        <f t="shared" si="27"/>
        <v>fire</v>
      </c>
      <c r="P170" t="s">
        <v>33</v>
      </c>
      <c r="Q170"/>
      <c r="R170" s="1" t="str">
        <f>B171</f>
        <v>Rapidash</v>
      </c>
      <c r="S170"/>
      <c r="T170">
        <f t="shared" si="25"/>
        <v>5</v>
      </c>
      <c r="U170" t="str">
        <f t="shared" ref="U170:U201" si="29">B170</f>
        <v>Ponyta</v>
      </c>
      <c r="V170"/>
      <c r="W170">
        <v>0</v>
      </c>
      <c r="X170">
        <v>1</v>
      </c>
      <c r="Y170" t="str">
        <f>_xlfn.IFNA(VLOOKUP(B170,abilities!$A$2:$C$121,2,0), "Evolution")</f>
        <v>Evolution</v>
      </c>
      <c r="Z170" t="str">
        <f>_xlfn.IFNA(VLOOKUP(B170,abilities!$A$2:$C$123,3,0), _xlfn.CONCAT("Evolves into ", R170, " using ", T170, " Journey Points", IF(ISBLANK(S170), ".", _xlfn.CONCAT(" and a ", S170, " Apricorn."))))</f>
        <v>Evolves into Rapidash using 5 Journey Points.</v>
      </c>
    </row>
    <row r="171" spans="1:26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8"/>
        <v>7</v>
      </c>
      <c r="O171" s="1" t="str">
        <f t="shared" si="27"/>
        <v>fire</v>
      </c>
      <c r="P171" t="s">
        <v>47</v>
      </c>
      <c r="Q171" t="s">
        <v>44</v>
      </c>
      <c r="S171"/>
      <c r="T171" t="str">
        <f t="shared" si="25"/>
        <v/>
      </c>
      <c r="U171" t="str">
        <f t="shared" si="29"/>
        <v>Rapidash</v>
      </c>
      <c r="V171"/>
      <c r="W171">
        <v>0</v>
      </c>
      <c r="X171">
        <v>2</v>
      </c>
      <c r="Y171" t="str">
        <f>_xlfn.IFNA(VLOOKUP(B171,abilities!$A$2:$C$121,2,0), "Evolution")</f>
        <v>Herd Leader</v>
      </c>
      <c r="Z171" t="str">
        <f>_xlfn.IFNA(VLOOKUP(B171,abilities!$A$2:$C$123,3,0), _xlfn.CONCAT("Evolves into ", R171, " using ", T171, " Journey Points", IF(ISBLANK(S171), ".", _xlfn.CONCAT(" and a ", S171, " Apricorn."))))</f>
        <v>Add 3 bonus power if sent in as the first Pokémon in this battle.</v>
      </c>
    </row>
    <row r="172" spans="1:26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8"/>
        <v>7</v>
      </c>
      <c r="O172" s="1" t="str">
        <f t="shared" si="27"/>
        <v>bug</v>
      </c>
      <c r="P172" s="1" t="str">
        <f t="shared" ref="P172:P181" si="30">D172</f>
        <v>fighting</v>
      </c>
      <c r="Q172" t="s">
        <v>97</v>
      </c>
      <c r="R172"/>
      <c r="S172"/>
      <c r="T172" t="str">
        <f>IF(ISBLANK(R172), "", ROUND(((#REF!*(#REF!-1)/2)-(N172*(N172-1)/2))/2 - (#REF!-N172)/2, 0) - IF(ISBLANK(S172), 0, 1))</f>
        <v/>
      </c>
      <c r="U172" t="str">
        <f t="shared" si="29"/>
        <v>Heracross</v>
      </c>
      <c r="V172"/>
      <c r="W172">
        <v>0</v>
      </c>
      <c r="X172">
        <v>1</v>
      </c>
      <c r="Y172" t="str">
        <f>_xlfn.IFNA(VLOOKUP(B172,abilities!$A$2:$C$121,2,0), "Evolution")</f>
        <v>Big Horn</v>
      </c>
      <c r="Z172" t="str">
        <f>_xlfn.IFNA(VLOOKUP(B172,abilities!$A$2:$C$123,3,0), _xlfn.CONCAT("Evolves into ", R172, " using ", T172, " Journey Points", IF(ISBLANK(S172), ".", _xlfn.CONCAT(" and a ", S172, " Apricorn."))))</f>
        <v>Add 1 bonus power whilst attacking with positive type effectiveness.</v>
      </c>
    </row>
    <row r="173" spans="1:26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8"/>
        <v>8</v>
      </c>
      <c r="O173" s="1" t="str">
        <f t="shared" si="27"/>
        <v>ice</v>
      </c>
      <c r="P173" s="1" t="str">
        <f t="shared" si="30"/>
        <v>flying</v>
      </c>
      <c r="Q173" t="s">
        <v>85</v>
      </c>
      <c r="R173"/>
      <c r="S173"/>
      <c r="T173" t="str">
        <f t="shared" ref="T173:T189" si="31">IF(ISBLANK(R173), "", ROUND(((N174*(N174-1)/2)-(N173*(N173-1)/2))/2 - (N174-N173)/2, 0) - IF(ISBLANK(S173), 0, 1))</f>
        <v/>
      </c>
      <c r="U173" t="str">
        <f t="shared" si="29"/>
        <v>Articuno</v>
      </c>
      <c r="V173"/>
      <c r="W173" s="14">
        <v>1</v>
      </c>
      <c r="X173">
        <v>1</v>
      </c>
      <c r="Y173" t="str">
        <f>_xlfn.IFNA(VLOOKUP(B173,abilities!$A$2:$C$121,2,0), "Evolution")</f>
        <v>High Pressure</v>
      </c>
      <c r="Z173" t="str">
        <f>_xlfn.IFNA(VLOOKUP(B173,abilities!$A$2:$C$123,3,0), _xlfn.CONCAT("Evolves into ", R173, " using ", T173, " Journey Points", IF(ISBLANK(S173), ".", _xlfn.CONCAT(" and a ", S173, " Apricorn."))))</f>
        <v>When attacked, your opponent must discard another attack token. Prioritises highest power.</v>
      </c>
    </row>
    <row r="174" spans="1:26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8"/>
        <v>8</v>
      </c>
      <c r="O174" s="1" t="str">
        <f t="shared" si="27"/>
        <v>electric</v>
      </c>
      <c r="P174" s="1" t="str">
        <f t="shared" si="30"/>
        <v>flying</v>
      </c>
      <c r="Q174" t="s">
        <v>77</v>
      </c>
      <c r="R174"/>
      <c r="S174"/>
      <c r="T174" t="str">
        <f t="shared" si="31"/>
        <v/>
      </c>
      <c r="U174" t="str">
        <f t="shared" si="29"/>
        <v>Zapdos</v>
      </c>
      <c r="V174"/>
      <c r="W174" s="14">
        <v>1</v>
      </c>
      <c r="X174">
        <v>1</v>
      </c>
      <c r="Y174" t="str">
        <f>_xlfn.IFNA(VLOOKUP(B174,abilities!$A$2:$C$121,2,0), "Evolution")</f>
        <v>High Pressure</v>
      </c>
      <c r="Z174" t="str">
        <f>_xlfn.IFNA(VLOOKUP(B174,abilities!$A$2:$C$123,3,0), _xlfn.CONCAT("Evolves into ", R174, " using ", T174, " Journey Points", IF(ISBLANK(S174), ".", _xlfn.CONCAT(" and a ", S174, " Apricorn."))))</f>
        <v>When attacked, your opponent must discard another attack token. Prioritises highest power.</v>
      </c>
    </row>
    <row r="175" spans="1:26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8"/>
        <v>8</v>
      </c>
      <c r="O175" s="1" t="str">
        <f t="shared" si="27"/>
        <v>fire</v>
      </c>
      <c r="P175" s="1" t="str">
        <f t="shared" si="30"/>
        <v>flying</v>
      </c>
      <c r="Q175" t="s">
        <v>37</v>
      </c>
      <c r="R175"/>
      <c r="S175"/>
      <c r="T175" t="str">
        <f t="shared" si="31"/>
        <v/>
      </c>
      <c r="U175" t="str">
        <f t="shared" si="29"/>
        <v>Moltres</v>
      </c>
      <c r="V175"/>
      <c r="W175" s="14">
        <v>1</v>
      </c>
      <c r="X175">
        <v>1</v>
      </c>
      <c r="Y175" t="str">
        <f>_xlfn.IFNA(VLOOKUP(B175,abilities!$A$2:$C$121,2,0), "Evolution")</f>
        <v>High Pressure</v>
      </c>
      <c r="Z175" t="str">
        <f>_xlfn.IFNA(VLOOKUP(B175,abilities!$A$2:$C$123,3,0), _xlfn.CONCAT("Evolves into ", R175, " using ", T175, " Journey Points", IF(ISBLANK(S175), ".", _xlfn.CONCAT(" and a ", S175, " Apricorn."))))</f>
        <v>When attacked, your opponent must discard another attack token. Prioritises highest power.</v>
      </c>
    </row>
    <row r="176" spans="1:26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773</v>
      </c>
      <c r="M176" t="s">
        <v>755</v>
      </c>
      <c r="N176" s="1">
        <f t="shared" si="28"/>
        <v>3</v>
      </c>
      <c r="O176" s="1" t="str">
        <f t="shared" si="27"/>
        <v>rock</v>
      </c>
      <c r="P176" s="1" t="str">
        <f t="shared" si="30"/>
        <v>ground</v>
      </c>
      <c r="Q176"/>
      <c r="R176" s="1" t="str">
        <f>B177</f>
        <v>Pupitar</v>
      </c>
      <c r="S176"/>
      <c r="T176">
        <f t="shared" si="31"/>
        <v>3</v>
      </c>
      <c r="U176" t="str">
        <f t="shared" si="29"/>
        <v>Larvitar</v>
      </c>
      <c r="V176"/>
      <c r="W176">
        <v>0</v>
      </c>
      <c r="X176">
        <v>1</v>
      </c>
      <c r="Y176" t="str">
        <f>_xlfn.IFNA(VLOOKUP(B176,abilities!$A$2:$C$121,2,0), "Evolution")</f>
        <v>Evolution</v>
      </c>
      <c r="Z176" t="str">
        <f>_xlfn.IFNA(VLOOKUP(B176,abilities!$A$2:$C$123,3,0), _xlfn.CONCAT("Evolves into ", R176, " using ", T176, " Journey Points", IF(ISBLANK(S176), ".", _xlfn.CONCAT(" and a ", S176, " Apricorn."))))</f>
        <v>Evolves into Pupitar using 3 Journey Points.</v>
      </c>
    </row>
    <row r="177" spans="1:26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773</v>
      </c>
      <c r="M177" t="s">
        <v>755</v>
      </c>
      <c r="N177" s="1">
        <f t="shared" si="28"/>
        <v>5</v>
      </c>
      <c r="O177" s="1" t="str">
        <f t="shared" si="27"/>
        <v>rock</v>
      </c>
      <c r="P177" s="1" t="str">
        <f t="shared" si="30"/>
        <v>ground</v>
      </c>
      <c r="Q177" t="s">
        <v>37</v>
      </c>
      <c r="R177" s="1" t="str">
        <f>B178</f>
        <v>Tyranitar</v>
      </c>
      <c r="S177"/>
      <c r="T177">
        <f t="shared" si="31"/>
        <v>8</v>
      </c>
      <c r="U177" t="str">
        <f t="shared" si="29"/>
        <v>Pupitar</v>
      </c>
      <c r="V177"/>
      <c r="W177">
        <v>0</v>
      </c>
      <c r="X177">
        <v>2</v>
      </c>
      <c r="Y177" t="str">
        <f>_xlfn.IFNA(VLOOKUP(B177,abilities!$A$2:$C$121,2,0), "Evolution")</f>
        <v>Evolution</v>
      </c>
      <c r="Z177" t="str">
        <f>_xlfn.IFNA(VLOOKUP(B177,abilities!$A$2:$C$123,3,0), _xlfn.CONCAT("Evolves into ", R177, " using ", T177, " Journey Points", IF(ISBLANK(S177), ".", _xlfn.CONCAT(" and a ", S177, " Apricorn."))))</f>
        <v>Evolves into Tyranitar using 8 Journey Points.</v>
      </c>
    </row>
    <row r="178" spans="1:26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773</v>
      </c>
      <c r="M178" t="s">
        <v>755</v>
      </c>
      <c r="N178" s="1">
        <f t="shared" si="28"/>
        <v>8</v>
      </c>
      <c r="O178" s="1" t="str">
        <f t="shared" si="27"/>
        <v>rock</v>
      </c>
      <c r="P178" s="1" t="str">
        <f t="shared" si="30"/>
        <v>dark</v>
      </c>
      <c r="Q178" t="s">
        <v>17</v>
      </c>
      <c r="S178"/>
      <c r="T178" t="str">
        <f t="shared" si="31"/>
        <v/>
      </c>
      <c r="U178" t="str">
        <f t="shared" si="29"/>
        <v>Tyranitar</v>
      </c>
      <c r="V178"/>
      <c r="W178">
        <v>0</v>
      </c>
      <c r="X178">
        <v>3</v>
      </c>
      <c r="Y178" t="str">
        <f>_xlfn.IFNA(VLOOKUP(B178,abilities!$A$2:$C$121,2,0), "Evolution")</f>
        <v>Sand Stream</v>
      </c>
      <c r="Z178" t="str">
        <f>_xlfn.IFNA(VLOOKUP(B178,abilities!$A$2:$C$123,3,0), _xlfn.CONCAT("Evolves into ", R178, " using ", T178, " Journey Points", IF(ISBLANK(S178), ".", _xlfn.CONCAT(" and a ", S178, " Apricorn."))))</f>
        <v>When switched in, decrease opposing aura power by one stage.</v>
      </c>
    </row>
    <row r="179" spans="1:26" x14ac:dyDescent="0.25">
      <c r="A179">
        <v>374</v>
      </c>
      <c r="B179" t="s">
        <v>400</v>
      </c>
      <c r="C179" t="s">
        <v>105</v>
      </c>
      <c r="D179" t="s">
        <v>85</v>
      </c>
      <c r="E179">
        <v>40</v>
      </c>
      <c r="F179">
        <v>55</v>
      </c>
      <c r="G179">
        <v>80</v>
      </c>
      <c r="H179">
        <v>35</v>
      </c>
      <c r="I179">
        <v>60</v>
      </c>
      <c r="J179">
        <v>30</v>
      </c>
      <c r="K179" t="s">
        <v>741</v>
      </c>
      <c r="L179" s="3" t="s">
        <v>773</v>
      </c>
      <c r="M179" s="3" t="s">
        <v>752</v>
      </c>
      <c r="N179" s="1">
        <f t="shared" si="28"/>
        <v>3</v>
      </c>
      <c r="O179" s="1" t="str">
        <f t="shared" si="27"/>
        <v>steel</v>
      </c>
      <c r="P179" s="1" t="str">
        <f t="shared" si="30"/>
        <v>psychic</v>
      </c>
      <c r="Q179"/>
      <c r="R179" s="1" t="str">
        <f>B180</f>
        <v>Metang</v>
      </c>
      <c r="S179"/>
      <c r="T179">
        <f t="shared" si="31"/>
        <v>3</v>
      </c>
      <c r="U179" t="str">
        <f t="shared" si="29"/>
        <v>Beldum</v>
      </c>
      <c r="V179"/>
      <c r="W179">
        <v>0</v>
      </c>
      <c r="X179">
        <v>1</v>
      </c>
      <c r="Y179" t="str">
        <f>_xlfn.IFNA(VLOOKUP(B179,abilities!$A$2:$C$121,2,0), "Evolution")</f>
        <v>Evolution</v>
      </c>
      <c r="Z179" t="str">
        <f>_xlfn.IFNA(VLOOKUP(B179,abilities!$A$2:$C$123,3,0), _xlfn.CONCAT("Evolves into ", R179, " using ", T179, " Journey Points", IF(ISBLANK(S179), ".", _xlfn.CONCAT(" and a ", S179, " Apricorn."))))</f>
        <v>Evolves into Metang using 3 Journey Points.</v>
      </c>
    </row>
    <row r="180" spans="1:26" x14ac:dyDescent="0.25">
      <c r="A180">
        <v>375</v>
      </c>
      <c r="B180" t="s">
        <v>401</v>
      </c>
      <c r="C180" t="s">
        <v>105</v>
      </c>
      <c r="D180" t="s">
        <v>85</v>
      </c>
      <c r="E180">
        <v>60</v>
      </c>
      <c r="F180">
        <v>75</v>
      </c>
      <c r="G180">
        <v>100</v>
      </c>
      <c r="H180">
        <v>55</v>
      </c>
      <c r="I180">
        <v>80</v>
      </c>
      <c r="J180">
        <v>50</v>
      </c>
      <c r="K180" t="s">
        <v>742</v>
      </c>
      <c r="L180" s="3" t="s">
        <v>773</v>
      </c>
      <c r="M180" s="3" t="s">
        <v>752</v>
      </c>
      <c r="N180" s="1">
        <f t="shared" si="28"/>
        <v>5</v>
      </c>
      <c r="O180" s="1" t="str">
        <f t="shared" si="27"/>
        <v>steel</v>
      </c>
      <c r="P180" s="1" t="str">
        <f t="shared" si="30"/>
        <v>psychic</v>
      </c>
      <c r="Q180" t="s">
        <v>47</v>
      </c>
      <c r="R180" s="1" t="str">
        <f>B181</f>
        <v>Metagross</v>
      </c>
      <c r="S180"/>
      <c r="T180">
        <f t="shared" si="31"/>
        <v>8</v>
      </c>
      <c r="U180" t="str">
        <f t="shared" si="29"/>
        <v>Metang</v>
      </c>
      <c r="V180"/>
      <c r="W180">
        <v>0</v>
      </c>
      <c r="X180">
        <v>2</v>
      </c>
      <c r="Y180" t="str">
        <f>_xlfn.IFNA(VLOOKUP(B180,abilities!$A$2:$C$121,2,0), "Evolution")</f>
        <v>Evolution</v>
      </c>
      <c r="Z180" t="str">
        <f>_xlfn.IFNA(VLOOKUP(B180,abilities!$A$2:$C$123,3,0), _xlfn.CONCAT("Evolves into ", R180, " using ", T180, " Journey Points", IF(ISBLANK(S180), ".", _xlfn.CONCAT(" and a ", S180, " Apricorn."))))</f>
        <v>Evolves into Metagross using 8 Journey Points.</v>
      </c>
    </row>
    <row r="181" spans="1:26" x14ac:dyDescent="0.25">
      <c r="A181">
        <v>376</v>
      </c>
      <c r="B181" t="s">
        <v>402</v>
      </c>
      <c r="C181" t="s">
        <v>105</v>
      </c>
      <c r="D181" t="s">
        <v>85</v>
      </c>
      <c r="E181">
        <v>80</v>
      </c>
      <c r="F181">
        <v>135</v>
      </c>
      <c r="G181">
        <v>130</v>
      </c>
      <c r="H181">
        <v>95</v>
      </c>
      <c r="I181">
        <v>90</v>
      </c>
      <c r="J181">
        <v>70</v>
      </c>
      <c r="K181" t="s">
        <v>743</v>
      </c>
      <c r="L181" s="3" t="s">
        <v>773</v>
      </c>
      <c r="M181" s="3" t="s">
        <v>752</v>
      </c>
      <c r="N181" s="1">
        <f t="shared" si="28"/>
        <v>8</v>
      </c>
      <c r="O181" s="1" t="str">
        <f t="shared" si="27"/>
        <v>steel</v>
      </c>
      <c r="P181" s="1" t="str">
        <f t="shared" si="30"/>
        <v>psychic</v>
      </c>
      <c r="Q181" t="s">
        <v>47</v>
      </c>
      <c r="S181"/>
      <c r="T181" t="str">
        <f t="shared" si="31"/>
        <v/>
      </c>
      <c r="U181" t="str">
        <f t="shared" si="29"/>
        <v>Metagross</v>
      </c>
      <c r="V181"/>
      <c r="W181">
        <v>0</v>
      </c>
      <c r="X181">
        <v>3</v>
      </c>
      <c r="Y181" t="str">
        <f>_xlfn.IFNA(VLOOKUP(B181,abilities!$A$2:$C$121,2,0), "Evolution")</f>
        <v>Combat Simulator</v>
      </c>
      <c r="Z181" t="str">
        <f>_xlfn.IFNA(VLOOKUP(B181,abilities!$A$2:$C$123,3,0), _xlfn.CONCAT("Evolves into ", R181, " using ", T181, " Journey Points", IF(ISBLANK(S181), ".", _xlfn.CONCAT(" and a ", S181, " Apricorn."))))</f>
        <v>During action selection, your opponent must tell you whether they will attack or switch.</v>
      </c>
    </row>
    <row r="182" spans="1:26" x14ac:dyDescent="0.25">
      <c r="A182">
        <v>201</v>
      </c>
      <c r="B182" t="s">
        <v>227</v>
      </c>
      <c r="C182" t="s">
        <v>85</v>
      </c>
      <c r="D182"/>
      <c r="E182">
        <v>48</v>
      </c>
      <c r="F182">
        <v>72</v>
      </c>
      <c r="G182">
        <v>48</v>
      </c>
      <c r="H182">
        <v>72</v>
      </c>
      <c r="I182">
        <v>48</v>
      </c>
      <c r="J182">
        <v>48</v>
      </c>
      <c r="K182" t="s">
        <v>628</v>
      </c>
      <c r="L182" s="3" t="s">
        <v>773</v>
      </c>
      <c r="M182" s="3" t="s">
        <v>753</v>
      </c>
      <c r="N182" s="1">
        <f t="shared" si="28"/>
        <v>4</v>
      </c>
      <c r="O182" s="1" t="s">
        <v>44</v>
      </c>
      <c r="P182" t="s">
        <v>48</v>
      </c>
      <c r="Q182" t="s">
        <v>17</v>
      </c>
      <c r="R182"/>
      <c r="S182"/>
      <c r="T182" t="str">
        <f t="shared" si="31"/>
        <v/>
      </c>
      <c r="U182" t="str">
        <f t="shared" si="29"/>
        <v>Unown</v>
      </c>
      <c r="V182"/>
      <c r="W182">
        <v>0</v>
      </c>
      <c r="X182">
        <v>1</v>
      </c>
      <c r="Y182" t="str">
        <f>_xlfn.IFNA(VLOOKUP(B182,abilities!$A$2:$C$121,2,0), "Evolution")</f>
        <v>Hidden Potential</v>
      </c>
      <c r="Z182" t="str">
        <f>_xlfn.IFNA(VLOOKUP(B182,abilities!$A$2:$C$123,3,0), _xlfn.CONCAT("Evolves into ", R182, " using ", T182, " Journey Points", IF(ISBLANK(S182), ".", _xlfn.CONCAT(" and a ", S182, " Apricorn."))))</f>
        <v>After defeating an opposing Pokémon, add 3 bonus power. Stacks with itself.</v>
      </c>
    </row>
    <row r="183" spans="1:26" x14ac:dyDescent="0.25">
      <c r="A183">
        <v>92</v>
      </c>
      <c r="B183" t="s">
        <v>116</v>
      </c>
      <c r="C183" t="s">
        <v>117</v>
      </c>
      <c r="D183" t="s">
        <v>13</v>
      </c>
      <c r="E183">
        <v>30</v>
      </c>
      <c r="F183">
        <v>35</v>
      </c>
      <c r="G183">
        <v>30</v>
      </c>
      <c r="H183">
        <v>100</v>
      </c>
      <c r="I183">
        <v>35</v>
      </c>
      <c r="J183">
        <v>80</v>
      </c>
      <c r="K183" t="s">
        <v>568</v>
      </c>
      <c r="L183" s="3" t="s">
        <v>773</v>
      </c>
      <c r="M183" s="3" t="s">
        <v>752</v>
      </c>
      <c r="N183" s="1">
        <f t="shared" si="28"/>
        <v>4</v>
      </c>
      <c r="O183" s="1" t="str">
        <f t="shared" ref="O183:O205" si="32">C183</f>
        <v>ghost</v>
      </c>
      <c r="P183" s="1" t="str">
        <f>IF(D183 = 0, "", D183)</f>
        <v>poison</v>
      </c>
      <c r="Q183"/>
      <c r="R183" s="1" t="str">
        <f>B184</f>
        <v>Haunter</v>
      </c>
      <c r="S183"/>
      <c r="T183">
        <f t="shared" si="31"/>
        <v>2</v>
      </c>
      <c r="U183" t="str">
        <f t="shared" si="29"/>
        <v>Gastly</v>
      </c>
      <c r="V183"/>
      <c r="W183">
        <v>0</v>
      </c>
      <c r="X183">
        <v>1</v>
      </c>
      <c r="Y183" t="str">
        <f>_xlfn.IFNA(VLOOKUP(B183,abilities!$A$2:$C$121,2,0), "Evolution")</f>
        <v>Evolution</v>
      </c>
      <c r="Z183" t="str">
        <f>_xlfn.IFNA(VLOOKUP(B183,abilities!$A$2:$C$123,3,0), _xlfn.CONCAT("Evolves into ", R183, " using ", T183, " Journey Points", IF(ISBLANK(S183), ".", _xlfn.CONCAT(" and a ", S183, " Apricorn."))))</f>
        <v>Evolves into Haunter using 2 Journey Points.</v>
      </c>
    </row>
    <row r="184" spans="1:26" x14ac:dyDescent="0.25">
      <c r="A184">
        <v>93</v>
      </c>
      <c r="B184" t="s">
        <v>118</v>
      </c>
      <c r="C184" t="s">
        <v>117</v>
      </c>
      <c r="D184" t="s">
        <v>13</v>
      </c>
      <c r="E184">
        <v>45</v>
      </c>
      <c r="F184">
        <v>50</v>
      </c>
      <c r="G184">
        <v>45</v>
      </c>
      <c r="H184">
        <v>115</v>
      </c>
      <c r="I184">
        <v>55</v>
      </c>
      <c r="J184">
        <v>95</v>
      </c>
      <c r="K184" t="s">
        <v>568</v>
      </c>
      <c r="L184" s="3" t="s">
        <v>773</v>
      </c>
      <c r="M184" s="3" t="s">
        <v>752</v>
      </c>
      <c r="N184" s="1">
        <f t="shared" si="28"/>
        <v>5</v>
      </c>
      <c r="O184" s="1" t="str">
        <f t="shared" si="32"/>
        <v>ghost</v>
      </c>
      <c r="P184" s="1" t="str">
        <f>IF(D184 = 0, "", D184)</f>
        <v>poison</v>
      </c>
      <c r="Q184" t="s">
        <v>17</v>
      </c>
      <c r="R184" s="1" t="str">
        <f>B185</f>
        <v>Gengar</v>
      </c>
      <c r="S184"/>
      <c r="T184">
        <f t="shared" si="31"/>
        <v>5</v>
      </c>
      <c r="U184" t="str">
        <f t="shared" si="29"/>
        <v>Haunter</v>
      </c>
      <c r="V184"/>
      <c r="W184">
        <v>0</v>
      </c>
      <c r="X184">
        <v>2</v>
      </c>
      <c r="Y184" t="str">
        <f>_xlfn.IFNA(VLOOKUP(B184,abilities!$A$2:$C$121,2,0), "Evolution")</f>
        <v>Evolution</v>
      </c>
      <c r="Z184" t="str">
        <f>_xlfn.IFNA(VLOOKUP(B184,abilities!$A$2:$C$123,3,0), _xlfn.CONCAT("Evolves into ", R184, " using ", T184, " Journey Points", IF(ISBLANK(S184), ".", _xlfn.CONCAT(" and a ", S184, " Apricorn."))))</f>
        <v>Evolves into Gengar using 5 Journey Points.</v>
      </c>
    </row>
    <row r="185" spans="1:26" x14ac:dyDescent="0.25">
      <c r="A185">
        <v>94</v>
      </c>
      <c r="B185" t="s">
        <v>119</v>
      </c>
      <c r="C185" t="s">
        <v>117</v>
      </c>
      <c r="D185" t="s">
        <v>13</v>
      </c>
      <c r="E185">
        <v>60</v>
      </c>
      <c r="F185">
        <v>65</v>
      </c>
      <c r="G185">
        <v>60</v>
      </c>
      <c r="H185">
        <v>130</v>
      </c>
      <c r="I185">
        <v>75</v>
      </c>
      <c r="J185">
        <v>110</v>
      </c>
      <c r="K185" t="s">
        <v>569</v>
      </c>
      <c r="L185" s="3" t="s">
        <v>773</v>
      </c>
      <c r="M185" s="3" t="s">
        <v>752</v>
      </c>
      <c r="N185" s="1">
        <f t="shared" si="28"/>
        <v>7</v>
      </c>
      <c r="O185" s="1" t="str">
        <f t="shared" si="32"/>
        <v>ghost</v>
      </c>
      <c r="P185" s="1" t="str">
        <f>IF(D185 = 0, "", D185)</f>
        <v>poison</v>
      </c>
      <c r="Q185" t="s">
        <v>77</v>
      </c>
      <c r="S185"/>
      <c r="T185" t="str">
        <f t="shared" si="31"/>
        <v/>
      </c>
      <c r="U185" t="str">
        <f t="shared" si="29"/>
        <v>Gengar</v>
      </c>
      <c r="V185"/>
      <c r="W185">
        <v>0</v>
      </c>
      <c r="X185">
        <v>3</v>
      </c>
      <c r="Y185" t="str">
        <f>_xlfn.IFNA(VLOOKUP(B185,abilities!$A$2:$C$121,2,0), "Evolution")</f>
        <v>Shadow Infiltration</v>
      </c>
      <c r="Z185" t="str">
        <f>_xlfn.IFNA(VLOOKUP(B185,abilities!$A$2:$C$123,3,0), _xlfn.CONCAT("Evolves into ", R185, " using ", T185, " Journey Points", IF(ISBLANK(S185), ".", _xlfn.CONCAT(" and a ", S185, " Apricorn."))))</f>
        <v>This Pokémon ignores the Brace effect from opposing Crafty attacks.</v>
      </c>
    </row>
    <row r="186" spans="1:26" x14ac:dyDescent="0.25">
      <c r="A186">
        <v>95</v>
      </c>
      <c r="B186" t="s">
        <v>120</v>
      </c>
      <c r="C186" t="s">
        <v>97</v>
      </c>
      <c r="D186" t="s">
        <v>47</v>
      </c>
      <c r="E186">
        <v>35</v>
      </c>
      <c r="F186">
        <v>45</v>
      </c>
      <c r="G186">
        <v>160</v>
      </c>
      <c r="H186">
        <v>30</v>
      </c>
      <c r="I186">
        <v>45</v>
      </c>
      <c r="J186">
        <v>70</v>
      </c>
      <c r="K186" t="s">
        <v>570</v>
      </c>
      <c r="L186" s="3" t="s">
        <v>773</v>
      </c>
      <c r="M186" t="s">
        <v>755</v>
      </c>
      <c r="N186" s="1">
        <f t="shared" si="28"/>
        <v>4</v>
      </c>
      <c r="O186" s="1" t="str">
        <f t="shared" si="32"/>
        <v>rock</v>
      </c>
      <c r="P186" s="1" t="str">
        <f>IF(D186 = 0, "", D186)</f>
        <v>ground</v>
      </c>
      <c r="Q186"/>
      <c r="R186" s="1" t="str">
        <f>B187</f>
        <v>Steelix</v>
      </c>
      <c r="S186"/>
      <c r="T186">
        <f t="shared" si="31"/>
        <v>4</v>
      </c>
      <c r="U186" t="str">
        <f t="shared" si="29"/>
        <v>Onix</v>
      </c>
      <c r="V186"/>
      <c r="W186">
        <v>0</v>
      </c>
      <c r="X186">
        <v>1</v>
      </c>
      <c r="Y186" t="str">
        <f>_xlfn.IFNA(VLOOKUP(B186,abilities!$A$2:$C$121,2,0), "Evolution")</f>
        <v>Evolution</v>
      </c>
      <c r="Z186" t="str">
        <f>_xlfn.IFNA(VLOOKUP(B186,abilities!$A$2:$C$123,3,0), _xlfn.CONCAT("Evolves into ", R186, " using ", T186, " Journey Points", IF(ISBLANK(S186), ".", _xlfn.CONCAT(" and a ", S186, " Apricorn."))))</f>
        <v>Evolves into Steelix using 4 Journey Points.</v>
      </c>
    </row>
    <row r="187" spans="1:26" x14ac:dyDescent="0.25">
      <c r="A187">
        <v>208</v>
      </c>
      <c r="B187" t="s">
        <v>234</v>
      </c>
      <c r="C187" t="s">
        <v>105</v>
      </c>
      <c r="D187" t="s">
        <v>47</v>
      </c>
      <c r="E187">
        <v>75</v>
      </c>
      <c r="F187">
        <v>85</v>
      </c>
      <c r="G187">
        <v>200</v>
      </c>
      <c r="H187">
        <v>55</v>
      </c>
      <c r="I187">
        <v>65</v>
      </c>
      <c r="J187">
        <v>30</v>
      </c>
      <c r="K187" t="s">
        <v>633</v>
      </c>
      <c r="L187" s="3" t="s">
        <v>773</v>
      </c>
      <c r="M187" t="s">
        <v>755</v>
      </c>
      <c r="N187" s="1">
        <f t="shared" si="28"/>
        <v>6</v>
      </c>
      <c r="O187" s="1" t="str">
        <f t="shared" si="32"/>
        <v>steel</v>
      </c>
      <c r="P187" s="1" t="str">
        <f>IF(D187 = 0, "", D187)</f>
        <v>ground</v>
      </c>
      <c r="Q187" t="s">
        <v>97</v>
      </c>
      <c r="S187"/>
      <c r="T187" t="str">
        <f t="shared" si="31"/>
        <v/>
      </c>
      <c r="U187" t="str">
        <f t="shared" si="29"/>
        <v>Steelix</v>
      </c>
      <c r="V187"/>
      <c r="W187">
        <v>0</v>
      </c>
      <c r="X187">
        <v>2</v>
      </c>
      <c r="Y187" t="str">
        <f>_xlfn.IFNA(VLOOKUP(B187,abilities!$A$2:$C$121,2,0), "Evolution")</f>
        <v>Sheer Force</v>
      </c>
      <c r="Z187" t="str">
        <f>_xlfn.IFNA(VLOOKUP(B187,abilities!$A$2:$C$123,3,0), _xlfn.CONCAT("Evolves into ", R187, " using ", T187, " Journey Points", IF(ISBLANK(S187), ".", _xlfn.CONCAT(" and a ", S187, " Apricorn."))))</f>
        <v>This Pokémon ignores the Brace effect from opposing Crafty attacks.</v>
      </c>
    </row>
    <row r="188" spans="1:26" x14ac:dyDescent="0.25">
      <c r="A188">
        <v>173</v>
      </c>
      <c r="B188" t="s">
        <v>199</v>
      </c>
      <c r="C188" t="s">
        <v>55</v>
      </c>
      <c r="D188"/>
      <c r="E188">
        <v>50</v>
      </c>
      <c r="F188">
        <v>25</v>
      </c>
      <c r="G188">
        <v>28</v>
      </c>
      <c r="H188">
        <v>45</v>
      </c>
      <c r="I188">
        <v>55</v>
      </c>
      <c r="J188">
        <v>15</v>
      </c>
      <c r="K188" t="s">
        <v>616</v>
      </c>
      <c r="L188" s="3" t="s">
        <v>759</v>
      </c>
      <c r="M188" t="s">
        <v>753</v>
      </c>
      <c r="N188" s="1">
        <f t="shared" si="28"/>
        <v>2</v>
      </c>
      <c r="O188" s="1" t="str">
        <f t="shared" si="32"/>
        <v>fairy</v>
      </c>
      <c r="P188" s="1" t="s">
        <v>33</v>
      </c>
      <c r="Q188"/>
      <c r="R188" s="1" t="str">
        <f>B189</f>
        <v>Clefairy</v>
      </c>
      <c r="S188"/>
      <c r="T188">
        <f t="shared" si="31"/>
        <v>2</v>
      </c>
      <c r="U188" t="str">
        <f t="shared" si="29"/>
        <v>Cleffa</v>
      </c>
      <c r="V188"/>
      <c r="W188">
        <v>0</v>
      </c>
      <c r="X188">
        <v>1</v>
      </c>
      <c r="Y188" t="str">
        <f>_xlfn.IFNA(VLOOKUP(B188,abilities!$A$2:$C$121,2,0), "Evolution")</f>
        <v>Evolution</v>
      </c>
      <c r="Z188" t="str">
        <f>_xlfn.IFNA(VLOOKUP(B188,abilities!$A$2:$C$123,3,0), _xlfn.CONCAT("Evolves into ", R188, " using ", T188, " Journey Points", IF(ISBLANK(S188), ".", _xlfn.CONCAT(" and a ", S188, " Apricorn."))))</f>
        <v>Evolves into Clefairy using 2 Journey Points.</v>
      </c>
    </row>
    <row r="189" spans="1:26" x14ac:dyDescent="0.25">
      <c r="A189">
        <v>35</v>
      </c>
      <c r="B189" t="s">
        <v>54</v>
      </c>
      <c r="C189" t="s">
        <v>55</v>
      </c>
      <c r="D189"/>
      <c r="E189">
        <v>70</v>
      </c>
      <c r="F189">
        <v>45</v>
      </c>
      <c r="G189">
        <v>48</v>
      </c>
      <c r="H189">
        <v>60</v>
      </c>
      <c r="I189">
        <v>65</v>
      </c>
      <c r="J189">
        <v>35</v>
      </c>
      <c r="K189" t="s">
        <v>536</v>
      </c>
      <c r="L189" s="3" t="s">
        <v>759</v>
      </c>
      <c r="M189" t="s">
        <v>753</v>
      </c>
      <c r="N189" s="1">
        <f t="shared" si="28"/>
        <v>4</v>
      </c>
      <c r="O189" s="1" t="str">
        <f t="shared" si="32"/>
        <v>fairy</v>
      </c>
      <c r="P189" s="1" t="s">
        <v>37</v>
      </c>
      <c r="Q189" t="s">
        <v>33</v>
      </c>
      <c r="R189" s="1" t="str">
        <f>B190</f>
        <v>Clefable</v>
      </c>
      <c r="S189"/>
      <c r="T189">
        <f t="shared" si="31"/>
        <v>4</v>
      </c>
      <c r="U189" t="str">
        <f t="shared" si="29"/>
        <v>Clefairy</v>
      </c>
      <c r="V189"/>
      <c r="W189">
        <v>0</v>
      </c>
      <c r="X189">
        <v>2</v>
      </c>
      <c r="Y189" t="str">
        <f>_xlfn.IFNA(VLOOKUP(B189,abilities!$A$2:$C$121,2,0), "Evolution")</f>
        <v>Evolution</v>
      </c>
      <c r="Z189" t="str">
        <f>_xlfn.IFNA(VLOOKUP(B189,abilities!$A$2:$C$123,3,0), _xlfn.CONCAT("Evolves into ", R189, " using ", T189, " Journey Points", IF(ISBLANK(S189), ".", _xlfn.CONCAT(" and a ", S189, " Apricorn."))))</f>
        <v>Evolves into Clefable using 4 Journey Points.</v>
      </c>
    </row>
    <row r="190" spans="1:26" x14ac:dyDescent="0.25">
      <c r="A190">
        <v>36</v>
      </c>
      <c r="B190" t="s">
        <v>56</v>
      </c>
      <c r="C190" t="s">
        <v>55</v>
      </c>
      <c r="D190"/>
      <c r="E190">
        <v>95</v>
      </c>
      <c r="F190">
        <v>70</v>
      </c>
      <c r="G190">
        <v>73</v>
      </c>
      <c r="H190">
        <v>95</v>
      </c>
      <c r="I190">
        <v>90</v>
      </c>
      <c r="J190">
        <v>60</v>
      </c>
      <c r="K190" t="s">
        <v>536</v>
      </c>
      <c r="L190" s="3" t="s">
        <v>759</v>
      </c>
      <c r="M190" t="s">
        <v>753</v>
      </c>
      <c r="N190" s="1">
        <f t="shared" si="28"/>
        <v>6</v>
      </c>
      <c r="O190" s="1" t="str">
        <f t="shared" si="32"/>
        <v>fairy</v>
      </c>
      <c r="P190" s="1" t="s">
        <v>85</v>
      </c>
      <c r="Q190" t="s">
        <v>44</v>
      </c>
      <c r="S190"/>
      <c r="T190" t="str">
        <f>IF(ISBLANK(R190), "", ROUND(((legacy!N249*(legacy!N249-1)/2)-(N190*(N190-1)/2))/2 - (legacy!N249-N190)/2, 0) - IF(ISBLANK(S190), 0, 1))</f>
        <v/>
      </c>
      <c r="U190" t="str">
        <f t="shared" si="29"/>
        <v>Clefable</v>
      </c>
      <c r="V190"/>
      <c r="W190">
        <v>0</v>
      </c>
      <c r="X190">
        <v>3</v>
      </c>
      <c r="Y190" t="str">
        <f>_xlfn.IFNA(VLOOKUP(B190,abilities!$A$2:$C$121,2,0), "Evolution")</f>
        <v>Magic Guard</v>
      </c>
      <c r="Z190" t="str">
        <f>_xlfn.IFNA(VLOOKUP(B190,abilities!$A$2:$C$123,3,0), _xlfn.CONCAT("Evolves into ", R190, " using ", T190, " Journey Points", IF(ISBLANK(S190), ".", _xlfn.CONCAT(" and a ", S190, " Apricorn."))))</f>
        <v>This Pokémon prevents any changes to your aura power by your opponent.</v>
      </c>
    </row>
    <row r="191" spans="1:26" x14ac:dyDescent="0.25">
      <c r="A191">
        <v>194</v>
      </c>
      <c r="B191" t="s">
        <v>220</v>
      </c>
      <c r="C191" t="s">
        <v>22</v>
      </c>
      <c r="D191" t="s">
        <v>47</v>
      </c>
      <c r="E191">
        <v>55</v>
      </c>
      <c r="F191">
        <v>45</v>
      </c>
      <c r="G191">
        <v>45</v>
      </c>
      <c r="H191">
        <v>25</v>
      </c>
      <c r="I191">
        <v>25</v>
      </c>
      <c r="J191">
        <v>15</v>
      </c>
      <c r="K191" t="s">
        <v>625</v>
      </c>
      <c r="L191" s="3" t="s">
        <v>756</v>
      </c>
      <c r="M191" t="s">
        <v>753</v>
      </c>
      <c r="N191" s="1">
        <f t="shared" si="28"/>
        <v>2</v>
      </c>
      <c r="O191" s="1" t="str">
        <f t="shared" si="32"/>
        <v>water</v>
      </c>
      <c r="P191" s="1" t="str">
        <f t="shared" ref="P191:P196" si="33">IF(D191 = 0, "", D191)</f>
        <v>ground</v>
      </c>
      <c r="Q191"/>
      <c r="R191" s="1" t="str">
        <f>B192</f>
        <v>Quagsire</v>
      </c>
      <c r="S191"/>
      <c r="T191">
        <f>IF(ISBLANK(R191), "", ROUND(((N192*(N192-1)/2)-(N191*(N191-1)/2))/2 - (N192-N191)/2, 0) - IF(ISBLANK(S191), 0, 1))</f>
        <v>3</v>
      </c>
      <c r="U191" t="str">
        <f t="shared" si="29"/>
        <v>Wooper</v>
      </c>
      <c r="V191"/>
      <c r="W191">
        <v>0</v>
      </c>
      <c r="X191">
        <v>1</v>
      </c>
      <c r="Y191" t="str">
        <f>_xlfn.IFNA(VLOOKUP(B191,abilities!$A$2:$C$121,2,0), "Evolution")</f>
        <v>Evolution</v>
      </c>
      <c r="Z191" t="str">
        <f>_xlfn.IFNA(VLOOKUP(B191,abilities!$A$2:$C$123,3,0), _xlfn.CONCAT("Evolves into ", R191, " using ", T191, " Journey Points", IF(ISBLANK(S191), ".", _xlfn.CONCAT(" and a ", S191, " Apricorn."))))</f>
        <v>Evolves into Quagsire using 3 Journey Points.</v>
      </c>
    </row>
    <row r="192" spans="1:26" x14ac:dyDescent="0.25">
      <c r="A192">
        <v>195</v>
      </c>
      <c r="B192" t="s">
        <v>221</v>
      </c>
      <c r="C192" t="s">
        <v>22</v>
      </c>
      <c r="D192" t="s">
        <v>47</v>
      </c>
      <c r="E192">
        <v>95</v>
      </c>
      <c r="F192">
        <v>85</v>
      </c>
      <c r="G192">
        <v>85</v>
      </c>
      <c r="H192">
        <v>65</v>
      </c>
      <c r="I192">
        <v>65</v>
      </c>
      <c r="J192">
        <v>35</v>
      </c>
      <c r="K192" t="s">
        <v>625</v>
      </c>
      <c r="L192" s="3" t="s">
        <v>756</v>
      </c>
      <c r="M192" t="s">
        <v>753</v>
      </c>
      <c r="N192" s="1">
        <f t="shared" si="28"/>
        <v>5</v>
      </c>
      <c r="O192" s="1" t="str">
        <f t="shared" si="32"/>
        <v>water</v>
      </c>
      <c r="P192" s="1" t="str">
        <f t="shared" si="33"/>
        <v>ground</v>
      </c>
      <c r="Q192" t="s">
        <v>13</v>
      </c>
      <c r="S192"/>
      <c r="T192" t="str">
        <f>IF(ISBLANK(R192), "", ROUND(((N193*(N193-1)/2)-(N192*(N192-1)/2))/2 - (N193-N192)/2, 0) - IF(ISBLANK(S192), 0, 1))</f>
        <v/>
      </c>
      <c r="U192" t="str">
        <f t="shared" si="29"/>
        <v>Quagsire</v>
      </c>
      <c r="V192"/>
      <c r="W192">
        <v>0</v>
      </c>
      <c r="X192">
        <v>2</v>
      </c>
      <c r="Y192" t="str">
        <f>_xlfn.IFNA(VLOOKUP(B192,abilities!$A$2:$C$121,2,0), "Evolution")</f>
        <v>Aquatic Melody</v>
      </c>
      <c r="Z192" t="str">
        <f>_xlfn.IFNA(VLOOKUP(B192,abilities!$A$2:$C$123,3,0), _xlfn.CONCAT("Evolves into ", R192, " using ", T192, " Journey Points", IF(ISBLANK(S192), ".", _xlfn.CONCAT(" and a ", S192, " Apricorn."))))</f>
        <v>When switched in, increase your aura power by one stage for each non-fainted Water-type Pokémon in your party.</v>
      </c>
    </row>
    <row r="193" spans="1:27" x14ac:dyDescent="0.25">
      <c r="A193" s="1">
        <v>363</v>
      </c>
      <c r="B193" s="3" t="s">
        <v>389</v>
      </c>
      <c r="C193" s="6" t="s">
        <v>48</v>
      </c>
      <c r="D193" s="6" t="s">
        <v>22</v>
      </c>
      <c r="E193" s="1">
        <v>70</v>
      </c>
      <c r="F193" s="1">
        <v>40</v>
      </c>
      <c r="G193" s="1">
        <v>50</v>
      </c>
      <c r="H193" s="1">
        <v>55</v>
      </c>
      <c r="I193" s="1">
        <v>50</v>
      </c>
      <c r="J193" s="1">
        <v>25</v>
      </c>
      <c r="K193" s="1" t="s">
        <v>899</v>
      </c>
      <c r="L193" s="3" t="s">
        <v>756</v>
      </c>
      <c r="M193" s="3" t="s">
        <v>752</v>
      </c>
      <c r="N193" s="1">
        <f t="shared" si="28"/>
        <v>3</v>
      </c>
      <c r="O193" s="1" t="str">
        <f t="shared" si="32"/>
        <v>ice</v>
      </c>
      <c r="P193" s="1" t="str">
        <f t="shared" si="33"/>
        <v>water</v>
      </c>
      <c r="R193" s="1" t="str">
        <f>B194</f>
        <v>Sealeo</v>
      </c>
      <c r="T193">
        <f>IF(ISBLANK(R193), "", ROUND(((N194*(N194-1)/2)-(N193*(N193-1)/2))/2 - (N194-N193)/2, 0) - IF(ISBLANK(S193), 0, 1))</f>
        <v>3</v>
      </c>
      <c r="U193" t="str">
        <f t="shared" si="29"/>
        <v>Spheal</v>
      </c>
      <c r="V193" s="3"/>
      <c r="W193">
        <v>0</v>
      </c>
      <c r="X193">
        <v>1</v>
      </c>
      <c r="Y193" t="str">
        <f>_xlfn.IFNA(VLOOKUP(B193,abilities!$A$2:$C$121,2,0), "Evolution")</f>
        <v>Evolution</v>
      </c>
      <c r="Z193" t="str">
        <f>_xlfn.IFNA(VLOOKUP(B193,abilities!$A$2:$C$123,3,0), _xlfn.CONCAT("Evolves into ", R193, " using ", T193, " Journey Points", IF(ISBLANK(S193), ".", _xlfn.CONCAT(" and a ", S193, " Apricorn."))))</f>
        <v>Evolves into Sealeo using 3 Journey Points.</v>
      </c>
    </row>
    <row r="194" spans="1:27" x14ac:dyDescent="0.25">
      <c r="A194" s="1">
        <v>364</v>
      </c>
      <c r="B194" s="3" t="s">
        <v>390</v>
      </c>
      <c r="C194" s="6" t="s">
        <v>48</v>
      </c>
      <c r="D194" s="6" t="s">
        <v>22</v>
      </c>
      <c r="E194" s="1">
        <v>90</v>
      </c>
      <c r="F194" s="1">
        <v>60</v>
      </c>
      <c r="G194" s="1">
        <v>70</v>
      </c>
      <c r="H194" s="1">
        <v>75</v>
      </c>
      <c r="I194" s="1">
        <v>70</v>
      </c>
      <c r="J194" s="1">
        <v>45</v>
      </c>
      <c r="K194" s="1" t="s">
        <v>900</v>
      </c>
      <c r="L194" s="1" t="s">
        <v>756</v>
      </c>
      <c r="M194" s="1" t="s">
        <v>752</v>
      </c>
      <c r="N194" s="1">
        <f t="shared" si="28"/>
        <v>5</v>
      </c>
      <c r="O194" s="1" t="str">
        <f t="shared" si="32"/>
        <v>ice</v>
      </c>
      <c r="P194" s="1" t="str">
        <f t="shared" si="33"/>
        <v>water</v>
      </c>
      <c r="Q194" s="1" t="s">
        <v>33</v>
      </c>
      <c r="R194" s="1" t="str">
        <f>B195</f>
        <v>Walrein</v>
      </c>
      <c r="T194">
        <f>IF(ISBLANK(R194), "", ROUND(((N195*(N195-1)/2)-(N194*(N194-1)/2))/2 - (N195-N194)/2, 0) - IF(ISBLANK(S194), 0, 1))</f>
        <v>5</v>
      </c>
      <c r="U194" t="str">
        <f t="shared" si="29"/>
        <v>Sealeo</v>
      </c>
      <c r="V194" s="3"/>
      <c r="W194">
        <v>0</v>
      </c>
      <c r="X194">
        <v>2</v>
      </c>
      <c r="Y194" t="str">
        <f>_xlfn.IFNA(VLOOKUP(B194,abilities!$A$2:$C$121,2,0), "Evolution")</f>
        <v>Evolution</v>
      </c>
      <c r="Z194" t="str">
        <f>_xlfn.IFNA(VLOOKUP(B194,abilities!$A$2:$C$123,3,0), _xlfn.CONCAT("Evolves into ", R194, " using ", T194, " Journey Points", IF(ISBLANK(S194), ".", _xlfn.CONCAT(" and a ", S194, " Apricorn."))))</f>
        <v>Evolves into Walrein using 5 Journey Points.</v>
      </c>
    </row>
    <row r="195" spans="1:27" x14ac:dyDescent="0.25">
      <c r="A195" s="1">
        <v>365</v>
      </c>
      <c r="B195" s="3" t="s">
        <v>391</v>
      </c>
      <c r="C195" s="6" t="s">
        <v>48</v>
      </c>
      <c r="D195" s="6" t="s">
        <v>22</v>
      </c>
      <c r="E195" s="1">
        <v>110</v>
      </c>
      <c r="F195" s="1">
        <v>80</v>
      </c>
      <c r="G195" s="1">
        <v>90</v>
      </c>
      <c r="H195" s="1">
        <v>95</v>
      </c>
      <c r="I195" s="1">
        <v>90</v>
      </c>
      <c r="J195" s="1">
        <v>65</v>
      </c>
      <c r="K195" s="1" t="s">
        <v>901</v>
      </c>
      <c r="L195" s="1" t="s">
        <v>756</v>
      </c>
      <c r="M195" s="1" t="s">
        <v>752</v>
      </c>
      <c r="N195" s="1">
        <f t="shared" si="28"/>
        <v>7</v>
      </c>
      <c r="O195" s="1" t="str">
        <f t="shared" si="32"/>
        <v>ice</v>
      </c>
      <c r="P195" s="1" t="str">
        <f t="shared" si="33"/>
        <v>water</v>
      </c>
      <c r="Q195" s="1" t="s">
        <v>47</v>
      </c>
      <c r="T195" t="str">
        <f>IF(ISBLANK(R195), "", ROUND(((N196*(N196-1)/2)-(N195*(N195-1)/2))/2 - (N196-N195)/2, 0) - IF(ISBLANK(S195), 0, 1))</f>
        <v/>
      </c>
      <c r="U195" t="str">
        <f t="shared" si="29"/>
        <v>Walrein</v>
      </c>
      <c r="V195" s="3"/>
      <c r="W195">
        <v>0</v>
      </c>
      <c r="X195">
        <v>3</v>
      </c>
      <c r="Y195" t="str">
        <f>_xlfn.IFNA(VLOOKUP(B195,abilities!$A$2:$C$121,2,0), "Evolution")</f>
        <v>Herd Protector</v>
      </c>
      <c r="Z195" t="str">
        <f>_xlfn.IFNA(VLOOKUP(B195,abilities!$A$2:$C$123,3,0), _xlfn.CONCAT("Evolves into ", R195, " using ", T195, " Journey Points", IF(ISBLANK(S195), ".", _xlfn.CONCAT(" and a ", S195, " Apricorn."))))</f>
        <v>Add 3 bonus power if sent in as the first Pokémon in this battle.</v>
      </c>
    </row>
    <row r="196" spans="1:27" x14ac:dyDescent="0.25">
      <c r="A196" s="1">
        <v>41</v>
      </c>
      <c r="B196" s="3" t="s">
        <v>61</v>
      </c>
      <c r="C196" s="6" t="s">
        <v>13</v>
      </c>
      <c r="D196" s="6" t="s">
        <v>20</v>
      </c>
      <c r="N196" s="1">
        <v>3</v>
      </c>
      <c r="O196" s="1" t="str">
        <f t="shared" si="32"/>
        <v>poison</v>
      </c>
      <c r="P196" s="1" t="str">
        <f t="shared" si="33"/>
        <v>flying</v>
      </c>
      <c r="U196" t="str">
        <f t="shared" si="29"/>
        <v>Zubat</v>
      </c>
      <c r="V196" s="1" t="s">
        <v>1075</v>
      </c>
      <c r="W196">
        <v>0</v>
      </c>
      <c r="X196">
        <v>1</v>
      </c>
      <c r="Y196" t="s">
        <v>1099</v>
      </c>
      <c r="Z196" t="s">
        <v>1100</v>
      </c>
      <c r="AA196" t="s">
        <v>1077</v>
      </c>
    </row>
    <row r="197" spans="1:27" x14ac:dyDescent="0.25">
      <c r="A197" s="1">
        <v>431</v>
      </c>
      <c r="B197" s="3" t="s">
        <v>455</v>
      </c>
      <c r="C197" s="6" t="s">
        <v>33</v>
      </c>
      <c r="N197" s="1">
        <v>3</v>
      </c>
      <c r="O197" s="1" t="str">
        <f t="shared" si="32"/>
        <v>normal</v>
      </c>
      <c r="P197" s="1" t="s">
        <v>37</v>
      </c>
      <c r="U197" t="str">
        <f t="shared" si="29"/>
        <v>Glameow</v>
      </c>
      <c r="V197" s="1" t="s">
        <v>1075</v>
      </c>
      <c r="W197">
        <v>0</v>
      </c>
      <c r="X197">
        <v>1</v>
      </c>
      <c r="Y197" t="s">
        <v>1099</v>
      </c>
      <c r="Z197" t="s">
        <v>1100</v>
      </c>
      <c r="AA197" t="s">
        <v>1077</v>
      </c>
    </row>
    <row r="198" spans="1:27" x14ac:dyDescent="0.25">
      <c r="A198" s="1">
        <v>453</v>
      </c>
      <c r="B198" s="3" t="s">
        <v>477</v>
      </c>
      <c r="C198" s="6" t="s">
        <v>13</v>
      </c>
      <c r="D198" s="6" t="s">
        <v>77</v>
      </c>
      <c r="N198" s="1">
        <v>3</v>
      </c>
      <c r="O198" s="1" t="str">
        <f t="shared" si="32"/>
        <v>poison</v>
      </c>
      <c r="P198" s="1" t="str">
        <f t="shared" ref="P198:P205" si="34">IF(D198 = 0, "", D198)</f>
        <v>fighting</v>
      </c>
      <c r="U198" t="str">
        <f t="shared" si="29"/>
        <v>Croagunk</v>
      </c>
      <c r="V198" s="1" t="s">
        <v>1075</v>
      </c>
      <c r="W198">
        <v>0</v>
      </c>
      <c r="X198">
        <v>1</v>
      </c>
      <c r="Y198" t="s">
        <v>1099</v>
      </c>
      <c r="Z198" t="s">
        <v>1100</v>
      </c>
      <c r="AA198" t="s">
        <v>1078</v>
      </c>
    </row>
    <row r="199" spans="1:27" x14ac:dyDescent="0.25">
      <c r="A199" s="1">
        <v>436</v>
      </c>
      <c r="B199" s="3" t="s">
        <v>460</v>
      </c>
      <c r="C199" s="6" t="s">
        <v>85</v>
      </c>
      <c r="D199" s="6" t="s">
        <v>105</v>
      </c>
      <c r="N199" s="1">
        <v>3</v>
      </c>
      <c r="O199" s="1" t="str">
        <f t="shared" si="32"/>
        <v>psychic</v>
      </c>
      <c r="P199" s="1" t="str">
        <f t="shared" si="34"/>
        <v>steel</v>
      </c>
      <c r="U199" t="str">
        <f t="shared" si="29"/>
        <v>Bronzor</v>
      </c>
      <c r="V199" s="1" t="s">
        <v>1075</v>
      </c>
      <c r="W199">
        <v>0</v>
      </c>
      <c r="X199">
        <v>1</v>
      </c>
      <c r="Y199" t="s">
        <v>1099</v>
      </c>
      <c r="Z199" t="s">
        <v>1100</v>
      </c>
      <c r="AA199" t="s">
        <v>1078</v>
      </c>
    </row>
    <row r="200" spans="1:27" x14ac:dyDescent="0.25">
      <c r="A200" s="1">
        <v>434</v>
      </c>
      <c r="B200" s="3" t="s">
        <v>1076</v>
      </c>
      <c r="C200" s="6" t="s">
        <v>13</v>
      </c>
      <c r="D200" s="6" t="s">
        <v>37</v>
      </c>
      <c r="N200" s="1">
        <v>4</v>
      </c>
      <c r="O200" s="1" t="str">
        <f t="shared" si="32"/>
        <v>poison</v>
      </c>
      <c r="P200" s="1" t="str">
        <f t="shared" si="34"/>
        <v>dark</v>
      </c>
      <c r="U200" t="str">
        <f t="shared" si="29"/>
        <v>Skunky</v>
      </c>
      <c r="V200" s="1" t="s">
        <v>1075</v>
      </c>
      <c r="W200">
        <v>0</v>
      </c>
      <c r="X200">
        <v>1</v>
      </c>
      <c r="Y200" t="s">
        <v>1099</v>
      </c>
      <c r="Z200" t="s">
        <v>1100</v>
      </c>
      <c r="AA200" t="s">
        <v>1077</v>
      </c>
    </row>
    <row r="201" spans="1:27" x14ac:dyDescent="0.25">
      <c r="A201" s="1">
        <v>198</v>
      </c>
      <c r="B201" s="3" t="s">
        <v>224</v>
      </c>
      <c r="C201" s="6" t="s">
        <v>37</v>
      </c>
      <c r="D201" s="6" t="s">
        <v>20</v>
      </c>
      <c r="N201" s="1">
        <v>4</v>
      </c>
      <c r="O201" s="1" t="str">
        <f t="shared" si="32"/>
        <v>dark</v>
      </c>
      <c r="P201" s="1" t="str">
        <f t="shared" si="34"/>
        <v>flying</v>
      </c>
      <c r="U201" t="str">
        <f t="shared" si="29"/>
        <v>Murkrow</v>
      </c>
      <c r="V201" s="1" t="s">
        <v>1075</v>
      </c>
      <c r="W201">
        <v>0</v>
      </c>
      <c r="X201">
        <v>1</v>
      </c>
      <c r="Y201" t="s">
        <v>1099</v>
      </c>
      <c r="Z201" t="s">
        <v>1100</v>
      </c>
      <c r="AA201" t="s">
        <v>1077</v>
      </c>
    </row>
    <row r="202" spans="1:27" x14ac:dyDescent="0.25">
      <c r="A202" s="1">
        <v>451</v>
      </c>
      <c r="B202" s="1" t="s">
        <v>475</v>
      </c>
      <c r="C202" s="6" t="s">
        <v>13</v>
      </c>
      <c r="D202" s="6" t="s">
        <v>26</v>
      </c>
      <c r="N202" s="1">
        <v>4</v>
      </c>
      <c r="O202" s="1" t="str">
        <f t="shared" si="32"/>
        <v>poison</v>
      </c>
      <c r="P202" s="1" t="str">
        <f t="shared" si="34"/>
        <v>bug</v>
      </c>
      <c r="U202" t="str">
        <f t="shared" ref="U202:U211" si="35">B202</f>
        <v>Skorupi</v>
      </c>
      <c r="V202" s="1" t="s">
        <v>1075</v>
      </c>
      <c r="W202">
        <v>0</v>
      </c>
      <c r="X202">
        <v>1</v>
      </c>
      <c r="Y202" t="s">
        <v>1099</v>
      </c>
      <c r="Z202" t="s">
        <v>1100</v>
      </c>
      <c r="AA202" t="s">
        <v>1078</v>
      </c>
    </row>
    <row r="203" spans="1:27" x14ac:dyDescent="0.25">
      <c r="A203" s="1">
        <v>228</v>
      </c>
      <c r="B203" s="1" t="s">
        <v>254</v>
      </c>
      <c r="C203" s="6" t="s">
        <v>37</v>
      </c>
      <c r="D203" s="6" t="s">
        <v>17</v>
      </c>
      <c r="N203" s="1">
        <v>4</v>
      </c>
      <c r="O203" s="1" t="str">
        <f t="shared" si="32"/>
        <v>dark</v>
      </c>
      <c r="P203" s="1" t="str">
        <f t="shared" si="34"/>
        <v>fire</v>
      </c>
      <c r="U203" t="str">
        <f t="shared" si="35"/>
        <v>Houndour</v>
      </c>
      <c r="V203" s="1" t="s">
        <v>1075</v>
      </c>
      <c r="W203">
        <v>0</v>
      </c>
      <c r="X203">
        <v>1</v>
      </c>
      <c r="Y203" t="s">
        <v>1099</v>
      </c>
      <c r="Z203" t="s">
        <v>1100</v>
      </c>
      <c r="AA203" t="s">
        <v>1078</v>
      </c>
    </row>
    <row r="204" spans="1:27" x14ac:dyDescent="0.25">
      <c r="A204" s="1">
        <v>435</v>
      </c>
      <c r="B204" s="1" t="s">
        <v>459</v>
      </c>
      <c r="C204" s="6" t="s">
        <v>13</v>
      </c>
      <c r="D204" s="6" t="s">
        <v>37</v>
      </c>
      <c r="N204" s="1">
        <v>6</v>
      </c>
      <c r="O204" s="1" t="str">
        <f t="shared" si="32"/>
        <v>poison</v>
      </c>
      <c r="P204" s="1" t="str">
        <f t="shared" si="34"/>
        <v>dark</v>
      </c>
      <c r="Q204" s="1" t="s">
        <v>17</v>
      </c>
      <c r="U204" t="str">
        <f t="shared" si="35"/>
        <v>Skuntank</v>
      </c>
      <c r="V204" s="1" t="s">
        <v>1090</v>
      </c>
      <c r="W204">
        <v>0</v>
      </c>
      <c r="X204">
        <v>1</v>
      </c>
      <c r="Y204" t="str">
        <f>_xlfn.IFNA(VLOOKUP(B204,abilities!$A$2:$C$121,2,0), "Evolution")</f>
        <v>Avenging Stench</v>
      </c>
      <c r="Z204" t="str">
        <f>_xlfn.IFNA(VLOOKUP(B204,abilities!$A$2:$C$123,3,0), _xlfn.CONCAT("Evolves into ", R204, " using ", T204, " Journey Points", IF(ISBLANK(S204), ".", _xlfn.CONCAT(" and a ", S204, " Apricorn."))))</f>
        <v>When this Pokémon faints, decrease opposing aura power by two stages.</v>
      </c>
      <c r="AA204" t="s">
        <v>1094</v>
      </c>
    </row>
    <row r="205" spans="1:27" x14ac:dyDescent="0.25">
      <c r="A205" s="1">
        <v>480</v>
      </c>
      <c r="B205" s="1" t="s">
        <v>503</v>
      </c>
      <c r="C205" s="6" t="s">
        <v>85</v>
      </c>
      <c r="D205" s="6" t="s">
        <v>48</v>
      </c>
      <c r="N205" s="1">
        <v>8</v>
      </c>
      <c r="O205" s="1" t="str">
        <f t="shared" si="32"/>
        <v>psychic</v>
      </c>
      <c r="P205" s="1" t="str">
        <f t="shared" si="34"/>
        <v>ice</v>
      </c>
      <c r="Q205" s="1" t="s">
        <v>55</v>
      </c>
      <c r="U205" t="str">
        <f t="shared" si="35"/>
        <v>Uxie</v>
      </c>
      <c r="V205" s="1" t="s">
        <v>1090</v>
      </c>
      <c r="W205" s="14">
        <v>1</v>
      </c>
      <c r="X205">
        <v>1</v>
      </c>
      <c r="Y205" t="str">
        <f>_xlfn.IFNA(VLOOKUP(B205,abilities!$A$2:$C$121,2,0), "Evolution")</f>
        <v>Chilling Acuity</v>
      </c>
      <c r="Z205" t="str">
        <f>_xlfn.IFNA(VLOOKUP(B205,abilities!$A$2:$C$123,3,0), _xlfn.CONCAT("Evolves into ", R205, " using ", T205, " Journey Points", IF(ISBLANK(S205), ".", _xlfn.CONCAT(" and a ", S205, " Apricorn."))))</f>
        <v>Add 1 bonus power whilst attacking with an Ice-type move. Gains the Ice typing.</v>
      </c>
      <c r="AA205" t="s">
        <v>1094</v>
      </c>
    </row>
    <row r="206" spans="1:27" x14ac:dyDescent="0.25">
      <c r="A206" s="1">
        <v>432</v>
      </c>
      <c r="B206" s="1" t="s">
        <v>456</v>
      </c>
      <c r="C206" s="6" t="s">
        <v>33</v>
      </c>
      <c r="N206" s="1">
        <v>6</v>
      </c>
      <c r="O206" s="1" t="str">
        <f t="shared" ref="O206:O211" si="36">C206</f>
        <v>normal</v>
      </c>
      <c r="P206" s="1" t="s">
        <v>37</v>
      </c>
      <c r="Q206" s="1" t="s">
        <v>55</v>
      </c>
      <c r="U206" t="str">
        <f t="shared" si="35"/>
        <v>Purugly</v>
      </c>
      <c r="V206" s="1" t="s">
        <v>1091</v>
      </c>
      <c r="W206">
        <v>0</v>
      </c>
      <c r="X206">
        <v>1</v>
      </c>
      <c r="Y206" t="str">
        <f>_xlfn.IFNA(VLOOKUP(B206,abilities!$A$2:$C$121,2,0), "Evolution")</f>
        <v>Defiant Feline</v>
      </c>
      <c r="Z206" t="str">
        <f>_xlfn.IFNA(VLOOKUP(B206,abilities!$A$2:$C$123,3,0), _xlfn.CONCAT("Evolves into ", R206, " using ", T206, " Journey Points", IF(ISBLANK(S206), ".", _xlfn.CONCAT(" and a ", S206, " Apricorn."))))</f>
        <v>Add 2 bonus power if your aura power is negative.</v>
      </c>
      <c r="AA206" t="s">
        <v>1095</v>
      </c>
    </row>
    <row r="207" spans="1:27" x14ac:dyDescent="0.25">
      <c r="A207" s="1">
        <v>481</v>
      </c>
      <c r="B207" s="1" t="s">
        <v>504</v>
      </c>
      <c r="C207" s="6" t="s">
        <v>85</v>
      </c>
      <c r="D207" s="6" t="s">
        <v>44</v>
      </c>
      <c r="N207" s="1">
        <v>8</v>
      </c>
      <c r="O207" s="1" t="str">
        <f t="shared" si="36"/>
        <v>psychic</v>
      </c>
      <c r="P207" s="1" t="str">
        <f t="shared" ref="P207:P209" si="37">IF(D207 = 0, "", D207)</f>
        <v>electric</v>
      </c>
      <c r="Q207" s="1" t="s">
        <v>55</v>
      </c>
      <c r="U207" t="str">
        <f t="shared" si="35"/>
        <v>Mesprit</v>
      </c>
      <c r="V207" s="1" t="s">
        <v>1091</v>
      </c>
      <c r="W207" s="14">
        <v>1</v>
      </c>
      <c r="X207">
        <v>1</v>
      </c>
      <c r="Y207" t="str">
        <f>_xlfn.IFNA(VLOOKUP(B207,abilities!$A$2:$C$121,2,0), "Evolution")</f>
        <v>Energising Verity</v>
      </c>
      <c r="Z207" t="str">
        <f>_xlfn.IFNA(VLOOKUP(B207,abilities!$A$2:$C$123,3,0), _xlfn.CONCAT("Evolves into ", R207, " using ", T207, " Journey Points", IF(ISBLANK(S207), ".", _xlfn.CONCAT(" and a ", S207, " Apricorn."))))</f>
        <v>Add 1 bonus power whilst attacking with an Electric-type move. Gains the Electric typing.</v>
      </c>
      <c r="AA207" t="s">
        <v>1095</v>
      </c>
    </row>
    <row r="208" spans="1:27" x14ac:dyDescent="0.25">
      <c r="A208" s="1">
        <v>454</v>
      </c>
      <c r="B208" s="1" t="s">
        <v>478</v>
      </c>
      <c r="C208" s="6" t="s">
        <v>13</v>
      </c>
      <c r="D208" s="6" t="s">
        <v>77</v>
      </c>
      <c r="N208" s="1">
        <v>6</v>
      </c>
      <c r="O208" s="1" t="str">
        <f t="shared" si="36"/>
        <v>poison</v>
      </c>
      <c r="P208" s="1" t="str">
        <f t="shared" si="37"/>
        <v>fighting</v>
      </c>
      <c r="Q208" s="1" t="s">
        <v>37</v>
      </c>
      <c r="U208" t="str">
        <f t="shared" si="35"/>
        <v>Toxicroak</v>
      </c>
      <c r="V208" s="1" t="s">
        <v>1092</v>
      </c>
      <c r="W208">
        <v>0</v>
      </c>
      <c r="X208">
        <v>1</v>
      </c>
      <c r="Y208" t="str">
        <f>_xlfn.IFNA(VLOOKUP(B208,abilities!$A$2:$C$121,2,0), "Evolution")</f>
        <v>Victory Croak</v>
      </c>
      <c r="Z208" t="str">
        <f>_xlfn.IFNA(VLOOKUP(B208,abilities!$A$2:$C$123,3,0), _xlfn.CONCAT("Evolves into ", R208, " using ", T208, " Journey Points", IF(ISBLANK(S208), ".", _xlfn.CONCAT(" and a ", S208, " Apricorn."))))</f>
        <v>After defeating an opposing Pokémon, add 2 bonus power. Stacks with itself.</v>
      </c>
      <c r="AA208" t="s">
        <v>1096</v>
      </c>
    </row>
    <row r="209" spans="1:27" x14ac:dyDescent="0.25">
      <c r="A209" s="1">
        <v>482</v>
      </c>
      <c r="B209" s="1" t="s">
        <v>505</v>
      </c>
      <c r="C209" s="6" t="s">
        <v>85</v>
      </c>
      <c r="D209" s="6" t="s">
        <v>17</v>
      </c>
      <c r="N209" s="1">
        <v>8</v>
      </c>
      <c r="O209" s="1" t="str">
        <f t="shared" si="36"/>
        <v>psychic</v>
      </c>
      <c r="P209" s="1" t="str">
        <f t="shared" si="37"/>
        <v>fire</v>
      </c>
      <c r="Q209" s="1" t="s">
        <v>55</v>
      </c>
      <c r="U209" t="str">
        <f t="shared" si="35"/>
        <v>Azelf</v>
      </c>
      <c r="V209" s="1" t="s">
        <v>1092</v>
      </c>
      <c r="W209" s="14">
        <v>1</v>
      </c>
      <c r="X209">
        <v>1</v>
      </c>
      <c r="Y209" t="str">
        <f>_xlfn.IFNA(VLOOKUP(B209,abilities!$A$2:$C$121,2,0), "Evolution")</f>
        <v>Blazing Valor</v>
      </c>
      <c r="Z209" t="str">
        <f>_xlfn.IFNA(VLOOKUP(B209,abilities!$A$2:$C$123,3,0), _xlfn.CONCAT("Evolves into ", R209, " using ", T209, " Journey Points", IF(ISBLANK(S209), ".", _xlfn.CONCAT(" and a ", S209, " Apricorn."))))</f>
        <v>Add 1 bonus power whilst attacking with a Fire-type move. Gains the Fire typing.</v>
      </c>
      <c r="AA209" t="s">
        <v>1096</v>
      </c>
    </row>
    <row r="210" spans="1:27" x14ac:dyDescent="0.25">
      <c r="A210" s="1">
        <v>474</v>
      </c>
      <c r="B210" s="1" t="s">
        <v>978</v>
      </c>
      <c r="C210" s="6" t="s">
        <v>33</v>
      </c>
      <c r="N210" s="1">
        <v>10</v>
      </c>
      <c r="O210" s="1" t="s">
        <v>44</v>
      </c>
      <c r="P210" s="1" t="s">
        <v>17</v>
      </c>
      <c r="Q210" s="1" t="s">
        <v>48</v>
      </c>
      <c r="U210" t="str">
        <f t="shared" si="35"/>
        <v>Porygon-Z</v>
      </c>
      <c r="V210" s="1" t="s">
        <v>1093</v>
      </c>
      <c r="W210">
        <v>0</v>
      </c>
      <c r="X210">
        <v>1</v>
      </c>
      <c r="Y210" t="str">
        <f>_xlfn.IFNA(VLOOKUP(B210,abilities!$A$2:$C$121,2,0), "Evolution")</f>
        <v>Dubious Efficiency</v>
      </c>
      <c r="Z210" t="str">
        <f>_xlfn.IFNA(VLOOKUP(B210,abilities!$A$2:$C$123,3,0), _xlfn.CONCAT("Evolves into ", R210, " using ", T210, " Journey Points", IF(ISBLANK(S210), ".", _xlfn.CONCAT(" and a ", S210, " Apricorn."))))</f>
        <v>During combat resolution, may swap its attack token as long as the result of the combat remains the same.</v>
      </c>
      <c r="AA210" t="s">
        <v>1097</v>
      </c>
    </row>
    <row r="211" spans="1:27" x14ac:dyDescent="0.25">
      <c r="A211" s="1">
        <v>493</v>
      </c>
      <c r="B211" s="1" t="s">
        <v>516</v>
      </c>
      <c r="C211" s="6" t="s">
        <v>33</v>
      </c>
      <c r="N211" s="1">
        <v>12</v>
      </c>
      <c r="O211" s="1" t="str">
        <f t="shared" si="36"/>
        <v>normal</v>
      </c>
      <c r="P211" s="1" t="s">
        <v>47</v>
      </c>
      <c r="Q211" s="1" t="s">
        <v>117</v>
      </c>
      <c r="U211" t="str">
        <f t="shared" si="35"/>
        <v>Arceus</v>
      </c>
      <c r="V211" s="1" t="s">
        <v>1093</v>
      </c>
      <c r="W211" s="14">
        <v>1</v>
      </c>
      <c r="X211">
        <v>1</v>
      </c>
      <c r="Y211" t="str">
        <f>_xlfn.IFNA(VLOOKUP(B211,abilities!$A$2:$C$121,2,0), "Evolution")</f>
        <v>Judgment Eternal</v>
      </c>
      <c r="Z211" t="str">
        <f>_xlfn.IFNA(VLOOKUP(B211,abilities!$A$2:$C$123,3,0), _xlfn.CONCAT("Evolves into ", R211, " using ", T211, " Journey Points", IF(ISBLANK(S211), ".", _xlfn.CONCAT(" and a ", S211, " Apricorn."))))</f>
        <v>Add 2 bonus power whilst attacking with a Normal-type move.</v>
      </c>
      <c r="AA211" t="s">
        <v>1097</v>
      </c>
    </row>
  </sheetData>
  <phoneticPr fontId="18" type="noConversion"/>
  <conditionalFormatting sqref="W1:X1 O1:U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J9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J195 E122:J1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J19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C121"/>
  <sheetViews>
    <sheetView tabSelected="1" topLeftCell="A65" zoomScaleNormal="100" workbookViewId="0">
      <selection activeCell="C67" sqref="C67"/>
    </sheetView>
  </sheetViews>
  <sheetFormatPr defaultRowHeight="15" x14ac:dyDescent="0.25"/>
  <cols>
    <col min="1" max="1" width="17.7109375" customWidth="1"/>
    <col min="2" max="2" width="21.140625" bestFit="1" customWidth="1"/>
    <col min="3" max="3" width="105.140625" style="15" bestFit="1" customWidth="1"/>
  </cols>
  <sheetData>
    <row r="1" spans="1:3" x14ac:dyDescent="0.25">
      <c r="A1" t="s">
        <v>762</v>
      </c>
      <c r="B1" t="s">
        <v>1027</v>
      </c>
      <c r="C1" s="15" t="s">
        <v>1028</v>
      </c>
    </row>
    <row r="2" spans="1:3" x14ac:dyDescent="0.25">
      <c r="A2" t="s">
        <v>431</v>
      </c>
      <c r="B2" t="s">
        <v>1128</v>
      </c>
      <c r="C2" s="15" t="s">
        <v>1104</v>
      </c>
    </row>
    <row r="3" spans="1:3" x14ac:dyDescent="0.25">
      <c r="A3" t="s">
        <v>402</v>
      </c>
      <c r="B3" t="s">
        <v>1063</v>
      </c>
      <c r="C3" s="15" t="s">
        <v>1104</v>
      </c>
    </row>
    <row r="4" spans="1:3" x14ac:dyDescent="0.25">
      <c r="A4" t="s">
        <v>421</v>
      </c>
      <c r="B4" t="s">
        <v>987</v>
      </c>
      <c r="C4" s="15" t="s">
        <v>1153</v>
      </c>
    </row>
    <row r="5" spans="1:3" x14ac:dyDescent="0.25">
      <c r="A5" s="8" t="s">
        <v>487</v>
      </c>
      <c r="B5" s="8" t="s">
        <v>1157</v>
      </c>
      <c r="C5" s="15" t="s">
        <v>1153</v>
      </c>
    </row>
    <row r="6" spans="1:3" x14ac:dyDescent="0.25">
      <c r="A6" t="s">
        <v>439</v>
      </c>
      <c r="B6" t="s">
        <v>992</v>
      </c>
      <c r="C6" s="15" t="s">
        <v>1121</v>
      </c>
    </row>
    <row r="7" spans="1:3" x14ac:dyDescent="0.25">
      <c r="A7" s="1" t="s">
        <v>515</v>
      </c>
      <c r="B7" s="9" t="s">
        <v>1173</v>
      </c>
      <c r="C7" s="15" t="s">
        <v>1121</v>
      </c>
    </row>
    <row r="8" spans="1:3" x14ac:dyDescent="0.25">
      <c r="A8" s="1" t="s">
        <v>385</v>
      </c>
      <c r="B8" t="s">
        <v>1022</v>
      </c>
      <c r="C8" s="15" t="s">
        <v>1154</v>
      </c>
    </row>
    <row r="9" spans="1:3" x14ac:dyDescent="0.25">
      <c r="A9" s="3" t="s">
        <v>978</v>
      </c>
      <c r="B9" s="8" t="s">
        <v>1060</v>
      </c>
      <c r="C9" s="15" t="s">
        <v>1108</v>
      </c>
    </row>
    <row r="10" spans="1:3" x14ac:dyDescent="0.25">
      <c r="A10" s="1"/>
    </row>
    <row r="11" spans="1:3" x14ac:dyDescent="0.25">
      <c r="A11" t="s">
        <v>459</v>
      </c>
      <c r="B11" t="s">
        <v>999</v>
      </c>
      <c r="C11" s="15" t="s">
        <v>1202</v>
      </c>
    </row>
    <row r="12" spans="1:3" x14ac:dyDescent="0.25">
      <c r="A12" s="3" t="s">
        <v>388</v>
      </c>
      <c r="B12" s="8" t="s">
        <v>1017</v>
      </c>
      <c r="C12" s="15" t="s">
        <v>1202</v>
      </c>
    </row>
    <row r="13" spans="1:3" x14ac:dyDescent="0.25">
      <c r="A13" s="3"/>
      <c r="B13" s="8"/>
    </row>
    <row r="14" spans="1:3" x14ac:dyDescent="0.25">
      <c r="A14" s="8" t="s">
        <v>476</v>
      </c>
      <c r="B14" s="8" t="s">
        <v>1018</v>
      </c>
      <c r="C14" s="15" t="s">
        <v>1203</v>
      </c>
    </row>
    <row r="15" spans="1:3" x14ac:dyDescent="0.25">
      <c r="A15" s="3" t="s">
        <v>500</v>
      </c>
      <c r="B15" s="8" t="s">
        <v>1016</v>
      </c>
      <c r="C15" s="15" t="s">
        <v>1126</v>
      </c>
    </row>
    <row r="16" spans="1:3" x14ac:dyDescent="0.25">
      <c r="A16" s="3"/>
      <c r="B16" s="8"/>
    </row>
    <row r="17" spans="1:3" x14ac:dyDescent="0.25">
      <c r="A17" s="8" t="s">
        <v>474</v>
      </c>
      <c r="B17" t="s">
        <v>1004</v>
      </c>
      <c r="C17" s="15" t="s">
        <v>1204</v>
      </c>
    </row>
    <row r="18" spans="1:3" x14ac:dyDescent="0.25">
      <c r="A18" t="s">
        <v>274</v>
      </c>
      <c r="B18" t="s">
        <v>1004</v>
      </c>
      <c r="C18" s="15" t="s">
        <v>1204</v>
      </c>
    </row>
    <row r="19" spans="1:3" x14ac:dyDescent="0.25">
      <c r="A19" s="8" t="s">
        <v>484</v>
      </c>
      <c r="B19" s="8" t="s">
        <v>1005</v>
      </c>
      <c r="C19" s="15" t="s">
        <v>1204</v>
      </c>
    </row>
    <row r="20" spans="1:3" x14ac:dyDescent="0.25">
      <c r="A20" t="s">
        <v>440</v>
      </c>
      <c r="B20" t="s">
        <v>993</v>
      </c>
      <c r="C20" s="15" t="s">
        <v>1205</v>
      </c>
    </row>
    <row r="21" spans="1:3" x14ac:dyDescent="0.25">
      <c r="A21" t="s">
        <v>155</v>
      </c>
      <c r="B21" t="s">
        <v>1057</v>
      </c>
      <c r="C21" s="15" t="s">
        <v>1206</v>
      </c>
    </row>
    <row r="22" spans="1:3" x14ac:dyDescent="0.25">
      <c r="A22" t="s">
        <v>147</v>
      </c>
      <c r="B22" t="s">
        <v>1059</v>
      </c>
      <c r="C22" s="15" t="s">
        <v>1123</v>
      </c>
    </row>
    <row r="23" spans="1:3" x14ac:dyDescent="0.25">
      <c r="A23" s="8" t="s">
        <v>485</v>
      </c>
      <c r="B23" s="8" t="s">
        <v>1122</v>
      </c>
      <c r="C23" s="15" t="s">
        <v>1123</v>
      </c>
    </row>
    <row r="24" spans="1:3" x14ac:dyDescent="0.25">
      <c r="A24" t="s">
        <v>437</v>
      </c>
      <c r="B24" t="s">
        <v>991</v>
      </c>
      <c r="C24" s="15" t="s">
        <v>1151</v>
      </c>
    </row>
    <row r="25" spans="1:3" x14ac:dyDescent="0.25">
      <c r="A25" s="8" t="s">
        <v>489</v>
      </c>
      <c r="B25" s="8" t="s">
        <v>1008</v>
      </c>
      <c r="C25" s="15" t="s">
        <v>1125</v>
      </c>
    </row>
    <row r="26" spans="1:3" x14ac:dyDescent="0.25">
      <c r="A26" s="1" t="s">
        <v>510</v>
      </c>
      <c r="B26" t="s">
        <v>1150</v>
      </c>
      <c r="C26" s="15" t="s">
        <v>1199</v>
      </c>
    </row>
    <row r="27" spans="1:3" x14ac:dyDescent="0.25">
      <c r="A27" s="1"/>
      <c r="B27" s="8"/>
    </row>
    <row r="28" spans="1:3" x14ac:dyDescent="0.25">
      <c r="A28" s="8" t="s">
        <v>158</v>
      </c>
      <c r="B28" s="8" t="s">
        <v>1038</v>
      </c>
      <c r="C28" s="15" t="s">
        <v>1174</v>
      </c>
    </row>
    <row r="29" spans="1:3" x14ac:dyDescent="0.25">
      <c r="A29" s="3" t="s">
        <v>159</v>
      </c>
      <c r="B29" s="8" t="s">
        <v>1119</v>
      </c>
      <c r="C29" s="15" t="s">
        <v>1120</v>
      </c>
    </row>
    <row r="30" spans="1:3" x14ac:dyDescent="0.25">
      <c r="A30" s="3" t="s">
        <v>160</v>
      </c>
      <c r="B30" s="8" t="s">
        <v>1119</v>
      </c>
      <c r="C30" s="15" t="s">
        <v>1120</v>
      </c>
    </row>
    <row r="31" spans="1:3" x14ac:dyDescent="0.25">
      <c r="A31" s="3" t="s">
        <v>161</v>
      </c>
      <c r="B31" s="8" t="s">
        <v>1119</v>
      </c>
      <c r="C31" s="15" t="s">
        <v>1120</v>
      </c>
    </row>
    <row r="32" spans="1:3" x14ac:dyDescent="0.25">
      <c r="A32" s="3" t="s">
        <v>222</v>
      </c>
      <c r="B32" s="8" t="s">
        <v>1119</v>
      </c>
      <c r="C32" s="15" t="s">
        <v>1120</v>
      </c>
    </row>
    <row r="33" spans="1:3" x14ac:dyDescent="0.25">
      <c r="A33" s="3" t="s">
        <v>223</v>
      </c>
      <c r="B33" s="8" t="s">
        <v>1119</v>
      </c>
      <c r="C33" s="15" t="s">
        <v>1120</v>
      </c>
    </row>
    <row r="34" spans="1:3" x14ac:dyDescent="0.25">
      <c r="A34" s="3" t="s">
        <v>494</v>
      </c>
      <c r="B34" s="8" t="s">
        <v>1119</v>
      </c>
      <c r="C34" s="15" t="s">
        <v>1120</v>
      </c>
    </row>
    <row r="35" spans="1:3" x14ac:dyDescent="0.25">
      <c r="A35" s="3" t="s">
        <v>495</v>
      </c>
      <c r="B35" s="8" t="s">
        <v>1119</v>
      </c>
      <c r="C35" s="15" t="s">
        <v>1120</v>
      </c>
    </row>
    <row r="36" spans="1:3" x14ac:dyDescent="0.25">
      <c r="A36" s="8" t="s">
        <v>252</v>
      </c>
      <c r="B36" s="8" t="s">
        <v>1073</v>
      </c>
      <c r="C36" s="15" t="s">
        <v>1152</v>
      </c>
    </row>
    <row r="37" spans="1:3" x14ac:dyDescent="0.25">
      <c r="A37" t="s">
        <v>442</v>
      </c>
      <c r="B37" t="s">
        <v>994</v>
      </c>
      <c r="C37" s="15" t="s">
        <v>1195</v>
      </c>
    </row>
    <row r="38" spans="1:3" x14ac:dyDescent="0.25">
      <c r="A38" t="s">
        <v>454</v>
      </c>
      <c r="B38" t="s">
        <v>996</v>
      </c>
      <c r="C38" s="15" t="s">
        <v>1196</v>
      </c>
    </row>
    <row r="39" spans="1:3" x14ac:dyDescent="0.25">
      <c r="A39" s="3"/>
      <c r="B39" s="8"/>
    </row>
    <row r="40" spans="1:3" x14ac:dyDescent="0.25">
      <c r="A40" s="8" t="s">
        <v>490</v>
      </c>
      <c r="B40" s="8" t="s">
        <v>1010</v>
      </c>
      <c r="C40" s="15" t="s">
        <v>1158</v>
      </c>
    </row>
    <row r="41" spans="1:3" x14ac:dyDescent="0.25">
      <c r="A41" s="8" t="s">
        <v>491</v>
      </c>
      <c r="B41" s="8" t="s">
        <v>1009</v>
      </c>
      <c r="C41" s="15" t="s">
        <v>1159</v>
      </c>
    </row>
    <row r="42" spans="1:3" x14ac:dyDescent="0.25">
      <c r="A42" s="1" t="s">
        <v>506</v>
      </c>
      <c r="B42" t="s">
        <v>1102</v>
      </c>
      <c r="C42" s="15" t="s">
        <v>1160</v>
      </c>
    </row>
    <row r="43" spans="1:3" x14ac:dyDescent="0.25">
      <c r="A43" s="1" t="s">
        <v>513</v>
      </c>
      <c r="B43" t="s">
        <v>1023</v>
      </c>
      <c r="C43" s="15" t="s">
        <v>1161</v>
      </c>
    </row>
    <row r="44" spans="1:3" x14ac:dyDescent="0.25">
      <c r="A44" s="3" t="s">
        <v>503</v>
      </c>
      <c r="B44" t="s">
        <v>1082</v>
      </c>
      <c r="C44" s="15" t="s">
        <v>1162</v>
      </c>
    </row>
    <row r="45" spans="1:3" x14ac:dyDescent="0.25">
      <c r="A45" s="3" t="s">
        <v>504</v>
      </c>
      <c r="B45" t="s">
        <v>1083</v>
      </c>
      <c r="C45" s="15" t="s">
        <v>1163</v>
      </c>
    </row>
    <row r="46" spans="1:3" x14ac:dyDescent="0.25">
      <c r="A46" s="3" t="s">
        <v>505</v>
      </c>
      <c r="B46" t="s">
        <v>1084</v>
      </c>
      <c r="C46" s="15" t="s">
        <v>1164</v>
      </c>
    </row>
    <row r="47" spans="1:3" x14ac:dyDescent="0.25">
      <c r="A47" s="1" t="s">
        <v>516</v>
      </c>
      <c r="B47" t="s">
        <v>1098</v>
      </c>
      <c r="C47" s="15" t="s">
        <v>1165</v>
      </c>
    </row>
    <row r="48" spans="1:3" x14ac:dyDescent="0.25">
      <c r="A48" s="8" t="s">
        <v>493</v>
      </c>
      <c r="B48" s="8" t="s">
        <v>1019</v>
      </c>
      <c r="C48" s="15" t="s">
        <v>1166</v>
      </c>
    </row>
    <row r="49" spans="1:3" x14ac:dyDescent="0.25">
      <c r="A49" s="8" t="s">
        <v>481</v>
      </c>
      <c r="B49" s="8" t="s">
        <v>1156</v>
      </c>
      <c r="C49" s="15" t="s">
        <v>1167</v>
      </c>
    </row>
    <row r="50" spans="1:3" x14ac:dyDescent="0.25">
      <c r="A50" t="s">
        <v>240</v>
      </c>
      <c r="B50" t="s">
        <v>1068</v>
      </c>
      <c r="C50" s="15" t="s">
        <v>1167</v>
      </c>
    </row>
    <row r="51" spans="1:3" x14ac:dyDescent="0.25">
      <c r="A51" t="s">
        <v>453</v>
      </c>
      <c r="B51" t="s">
        <v>1006</v>
      </c>
      <c r="C51" s="15" t="s">
        <v>1168</v>
      </c>
    </row>
    <row r="52" spans="1:3" x14ac:dyDescent="0.25">
      <c r="A52" s="8" t="s">
        <v>488</v>
      </c>
      <c r="B52" s="8" t="s">
        <v>1007</v>
      </c>
      <c r="C52" s="15" t="s">
        <v>1169</v>
      </c>
    </row>
    <row r="53" spans="1:3" x14ac:dyDescent="0.25">
      <c r="A53" s="8"/>
      <c r="B53" s="8"/>
    </row>
    <row r="54" spans="1:3" x14ac:dyDescent="0.25">
      <c r="A54" t="s">
        <v>778</v>
      </c>
      <c r="B54" t="s">
        <v>1146</v>
      </c>
      <c r="C54" s="15" t="s">
        <v>1147</v>
      </c>
    </row>
    <row r="55" spans="1:3" x14ac:dyDescent="0.25">
      <c r="A55" t="s">
        <v>447</v>
      </c>
      <c r="B55" t="s">
        <v>997</v>
      </c>
      <c r="C55" s="15" t="s">
        <v>1135</v>
      </c>
    </row>
    <row r="56" spans="1:3" x14ac:dyDescent="0.25">
      <c r="A56" t="s">
        <v>450</v>
      </c>
      <c r="B56" t="s">
        <v>1137</v>
      </c>
      <c r="C56" s="15" t="s">
        <v>1135</v>
      </c>
    </row>
    <row r="57" spans="1:3" x14ac:dyDescent="0.25">
      <c r="A57" s="1" t="s">
        <v>508</v>
      </c>
      <c r="B57" t="s">
        <v>1021</v>
      </c>
      <c r="C57" s="15" t="s">
        <v>1136</v>
      </c>
    </row>
    <row r="58" spans="1:3" x14ac:dyDescent="0.25">
      <c r="A58" t="s">
        <v>211</v>
      </c>
      <c r="B58" t="s">
        <v>1000</v>
      </c>
      <c r="C58" s="15" t="s">
        <v>1131</v>
      </c>
    </row>
    <row r="59" spans="1:3" x14ac:dyDescent="0.25">
      <c r="A59" s="8"/>
      <c r="B59" s="8"/>
    </row>
    <row r="60" spans="1:3" x14ac:dyDescent="0.25">
      <c r="A60" t="s">
        <v>428</v>
      </c>
      <c r="B60" t="s">
        <v>988</v>
      </c>
      <c r="C60" s="15" t="s">
        <v>1192</v>
      </c>
    </row>
    <row r="61" spans="1:3" x14ac:dyDescent="0.25">
      <c r="A61" s="8" t="s">
        <v>465</v>
      </c>
      <c r="B61" s="8" t="s">
        <v>1072</v>
      </c>
      <c r="C61" s="15" t="s">
        <v>1193</v>
      </c>
    </row>
    <row r="62" spans="1:3" x14ac:dyDescent="0.25">
      <c r="A62" t="s">
        <v>221</v>
      </c>
      <c r="B62" t="s">
        <v>1070</v>
      </c>
      <c r="C62" s="15" t="s">
        <v>1194</v>
      </c>
    </row>
    <row r="63" spans="1:3" x14ac:dyDescent="0.25">
      <c r="A63" s="1" t="s">
        <v>512</v>
      </c>
      <c r="B63" t="s">
        <v>1065</v>
      </c>
      <c r="C63" s="15" t="s">
        <v>1134</v>
      </c>
    </row>
    <row r="64" spans="1:3" x14ac:dyDescent="0.25">
      <c r="A64" t="s">
        <v>424</v>
      </c>
      <c r="B64" t="s">
        <v>1101</v>
      </c>
      <c r="C64" s="15" t="s">
        <v>1109</v>
      </c>
    </row>
    <row r="65" spans="1:3" x14ac:dyDescent="0.25">
      <c r="A65" t="s">
        <v>210</v>
      </c>
      <c r="B65" t="s">
        <v>1064</v>
      </c>
      <c r="C65" s="15" t="s">
        <v>1110</v>
      </c>
    </row>
    <row r="66" spans="1:3" x14ac:dyDescent="0.25">
      <c r="A66" t="s">
        <v>101</v>
      </c>
      <c r="B66" t="s">
        <v>1026</v>
      </c>
      <c r="C66" s="15" t="s">
        <v>1114</v>
      </c>
    </row>
    <row r="67" spans="1:3" x14ac:dyDescent="0.25">
      <c r="A67" s="3" t="s">
        <v>391</v>
      </c>
      <c r="B67" t="s">
        <v>1071</v>
      </c>
      <c r="C67" s="15" t="s">
        <v>1114</v>
      </c>
    </row>
    <row r="68" spans="1:3" x14ac:dyDescent="0.25">
      <c r="A68" s="3" t="s">
        <v>501</v>
      </c>
      <c r="B68" t="s">
        <v>1143</v>
      </c>
      <c r="C68" s="15" t="s">
        <v>1144</v>
      </c>
    </row>
    <row r="69" spans="1:3" x14ac:dyDescent="0.25">
      <c r="A69" t="s">
        <v>456</v>
      </c>
      <c r="B69" t="s">
        <v>1127</v>
      </c>
      <c r="C69" s="15" t="s">
        <v>1178</v>
      </c>
    </row>
    <row r="70" spans="1:3" x14ac:dyDescent="0.25">
      <c r="A70" s="8" t="s">
        <v>250</v>
      </c>
      <c r="B70" s="8" t="s">
        <v>1182</v>
      </c>
      <c r="C70" s="15" t="s">
        <v>1200</v>
      </c>
    </row>
    <row r="72" spans="1:3" x14ac:dyDescent="0.25">
      <c r="A72" t="s">
        <v>433</v>
      </c>
      <c r="B72" t="s">
        <v>990</v>
      </c>
      <c r="C72" s="15" t="s">
        <v>1201</v>
      </c>
    </row>
    <row r="73" spans="1:3" x14ac:dyDescent="0.25">
      <c r="A73" t="s">
        <v>169</v>
      </c>
      <c r="B73" t="s">
        <v>1115</v>
      </c>
      <c r="C73" s="15" t="s">
        <v>1179</v>
      </c>
    </row>
    <row r="74" spans="1:3" x14ac:dyDescent="0.25">
      <c r="A74" t="s">
        <v>170</v>
      </c>
      <c r="B74" t="s">
        <v>1115</v>
      </c>
      <c r="C74" s="15" t="s">
        <v>1179</v>
      </c>
    </row>
    <row r="75" spans="1:3" x14ac:dyDescent="0.25">
      <c r="A75" t="s">
        <v>171</v>
      </c>
      <c r="B75" t="s">
        <v>1115</v>
      </c>
      <c r="C75" s="15" t="s">
        <v>1179</v>
      </c>
    </row>
    <row r="77" spans="1:3" x14ac:dyDescent="0.25">
      <c r="A77" s="1" t="s">
        <v>255</v>
      </c>
      <c r="B77" t="s">
        <v>1024</v>
      </c>
      <c r="C77" s="15" t="s">
        <v>1180</v>
      </c>
    </row>
    <row r="78" spans="1:3" x14ac:dyDescent="0.25">
      <c r="A78" s="8" t="s">
        <v>478</v>
      </c>
      <c r="B78" s="8" t="s">
        <v>1020</v>
      </c>
      <c r="C78" s="15" t="s">
        <v>1170</v>
      </c>
    </row>
    <row r="79" spans="1:3" x14ac:dyDescent="0.25">
      <c r="A79" t="s">
        <v>227</v>
      </c>
      <c r="B79" t="s">
        <v>1089</v>
      </c>
      <c r="C79" s="15" t="s">
        <v>1171</v>
      </c>
    </row>
    <row r="81" spans="1:3" x14ac:dyDescent="0.25">
      <c r="A81" t="s">
        <v>268</v>
      </c>
      <c r="B81" t="s">
        <v>1183</v>
      </c>
      <c r="C81" s="9" t="s">
        <v>1116</v>
      </c>
    </row>
    <row r="82" spans="1:3" x14ac:dyDescent="0.25">
      <c r="A82" s="3" t="s">
        <v>403</v>
      </c>
      <c r="B82" t="s">
        <v>1062</v>
      </c>
      <c r="C82" s="9" t="s">
        <v>1111</v>
      </c>
    </row>
    <row r="83" spans="1:3" x14ac:dyDescent="0.25">
      <c r="A83" s="3" t="s">
        <v>404</v>
      </c>
      <c r="B83" t="s">
        <v>1062</v>
      </c>
      <c r="C83" s="9" t="s">
        <v>1111</v>
      </c>
    </row>
    <row r="84" spans="1:3" x14ac:dyDescent="0.25">
      <c r="A84" s="3" t="s">
        <v>405</v>
      </c>
      <c r="B84" t="s">
        <v>1062</v>
      </c>
      <c r="C84" s="9" t="s">
        <v>1111</v>
      </c>
    </row>
    <row r="85" spans="1:3" x14ac:dyDescent="0.25">
      <c r="A85" s="8" t="s">
        <v>168</v>
      </c>
      <c r="B85" t="s">
        <v>1002</v>
      </c>
      <c r="C85" s="15" t="s">
        <v>1184</v>
      </c>
    </row>
    <row r="86" spans="1:3" x14ac:dyDescent="0.25">
      <c r="A86" t="s">
        <v>443</v>
      </c>
      <c r="B86" t="s">
        <v>995</v>
      </c>
      <c r="C86" s="15" t="s">
        <v>1112</v>
      </c>
    </row>
    <row r="87" spans="1:3" x14ac:dyDescent="0.25">
      <c r="A87" t="s">
        <v>384</v>
      </c>
      <c r="B87" t="s">
        <v>998</v>
      </c>
      <c r="C87" s="15" t="s">
        <v>1176</v>
      </c>
    </row>
    <row r="88" spans="1:3" x14ac:dyDescent="0.25">
      <c r="A88" t="s">
        <v>426</v>
      </c>
      <c r="B88" t="s">
        <v>1056</v>
      </c>
      <c r="C88" s="15" t="s">
        <v>1175</v>
      </c>
    </row>
    <row r="89" spans="1:3" x14ac:dyDescent="0.25">
      <c r="A89" t="s">
        <v>415</v>
      </c>
      <c r="B89" t="s">
        <v>985</v>
      </c>
      <c r="C89" s="15" t="s">
        <v>1138</v>
      </c>
    </row>
    <row r="90" spans="1:3" x14ac:dyDescent="0.25">
      <c r="A90" s="8" t="s">
        <v>472</v>
      </c>
      <c r="B90" t="s">
        <v>1124</v>
      </c>
      <c r="C90" s="15" t="s">
        <v>1177</v>
      </c>
    </row>
    <row r="91" spans="1:3" x14ac:dyDescent="0.25">
      <c r="A91" s="1" t="s">
        <v>511</v>
      </c>
      <c r="B91" s="8" t="s">
        <v>1058</v>
      </c>
      <c r="C91" s="15" t="s">
        <v>1197</v>
      </c>
    </row>
    <row r="92" spans="1:3" x14ac:dyDescent="0.25">
      <c r="A92" s="1" t="s">
        <v>514</v>
      </c>
      <c r="B92" s="8" t="s">
        <v>1113</v>
      </c>
      <c r="C92" s="15" t="s">
        <v>1198</v>
      </c>
    </row>
    <row r="93" spans="1:3" x14ac:dyDescent="0.25">
      <c r="C93" s="9"/>
    </row>
    <row r="94" spans="1:3" x14ac:dyDescent="0.25">
      <c r="A94" t="s">
        <v>418</v>
      </c>
      <c r="B94" t="s">
        <v>986</v>
      </c>
      <c r="C94" s="15" t="s">
        <v>1187</v>
      </c>
    </row>
    <row r="95" spans="1:3" x14ac:dyDescent="0.25">
      <c r="A95" s="9" t="s">
        <v>492</v>
      </c>
      <c r="B95" s="8" t="s">
        <v>1011</v>
      </c>
      <c r="C95" s="15" t="s">
        <v>1188</v>
      </c>
    </row>
    <row r="96" spans="1:3" x14ac:dyDescent="0.25">
      <c r="A96" t="s">
        <v>45</v>
      </c>
      <c r="B96" t="s">
        <v>1085</v>
      </c>
      <c r="C96" s="15" t="s">
        <v>1189</v>
      </c>
    </row>
    <row r="97" spans="1:3" x14ac:dyDescent="0.25">
      <c r="A97" t="s">
        <v>195</v>
      </c>
      <c r="B97" t="s">
        <v>1069</v>
      </c>
      <c r="C97" s="15" t="s">
        <v>1190</v>
      </c>
    </row>
    <row r="98" spans="1:3" x14ac:dyDescent="0.25">
      <c r="A98" s="1" t="s">
        <v>507</v>
      </c>
      <c r="B98" t="s">
        <v>1103</v>
      </c>
      <c r="C98" s="15" t="s">
        <v>1191</v>
      </c>
    </row>
    <row r="99" spans="1:3" x14ac:dyDescent="0.25">
      <c r="A99" s="1" t="s">
        <v>509</v>
      </c>
      <c r="B99" t="s">
        <v>1185</v>
      </c>
      <c r="C99" s="15" t="s">
        <v>1186</v>
      </c>
    </row>
    <row r="101" spans="1:3" x14ac:dyDescent="0.25">
      <c r="A101" s="3" t="s">
        <v>308</v>
      </c>
      <c r="B101" s="8" t="s">
        <v>1013</v>
      </c>
      <c r="C101" s="15" t="s">
        <v>1117</v>
      </c>
    </row>
    <row r="102" spans="1:3" x14ac:dyDescent="0.25">
      <c r="A102" s="3" t="s">
        <v>498</v>
      </c>
      <c r="B102" s="8" t="s">
        <v>1014</v>
      </c>
      <c r="C102" s="15" t="s">
        <v>1118</v>
      </c>
    </row>
    <row r="103" spans="1:3" x14ac:dyDescent="0.25">
      <c r="A103" s="3" t="s">
        <v>502</v>
      </c>
      <c r="B103" t="s">
        <v>1149</v>
      </c>
      <c r="C103" s="15" t="s">
        <v>1148</v>
      </c>
    </row>
    <row r="104" spans="1:3" x14ac:dyDescent="0.25">
      <c r="A104" s="3"/>
      <c r="B104" s="8"/>
    </row>
    <row r="105" spans="1:3" x14ac:dyDescent="0.25">
      <c r="A105" t="s">
        <v>461</v>
      </c>
      <c r="B105" t="s">
        <v>1086</v>
      </c>
      <c r="C105" s="15" t="s">
        <v>1139</v>
      </c>
    </row>
    <row r="106" spans="1:3" x14ac:dyDescent="0.25">
      <c r="A106" s="8" t="s">
        <v>479</v>
      </c>
      <c r="B106" s="8" t="s">
        <v>1003</v>
      </c>
      <c r="C106" s="15" t="s">
        <v>1140</v>
      </c>
    </row>
    <row r="107" spans="1:3" x14ac:dyDescent="0.25">
      <c r="A107" s="8" t="s">
        <v>466</v>
      </c>
      <c r="B107" t="s">
        <v>989</v>
      </c>
      <c r="C107" s="15" t="s">
        <v>1141</v>
      </c>
    </row>
    <row r="108" spans="1:3" x14ac:dyDescent="0.25">
      <c r="A108" t="s">
        <v>445</v>
      </c>
      <c r="B108" t="s">
        <v>1181</v>
      </c>
      <c r="C108" s="15" t="s">
        <v>1132</v>
      </c>
    </row>
    <row r="109" spans="1:3" x14ac:dyDescent="0.25">
      <c r="A109" s="8" t="s">
        <v>469</v>
      </c>
      <c r="B109" t="s">
        <v>1001</v>
      </c>
      <c r="C109" s="15" t="s">
        <v>1132</v>
      </c>
    </row>
    <row r="110" spans="1:3" x14ac:dyDescent="0.25">
      <c r="A110" t="s">
        <v>119</v>
      </c>
      <c r="B110" t="s">
        <v>1172</v>
      </c>
      <c r="C110" s="15" t="s">
        <v>1133</v>
      </c>
    </row>
    <row r="111" spans="1:3" x14ac:dyDescent="0.25">
      <c r="A111" t="s">
        <v>234</v>
      </c>
      <c r="B111" t="s">
        <v>1129</v>
      </c>
      <c r="C111" s="15" t="s">
        <v>1133</v>
      </c>
    </row>
    <row r="112" spans="1:3" x14ac:dyDescent="0.25">
      <c r="A112" t="s">
        <v>435</v>
      </c>
      <c r="B112" t="s">
        <v>1087</v>
      </c>
      <c r="C112" s="15" t="s">
        <v>1142</v>
      </c>
    </row>
    <row r="113" spans="1:3" x14ac:dyDescent="0.25">
      <c r="A113" s="3" t="s">
        <v>496</v>
      </c>
      <c r="B113" s="8" t="s">
        <v>1012</v>
      </c>
      <c r="C113" s="15" t="s">
        <v>1130</v>
      </c>
    </row>
    <row r="114" spans="1:3" x14ac:dyDescent="0.25">
      <c r="A114" t="s">
        <v>56</v>
      </c>
      <c r="B114" t="s">
        <v>1066</v>
      </c>
      <c r="C114" s="15" t="s">
        <v>1130</v>
      </c>
    </row>
    <row r="115" spans="1:3" x14ac:dyDescent="0.25">
      <c r="A115" s="8" t="s">
        <v>486</v>
      </c>
      <c r="B115" s="8" t="s">
        <v>1105</v>
      </c>
      <c r="C115" s="15" t="s">
        <v>1155</v>
      </c>
    </row>
    <row r="116" spans="1:3" x14ac:dyDescent="0.25">
      <c r="A116" s="1"/>
      <c r="B116" s="8"/>
    </row>
    <row r="117" spans="1:3" x14ac:dyDescent="0.25">
      <c r="A117" t="s">
        <v>448</v>
      </c>
      <c r="B117" t="s">
        <v>1074</v>
      </c>
      <c r="C117" s="15" t="s">
        <v>1145</v>
      </c>
    </row>
    <row r="118" spans="1:3" x14ac:dyDescent="0.25">
      <c r="A118" s="3" t="s">
        <v>497</v>
      </c>
      <c r="B118" s="8" t="s">
        <v>1061</v>
      </c>
      <c r="C118" s="15" t="s">
        <v>1145</v>
      </c>
    </row>
    <row r="119" spans="1:3" x14ac:dyDescent="0.25">
      <c r="A119" s="3" t="s">
        <v>499</v>
      </c>
      <c r="B119" s="8" t="s">
        <v>1015</v>
      </c>
      <c r="C119" s="15" t="s">
        <v>1145</v>
      </c>
    </row>
    <row r="120" spans="1:3" x14ac:dyDescent="0.25">
      <c r="A120" t="s">
        <v>452</v>
      </c>
      <c r="B120" t="s">
        <v>1088</v>
      </c>
      <c r="C120" s="9" t="s">
        <v>1107</v>
      </c>
    </row>
    <row r="121" spans="1:3" x14ac:dyDescent="0.25">
      <c r="A121" t="s">
        <v>90</v>
      </c>
      <c r="B121" t="s">
        <v>1025</v>
      </c>
      <c r="C121" s="9" t="s">
        <v>1106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L8" sqref="L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COUNTIFS(sinnoh!L2:L195, A2, sinnoh!M2:M195, B2)</f>
        <v>16</v>
      </c>
      <c r="E2" t="s">
        <v>33</v>
      </c>
      <c r="F2">
        <f>COUNTIF(sinnoh!C2:C195, E2)</f>
        <v>22</v>
      </c>
      <c r="G2">
        <f>COUNTIF(sinnoh!D2:D195, E2)</f>
        <v>0</v>
      </c>
      <c r="H2">
        <f>SUM(F2,G2)</f>
        <v>22</v>
      </c>
    </row>
    <row r="3" spans="1:9" x14ac:dyDescent="0.25">
      <c r="A3" s="1" t="s">
        <v>754</v>
      </c>
      <c r="B3" s="1" t="s">
        <v>752</v>
      </c>
      <c r="C3" s="1">
        <f>COUNTIFS(sinnoh!L2:L195, A3, sinnoh!M2:M195, B3)</f>
        <v>11</v>
      </c>
      <c r="E3" t="s">
        <v>17</v>
      </c>
      <c r="F3">
        <f>COUNTIF(sinnoh!C2:C195, E3)</f>
        <v>11</v>
      </c>
      <c r="G3">
        <f>COUNTIF(sinnoh!D2:D195, E3)</f>
        <v>2</v>
      </c>
      <c r="H3">
        <f t="shared" ref="H3:H19" si="0">SUM(F3,G3)</f>
        <v>13</v>
      </c>
      <c r="I3" s="3"/>
    </row>
    <row r="4" spans="1:9" x14ac:dyDescent="0.25">
      <c r="A4" s="1" t="s">
        <v>754</v>
      </c>
      <c r="B4" s="1" t="s">
        <v>755</v>
      </c>
      <c r="C4" s="1">
        <f>COUNTIFS(sinnoh!L2:L195, A4, sinnoh!M2:M195, B4)</f>
        <v>21</v>
      </c>
      <c r="E4" t="s">
        <v>22</v>
      </c>
      <c r="F4">
        <f>COUNTIF(sinnoh!C2:C195, E4)</f>
        <v>25</v>
      </c>
      <c r="G4">
        <f>COUNTIF(sinnoh!D2:D195, E4)</f>
        <v>4</v>
      </c>
      <c r="H4">
        <f t="shared" si="0"/>
        <v>29</v>
      </c>
      <c r="I4" s="3"/>
    </row>
    <row r="5" spans="1:9" x14ac:dyDescent="0.25">
      <c r="A5" s="1" t="s">
        <v>751</v>
      </c>
      <c r="B5" s="1" t="s">
        <v>753</v>
      </c>
      <c r="C5" s="1">
        <f>COUNTIFS(sinnoh!L2:L195, A5, sinnoh!M2:M195, B5)</f>
        <v>17</v>
      </c>
      <c r="E5" t="s">
        <v>44</v>
      </c>
      <c r="F5">
        <f>COUNTIF(sinnoh!C2:C195, E5)</f>
        <v>16</v>
      </c>
      <c r="G5">
        <f>COUNTIF(sinnoh!D2:D195, E5)</f>
        <v>0</v>
      </c>
      <c r="H5">
        <f t="shared" si="0"/>
        <v>16</v>
      </c>
    </row>
    <row r="6" spans="1:9" x14ac:dyDescent="0.25">
      <c r="A6" s="1" t="s">
        <v>751</v>
      </c>
      <c r="B6" s="1" t="s">
        <v>752</v>
      </c>
      <c r="C6" s="1">
        <f>COUNTIFS(sinnoh!L2:L195, A6, sinnoh!M2:M195, B6)</f>
        <v>12</v>
      </c>
      <c r="E6" t="s">
        <v>12</v>
      </c>
      <c r="F6">
        <f>COUNTIF(sinnoh!C2:C195, E6)</f>
        <v>15</v>
      </c>
      <c r="G6">
        <f>COUNTIF(sinnoh!D2:D195, E6)</f>
        <v>1</v>
      </c>
      <c r="H6">
        <f t="shared" si="0"/>
        <v>16</v>
      </c>
    </row>
    <row r="7" spans="1:9" x14ac:dyDescent="0.25">
      <c r="A7" s="1" t="s">
        <v>751</v>
      </c>
      <c r="B7" s="1" t="s">
        <v>755</v>
      </c>
      <c r="C7" s="1">
        <f>COUNTIFS(sinnoh!L2:L195, A7, sinnoh!M2:M195, B7)</f>
        <v>18</v>
      </c>
      <c r="E7" t="s">
        <v>48</v>
      </c>
      <c r="F7">
        <f>COUNTIF(sinnoh!C2:C195, E7)</f>
        <v>12</v>
      </c>
      <c r="G7">
        <f>COUNTIF(sinnoh!D2:D195, E7)</f>
        <v>4</v>
      </c>
      <c r="H7">
        <f t="shared" si="0"/>
        <v>16</v>
      </c>
    </row>
    <row r="8" spans="1:9" x14ac:dyDescent="0.25">
      <c r="A8" s="1" t="s">
        <v>759</v>
      </c>
      <c r="B8" s="1" t="s">
        <v>753</v>
      </c>
      <c r="C8" s="1">
        <f>COUNTIFS(sinnoh!L2:L195, A8, sinnoh!M2:M195, B8)</f>
        <v>15</v>
      </c>
      <c r="E8" t="s">
        <v>77</v>
      </c>
      <c r="F8">
        <f>COUNTIF(sinnoh!C2:C195, E8)</f>
        <v>5</v>
      </c>
      <c r="G8">
        <f>COUNTIF(sinnoh!D2:D195, E8)</f>
        <v>6</v>
      </c>
      <c r="H8">
        <f t="shared" si="0"/>
        <v>11</v>
      </c>
    </row>
    <row r="9" spans="1:9" x14ac:dyDescent="0.25">
      <c r="A9" s="1" t="s">
        <v>759</v>
      </c>
      <c r="B9" s="1" t="s">
        <v>752</v>
      </c>
      <c r="C9" s="1">
        <f>COUNTIFS(sinnoh!L2:L195, A9, sinnoh!M2:M195, B9)</f>
        <v>13</v>
      </c>
      <c r="E9" t="s">
        <v>13</v>
      </c>
      <c r="F9">
        <f>COUNTIF(sinnoh!C2:C195, E9)</f>
        <v>9</v>
      </c>
      <c r="G9">
        <f>COUNTIF(sinnoh!D2:D195, E9)</f>
        <v>6</v>
      </c>
      <c r="H9">
        <f t="shared" si="0"/>
        <v>15</v>
      </c>
    </row>
    <row r="10" spans="1:9" x14ac:dyDescent="0.25">
      <c r="A10" s="1" t="s">
        <v>759</v>
      </c>
      <c r="B10" s="1" t="s">
        <v>755</v>
      </c>
      <c r="C10" s="1">
        <f>COUNTIFS(sinnoh!L2:L195, A10, sinnoh!M2:M195, B10)</f>
        <v>10</v>
      </c>
      <c r="E10" t="s">
        <v>47</v>
      </c>
      <c r="F10">
        <f>COUNTIF(sinnoh!C2:C195, E10)</f>
        <v>7</v>
      </c>
      <c r="G10">
        <f>COUNTIF(sinnoh!D2:D195, E10)</f>
        <v>15</v>
      </c>
      <c r="H10">
        <f t="shared" si="0"/>
        <v>22</v>
      </c>
    </row>
    <row r="11" spans="1:9" x14ac:dyDescent="0.25">
      <c r="A11" s="1" t="s">
        <v>756</v>
      </c>
      <c r="B11" s="1" t="s">
        <v>753</v>
      </c>
      <c r="C11" s="1">
        <f>COUNTIFS(sinnoh!L2:L195, A11, sinnoh!M2:M195, B11)</f>
        <v>10</v>
      </c>
      <c r="E11" t="s">
        <v>20</v>
      </c>
      <c r="F11">
        <f>COUNTIF(sinnoh!C2:C195, E11)</f>
        <v>0</v>
      </c>
      <c r="G11">
        <f>COUNTIF(sinnoh!D2:D195, E11)</f>
        <v>26</v>
      </c>
      <c r="H11">
        <f t="shared" si="0"/>
        <v>26</v>
      </c>
    </row>
    <row r="12" spans="1:9" x14ac:dyDescent="0.25">
      <c r="A12" s="1" t="s">
        <v>756</v>
      </c>
      <c r="B12" s="1" t="s">
        <v>752</v>
      </c>
      <c r="C12" s="1">
        <f>COUNTIFS(sinnoh!L2:L195, A12, sinnoh!M2:M195, B12)</f>
        <v>9</v>
      </c>
      <c r="E12" t="s">
        <v>85</v>
      </c>
      <c r="F12">
        <f>COUNTIF(sinnoh!C2:C195, E12)</f>
        <v>11</v>
      </c>
      <c r="G12">
        <f>COUNTIF(sinnoh!D2:D195, E12)</f>
        <v>5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COUNTIFS(sinnoh!L2:L195, A13, sinnoh!M2:M195, B13)</f>
        <v>9</v>
      </c>
      <c r="E13" t="s">
        <v>26</v>
      </c>
      <c r="F13">
        <f>COUNTIF(sinnoh!C2:C195, E13)</f>
        <v>10</v>
      </c>
      <c r="G13">
        <f>COUNTIF(sinnoh!D2:D195, E13)</f>
        <v>1</v>
      </c>
      <c r="H13">
        <f t="shared" si="0"/>
        <v>11</v>
      </c>
    </row>
    <row r="14" spans="1:9" x14ac:dyDescent="0.25">
      <c r="A14" s="1" t="s">
        <v>773</v>
      </c>
      <c r="B14" s="1" t="s">
        <v>753</v>
      </c>
      <c r="C14" s="1">
        <f>COUNTIFS(sinnoh!L2:L195, A14, sinnoh!M2:M195, B14)</f>
        <v>10</v>
      </c>
      <c r="E14" t="s">
        <v>97</v>
      </c>
      <c r="F14">
        <f>COUNTIF(sinnoh!C2:C195, E14)</f>
        <v>9</v>
      </c>
      <c r="G14">
        <f>COUNTIF(sinnoh!D2:D195, E14)</f>
        <v>3</v>
      </c>
      <c r="H14">
        <f t="shared" si="0"/>
        <v>12</v>
      </c>
    </row>
    <row r="15" spans="1:9" x14ac:dyDescent="0.25">
      <c r="A15" s="1" t="s">
        <v>773</v>
      </c>
      <c r="B15" s="1" t="s">
        <v>752</v>
      </c>
      <c r="C15" s="1">
        <f>COUNTIFS(sinnoh!L2:L195, A15, sinnoh!M2:M195, B15)</f>
        <v>11</v>
      </c>
      <c r="E15" t="s">
        <v>117</v>
      </c>
      <c r="F15">
        <f>COUNTIF(sinnoh!C2:C195, E15)</f>
        <v>12</v>
      </c>
      <c r="G15">
        <f>COUNTIF(sinnoh!D2:D195, E15)</f>
        <v>2</v>
      </c>
      <c r="H15">
        <f t="shared" si="0"/>
        <v>14</v>
      </c>
    </row>
    <row r="16" spans="1:9" x14ac:dyDescent="0.25">
      <c r="A16" s="1" t="s">
        <v>773</v>
      </c>
      <c r="B16" s="1" t="s">
        <v>755</v>
      </c>
      <c r="C16" s="1">
        <f>COUNTIFS(sinnoh!L2:L195, A16, sinnoh!M2:M195, B16)</f>
        <v>9</v>
      </c>
      <c r="E16" t="s">
        <v>173</v>
      </c>
      <c r="F16">
        <f>COUNTIF(sinnoh!C2:C195, E16)</f>
        <v>5</v>
      </c>
      <c r="G16">
        <f>COUNTIF(sinnoh!D2:D195, E16)</f>
        <v>3</v>
      </c>
      <c r="H16">
        <f t="shared" si="0"/>
        <v>8</v>
      </c>
    </row>
    <row r="17" spans="1:8" x14ac:dyDescent="0.25">
      <c r="A17" s="1"/>
      <c r="B17" s="1"/>
      <c r="C17" s="1"/>
      <c r="E17" t="s">
        <v>37</v>
      </c>
      <c r="F17">
        <f>COUNTIF(sinnoh!C2:C195, E17)</f>
        <v>9</v>
      </c>
      <c r="G17">
        <f>COUNTIF(sinnoh!D2:D195,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COUNTIF(sinnoh!C2:C195, E18)</f>
        <v>10</v>
      </c>
      <c r="G18">
        <f>COUNTIF(sinnoh!D2:D195, E18)</f>
        <v>7</v>
      </c>
      <c r="H18">
        <f t="shared" si="0"/>
        <v>17</v>
      </c>
    </row>
    <row r="19" spans="1:8" x14ac:dyDescent="0.25">
      <c r="A19" s="1"/>
      <c r="B19" s="1"/>
      <c r="C19" s="1"/>
      <c r="E19" t="s">
        <v>55</v>
      </c>
      <c r="F19">
        <f>COUNTIF(sinnoh!C2:C195, E19)</f>
        <v>6</v>
      </c>
      <c r="G19">
        <f>COUNTIF(sinnoh!D2:D195, E19)</f>
        <v>8</v>
      </c>
      <c r="H19">
        <f t="shared" si="0"/>
        <v>14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6"/>
  <sheetViews>
    <sheetView topLeftCell="A131" workbookViewId="0">
      <selection activeCell="I109" sqref="I109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198" spans="1:11" x14ac:dyDescent="0.25">
      <c r="A198">
        <v>265</v>
      </c>
      <c r="B198" t="s">
        <v>291</v>
      </c>
      <c r="C198" t="s">
        <v>26</v>
      </c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</row>
    <row r="199" spans="1:11" x14ac:dyDescent="0.25">
      <c r="A199">
        <v>266</v>
      </c>
      <c r="B199" t="s">
        <v>292</v>
      </c>
      <c r="C199" t="s">
        <v>26</v>
      </c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</row>
    <row r="200" spans="1:11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</row>
    <row r="201" spans="1:11" x14ac:dyDescent="0.25">
      <c r="A201">
        <v>268</v>
      </c>
      <c r="B201" t="s">
        <v>294</v>
      </c>
      <c r="C201" t="s">
        <v>26</v>
      </c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</row>
    <row r="202" spans="1:11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58" spans="1:11" x14ac:dyDescent="0.25">
      <c r="A258">
        <v>333</v>
      </c>
      <c r="B258" t="s">
        <v>359</v>
      </c>
      <c r="C258" t="s">
        <v>33</v>
      </c>
      <c r="D258" t="s">
        <v>20</v>
      </c>
      <c r="E258">
        <v>45</v>
      </c>
      <c r="F258">
        <v>40</v>
      </c>
      <c r="G258">
        <v>60</v>
      </c>
      <c r="H258">
        <v>40</v>
      </c>
      <c r="I258">
        <v>75</v>
      </c>
      <c r="J258">
        <v>50</v>
      </c>
      <c r="K258" t="s">
        <v>715</v>
      </c>
    </row>
    <row r="259" spans="1:11" x14ac:dyDescent="0.25">
      <c r="A259">
        <v>334</v>
      </c>
      <c r="B259" t="s">
        <v>360</v>
      </c>
      <c r="C259" t="s">
        <v>173</v>
      </c>
      <c r="D259" t="s">
        <v>20</v>
      </c>
      <c r="E259">
        <v>75</v>
      </c>
      <c r="F259">
        <v>110</v>
      </c>
      <c r="G259">
        <v>110</v>
      </c>
      <c r="H259">
        <v>110</v>
      </c>
      <c r="I259">
        <v>105</v>
      </c>
      <c r="J259">
        <v>80</v>
      </c>
      <c r="K259" t="s">
        <v>716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380</v>
      </c>
      <c r="B290" t="s">
        <v>406</v>
      </c>
      <c r="C290" t="s">
        <v>173</v>
      </c>
      <c r="D290" t="s">
        <v>85</v>
      </c>
      <c r="E290">
        <v>80</v>
      </c>
      <c r="F290">
        <v>100</v>
      </c>
      <c r="G290">
        <v>120</v>
      </c>
      <c r="H290">
        <v>140</v>
      </c>
      <c r="I290">
        <v>150</v>
      </c>
      <c r="J290">
        <v>110</v>
      </c>
      <c r="K290" t="s">
        <v>744</v>
      </c>
    </row>
    <row r="291" spans="1:11" x14ac:dyDescent="0.25">
      <c r="A291">
        <v>381</v>
      </c>
      <c r="B291" t="s">
        <v>407</v>
      </c>
      <c r="C291" t="s">
        <v>173</v>
      </c>
      <c r="D291" t="s">
        <v>85</v>
      </c>
      <c r="E291">
        <v>80</v>
      </c>
      <c r="F291">
        <v>130</v>
      </c>
      <c r="G291">
        <v>100</v>
      </c>
      <c r="H291">
        <v>160</v>
      </c>
      <c r="I291">
        <v>120</v>
      </c>
      <c r="J291">
        <v>110</v>
      </c>
      <c r="K291" t="s">
        <v>744</v>
      </c>
    </row>
    <row r="292" spans="1:11" x14ac:dyDescent="0.25">
      <c r="A292">
        <v>382</v>
      </c>
      <c r="B292" t="s">
        <v>408</v>
      </c>
      <c r="C292" t="s">
        <v>22</v>
      </c>
      <c r="E292">
        <v>100</v>
      </c>
      <c r="F292">
        <v>150</v>
      </c>
      <c r="G292">
        <v>90</v>
      </c>
      <c r="H292">
        <v>180</v>
      </c>
      <c r="I292">
        <v>160</v>
      </c>
      <c r="J292">
        <v>90</v>
      </c>
      <c r="K292" t="s">
        <v>745</v>
      </c>
    </row>
    <row r="293" spans="1:11" x14ac:dyDescent="0.25">
      <c r="A293">
        <v>383</v>
      </c>
      <c r="B293" t="s">
        <v>409</v>
      </c>
      <c r="C293" t="s">
        <v>47</v>
      </c>
      <c r="E293">
        <v>100</v>
      </c>
      <c r="F293">
        <v>180</v>
      </c>
      <c r="G293">
        <v>160</v>
      </c>
      <c r="H293">
        <v>150</v>
      </c>
      <c r="I293">
        <v>90</v>
      </c>
      <c r="J293">
        <v>90</v>
      </c>
      <c r="K293" t="s">
        <v>746</v>
      </c>
    </row>
    <row r="294" spans="1:11" x14ac:dyDescent="0.25">
      <c r="A294">
        <v>384</v>
      </c>
      <c r="B294" t="s">
        <v>410</v>
      </c>
      <c r="C294" t="s">
        <v>173</v>
      </c>
      <c r="D294" t="s">
        <v>20</v>
      </c>
      <c r="E294">
        <v>105</v>
      </c>
      <c r="F294">
        <v>180</v>
      </c>
      <c r="G294">
        <v>100</v>
      </c>
      <c r="H294">
        <v>180</v>
      </c>
      <c r="I294">
        <v>100</v>
      </c>
      <c r="J294">
        <v>115</v>
      </c>
      <c r="K294" t="s">
        <v>747</v>
      </c>
    </row>
    <row r="295" spans="1:11" x14ac:dyDescent="0.25">
      <c r="A295">
        <v>385</v>
      </c>
      <c r="B295" t="s">
        <v>411</v>
      </c>
      <c r="C295" t="s">
        <v>105</v>
      </c>
      <c r="D295" t="s">
        <v>85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 t="s">
        <v>748</v>
      </c>
    </row>
    <row r="296" spans="1:11" x14ac:dyDescent="0.25">
      <c r="A296">
        <v>386</v>
      </c>
      <c r="B296" t="s">
        <v>412</v>
      </c>
      <c r="C296" t="s">
        <v>85</v>
      </c>
      <c r="E296">
        <v>50</v>
      </c>
      <c r="F296">
        <v>95</v>
      </c>
      <c r="G296">
        <v>90</v>
      </c>
      <c r="H296">
        <v>95</v>
      </c>
      <c r="I296">
        <v>90</v>
      </c>
      <c r="J296">
        <v>180</v>
      </c>
      <c r="K296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9"/>
  <sheetViews>
    <sheetView topLeftCell="A201" zoomScaleNormal="100" workbookViewId="0">
      <selection activeCell="I241" sqref="I241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3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_xlfn.IFNA(VLOOKUP(A225,abilities!$A$2:$C$121,2,0), "Evolution")</f>
        <v>Chilling Acuity</v>
      </c>
      <c r="AA225" t="str">
        <f>_xlfn.IFNA(VLOOKUP(A225,abilities!$A$2:$C$123,3,0), _xlfn.CONCAT("Evolves into ", Q225, " using ", S225, " Journey Points", IF(ISBLANK(R225), ".", _xlfn.CONCAT(" and a ", R225, " Apricorn."))))</f>
        <v>Add 1 bonus power whilst attacking with an Ice-type move. Gains the Ice typing.</v>
      </c>
      <c r="AD225"/>
    </row>
    <row r="226" spans="1:30" x14ac:dyDescent="0.25">
      <c r="A226" s="3" t="s">
        <v>504</v>
      </c>
      <c r="B226" s="6" t="s">
        <v>85</v>
      </c>
      <c r="C226" s="13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_xlfn.IFNA(VLOOKUP(A226,abilities!$A$2:$C$121,2,0), "Evolution")</f>
        <v>Energising Verity</v>
      </c>
      <c r="AA226" t="str">
        <f>_xlfn.IFNA(VLOOKUP(A226,abilities!$A$2:$C$123,3,0), _xlfn.CONCAT("Evolves into ", Q226, " using ", S226, " Journey Points", IF(ISBLANK(R226), ".", _xlfn.CONCAT(" and a ", R226, " Apricorn."))))</f>
        <v>Add 1 bonus power whilst attacking with an Electric-type move. Gains the Electric typing.</v>
      </c>
      <c r="AD226"/>
    </row>
    <row r="227" spans="1:30" x14ac:dyDescent="0.25">
      <c r="A227" s="3" t="s">
        <v>505</v>
      </c>
      <c r="B227" s="6" t="s">
        <v>85</v>
      </c>
      <c r="C227" s="13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_xlfn.IFNA(VLOOKUP(A227,abilities!$A$2:$C$121,2,0), "Evolution")</f>
        <v>Blazing Valor</v>
      </c>
      <c r="AA227" t="str">
        <f>_xlfn.IFNA(VLOOKUP(A227,abilities!$A$2:$C$123,3,0), _xlfn.CONCAT("Evolves into ", Q227, " using ", S227, " Journey Points", IF(ISBLANK(R227), ".", _xlfn.CONCAT(" and a ", R227, " Apricorn."))))</f>
        <v>Add 1 bonus power whilst attacking with a Fire-type move. Gains the Fire typing.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_xlfn.IFNA(VLOOKUP(A228,abilities!$A$2:$C$121,2,0), "Evolution")</f>
        <v>Judgment Eternal</v>
      </c>
      <c r="AA228" t="str">
        <f>_xlfn.IFNA(VLOOKUP(A228,abilities!$A$2:$C$123,3,0), _xlfn.CONCAT("Evolves into ", Q228, " using ", S228, " Journey Points", IF(ISBLANK(R228), ".", _xlfn.CONCAT(" and a ", R228, " Apricorn."))))</f>
        <v>Add 2 bonus power whilst attacking with a Normal-type move.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1045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_xlfn.IFNA(VLOOKUP(A229,abilities!$A$2:$C$121,2,0), "Evolution")</f>
        <v>Judgment Eternal</v>
      </c>
      <c r="AA229" t="str">
        <f>_xlfn.IFNA(VLOOKUP(A229,abilities!$A$2:$C$123,3,0), _xlfn.CONCAT("Evolves into ", Q229, " using ", S229, " Journey Points", IF(ISBLANK(R229), ".", _xlfn.CONCAT(" and a ", R229, " Apricorn."))))</f>
        <v>Add 2 bonus power whilst attacking with a Normal-type move.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1044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_xlfn.IFNA(VLOOKUP(A230,abilities!$A$2:$C$121,2,0), "Evolution")</f>
        <v>Judgment Eternal</v>
      </c>
      <c r="AA230" t="str">
        <f>_xlfn.IFNA(VLOOKUP(A230,abilities!$A$2:$C$123,3,0), _xlfn.CONCAT("Evolves into ", Q230, " using ", S230, " Journey Points", IF(ISBLANK(R230), ".", _xlfn.CONCAT(" and a ", R230, " Apricorn."))))</f>
        <v>Add 2 bonus power whilst attacking with a Normal-type move.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1039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_xlfn.IFNA(VLOOKUP(A231,abilities!$A$2:$C$121,2,0), "Evolution")</f>
        <v>Judgment Eternal</v>
      </c>
      <c r="AA231" t="str">
        <f>_xlfn.IFNA(VLOOKUP(A231,abilities!$A$2:$C$123,3,0), _xlfn.CONCAT("Evolves into ", Q231, " using ", S231, " Journey Points", IF(ISBLANK(R231), ".", _xlfn.CONCAT(" and a ", R231, " Apricorn."))))</f>
        <v>Add 2 bonus power whilst attacking with a Normal-type move.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1041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_xlfn.IFNA(VLOOKUP(A232,abilities!$A$2:$C$121,2,0), "Evolution")</f>
        <v>Judgment Eternal</v>
      </c>
      <c r="AA232" t="str">
        <f>_xlfn.IFNA(VLOOKUP(A232,abilities!$A$2:$C$123,3,0), _xlfn.CONCAT("Evolves into ", Q232, " using ", S232, " Journey Points", IF(ISBLANK(R232), ".", _xlfn.CONCAT(" and a ", R232, " Apricorn."))))</f>
        <v>Add 2 bonus power whilst attacking with a Normal-type move.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1040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_xlfn.IFNA(VLOOKUP(A233,abilities!$A$2:$C$121,2,0), "Evolution")</f>
        <v>Judgment Eternal</v>
      </c>
      <c r="AA233" t="str">
        <f>_xlfn.IFNA(VLOOKUP(A233,abilities!$A$2:$C$123,3,0), _xlfn.CONCAT("Evolves into ", Q233, " using ", S233, " Journey Points", IF(ISBLANK(R233), ".", _xlfn.CONCAT(" and a ", R233, " Apricorn."))))</f>
        <v>Add 2 bonus power whilst attacking with a Normal-type move.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1042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_xlfn.IFNA(VLOOKUP(A234,abilities!$A$2:$C$121,2,0), "Evolution")</f>
        <v>Judgment Eternal</v>
      </c>
      <c r="AA234" t="str">
        <f>_xlfn.IFNA(VLOOKUP(A234,abilities!$A$2:$C$123,3,0), _xlfn.CONCAT("Evolves into ", Q234, " using ", S234, " Journey Points", IF(ISBLANK(R234), ".", _xlfn.CONCAT(" and a ", R234, " Apricorn."))))</f>
        <v>Add 2 bonus power whilst attacking with a Normal-type move.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1043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_xlfn.IFNA(VLOOKUP(A235,abilities!$A$2:$C$121,2,0), "Evolution")</f>
        <v>Judgment Eternal</v>
      </c>
      <c r="AA235" t="str">
        <f>_xlfn.IFNA(VLOOKUP(A235,abilities!$A$2:$C$123,3,0), _xlfn.CONCAT("Evolves into ", Q235, " using ", S235, " Journey Points", IF(ISBLANK(R235), ".", _xlfn.CONCAT(" and a ", R235, " Apricorn."))))</f>
        <v>Add 2 bonus power whilst attacking with a Normal-type move.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1047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_xlfn.IFNA(VLOOKUP(A236,abilities!$A$2:$C$121,2,0), "Evolution")</f>
        <v>Judgment Eternal</v>
      </c>
      <c r="AA236" t="str">
        <f>_xlfn.IFNA(VLOOKUP(A236,abilities!$A$2:$C$123,3,0), _xlfn.CONCAT("Evolves into ", Q236, " using ", S236, " Journey Points", IF(ISBLANK(R236), ".", _xlfn.CONCAT(" and a ", R236, " Apricorn."))))</f>
        <v>Add 2 bonus power whilst attacking with a Normal-type move.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1046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_xlfn.IFNA(VLOOKUP(A237,abilities!$A$2:$C$121,2,0), "Evolution")</f>
        <v>Judgment Eternal</v>
      </c>
      <c r="AA237" t="str">
        <f>_xlfn.IFNA(VLOOKUP(A237,abilities!$A$2:$C$123,3,0), _xlfn.CONCAT("Evolves into ", Q237, " using ", S237, " Journey Points", IF(ISBLANK(R237), ".", _xlfn.CONCAT(" and a ", R237, " Apricorn."))))</f>
        <v>Add 2 bonus power whilst attacking with a Normal-type move.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1053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_xlfn.IFNA(VLOOKUP(A238,abilities!$A$2:$C$121,2,0), "Evolution")</f>
        <v>Judgment Eternal</v>
      </c>
      <c r="AA238" t="str">
        <f>_xlfn.IFNA(VLOOKUP(A238,abilities!$A$2:$C$123,3,0), _xlfn.CONCAT("Evolves into ", Q238, " using ", S238, " Journey Points", IF(ISBLANK(R238), ".", _xlfn.CONCAT(" and a ", R238, " Apricorn."))))</f>
        <v>Add 2 bonus power whilst attacking with a Normal-type move.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1048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_xlfn.IFNA(VLOOKUP(A239,abilities!$A$2:$C$121,2,0), "Evolution")</f>
        <v>Judgment Eternal</v>
      </c>
      <c r="AA239" t="str">
        <f>_xlfn.IFNA(VLOOKUP(A239,abilities!$A$2:$C$123,3,0), _xlfn.CONCAT("Evolves into ", Q239, " using ", S239, " Journey Points", IF(ISBLANK(R239), ".", _xlfn.CONCAT(" and a ", R239, " Apricorn."))))</f>
        <v>Add 2 bonus power whilst attacking with a Normal-type move.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1051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_xlfn.IFNA(VLOOKUP(A240,abilities!$A$2:$C$121,2,0), "Evolution")</f>
        <v>Judgment Eternal</v>
      </c>
      <c r="AA240" t="str">
        <f>_xlfn.IFNA(VLOOKUP(A240,abilities!$A$2:$C$123,3,0), _xlfn.CONCAT("Evolves into ", Q240, " using ", S240, " Journey Points", IF(ISBLANK(R240), ".", _xlfn.CONCAT(" and a ", R240, " Apricorn."))))</f>
        <v>Add 2 bonus power whilst attacking with a Normal-type move.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1049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_xlfn.IFNA(VLOOKUP(A241,abilities!$A$2:$C$121,2,0), "Evolution")</f>
        <v>Judgment Eternal</v>
      </c>
      <c r="AA241" t="str">
        <f>_xlfn.IFNA(VLOOKUP(A241,abilities!$A$2:$C$123,3,0), _xlfn.CONCAT("Evolves into ", Q241, " using ", S241, " Journey Points", IF(ISBLANK(R241), ".", _xlfn.CONCAT(" and a ", R241, " Apricorn."))))</f>
        <v>Add 2 bonus power whilst attacking with a Normal-type move.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1050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_xlfn.IFNA(VLOOKUP(A242,abilities!$A$2:$C$121,2,0), "Evolution")</f>
        <v>Judgment Eternal</v>
      </c>
      <c r="AA242" t="str">
        <f>_xlfn.IFNA(VLOOKUP(A242,abilities!$A$2:$C$123,3,0), _xlfn.CONCAT("Evolves into ", Q242, " using ", S242, " Journey Points", IF(ISBLANK(R242), ".", _xlfn.CONCAT(" and a ", R242, " Apricorn."))))</f>
        <v>Add 2 bonus power whilst attacking with a Normal-type move.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1054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_xlfn.IFNA(VLOOKUP(A243,abilities!$A$2:$C$121,2,0), "Evolution")</f>
        <v>Judgment Eternal</v>
      </c>
      <c r="AA243" t="str">
        <f>_xlfn.IFNA(VLOOKUP(A243,abilities!$A$2:$C$123,3,0), _xlfn.CONCAT("Evolves into ", Q243, " using ", S243, " Journey Points", IF(ISBLANK(R243), ".", _xlfn.CONCAT(" and a ", R243, " Apricorn."))))</f>
        <v>Add 2 bonus power whilst attacking with a Normal-type move.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1055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_xlfn.IFNA(VLOOKUP(A244,abilities!$A$2:$C$121,2,0), "Evolution")</f>
        <v>Judgment Eternal</v>
      </c>
      <c r="AA244" t="str">
        <f>_xlfn.IFNA(VLOOKUP(A244,abilities!$A$2:$C$123,3,0), _xlfn.CONCAT("Evolves into ", Q244, " using ", S244, " Journey Points", IF(ISBLANK(R244), ".", _xlfn.CONCAT(" and a ", R244, " Apricorn."))))</f>
        <v>Add 2 bonus power whilst attacking with a Normal-type move.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1052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_xlfn.IFNA(VLOOKUP(A245,abilities!$A$2:$C$121,2,0), "Evolution")</f>
        <v>Judgment Eternal</v>
      </c>
      <c r="AA245" t="str">
        <f>_xlfn.IFNA(VLOOKUP(A245,abilities!$A$2:$C$123,3,0), _xlfn.CONCAT("Evolves into ", Q245, " using ", S245, " Journey Points", IF(ISBLANK(R245), ".", _xlfn.CONCAT(" and a ", R245, " Apricorn."))))</f>
        <v>Add 2 bonus power whilst attacking with a Normal-type move.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_xlfn.IFNA(VLOOKUP(A246,abilities!$A$2:$C$121,2,0), "Evolution")</f>
        <v>Dubious Efficiency</v>
      </c>
      <c r="AA246" t="str">
        <f>_xlfn.IFNA(VLOOKUP(A246,abilities!$A$2:$C$123,3,0), _xlfn.CONCAT("Evolves into ", Q246, " using ", S246, " Journey Points", IF(ISBLANK(R246), ".", _xlfn.CONCAT(" and a ", R246, " Apricorn."))))</f>
        <v>During combat resolution, may swap its attack token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_xlfn.IFNA(VLOOKUP(B247,abilities!$A$2:$C$121,2,0), "Evolution")</f>
        <v>Evolution</v>
      </c>
      <c r="AA247" t="str">
        <f>_xlfn.IFNA(VLOOKUP(B247,abilities!$A$2:$C$123,3,0),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_xlfn.IFNA(VLOOKUP(B248,abilities!$A$2:$C$121,2,0), "Evolution")</f>
        <v>Evolution</v>
      </c>
      <c r="AA248" t="str">
        <f>_xlfn.IFNA(VLOOKUP(B248,abilities!$A$2:$C$123,3,0), _xlfn.CONCAT("Evolves into ", R248, " using ", T248, " Journey Points", IF(ISBLANK(S248), ".", _xlfn.CONCAT(" and a ", S248, " Apricorn."))))</f>
        <v>Evolves into  using  Journey Points.</v>
      </c>
      <c r="AD248"/>
    </row>
    <row r="249" spans="1:30" x14ac:dyDescent="0.25">
      <c r="A249">
        <v>213</v>
      </c>
      <c r="B249" t="s">
        <v>239</v>
      </c>
      <c r="C249" t="s">
        <v>26</v>
      </c>
      <c r="D249" t="s">
        <v>97</v>
      </c>
      <c r="E249">
        <v>20</v>
      </c>
      <c r="F249">
        <v>10</v>
      </c>
      <c r="G249">
        <v>230</v>
      </c>
      <c r="H249">
        <v>10</v>
      </c>
      <c r="I249">
        <v>230</v>
      </c>
      <c r="J249">
        <v>5</v>
      </c>
      <c r="K249" t="s">
        <v>634</v>
      </c>
      <c r="L249" s="3" t="s">
        <v>754</v>
      </c>
      <c r="M249" t="s">
        <v>753</v>
      </c>
      <c r="N249" s="1">
        <f>ROUND((0.4*J249 + 0.5*MAX(F249,H249) + 0.1*MIN(F249,H249) + 0.4*E249 + 0.3*G249 + 0.3*I249) / 20, 0) - 2</f>
        <v>6</v>
      </c>
      <c r="O249" s="1" t="str">
        <f>C249</f>
        <v>bug</v>
      </c>
      <c r="P249" s="1" t="str">
        <f>IF(D249 = 0, "", D249)</f>
        <v>rock</v>
      </c>
      <c r="Q249" t="s">
        <v>13</v>
      </c>
      <c r="R249"/>
      <c r="S249"/>
      <c r="T249" t="str">
        <f>IF(ISBLANK(R249), "", ROUND(((sinnoh!N191*(sinnoh!N191-1)/2)-(N249*(N249-1)/2))/2 - (sinnoh!N191-N249)/2, 0) - IF(ISBLANK(S249), 0, 1))</f>
        <v/>
      </c>
      <c r="U249" t="str">
        <f>B249</f>
        <v>Shuckle</v>
      </c>
      <c r="V249"/>
      <c r="W249">
        <v>0</v>
      </c>
      <c r="X249">
        <v>1</v>
      </c>
      <c r="Y249" t="str">
        <f>_xlfn.IFNA(VLOOKUP(B249,abilities!$A$2:$C$121,2,0), "Evolution")</f>
        <v>Evolution</v>
      </c>
      <c r="Z249" t="str">
        <f>_xlfn.IFNA(VLOOKUP(B249,abilities!$A$2:$C$123,3,0), _xlfn.CONCAT("Evolves into ", R249, " using ", T249, " Journey Points", IF(ISBLANK(S249), ".", _xlfn.CONCAT(" and a ", S249, " Apricorn."))))</f>
        <v>Evolves into  using  Journey Points.</v>
      </c>
      <c r="AD249"/>
    </row>
  </sheetData>
  <conditionalFormatting sqref="D94:I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I1048576 D1:I2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1:R1048576 R171:R223 R1:R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sinnoh</vt:lpstr>
      <vt:lpstr>abilities</vt:lpstr>
      <vt:lpstr>overview</vt:lpstr>
      <vt:lpstr>others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2021-07-31T21:56:42Z</dcterms:modified>
</cp:coreProperties>
</file>