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E52AAB7F-29C6-4728-8A17-43EAB6660329}" xr6:coauthVersionLast="47" xr6:coauthVersionMax="47" xr10:uidLastSave="{00000000-0000-0000-0000-000000000000}"/>
  <bookViews>
    <workbookView xWindow="36090" yWindow="5505" windowWidth="21600" windowHeight="15555" activeTab="1" xr2:uid="{00000000-000D-0000-FFFF-FFFF00000000}"/>
  </bookViews>
  <sheets>
    <sheet name="sinnoh" sheetId="1" r:id="rId1"/>
    <sheet name="abilities" sheetId="4" r:id="rId2"/>
    <sheet name="overview" sheetId="3" r:id="rId3"/>
    <sheet name="others" sheetId="2" r:id="rId4"/>
    <sheet name="legac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5" i="1" l="1"/>
  <c r="AA206" i="1"/>
  <c r="AA207" i="1"/>
  <c r="AA208" i="1"/>
  <c r="AA209" i="1"/>
  <c r="AA210" i="1"/>
  <c r="AA211" i="1"/>
  <c r="AA212" i="1"/>
  <c r="Z205" i="1"/>
  <c r="Z206" i="1"/>
  <c r="Z207" i="1"/>
  <c r="Z208" i="1"/>
  <c r="Z209" i="1"/>
  <c r="Z210" i="1"/>
  <c r="Z211" i="1"/>
  <c r="Z212" i="1"/>
  <c r="O207" i="1"/>
  <c r="O208" i="1"/>
  <c r="P208" i="1"/>
  <c r="O209" i="1"/>
  <c r="P209" i="1"/>
  <c r="O210" i="1"/>
  <c r="P210" i="1"/>
  <c r="O212" i="1"/>
  <c r="P206" i="1"/>
  <c r="U212" i="1"/>
  <c r="U211" i="1"/>
  <c r="U210" i="1"/>
  <c r="U209" i="1"/>
  <c r="U208" i="1"/>
  <c r="U207" i="1"/>
  <c r="O206" i="1"/>
  <c r="U206" i="1"/>
  <c r="P205" i="1"/>
  <c r="O205" i="1"/>
  <c r="U205" i="1"/>
  <c r="N247" i="5"/>
  <c r="O247" i="5"/>
  <c r="P247" i="5"/>
  <c r="U247" i="5"/>
  <c r="Z247" i="5"/>
  <c r="N248" i="5"/>
  <c r="T247" i="5" s="1"/>
  <c r="AA247" i="5" s="1"/>
  <c r="O248" i="5"/>
  <c r="P248" i="5"/>
  <c r="T248" i="5"/>
  <c r="AA248" i="5" s="1"/>
  <c r="U248" i="5"/>
  <c r="Z248" i="5"/>
  <c r="P199" i="1"/>
  <c r="P200" i="1"/>
  <c r="P201" i="1"/>
  <c r="P202" i="1"/>
  <c r="P203" i="1"/>
  <c r="P204" i="1"/>
  <c r="O199" i="1"/>
  <c r="O200" i="1"/>
  <c r="O201" i="1"/>
  <c r="O202" i="1"/>
  <c r="O203" i="1"/>
  <c r="O204" i="1"/>
  <c r="U203" i="1"/>
  <c r="U204" i="1"/>
  <c r="U202" i="1"/>
  <c r="U201" i="1"/>
  <c r="U200" i="1"/>
  <c r="U199" i="1"/>
  <c r="U198" i="1"/>
  <c r="O198" i="1"/>
  <c r="P197" i="1"/>
  <c r="O197" i="1"/>
  <c r="U197" i="1"/>
  <c r="M246" i="5"/>
  <c r="S246" i="5"/>
  <c r="T246" i="5"/>
  <c r="Z246" i="5"/>
  <c r="AA246" i="5"/>
  <c r="N228" i="5"/>
  <c r="S228" i="5"/>
  <c r="Z228" i="5"/>
  <c r="AA228" i="5"/>
  <c r="N229" i="5"/>
  <c r="S229" i="5"/>
  <c r="Z229" i="5"/>
  <c r="AA229" i="5"/>
  <c r="N230" i="5"/>
  <c r="S230" i="5"/>
  <c r="Z230" i="5"/>
  <c r="AA230" i="5"/>
  <c r="N231" i="5"/>
  <c r="S231" i="5"/>
  <c r="Z231" i="5"/>
  <c r="AA231" i="5"/>
  <c r="N232" i="5"/>
  <c r="S232" i="5"/>
  <c r="Z232" i="5"/>
  <c r="AA232" i="5"/>
  <c r="N233" i="5"/>
  <c r="S233" i="5"/>
  <c r="Z233" i="5"/>
  <c r="AA233" i="5"/>
  <c r="N234" i="5"/>
  <c r="S234" i="5"/>
  <c r="Z234" i="5"/>
  <c r="AA234" i="5"/>
  <c r="N235" i="5"/>
  <c r="S235" i="5"/>
  <c r="Z235" i="5"/>
  <c r="AA235" i="5"/>
  <c r="N236" i="5"/>
  <c r="S236" i="5"/>
  <c r="Z236" i="5"/>
  <c r="AA236" i="5"/>
  <c r="N237" i="5"/>
  <c r="S237" i="5"/>
  <c r="Z237" i="5"/>
  <c r="AA237" i="5"/>
  <c r="N238" i="5"/>
  <c r="S238" i="5"/>
  <c r="Z238" i="5"/>
  <c r="AA238" i="5"/>
  <c r="N239" i="5"/>
  <c r="S239" i="5"/>
  <c r="Z239" i="5"/>
  <c r="AA239" i="5"/>
  <c r="N240" i="5"/>
  <c r="S240" i="5"/>
  <c r="Z240" i="5"/>
  <c r="AA240" i="5"/>
  <c r="N241" i="5"/>
  <c r="S241" i="5"/>
  <c r="Z241" i="5"/>
  <c r="AA241" i="5"/>
  <c r="N242" i="5"/>
  <c r="S242" i="5"/>
  <c r="Z242" i="5"/>
  <c r="AA242" i="5"/>
  <c r="N243" i="5"/>
  <c r="S243" i="5"/>
  <c r="Z243" i="5"/>
  <c r="AA243" i="5"/>
  <c r="N244" i="5"/>
  <c r="S244" i="5"/>
  <c r="Z244" i="5"/>
  <c r="AA244" i="5"/>
  <c r="N245" i="5"/>
  <c r="S245" i="5"/>
  <c r="Z245" i="5"/>
  <c r="AA245" i="5"/>
  <c r="M225" i="5"/>
  <c r="N225" i="5"/>
  <c r="O225" i="5"/>
  <c r="S225" i="5"/>
  <c r="T225" i="5"/>
  <c r="Z225" i="5"/>
  <c r="AA225" i="5"/>
  <c r="M226" i="5"/>
  <c r="N226" i="5"/>
  <c r="O226" i="5"/>
  <c r="S226" i="5"/>
  <c r="T226" i="5"/>
  <c r="Z226" i="5"/>
  <c r="AA226" i="5"/>
  <c r="M227" i="5"/>
  <c r="N227" i="5"/>
  <c r="O227" i="5"/>
  <c r="S227" i="5"/>
  <c r="T227" i="5"/>
  <c r="Z227" i="5"/>
  <c r="AA227" i="5"/>
  <c r="AA4" i="1"/>
  <c r="AA7" i="1"/>
  <c r="AA10" i="1"/>
  <c r="AA13" i="1"/>
  <c r="AA15" i="1"/>
  <c r="AA17" i="1"/>
  <c r="AA20" i="1"/>
  <c r="AA23" i="1"/>
  <c r="AA25" i="1"/>
  <c r="AA27" i="1"/>
  <c r="AA29" i="1"/>
  <c r="AA30" i="1"/>
  <c r="AA32" i="1"/>
  <c r="AA33" i="1"/>
  <c r="AA35" i="1"/>
  <c r="AA37" i="1"/>
  <c r="AA39" i="1"/>
  <c r="AA41" i="1"/>
  <c r="AA43" i="1"/>
  <c r="AA45" i="1"/>
  <c r="AA47" i="1"/>
  <c r="AA49" i="1"/>
  <c r="AA51" i="1"/>
  <c r="AA53" i="1"/>
  <c r="AA55" i="1"/>
  <c r="AA57" i="1"/>
  <c r="AA59" i="1"/>
  <c r="AA61" i="1"/>
  <c r="AA63" i="1"/>
  <c r="AA66" i="1"/>
  <c r="AA67" i="1"/>
  <c r="AA68" i="1"/>
  <c r="AA71" i="1"/>
  <c r="AA73" i="1"/>
  <c r="AA75" i="1"/>
  <c r="AA77" i="1"/>
  <c r="AA79" i="1"/>
  <c r="AA81" i="1"/>
  <c r="AA82" i="1"/>
  <c r="AA84" i="1"/>
  <c r="AA86" i="1"/>
  <c r="AA88" i="1"/>
  <c r="AA90" i="1"/>
  <c r="AA92" i="1"/>
  <c r="AA95" i="1"/>
  <c r="AA97" i="1"/>
  <c r="AA100" i="1"/>
  <c r="AA102" i="1"/>
  <c r="AA105" i="1"/>
  <c r="AA108" i="1"/>
  <c r="AA111" i="1"/>
  <c r="AA113" i="1"/>
  <c r="AA114" i="1"/>
  <c r="AA115" i="1"/>
  <c r="AA116" i="1"/>
  <c r="AA117" i="1"/>
  <c r="AA118" i="1"/>
  <c r="AA119" i="1"/>
  <c r="AA120" i="1"/>
  <c r="AA121" i="1"/>
  <c r="AA123" i="1"/>
  <c r="AA126" i="1"/>
  <c r="AA129" i="1"/>
  <c r="AA130" i="1"/>
  <c r="AA132" i="1"/>
  <c r="AA135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1" i="1"/>
  <c r="AA152" i="1"/>
  <c r="AA153" i="1"/>
  <c r="AA154" i="1"/>
  <c r="AA155" i="1"/>
  <c r="AA157" i="1"/>
  <c r="AA160" i="1"/>
  <c r="AA163" i="1"/>
  <c r="AA166" i="1"/>
  <c r="AA169" i="1"/>
  <c r="AA171" i="1"/>
  <c r="AA172" i="1"/>
  <c r="AA173" i="1"/>
  <c r="AA174" i="1"/>
  <c r="AA175" i="1"/>
  <c r="AA178" i="1"/>
  <c r="AA181" i="1"/>
  <c r="AA182" i="1"/>
  <c r="AA185" i="1"/>
  <c r="AA187" i="1"/>
  <c r="AA190" i="1"/>
  <c r="AA191" i="1"/>
  <c r="AA193" i="1"/>
  <c r="AA196" i="1"/>
  <c r="T4" i="1"/>
  <c r="T7" i="1"/>
  <c r="T10" i="1"/>
  <c r="T13" i="1"/>
  <c r="T15" i="1"/>
  <c r="T17" i="1"/>
  <c r="T20" i="1"/>
  <c r="T23" i="1"/>
  <c r="T25" i="1"/>
  <c r="T27" i="1"/>
  <c r="T29" i="1"/>
  <c r="T30" i="1"/>
  <c r="T32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6" i="1"/>
  <c r="T67" i="1"/>
  <c r="T68" i="1"/>
  <c r="T71" i="1"/>
  <c r="T73" i="1"/>
  <c r="T75" i="1"/>
  <c r="T77" i="1"/>
  <c r="T79" i="1"/>
  <c r="T81" i="1"/>
  <c r="T82" i="1"/>
  <c r="T84" i="1"/>
  <c r="T86" i="1"/>
  <c r="T88" i="1"/>
  <c r="T90" i="1"/>
  <c r="T92" i="1"/>
  <c r="T95" i="1"/>
  <c r="T97" i="1"/>
  <c r="T100" i="1"/>
  <c r="T102" i="1"/>
  <c r="T105" i="1"/>
  <c r="T108" i="1"/>
  <c r="T111" i="1"/>
  <c r="T126" i="1"/>
  <c r="T129" i="1"/>
  <c r="T130" i="1"/>
  <c r="T132" i="1"/>
  <c r="T135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1" i="1"/>
  <c r="T152" i="1"/>
  <c r="T153" i="1"/>
  <c r="T154" i="1"/>
  <c r="T155" i="1"/>
  <c r="T157" i="1"/>
  <c r="T160" i="1"/>
  <c r="T163" i="1"/>
  <c r="T166" i="1"/>
  <c r="T169" i="1"/>
  <c r="T171" i="1"/>
  <c r="T172" i="1"/>
  <c r="T173" i="1"/>
  <c r="T174" i="1"/>
  <c r="T175" i="1"/>
  <c r="T178" i="1"/>
  <c r="T181" i="1"/>
  <c r="T182" i="1"/>
  <c r="T185" i="1"/>
  <c r="T187" i="1"/>
  <c r="T190" i="1"/>
  <c r="T191" i="1"/>
  <c r="T193" i="1"/>
  <c r="T196" i="1"/>
  <c r="T115" i="1"/>
  <c r="T116" i="1"/>
  <c r="T117" i="1"/>
  <c r="T118" i="1"/>
  <c r="T119" i="1"/>
  <c r="T120" i="1"/>
  <c r="T121" i="1"/>
  <c r="T123" i="1"/>
  <c r="T11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2" i="1"/>
  <c r="N2" i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N14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9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2" i="1"/>
  <c r="N146" i="1"/>
  <c r="N147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3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Y223" i="5"/>
  <c r="T223" i="5"/>
  <c r="S223" i="5"/>
  <c r="N223" i="5"/>
  <c r="P223" i="5" s="1"/>
  <c r="M223" i="5"/>
  <c r="O223" i="5" s="1"/>
  <c r="Y222" i="5"/>
  <c r="V222" i="5"/>
  <c r="T222" i="5"/>
  <c r="S222" i="5"/>
  <c r="N222" i="5"/>
  <c r="P222" i="5" s="1"/>
  <c r="M222" i="5"/>
  <c r="O222" i="5" s="1"/>
  <c r="Y221" i="5"/>
  <c r="V221" i="5"/>
  <c r="T221" i="5"/>
  <c r="S221" i="5"/>
  <c r="N221" i="5"/>
  <c r="P221" i="5" s="1"/>
  <c r="M221" i="5"/>
  <c r="O221" i="5" s="1"/>
  <c r="Y220" i="5"/>
  <c r="T220" i="5"/>
  <c r="S220" i="5"/>
  <c r="N220" i="5"/>
  <c r="P220" i="5" s="1"/>
  <c r="M220" i="5"/>
  <c r="O220" i="5" s="1"/>
  <c r="Y219" i="5"/>
  <c r="V219" i="5"/>
  <c r="T219" i="5"/>
  <c r="S219" i="5"/>
  <c r="N219" i="5"/>
  <c r="P219" i="5" s="1"/>
  <c r="M219" i="5"/>
  <c r="O219" i="5" s="1"/>
  <c r="Y218" i="5"/>
  <c r="T218" i="5"/>
  <c r="S218" i="5"/>
  <c r="N218" i="5"/>
  <c r="P218" i="5" s="1"/>
  <c r="M218" i="5"/>
  <c r="O218" i="5" s="1"/>
  <c r="Y217" i="5"/>
  <c r="S217" i="5"/>
  <c r="N217" i="5"/>
  <c r="P217" i="5" s="1"/>
  <c r="M217" i="5"/>
  <c r="O217" i="5" s="1"/>
  <c r="Y216" i="5"/>
  <c r="V216" i="5"/>
  <c r="S216" i="5"/>
  <c r="N216" i="5"/>
  <c r="P216" i="5" s="1"/>
  <c r="M216" i="5"/>
  <c r="O216" i="5" s="1"/>
  <c r="Y215" i="5"/>
  <c r="V215" i="5"/>
  <c r="S215" i="5"/>
  <c r="N215" i="5"/>
  <c r="P215" i="5" s="1"/>
  <c r="M215" i="5"/>
  <c r="O215" i="5" s="1"/>
  <c r="Y214" i="5"/>
  <c r="T214" i="5"/>
  <c r="S214" i="5"/>
  <c r="N214" i="5"/>
  <c r="P214" i="5" s="1"/>
  <c r="M214" i="5"/>
  <c r="O214" i="5" s="1"/>
  <c r="Y213" i="5"/>
  <c r="V213" i="5"/>
  <c r="T213" i="5"/>
  <c r="S213" i="5"/>
  <c r="N213" i="5"/>
  <c r="P213" i="5" s="1"/>
  <c r="M213" i="5"/>
  <c r="O213" i="5" s="1"/>
  <c r="Y212" i="5"/>
  <c r="T212" i="5"/>
  <c r="S212" i="5"/>
  <c r="N212" i="5"/>
  <c r="P212" i="5" s="1"/>
  <c r="M212" i="5"/>
  <c r="O212" i="5" s="1"/>
  <c r="Y211" i="5"/>
  <c r="V211" i="5"/>
  <c r="T211" i="5"/>
  <c r="S211" i="5"/>
  <c r="N211" i="5"/>
  <c r="P211" i="5" s="1"/>
  <c r="M211" i="5"/>
  <c r="O211" i="5" s="1"/>
  <c r="Y210" i="5"/>
  <c r="V210" i="5"/>
  <c r="T210" i="5"/>
  <c r="S210" i="5"/>
  <c r="N210" i="5"/>
  <c r="P210" i="5" s="1"/>
  <c r="M210" i="5"/>
  <c r="O210" i="5" s="1"/>
  <c r="Y209" i="5"/>
  <c r="Q209" i="5"/>
  <c r="R209" i="5" s="1"/>
  <c r="N209" i="5"/>
  <c r="M209" i="5"/>
  <c r="Y208" i="5"/>
  <c r="T208" i="5"/>
  <c r="S208" i="5"/>
  <c r="N208" i="5"/>
  <c r="P208" i="5" s="1"/>
  <c r="M208" i="5"/>
  <c r="O208" i="5" s="1"/>
  <c r="Y207" i="5"/>
  <c r="V207" i="5"/>
  <c r="T207" i="5"/>
  <c r="S207" i="5"/>
  <c r="N207" i="5"/>
  <c r="P207" i="5" s="1"/>
  <c r="M207" i="5"/>
  <c r="O207" i="5" s="1"/>
  <c r="Y206" i="5"/>
  <c r="V206" i="5"/>
  <c r="T206" i="5"/>
  <c r="S206" i="5"/>
  <c r="N206" i="5"/>
  <c r="P206" i="5" s="1"/>
  <c r="M206" i="5"/>
  <c r="O206" i="5" s="1"/>
  <c r="Y205" i="5"/>
  <c r="T205" i="5"/>
  <c r="S205" i="5"/>
  <c r="N205" i="5"/>
  <c r="P205" i="5" s="1"/>
  <c r="Q205" i="5" s="1"/>
  <c r="R205" i="5" s="1"/>
  <c r="M205" i="5"/>
  <c r="Y204" i="5"/>
  <c r="V204" i="5"/>
  <c r="T204" i="5"/>
  <c r="S204" i="5"/>
  <c r="N204" i="5"/>
  <c r="P204" i="5" s="1"/>
  <c r="M204" i="5"/>
  <c r="O204" i="5" s="1"/>
  <c r="Y203" i="5"/>
  <c r="V203" i="5"/>
  <c r="T203" i="5"/>
  <c r="S203" i="5"/>
  <c r="N203" i="5"/>
  <c r="P203" i="5" s="1"/>
  <c r="M203" i="5"/>
  <c r="O203" i="5" s="1"/>
  <c r="Y202" i="5"/>
  <c r="T202" i="5"/>
  <c r="S202" i="5"/>
  <c r="N202" i="5"/>
  <c r="P202" i="5" s="1"/>
  <c r="M202" i="5"/>
  <c r="O202" i="5" s="1"/>
  <c r="Y201" i="5"/>
  <c r="T201" i="5"/>
  <c r="S201" i="5"/>
  <c r="Q201" i="5"/>
  <c r="R201" i="5" s="1"/>
  <c r="N201" i="5"/>
  <c r="M201" i="5"/>
  <c r="Y200" i="5"/>
  <c r="T200" i="5"/>
  <c r="S200" i="5"/>
  <c r="N200" i="5"/>
  <c r="M200" i="5"/>
  <c r="O200" i="5" s="1"/>
  <c r="Q200" i="5" s="1"/>
  <c r="R200" i="5" s="1"/>
  <c r="Y199" i="5"/>
  <c r="T199" i="5"/>
  <c r="S199" i="5"/>
  <c r="N199" i="5"/>
  <c r="M199" i="5"/>
  <c r="O199" i="5" s="1"/>
  <c r="Q199" i="5" s="1"/>
  <c r="R199" i="5" s="1"/>
  <c r="Y198" i="5"/>
  <c r="V198" i="5"/>
  <c r="S198" i="5"/>
  <c r="N198" i="5"/>
  <c r="P198" i="5" s="1"/>
  <c r="M198" i="5"/>
  <c r="O198" i="5" s="1"/>
  <c r="Y197" i="5"/>
  <c r="V197" i="5"/>
  <c r="S197" i="5"/>
  <c r="N197" i="5"/>
  <c r="P197" i="5" s="1"/>
  <c r="M197" i="5"/>
  <c r="O197" i="5" s="1"/>
  <c r="Y196" i="5"/>
  <c r="T196" i="5"/>
  <c r="S196" i="5"/>
  <c r="N196" i="5"/>
  <c r="P196" i="5" s="1"/>
  <c r="M196" i="5"/>
  <c r="O196" i="5" s="1"/>
  <c r="Y195" i="5"/>
  <c r="S195" i="5"/>
  <c r="N195" i="5"/>
  <c r="P195" i="5" s="1"/>
  <c r="M195" i="5"/>
  <c r="O195" i="5" s="1"/>
  <c r="Y194" i="5"/>
  <c r="V194" i="5"/>
  <c r="S194" i="5"/>
  <c r="N194" i="5"/>
  <c r="P194" i="5" s="1"/>
  <c r="M194" i="5"/>
  <c r="O194" i="5" s="1"/>
  <c r="Y193" i="5"/>
  <c r="S193" i="5"/>
  <c r="N193" i="5"/>
  <c r="P193" i="5" s="1"/>
  <c r="M193" i="5"/>
  <c r="O193" i="5" s="1"/>
  <c r="Y192" i="5"/>
  <c r="V192" i="5"/>
  <c r="S192" i="5"/>
  <c r="N192" i="5"/>
  <c r="P192" i="5" s="1"/>
  <c r="M192" i="5"/>
  <c r="O192" i="5" s="1"/>
  <c r="Y191" i="5"/>
  <c r="V191" i="5"/>
  <c r="S191" i="5"/>
  <c r="N191" i="5"/>
  <c r="P191" i="5" s="1"/>
  <c r="M191" i="5"/>
  <c r="O191" i="5" s="1"/>
  <c r="Y190" i="5"/>
  <c r="T190" i="5"/>
  <c r="S190" i="5"/>
  <c r="N190" i="5"/>
  <c r="P190" i="5" s="1"/>
  <c r="M190" i="5"/>
  <c r="O190" i="5" s="1"/>
  <c r="Y189" i="5"/>
  <c r="V189" i="5"/>
  <c r="T189" i="5"/>
  <c r="S189" i="5"/>
  <c r="N189" i="5"/>
  <c r="P189" i="5" s="1"/>
  <c r="M189" i="5"/>
  <c r="O189" i="5" s="1"/>
  <c r="Y188" i="5"/>
  <c r="V188" i="5"/>
  <c r="T188" i="5"/>
  <c r="S188" i="5"/>
  <c r="N188" i="5"/>
  <c r="P188" i="5" s="1"/>
  <c r="M188" i="5"/>
  <c r="O188" i="5" s="1"/>
  <c r="Y187" i="5"/>
  <c r="T187" i="5"/>
  <c r="S187" i="5"/>
  <c r="N187" i="5"/>
  <c r="P187" i="5" s="1"/>
  <c r="M187" i="5"/>
  <c r="O187" i="5" s="1"/>
  <c r="Y186" i="5"/>
  <c r="V186" i="5"/>
  <c r="T186" i="5"/>
  <c r="S186" i="5"/>
  <c r="N186" i="5"/>
  <c r="P186" i="5" s="1"/>
  <c r="M186" i="5"/>
  <c r="O186" i="5" s="1"/>
  <c r="Y185" i="5"/>
  <c r="V185" i="5"/>
  <c r="T185" i="5"/>
  <c r="S185" i="5"/>
  <c r="N185" i="5"/>
  <c r="P185" i="5" s="1"/>
  <c r="M185" i="5"/>
  <c r="O185" i="5" s="1"/>
  <c r="Y184" i="5"/>
  <c r="S184" i="5"/>
  <c r="N184" i="5"/>
  <c r="P184" i="5" s="1"/>
  <c r="M184" i="5"/>
  <c r="O184" i="5" s="1"/>
  <c r="Y183" i="5"/>
  <c r="V183" i="5"/>
  <c r="S183" i="5"/>
  <c r="N183" i="5"/>
  <c r="P183" i="5" s="1"/>
  <c r="M183" i="5"/>
  <c r="O183" i="5" s="1"/>
  <c r="Y182" i="5"/>
  <c r="V182" i="5"/>
  <c r="S182" i="5"/>
  <c r="N182" i="5"/>
  <c r="P182" i="5" s="1"/>
  <c r="M182" i="5"/>
  <c r="O182" i="5" s="1"/>
  <c r="Y181" i="5"/>
  <c r="T181" i="5"/>
  <c r="S181" i="5"/>
  <c r="N181" i="5"/>
  <c r="P181" i="5" s="1"/>
  <c r="M181" i="5"/>
  <c r="O181" i="5" s="1"/>
  <c r="Y180" i="5"/>
  <c r="T180" i="5"/>
  <c r="S180" i="5"/>
  <c r="N180" i="5"/>
  <c r="P180" i="5" s="1"/>
  <c r="M180" i="5"/>
  <c r="O180" i="5" s="1"/>
  <c r="Y179" i="5"/>
  <c r="T179" i="5"/>
  <c r="S179" i="5"/>
  <c r="N179" i="5"/>
  <c r="P179" i="5" s="1"/>
  <c r="M179" i="5"/>
  <c r="O179" i="5" s="1"/>
  <c r="Y178" i="5"/>
  <c r="V178" i="5"/>
  <c r="S178" i="5"/>
  <c r="N178" i="5"/>
  <c r="P178" i="5" s="1"/>
  <c r="M178" i="5"/>
  <c r="O178" i="5" s="1"/>
  <c r="Y177" i="5"/>
  <c r="S177" i="5"/>
  <c r="N177" i="5"/>
  <c r="P177" i="5" s="1"/>
  <c r="Q177" i="5" s="1"/>
  <c r="R177" i="5" s="1"/>
  <c r="M177" i="5"/>
  <c r="Y176" i="5"/>
  <c r="S176" i="5"/>
  <c r="N176" i="5"/>
  <c r="P176" i="5" s="1"/>
  <c r="M176" i="5"/>
  <c r="O176" i="5" s="1"/>
  <c r="Y175" i="5"/>
  <c r="S175" i="5"/>
  <c r="N175" i="5"/>
  <c r="P175" i="5" s="1"/>
  <c r="M175" i="5"/>
  <c r="O175" i="5" s="1"/>
  <c r="Y174" i="5"/>
  <c r="S174" i="5"/>
  <c r="N174" i="5"/>
  <c r="P174" i="5" s="1"/>
  <c r="M174" i="5"/>
  <c r="O174" i="5" s="1"/>
  <c r="Y173" i="5"/>
  <c r="T173" i="5"/>
  <c r="S173" i="5"/>
  <c r="N173" i="5"/>
  <c r="P173" i="5" s="1"/>
  <c r="M173" i="5"/>
  <c r="O173" i="5" s="1"/>
  <c r="Y172" i="5"/>
  <c r="V172" i="5"/>
  <c r="T172" i="5"/>
  <c r="S172" i="5"/>
  <c r="N172" i="5"/>
  <c r="P172" i="5" s="1"/>
  <c r="M172" i="5"/>
  <c r="O172" i="5" s="1"/>
  <c r="S171" i="5"/>
  <c r="N171" i="5"/>
  <c r="P171" i="5" s="1"/>
  <c r="M171" i="5"/>
  <c r="O171" i="5" s="1"/>
  <c r="S170" i="5"/>
  <c r="N170" i="5"/>
  <c r="P170" i="5" s="1"/>
  <c r="M170" i="5"/>
  <c r="O170" i="5" s="1"/>
  <c r="S169" i="5"/>
  <c r="N169" i="5"/>
  <c r="P169" i="5" s="1"/>
  <c r="M169" i="5"/>
  <c r="O169" i="5" s="1"/>
  <c r="S168" i="5"/>
  <c r="N168" i="5"/>
  <c r="P168" i="5" s="1"/>
  <c r="M168" i="5"/>
  <c r="O168" i="5" s="1"/>
  <c r="S167" i="5"/>
  <c r="N167" i="5"/>
  <c r="P167" i="5" s="1"/>
  <c r="M167" i="5"/>
  <c r="O167" i="5" s="1"/>
  <c r="S166" i="5"/>
  <c r="N166" i="5"/>
  <c r="P166" i="5" s="1"/>
  <c r="M166" i="5"/>
  <c r="O166" i="5" s="1"/>
  <c r="S165" i="5"/>
  <c r="N165" i="5"/>
  <c r="P165" i="5" s="1"/>
  <c r="M165" i="5"/>
  <c r="O165" i="5" s="1"/>
  <c r="S164" i="5"/>
  <c r="N164" i="5"/>
  <c r="P164" i="5" s="1"/>
  <c r="M164" i="5"/>
  <c r="O164" i="5" s="1"/>
  <c r="S163" i="5"/>
  <c r="N163" i="5"/>
  <c r="P163" i="5" s="1"/>
  <c r="M163" i="5"/>
  <c r="O163" i="5" s="1"/>
  <c r="S162" i="5"/>
  <c r="N162" i="5"/>
  <c r="P162" i="5" s="1"/>
  <c r="M162" i="5"/>
  <c r="O162" i="5" s="1"/>
  <c r="S161" i="5"/>
  <c r="N161" i="5"/>
  <c r="P161" i="5" s="1"/>
  <c r="M161" i="5"/>
  <c r="O161" i="5" s="1"/>
  <c r="S160" i="5"/>
  <c r="N160" i="5"/>
  <c r="P160" i="5" s="1"/>
  <c r="M160" i="5"/>
  <c r="O160" i="5" s="1"/>
  <c r="S159" i="5"/>
  <c r="N159" i="5"/>
  <c r="P159" i="5" s="1"/>
  <c r="M159" i="5"/>
  <c r="O159" i="5" s="1"/>
  <c r="S158" i="5"/>
  <c r="N158" i="5"/>
  <c r="P158" i="5" s="1"/>
  <c r="M158" i="5"/>
  <c r="O158" i="5" s="1"/>
  <c r="S157" i="5"/>
  <c r="N157" i="5"/>
  <c r="P157" i="5" s="1"/>
  <c r="M157" i="5"/>
  <c r="O157" i="5" s="1"/>
  <c r="S156" i="5"/>
  <c r="N156" i="5"/>
  <c r="P156" i="5" s="1"/>
  <c r="M156" i="5"/>
  <c r="O156" i="5" s="1"/>
  <c r="S155" i="5"/>
  <c r="N155" i="5"/>
  <c r="P155" i="5" s="1"/>
  <c r="M155" i="5"/>
  <c r="O155" i="5" s="1"/>
  <c r="S154" i="5"/>
  <c r="N154" i="5"/>
  <c r="P154" i="5" s="1"/>
  <c r="M154" i="5"/>
  <c r="O154" i="5" s="1"/>
  <c r="Y153" i="5"/>
  <c r="S153" i="5"/>
  <c r="N153" i="5"/>
  <c r="P153" i="5" s="1"/>
  <c r="M153" i="5"/>
  <c r="O153" i="5" s="1"/>
  <c r="Y152" i="5"/>
  <c r="S152" i="5"/>
  <c r="N152" i="5"/>
  <c r="P152" i="5" s="1"/>
  <c r="M152" i="5"/>
  <c r="O152" i="5" s="1"/>
  <c r="Q152" i="5" s="1"/>
  <c r="R152" i="5" s="1"/>
  <c r="Y151" i="5"/>
  <c r="S151" i="5"/>
  <c r="N151" i="5"/>
  <c r="P151" i="5" s="1"/>
  <c r="M151" i="5"/>
  <c r="O151" i="5" s="1"/>
  <c r="Y150" i="5"/>
  <c r="S150" i="5"/>
  <c r="N150" i="5"/>
  <c r="P150" i="5" s="1"/>
  <c r="M150" i="5"/>
  <c r="O150" i="5" s="1"/>
  <c r="Y149" i="5"/>
  <c r="S149" i="5"/>
  <c r="N149" i="5"/>
  <c r="M149" i="5"/>
  <c r="O149" i="5" s="1"/>
  <c r="Q149" i="5" s="1"/>
  <c r="R149" i="5" s="1"/>
  <c r="Y148" i="5"/>
  <c r="T148" i="5"/>
  <c r="S148" i="5"/>
  <c r="N148" i="5"/>
  <c r="M148" i="5"/>
  <c r="O148" i="5" s="1"/>
  <c r="Q148" i="5" s="1"/>
  <c r="R148" i="5" s="1"/>
  <c r="Y147" i="5"/>
  <c r="S147" i="5"/>
  <c r="N147" i="5"/>
  <c r="P147" i="5" s="1"/>
  <c r="M147" i="5"/>
  <c r="O147" i="5" s="1"/>
  <c r="Y146" i="5"/>
  <c r="T146" i="5"/>
  <c r="S146" i="5"/>
  <c r="N146" i="5"/>
  <c r="P146" i="5" s="1"/>
  <c r="M146" i="5"/>
  <c r="O146" i="5" s="1"/>
  <c r="Y145" i="5"/>
  <c r="T145" i="5"/>
  <c r="S145" i="5"/>
  <c r="N145" i="5"/>
  <c r="P145" i="5" s="1"/>
  <c r="M145" i="5"/>
  <c r="O145" i="5" s="1"/>
  <c r="Y144" i="5"/>
  <c r="T144" i="5"/>
  <c r="S144" i="5"/>
  <c r="N144" i="5"/>
  <c r="P144" i="5" s="1"/>
  <c r="M144" i="5"/>
  <c r="O144" i="5" s="1"/>
  <c r="Y143" i="5"/>
  <c r="T143" i="5"/>
  <c r="S143" i="5"/>
  <c r="Q143" i="5"/>
  <c r="R143" i="5" s="1"/>
  <c r="N143" i="5"/>
  <c r="M143" i="5"/>
  <c r="Y142" i="5"/>
  <c r="T142" i="5"/>
  <c r="S142" i="5"/>
  <c r="N142" i="5"/>
  <c r="P142" i="5" s="1"/>
  <c r="Q142" i="5" s="1"/>
  <c r="R142" i="5" s="1"/>
  <c r="M142" i="5"/>
  <c r="Y141" i="5"/>
  <c r="T141" i="5"/>
  <c r="S141" i="5"/>
  <c r="N141" i="5"/>
  <c r="P141" i="5" s="1"/>
  <c r="M141" i="5"/>
  <c r="O141" i="5" s="1"/>
  <c r="Y140" i="5"/>
  <c r="T140" i="5"/>
  <c r="S140" i="5"/>
  <c r="N140" i="5"/>
  <c r="P140" i="5" s="1"/>
  <c r="M140" i="5"/>
  <c r="O140" i="5" s="1"/>
  <c r="Y139" i="5"/>
  <c r="T139" i="5"/>
  <c r="S139" i="5"/>
  <c r="N139" i="5"/>
  <c r="P139" i="5" s="1"/>
  <c r="M139" i="5"/>
  <c r="O139" i="5" s="1"/>
  <c r="Y138" i="5"/>
  <c r="S138" i="5"/>
  <c r="P138" i="5"/>
  <c r="N138" i="5"/>
  <c r="M138" i="5"/>
  <c r="O138" i="5" s="1"/>
  <c r="Y137" i="5"/>
  <c r="S137" i="5"/>
  <c r="N137" i="5"/>
  <c r="P137" i="5" s="1"/>
  <c r="M137" i="5"/>
  <c r="O137" i="5" s="1"/>
  <c r="Y136" i="5"/>
  <c r="S136" i="5"/>
  <c r="Q136" i="5"/>
  <c r="R136" i="5" s="1"/>
  <c r="N136" i="5"/>
  <c r="M136" i="5"/>
  <c r="Y135" i="5"/>
  <c r="V135" i="5"/>
  <c r="S135" i="5"/>
  <c r="N135" i="5"/>
  <c r="P135" i="5" s="1"/>
  <c r="M135" i="5"/>
  <c r="O135" i="5" s="1"/>
  <c r="Y134" i="5"/>
  <c r="V134" i="5"/>
  <c r="S134" i="5"/>
  <c r="P134" i="5"/>
  <c r="N134" i="5"/>
  <c r="M134" i="5"/>
  <c r="O134" i="5" s="1"/>
  <c r="Y133" i="5"/>
  <c r="T133" i="5"/>
  <c r="S133" i="5"/>
  <c r="N133" i="5"/>
  <c r="P133" i="5" s="1"/>
  <c r="M133" i="5"/>
  <c r="O133" i="5" s="1"/>
  <c r="Y132" i="5"/>
  <c r="V132" i="5"/>
  <c r="S132" i="5"/>
  <c r="N132" i="5"/>
  <c r="P132" i="5" s="1"/>
  <c r="M132" i="5"/>
  <c r="O132" i="5" s="1"/>
  <c r="Y131" i="5"/>
  <c r="T131" i="5"/>
  <c r="S131" i="5"/>
  <c r="N131" i="5"/>
  <c r="P131" i="5" s="1"/>
  <c r="M131" i="5"/>
  <c r="O131" i="5" s="1"/>
  <c r="Y130" i="5"/>
  <c r="T130" i="5"/>
  <c r="S130" i="5"/>
  <c r="N130" i="5"/>
  <c r="P130" i="5" s="1"/>
  <c r="M130" i="5"/>
  <c r="O130" i="5" s="1"/>
  <c r="Y129" i="5"/>
  <c r="T129" i="5"/>
  <c r="S129" i="5"/>
  <c r="N129" i="5"/>
  <c r="P129" i="5" s="1"/>
  <c r="M129" i="5"/>
  <c r="O129" i="5" s="1"/>
  <c r="Y128" i="5"/>
  <c r="V128" i="5"/>
  <c r="T128" i="5"/>
  <c r="S128" i="5"/>
  <c r="N128" i="5"/>
  <c r="P128" i="5" s="1"/>
  <c r="M128" i="5"/>
  <c r="O128" i="5" s="1"/>
  <c r="Y127" i="5"/>
  <c r="N127" i="5"/>
  <c r="P127" i="5" s="1"/>
  <c r="M127" i="5"/>
  <c r="O127" i="5" s="1"/>
  <c r="Y126" i="5"/>
  <c r="T126" i="5"/>
  <c r="S126" i="5"/>
  <c r="Q126" i="5"/>
  <c r="R126" i="5" s="1"/>
  <c r="N126" i="5"/>
  <c r="P126" i="5" s="1"/>
  <c r="M126" i="5"/>
  <c r="Y125" i="5"/>
  <c r="V125" i="5"/>
  <c r="T125" i="5"/>
  <c r="S125" i="5"/>
  <c r="N125" i="5"/>
  <c r="M125" i="5"/>
  <c r="O125" i="5" s="1"/>
  <c r="Q125" i="5" s="1"/>
  <c r="R125" i="5" s="1"/>
  <c r="Y124" i="5"/>
  <c r="V124" i="5"/>
  <c r="T124" i="5"/>
  <c r="S124" i="5"/>
  <c r="N124" i="5"/>
  <c r="P124" i="5" s="1"/>
  <c r="M124" i="5"/>
  <c r="O124" i="5" s="1"/>
  <c r="Y123" i="5"/>
  <c r="T123" i="5"/>
  <c r="S123" i="5"/>
  <c r="N123" i="5"/>
  <c r="P123" i="5" s="1"/>
  <c r="M123" i="5"/>
  <c r="O123" i="5" s="1"/>
  <c r="Y122" i="5"/>
  <c r="V122" i="5"/>
  <c r="T122" i="5"/>
  <c r="S122" i="5"/>
  <c r="N122" i="5"/>
  <c r="P122" i="5" s="1"/>
  <c r="M122" i="5"/>
  <c r="O122" i="5" s="1"/>
  <c r="Y121" i="5"/>
  <c r="S121" i="5"/>
  <c r="N121" i="5"/>
  <c r="P121" i="5" s="1"/>
  <c r="M121" i="5"/>
  <c r="O121" i="5" s="1"/>
  <c r="Y120" i="5"/>
  <c r="S120" i="5"/>
  <c r="N120" i="5"/>
  <c r="P120" i="5" s="1"/>
  <c r="M120" i="5"/>
  <c r="O120" i="5" s="1"/>
  <c r="Y119" i="5"/>
  <c r="S119" i="5"/>
  <c r="N119" i="5"/>
  <c r="M119" i="5"/>
  <c r="O119" i="5" s="1"/>
  <c r="Q119" i="5" s="1"/>
  <c r="R119" i="5" s="1"/>
  <c r="Y118" i="5"/>
  <c r="S118" i="5"/>
  <c r="N118" i="5"/>
  <c r="P118" i="5" s="1"/>
  <c r="Q118" i="5" s="1"/>
  <c r="R118" i="5" s="1"/>
  <c r="M118" i="5"/>
  <c r="Y117" i="5"/>
  <c r="S117" i="5"/>
  <c r="N117" i="5"/>
  <c r="P117" i="5" s="1"/>
  <c r="M117" i="5"/>
  <c r="O117" i="5" s="1"/>
  <c r="Y116" i="5"/>
  <c r="S116" i="5"/>
  <c r="N116" i="5"/>
  <c r="P116" i="5" s="1"/>
  <c r="M116" i="5"/>
  <c r="O116" i="5" s="1"/>
  <c r="Y115" i="5"/>
  <c r="S115" i="5"/>
  <c r="N115" i="5"/>
  <c r="P115" i="5" s="1"/>
  <c r="Q115" i="5" s="1"/>
  <c r="R115" i="5" s="1"/>
  <c r="M115" i="5"/>
  <c r="Y114" i="5"/>
  <c r="S114" i="5"/>
  <c r="N114" i="5"/>
  <c r="P114" i="5" s="1"/>
  <c r="M114" i="5"/>
  <c r="O114" i="5" s="1"/>
  <c r="Y113" i="5"/>
  <c r="T113" i="5"/>
  <c r="S113" i="5"/>
  <c r="N113" i="5"/>
  <c r="P113" i="5" s="1"/>
  <c r="M113" i="5"/>
  <c r="O113" i="5" s="1"/>
  <c r="Y112" i="5"/>
  <c r="V112" i="5"/>
  <c r="T112" i="5"/>
  <c r="S112" i="5"/>
  <c r="N112" i="5"/>
  <c r="P112" i="5" s="1"/>
  <c r="M112" i="5"/>
  <c r="O112" i="5" s="1"/>
  <c r="Y111" i="5"/>
  <c r="T111" i="5"/>
  <c r="S111" i="5"/>
  <c r="N111" i="5"/>
  <c r="P111" i="5" s="1"/>
  <c r="M111" i="5"/>
  <c r="O111" i="5" s="1"/>
  <c r="Y110" i="5"/>
  <c r="V110" i="5"/>
  <c r="T110" i="5"/>
  <c r="S110" i="5"/>
  <c r="N110" i="5"/>
  <c r="P110" i="5" s="1"/>
  <c r="M110" i="5"/>
  <c r="O110" i="5" s="1"/>
  <c r="Y109" i="5"/>
  <c r="V109" i="5"/>
  <c r="S109" i="5"/>
  <c r="N109" i="5"/>
  <c r="P109" i="5" s="1"/>
  <c r="M109" i="5"/>
  <c r="O109" i="5" s="1"/>
  <c r="Y108" i="5"/>
  <c r="S108" i="5"/>
  <c r="N108" i="5"/>
  <c r="P108" i="5" s="1"/>
  <c r="M108" i="5"/>
  <c r="O108" i="5" s="1"/>
  <c r="Y107" i="5"/>
  <c r="V107" i="5"/>
  <c r="S107" i="5"/>
  <c r="N107" i="5"/>
  <c r="P107" i="5" s="1"/>
  <c r="M107" i="5"/>
  <c r="O107" i="5" s="1"/>
  <c r="Y106" i="5"/>
  <c r="V106" i="5"/>
  <c r="S106" i="5"/>
  <c r="N106" i="5"/>
  <c r="P106" i="5" s="1"/>
  <c r="M106" i="5"/>
  <c r="O106" i="5" s="1"/>
  <c r="Y105" i="5"/>
  <c r="S105" i="5"/>
  <c r="N105" i="5"/>
  <c r="P105" i="5" s="1"/>
  <c r="M105" i="5"/>
  <c r="O105" i="5" s="1"/>
  <c r="Y104" i="5"/>
  <c r="V104" i="5"/>
  <c r="S104" i="5"/>
  <c r="P104" i="5"/>
  <c r="N104" i="5"/>
  <c r="M104" i="5"/>
  <c r="O104" i="5" s="1"/>
  <c r="Y103" i="5"/>
  <c r="V103" i="5"/>
  <c r="S103" i="5"/>
  <c r="N103" i="5"/>
  <c r="P103" i="5" s="1"/>
  <c r="M103" i="5"/>
  <c r="O103" i="5" s="1"/>
  <c r="Y102" i="5"/>
  <c r="S102" i="5"/>
  <c r="N102" i="5"/>
  <c r="P102" i="5" s="1"/>
  <c r="M102" i="5"/>
  <c r="O102" i="5" s="1"/>
  <c r="Y101" i="5"/>
  <c r="V101" i="5"/>
  <c r="S101" i="5"/>
  <c r="N101" i="5"/>
  <c r="P101" i="5" s="1"/>
  <c r="M101" i="5"/>
  <c r="O101" i="5" s="1"/>
  <c r="Y100" i="5"/>
  <c r="T100" i="5"/>
  <c r="S100" i="5"/>
  <c r="N100" i="5"/>
  <c r="P100" i="5" s="1"/>
  <c r="M100" i="5"/>
  <c r="O100" i="5" s="1"/>
  <c r="Y99" i="5"/>
  <c r="V99" i="5"/>
  <c r="T99" i="5"/>
  <c r="S99" i="5"/>
  <c r="N99" i="5"/>
  <c r="P99" i="5" s="1"/>
  <c r="M99" i="5"/>
  <c r="O99" i="5" s="1"/>
  <c r="Y98" i="5"/>
  <c r="V98" i="5"/>
  <c r="T98" i="5"/>
  <c r="S98" i="5"/>
  <c r="P98" i="5"/>
  <c r="N98" i="5"/>
  <c r="M98" i="5"/>
  <c r="O98" i="5" s="1"/>
  <c r="Y97" i="5"/>
  <c r="S97" i="5"/>
  <c r="N97" i="5"/>
  <c r="P97" i="5" s="1"/>
  <c r="M97" i="5"/>
  <c r="O97" i="5" s="1"/>
  <c r="Y96" i="5"/>
  <c r="V96" i="5"/>
  <c r="S96" i="5"/>
  <c r="N96" i="5"/>
  <c r="P96" i="5" s="1"/>
  <c r="M96" i="5"/>
  <c r="O96" i="5" s="1"/>
  <c r="Y95" i="5"/>
  <c r="T95" i="5"/>
  <c r="S95" i="5"/>
  <c r="N95" i="5"/>
  <c r="P95" i="5" s="1"/>
  <c r="M95" i="5"/>
  <c r="O95" i="5" s="1"/>
  <c r="Y94" i="5"/>
  <c r="V94" i="5"/>
  <c r="T94" i="5"/>
  <c r="S94" i="5"/>
  <c r="N94" i="5"/>
  <c r="P94" i="5" s="1"/>
  <c r="M94" i="5"/>
  <c r="O94" i="5" s="1"/>
  <c r="Y93" i="5"/>
  <c r="V93" i="5"/>
  <c r="T93" i="5"/>
  <c r="S93" i="5"/>
  <c r="N93" i="5"/>
  <c r="P93" i="5" s="1"/>
  <c r="M93" i="5"/>
  <c r="O93" i="5" s="1"/>
  <c r="Y92" i="5"/>
  <c r="T92" i="5"/>
  <c r="S92" i="5"/>
  <c r="N92" i="5"/>
  <c r="P92" i="5" s="1"/>
  <c r="M92" i="5"/>
  <c r="O92" i="5" s="1"/>
  <c r="Y91" i="5"/>
  <c r="V91" i="5"/>
  <c r="T91" i="5"/>
  <c r="S91" i="5"/>
  <c r="N91" i="5"/>
  <c r="P91" i="5" s="1"/>
  <c r="M91" i="5"/>
  <c r="O91" i="5" s="1"/>
  <c r="Y90" i="5"/>
  <c r="T90" i="5"/>
  <c r="S90" i="5"/>
  <c r="N90" i="5"/>
  <c r="P90" i="5" s="1"/>
  <c r="M90" i="5"/>
  <c r="O90" i="5" s="1"/>
  <c r="Y89" i="5"/>
  <c r="V89" i="5"/>
  <c r="T89" i="5"/>
  <c r="S89" i="5"/>
  <c r="N89" i="5"/>
  <c r="P89" i="5" s="1"/>
  <c r="M89" i="5"/>
  <c r="O89" i="5" s="1"/>
  <c r="Y88" i="5"/>
  <c r="S88" i="5"/>
  <c r="N88" i="5"/>
  <c r="P88" i="5" s="1"/>
  <c r="M88" i="5"/>
  <c r="O88" i="5" s="1"/>
  <c r="Y87" i="5"/>
  <c r="V87" i="5"/>
  <c r="S87" i="5"/>
  <c r="N87" i="5"/>
  <c r="P87" i="5" s="1"/>
  <c r="M87" i="5"/>
  <c r="O87" i="5" s="1"/>
  <c r="Y86" i="5"/>
  <c r="T86" i="5"/>
  <c r="S86" i="5"/>
  <c r="N86" i="5"/>
  <c r="P86" i="5" s="1"/>
  <c r="M86" i="5"/>
  <c r="O86" i="5" s="1"/>
  <c r="Y85" i="5"/>
  <c r="V85" i="5"/>
  <c r="T85" i="5"/>
  <c r="S85" i="5"/>
  <c r="N85" i="5"/>
  <c r="P85" i="5" s="1"/>
  <c r="M85" i="5"/>
  <c r="O85" i="5" s="1"/>
  <c r="Y84" i="5"/>
  <c r="S84" i="5"/>
  <c r="N84" i="5"/>
  <c r="P84" i="5" s="1"/>
  <c r="M84" i="5"/>
  <c r="O84" i="5" s="1"/>
  <c r="Y83" i="5"/>
  <c r="V83" i="5"/>
  <c r="S83" i="5"/>
  <c r="N83" i="5"/>
  <c r="P83" i="5" s="1"/>
  <c r="M83" i="5"/>
  <c r="O83" i="5" s="1"/>
  <c r="Y82" i="5"/>
  <c r="S82" i="5"/>
  <c r="N82" i="5"/>
  <c r="P82" i="5" s="1"/>
  <c r="M82" i="5"/>
  <c r="O82" i="5" s="1"/>
  <c r="Y81" i="5"/>
  <c r="T81" i="5"/>
  <c r="S81" i="5"/>
  <c r="N81" i="5"/>
  <c r="P81" i="5" s="1"/>
  <c r="M81" i="5"/>
  <c r="O81" i="5" s="1"/>
  <c r="Y80" i="5"/>
  <c r="V80" i="5"/>
  <c r="T80" i="5"/>
  <c r="S80" i="5"/>
  <c r="N80" i="5"/>
  <c r="P80" i="5" s="1"/>
  <c r="M80" i="5"/>
  <c r="O80" i="5" s="1"/>
  <c r="Y79" i="5"/>
  <c r="T79" i="5"/>
  <c r="S79" i="5"/>
  <c r="N79" i="5"/>
  <c r="P79" i="5" s="1"/>
  <c r="M79" i="5"/>
  <c r="O79" i="5" s="1"/>
  <c r="Y78" i="5"/>
  <c r="V78" i="5"/>
  <c r="T78" i="5"/>
  <c r="S78" i="5"/>
  <c r="N78" i="5"/>
  <c r="P78" i="5" s="1"/>
  <c r="M78" i="5"/>
  <c r="O78" i="5" s="1"/>
  <c r="Y77" i="5"/>
  <c r="S77" i="5"/>
  <c r="N77" i="5"/>
  <c r="P77" i="5" s="1"/>
  <c r="M77" i="5"/>
  <c r="O77" i="5" s="1"/>
  <c r="Y76" i="5"/>
  <c r="V76" i="5"/>
  <c r="S76" i="5"/>
  <c r="N76" i="5"/>
  <c r="P76" i="5" s="1"/>
  <c r="M76" i="5"/>
  <c r="O76" i="5" s="1"/>
  <c r="Y75" i="5"/>
  <c r="T75" i="5"/>
  <c r="S75" i="5"/>
  <c r="N75" i="5"/>
  <c r="P75" i="5" s="1"/>
  <c r="M75" i="5"/>
  <c r="O75" i="5" s="1"/>
  <c r="Y74" i="5"/>
  <c r="V74" i="5"/>
  <c r="S74" i="5"/>
  <c r="N74" i="5"/>
  <c r="P74" i="5" s="1"/>
  <c r="M74" i="5"/>
  <c r="O74" i="5" s="1"/>
  <c r="Y73" i="5"/>
  <c r="S73" i="5"/>
  <c r="N73" i="5"/>
  <c r="P73" i="5" s="1"/>
  <c r="M73" i="5"/>
  <c r="O73" i="5" s="1"/>
  <c r="Y72" i="5"/>
  <c r="V72" i="5"/>
  <c r="S72" i="5"/>
  <c r="N72" i="5"/>
  <c r="P72" i="5" s="1"/>
  <c r="M72" i="5"/>
  <c r="O72" i="5" s="1"/>
  <c r="Y71" i="5"/>
  <c r="T71" i="5"/>
  <c r="S71" i="5"/>
  <c r="N71" i="5"/>
  <c r="P71" i="5" s="1"/>
  <c r="M71" i="5"/>
  <c r="O71" i="5" s="1"/>
  <c r="Y70" i="5"/>
  <c r="V70" i="5"/>
  <c r="T70" i="5"/>
  <c r="S70" i="5"/>
  <c r="N70" i="5"/>
  <c r="P70" i="5" s="1"/>
  <c r="M70" i="5"/>
  <c r="O70" i="5" s="1"/>
  <c r="Y69" i="5"/>
  <c r="V69" i="5"/>
  <c r="T69" i="5"/>
  <c r="S69" i="5"/>
  <c r="N69" i="5"/>
  <c r="P69" i="5" s="1"/>
  <c r="M69" i="5"/>
  <c r="O69" i="5" s="1"/>
  <c r="Y68" i="5"/>
  <c r="T68" i="5"/>
  <c r="S68" i="5"/>
  <c r="N68" i="5"/>
  <c r="P68" i="5" s="1"/>
  <c r="M68" i="5"/>
  <c r="O68" i="5" s="1"/>
  <c r="Y67" i="5"/>
  <c r="T67" i="5"/>
  <c r="S67" i="5"/>
  <c r="N67" i="5"/>
  <c r="P67" i="5" s="1"/>
  <c r="M67" i="5"/>
  <c r="O67" i="5" s="1"/>
  <c r="Y66" i="5"/>
  <c r="S66" i="5"/>
  <c r="N66" i="5"/>
  <c r="M66" i="5"/>
  <c r="O66" i="5" s="1"/>
  <c r="Q66" i="5" s="1"/>
  <c r="R66" i="5" s="1"/>
  <c r="Y65" i="5"/>
  <c r="V65" i="5"/>
  <c r="S65" i="5"/>
  <c r="N65" i="5"/>
  <c r="M65" i="5"/>
  <c r="O65" i="5" s="1"/>
  <c r="Q65" i="5" s="1"/>
  <c r="R65" i="5" s="1"/>
  <c r="Y64" i="5"/>
  <c r="V64" i="5"/>
  <c r="S64" i="5"/>
  <c r="N64" i="5"/>
  <c r="P64" i="5" s="1"/>
  <c r="M64" i="5"/>
  <c r="O64" i="5" s="1"/>
  <c r="Q64" i="5" s="1"/>
  <c r="R64" i="5" s="1"/>
  <c r="Y63" i="5"/>
  <c r="T63" i="5"/>
  <c r="S63" i="5"/>
  <c r="N63" i="5"/>
  <c r="P63" i="5" s="1"/>
  <c r="M63" i="5"/>
  <c r="O63" i="5" s="1"/>
  <c r="Y62" i="5"/>
  <c r="V62" i="5"/>
  <c r="T62" i="5"/>
  <c r="S62" i="5"/>
  <c r="N62" i="5"/>
  <c r="P62" i="5" s="1"/>
  <c r="M62" i="5"/>
  <c r="O62" i="5" s="1"/>
  <c r="Y61" i="5"/>
  <c r="S61" i="5"/>
  <c r="N61" i="5"/>
  <c r="P61" i="5" s="1"/>
  <c r="M61" i="5"/>
  <c r="O61" i="5" s="1"/>
  <c r="Y60" i="5"/>
  <c r="V60" i="5"/>
  <c r="S60" i="5"/>
  <c r="N60" i="5"/>
  <c r="P60" i="5" s="1"/>
  <c r="M60" i="5"/>
  <c r="O60" i="5" s="1"/>
  <c r="Y59" i="5"/>
  <c r="T59" i="5"/>
  <c r="S59" i="5"/>
  <c r="N59" i="5"/>
  <c r="P59" i="5" s="1"/>
  <c r="M59" i="5"/>
  <c r="O59" i="5" s="1"/>
  <c r="Y58" i="5"/>
  <c r="V58" i="5"/>
  <c r="T58" i="5"/>
  <c r="S58" i="5"/>
  <c r="N58" i="5"/>
  <c r="P58" i="5" s="1"/>
  <c r="M58" i="5"/>
  <c r="O58" i="5" s="1"/>
  <c r="Y57" i="5"/>
  <c r="T57" i="5"/>
  <c r="S57" i="5"/>
  <c r="N57" i="5"/>
  <c r="P57" i="5" s="1"/>
  <c r="M57" i="5"/>
  <c r="O57" i="5" s="1"/>
  <c r="Y56" i="5"/>
  <c r="V56" i="5"/>
  <c r="T56" i="5"/>
  <c r="S56" i="5"/>
  <c r="N56" i="5"/>
  <c r="P56" i="5" s="1"/>
  <c r="M56" i="5"/>
  <c r="O56" i="5" s="1"/>
  <c r="Y55" i="5"/>
  <c r="S55" i="5"/>
  <c r="N55" i="5"/>
  <c r="P55" i="5" s="1"/>
  <c r="M55" i="5"/>
  <c r="O55" i="5" s="1"/>
  <c r="Y54" i="5"/>
  <c r="V54" i="5"/>
  <c r="S54" i="5"/>
  <c r="N54" i="5"/>
  <c r="P54" i="5" s="1"/>
  <c r="M54" i="5"/>
  <c r="O54" i="5" s="1"/>
  <c r="Y53" i="5"/>
  <c r="S53" i="5"/>
  <c r="N53" i="5"/>
  <c r="P53" i="5" s="1"/>
  <c r="M53" i="5"/>
  <c r="O53" i="5" s="1"/>
  <c r="Y52" i="5"/>
  <c r="V52" i="5"/>
  <c r="S52" i="5"/>
  <c r="N52" i="5"/>
  <c r="P52" i="5" s="1"/>
  <c r="M52" i="5"/>
  <c r="O52" i="5" s="1"/>
  <c r="Y51" i="5"/>
  <c r="T51" i="5"/>
  <c r="S51" i="5"/>
  <c r="N51" i="5"/>
  <c r="P51" i="5" s="1"/>
  <c r="M51" i="5"/>
  <c r="O51" i="5" s="1"/>
  <c r="Y50" i="5"/>
  <c r="V50" i="5"/>
  <c r="T50" i="5"/>
  <c r="S50" i="5"/>
  <c r="N50" i="5"/>
  <c r="P50" i="5" s="1"/>
  <c r="M50" i="5"/>
  <c r="O50" i="5" s="1"/>
  <c r="Y49" i="5"/>
  <c r="S49" i="5"/>
  <c r="N49" i="5"/>
  <c r="P49" i="5" s="1"/>
  <c r="M49" i="5"/>
  <c r="O49" i="5" s="1"/>
  <c r="Y48" i="5"/>
  <c r="V48" i="5"/>
  <c r="S48" i="5"/>
  <c r="N48" i="5"/>
  <c r="P48" i="5" s="1"/>
  <c r="M48" i="5"/>
  <c r="O48" i="5" s="1"/>
  <c r="Y47" i="5"/>
  <c r="S47" i="5"/>
  <c r="N47" i="5"/>
  <c r="P47" i="5" s="1"/>
  <c r="M47" i="5"/>
  <c r="O47" i="5" s="1"/>
  <c r="Y46" i="5"/>
  <c r="V46" i="5"/>
  <c r="S46" i="5"/>
  <c r="N46" i="5"/>
  <c r="P46" i="5" s="1"/>
  <c r="M46" i="5"/>
  <c r="O46" i="5" s="1"/>
  <c r="Y45" i="5"/>
  <c r="T45" i="5"/>
  <c r="S45" i="5"/>
  <c r="N45" i="5"/>
  <c r="P45" i="5" s="1"/>
  <c r="M45" i="5"/>
  <c r="O45" i="5" s="1"/>
  <c r="Y44" i="5"/>
  <c r="V44" i="5"/>
  <c r="T44" i="5"/>
  <c r="S44" i="5"/>
  <c r="N44" i="5"/>
  <c r="P44" i="5" s="1"/>
  <c r="M44" i="5"/>
  <c r="O44" i="5" s="1"/>
  <c r="Y43" i="5"/>
  <c r="S43" i="5"/>
  <c r="N43" i="5"/>
  <c r="P43" i="5" s="1"/>
  <c r="M43" i="5"/>
  <c r="O43" i="5" s="1"/>
  <c r="Y42" i="5"/>
  <c r="V42" i="5"/>
  <c r="S42" i="5"/>
  <c r="N42" i="5"/>
  <c r="P42" i="5" s="1"/>
  <c r="M42" i="5"/>
  <c r="O42" i="5" s="1"/>
  <c r="T41" i="5"/>
  <c r="S41" i="5"/>
  <c r="N41" i="5"/>
  <c r="P41" i="5" s="1"/>
  <c r="M41" i="5"/>
  <c r="O41" i="5" s="1"/>
  <c r="S40" i="5"/>
  <c r="N40" i="5"/>
  <c r="P40" i="5" s="1"/>
  <c r="M40" i="5"/>
  <c r="O40" i="5" s="1"/>
  <c r="T39" i="5"/>
  <c r="S39" i="5"/>
  <c r="N39" i="5"/>
  <c r="P39" i="5" s="1"/>
  <c r="M39" i="5"/>
  <c r="O39" i="5" s="1"/>
  <c r="S38" i="5"/>
  <c r="N38" i="5"/>
  <c r="P38" i="5" s="1"/>
  <c r="M38" i="5"/>
  <c r="O38" i="5" s="1"/>
  <c r="Y37" i="5"/>
  <c r="S37" i="5"/>
  <c r="N37" i="5"/>
  <c r="P37" i="5" s="1"/>
  <c r="M37" i="5"/>
  <c r="O37" i="5" s="1"/>
  <c r="Y36" i="5"/>
  <c r="V36" i="5"/>
  <c r="S36" i="5"/>
  <c r="N36" i="5"/>
  <c r="P36" i="5" s="1"/>
  <c r="M36" i="5"/>
  <c r="O36" i="5" s="1"/>
  <c r="Y35" i="5"/>
  <c r="S35" i="5"/>
  <c r="N35" i="5"/>
  <c r="P35" i="5" s="1"/>
  <c r="M35" i="5"/>
  <c r="O35" i="5" s="1"/>
  <c r="Y34" i="5"/>
  <c r="V34" i="5"/>
  <c r="S34" i="5"/>
  <c r="N34" i="5"/>
  <c r="P34" i="5" s="1"/>
  <c r="M34" i="5"/>
  <c r="O34" i="5" s="1"/>
  <c r="Y33" i="5"/>
  <c r="S33" i="5"/>
  <c r="N33" i="5"/>
  <c r="P33" i="5" s="1"/>
  <c r="M33" i="5"/>
  <c r="O33" i="5" s="1"/>
  <c r="Y32" i="5"/>
  <c r="T32" i="5"/>
  <c r="S32" i="5"/>
  <c r="N32" i="5"/>
  <c r="P32" i="5" s="1"/>
  <c r="M32" i="5"/>
  <c r="O32" i="5" s="1"/>
  <c r="Y31" i="5"/>
  <c r="V31" i="5"/>
  <c r="T31" i="5"/>
  <c r="S31" i="5"/>
  <c r="N31" i="5"/>
  <c r="P31" i="5" s="1"/>
  <c r="M31" i="5"/>
  <c r="O31" i="5" s="1"/>
  <c r="Y30" i="5"/>
  <c r="T30" i="5"/>
  <c r="S30" i="5"/>
  <c r="N30" i="5"/>
  <c r="P30" i="5" s="1"/>
  <c r="M30" i="5"/>
  <c r="O30" i="5" s="1"/>
  <c r="Y29" i="5"/>
  <c r="T29" i="5"/>
  <c r="S29" i="5"/>
  <c r="N29" i="5"/>
  <c r="P29" i="5" s="1"/>
  <c r="M29" i="5"/>
  <c r="O29" i="5" s="1"/>
  <c r="Y28" i="5"/>
  <c r="S28" i="5"/>
  <c r="N28" i="5"/>
  <c r="P28" i="5" s="1"/>
  <c r="M28" i="5"/>
  <c r="O28" i="5" s="1"/>
  <c r="Y27" i="5"/>
  <c r="S27" i="5"/>
  <c r="N27" i="5"/>
  <c r="P27" i="5" s="1"/>
  <c r="Q27" i="5" s="1"/>
  <c r="R27" i="5" s="1"/>
  <c r="M27" i="5"/>
  <c r="Y26" i="5"/>
  <c r="V26" i="5"/>
  <c r="S26" i="5"/>
  <c r="Q26" i="5"/>
  <c r="R26" i="5" s="1"/>
  <c r="N26" i="5"/>
  <c r="M26" i="5"/>
  <c r="Y25" i="5"/>
  <c r="S25" i="5"/>
  <c r="N25" i="5"/>
  <c r="P25" i="5" s="1"/>
  <c r="M25" i="5"/>
  <c r="O25" i="5" s="1"/>
  <c r="Y24" i="5"/>
  <c r="V24" i="5"/>
  <c r="S24" i="5"/>
  <c r="N24" i="5"/>
  <c r="P24" i="5" s="1"/>
  <c r="M24" i="5"/>
  <c r="O24" i="5" s="1"/>
  <c r="Y23" i="5"/>
  <c r="T23" i="5"/>
  <c r="S23" i="5"/>
  <c r="N23" i="5"/>
  <c r="P23" i="5" s="1"/>
  <c r="M23" i="5"/>
  <c r="O23" i="5" s="1"/>
  <c r="Y22" i="5"/>
  <c r="V22" i="5"/>
  <c r="T22" i="5"/>
  <c r="S22" i="5"/>
  <c r="N22" i="5"/>
  <c r="P22" i="5" s="1"/>
  <c r="M22" i="5"/>
  <c r="O22" i="5" s="1"/>
  <c r="Y21" i="5"/>
  <c r="V21" i="5"/>
  <c r="T21" i="5"/>
  <c r="S21" i="5"/>
  <c r="N21" i="5"/>
  <c r="P21" i="5" s="1"/>
  <c r="M21" i="5"/>
  <c r="O21" i="5" s="1"/>
  <c r="Y20" i="5"/>
  <c r="S20" i="5"/>
  <c r="N20" i="5"/>
  <c r="P20" i="5" s="1"/>
  <c r="M20" i="5"/>
  <c r="O20" i="5" s="1"/>
  <c r="Y19" i="5"/>
  <c r="V19" i="5"/>
  <c r="S19" i="5"/>
  <c r="N19" i="5"/>
  <c r="P19" i="5" s="1"/>
  <c r="M19" i="5"/>
  <c r="O19" i="5" s="1"/>
  <c r="Y18" i="5"/>
  <c r="V18" i="5"/>
  <c r="S18" i="5"/>
  <c r="N18" i="5"/>
  <c r="P18" i="5" s="1"/>
  <c r="M18" i="5"/>
  <c r="O18" i="5" s="1"/>
  <c r="Y17" i="5"/>
  <c r="S17" i="5"/>
  <c r="N17" i="5"/>
  <c r="P17" i="5" s="1"/>
  <c r="M17" i="5"/>
  <c r="O17" i="5" s="1"/>
  <c r="Y16" i="5"/>
  <c r="V16" i="5"/>
  <c r="S16" i="5"/>
  <c r="N16" i="5"/>
  <c r="P16" i="5" s="1"/>
  <c r="M16" i="5"/>
  <c r="O16" i="5" s="1"/>
  <c r="Y15" i="5"/>
  <c r="T15" i="5"/>
  <c r="S15" i="5"/>
  <c r="N15" i="5"/>
  <c r="P15" i="5" s="1"/>
  <c r="M15" i="5"/>
  <c r="O15" i="5" s="1"/>
  <c r="Y14" i="5"/>
  <c r="V14" i="5"/>
  <c r="S14" i="5"/>
  <c r="N14" i="5"/>
  <c r="P14" i="5" s="1"/>
  <c r="M14" i="5"/>
  <c r="O14" i="5" s="1"/>
  <c r="Y13" i="5"/>
  <c r="T13" i="5"/>
  <c r="S13" i="5"/>
  <c r="N13" i="5"/>
  <c r="P13" i="5" s="1"/>
  <c r="Q13" i="5" s="1"/>
  <c r="R13" i="5" s="1"/>
  <c r="M13" i="5"/>
  <c r="Y12" i="5"/>
  <c r="V12" i="5"/>
  <c r="T12" i="5"/>
  <c r="S12" i="5"/>
  <c r="N12" i="5"/>
  <c r="P12" i="5" s="1"/>
  <c r="M12" i="5"/>
  <c r="O12" i="5" s="1"/>
  <c r="Y11" i="5"/>
  <c r="V11" i="5"/>
  <c r="T11" i="5"/>
  <c r="S11" i="5"/>
  <c r="N11" i="5"/>
  <c r="P11" i="5" s="1"/>
  <c r="M11" i="5"/>
  <c r="O11" i="5" s="1"/>
  <c r="Y10" i="5"/>
  <c r="S10" i="5"/>
  <c r="N10" i="5"/>
  <c r="P10" i="5" s="1"/>
  <c r="M10" i="5"/>
  <c r="O10" i="5" s="1"/>
  <c r="Y9" i="5"/>
  <c r="V9" i="5"/>
  <c r="S9" i="5"/>
  <c r="N9" i="5"/>
  <c r="P9" i="5" s="1"/>
  <c r="M9" i="5"/>
  <c r="O9" i="5" s="1"/>
  <c r="Y8" i="5"/>
  <c r="V8" i="5"/>
  <c r="S8" i="5"/>
  <c r="N8" i="5"/>
  <c r="P8" i="5" s="1"/>
  <c r="M8" i="5"/>
  <c r="O8" i="5" s="1"/>
  <c r="Y7" i="5"/>
  <c r="T7" i="5"/>
  <c r="S7" i="5"/>
  <c r="N7" i="5"/>
  <c r="P7" i="5" s="1"/>
  <c r="M7" i="5"/>
  <c r="O7" i="5" s="1"/>
  <c r="Y6" i="5"/>
  <c r="V6" i="5"/>
  <c r="T6" i="5"/>
  <c r="S6" i="5"/>
  <c r="N6" i="5"/>
  <c r="P6" i="5" s="1"/>
  <c r="M6" i="5"/>
  <c r="O6" i="5" s="1"/>
  <c r="Y5" i="5"/>
  <c r="V5" i="5"/>
  <c r="S5" i="5"/>
  <c r="N5" i="5"/>
  <c r="P5" i="5" s="1"/>
  <c r="M5" i="5"/>
  <c r="O5" i="5" s="1"/>
  <c r="Y4" i="5"/>
  <c r="T4" i="5"/>
  <c r="S4" i="5"/>
  <c r="N4" i="5"/>
  <c r="P4" i="5" s="1"/>
  <c r="M4" i="5"/>
  <c r="O4" i="5" s="1"/>
  <c r="Y3" i="5"/>
  <c r="V3" i="5"/>
  <c r="S3" i="5"/>
  <c r="N3" i="5"/>
  <c r="P3" i="5" s="1"/>
  <c r="M3" i="5"/>
  <c r="O3" i="5" s="1"/>
  <c r="Y2" i="5"/>
  <c r="V2" i="5"/>
  <c r="S2" i="5"/>
  <c r="N2" i="5"/>
  <c r="P2" i="5" s="1"/>
  <c r="Q2" i="5" s="1"/>
  <c r="R2" i="5" s="1"/>
  <c r="M2" i="5"/>
  <c r="K4" i="3"/>
  <c r="K3" i="3"/>
  <c r="K2" i="3"/>
  <c r="F2" i="3"/>
  <c r="U87" i="1"/>
  <c r="U88" i="1"/>
  <c r="R87" i="1"/>
  <c r="O87" i="1"/>
  <c r="O88" i="1"/>
  <c r="U192" i="1"/>
  <c r="U193" i="1"/>
  <c r="R192" i="1"/>
  <c r="O192" i="1"/>
  <c r="P192" i="1"/>
  <c r="O193" i="1"/>
  <c r="P193" i="1"/>
  <c r="U191" i="1"/>
  <c r="P191" i="1"/>
  <c r="O191" i="1"/>
  <c r="U188" i="1"/>
  <c r="U189" i="1"/>
  <c r="U190" i="1"/>
  <c r="R188" i="1"/>
  <c r="R189" i="1"/>
  <c r="O188" i="1"/>
  <c r="O189" i="1"/>
  <c r="O190" i="1"/>
  <c r="U186" i="1"/>
  <c r="U187" i="1"/>
  <c r="R186" i="1"/>
  <c r="O186" i="1"/>
  <c r="P186" i="1"/>
  <c r="O187" i="1"/>
  <c r="P187" i="1"/>
  <c r="U183" i="1"/>
  <c r="U184" i="1"/>
  <c r="U185" i="1"/>
  <c r="R183" i="1"/>
  <c r="R184" i="1"/>
  <c r="O183" i="1"/>
  <c r="P183" i="1"/>
  <c r="O184" i="1"/>
  <c r="P184" i="1"/>
  <c r="O185" i="1"/>
  <c r="P185" i="1"/>
  <c r="U182" i="1"/>
  <c r="U179" i="1"/>
  <c r="U180" i="1"/>
  <c r="U181" i="1"/>
  <c r="R179" i="1"/>
  <c r="R180" i="1"/>
  <c r="O179" i="1"/>
  <c r="P179" i="1"/>
  <c r="O180" i="1"/>
  <c r="P180" i="1"/>
  <c r="O181" i="1"/>
  <c r="P181" i="1"/>
  <c r="U176" i="1"/>
  <c r="U177" i="1"/>
  <c r="U178" i="1"/>
  <c r="R176" i="1"/>
  <c r="R177" i="1"/>
  <c r="P176" i="1"/>
  <c r="P177" i="1"/>
  <c r="P178" i="1"/>
  <c r="O176" i="1"/>
  <c r="O177" i="1"/>
  <c r="O178" i="1"/>
  <c r="U173" i="1"/>
  <c r="U174" i="1"/>
  <c r="U175" i="1"/>
  <c r="P173" i="1"/>
  <c r="P174" i="1"/>
  <c r="P175" i="1"/>
  <c r="O173" i="1"/>
  <c r="O174" i="1"/>
  <c r="O175" i="1"/>
  <c r="U172" i="1"/>
  <c r="P172" i="1"/>
  <c r="O172" i="1"/>
  <c r="U170" i="1"/>
  <c r="U171" i="1"/>
  <c r="R170" i="1"/>
  <c r="O170" i="1"/>
  <c r="O171" i="1"/>
  <c r="U167" i="1"/>
  <c r="U168" i="1"/>
  <c r="U169" i="1"/>
  <c r="R167" i="1"/>
  <c r="R168" i="1"/>
  <c r="O167" i="1"/>
  <c r="O168" i="1"/>
  <c r="O169" i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G2" i="3"/>
  <c r="F19" i="3"/>
  <c r="F18" i="3"/>
  <c r="F17" i="3"/>
  <c r="F16" i="3"/>
  <c r="F15" i="3"/>
  <c r="F12" i="3"/>
  <c r="F13" i="3"/>
  <c r="F14" i="3"/>
  <c r="F11" i="3"/>
  <c r="F10" i="3"/>
  <c r="F9" i="3"/>
  <c r="F8" i="3"/>
  <c r="F7" i="3"/>
  <c r="F6" i="3"/>
  <c r="F5" i="3"/>
  <c r="F4" i="3"/>
  <c r="U166" i="1"/>
  <c r="U164" i="1"/>
  <c r="U165" i="1"/>
  <c r="R164" i="1"/>
  <c r="R165" i="1"/>
  <c r="O164" i="1"/>
  <c r="P164" i="1"/>
  <c r="O165" i="1"/>
  <c r="P165" i="1"/>
  <c r="O166" i="1"/>
  <c r="P166" i="1"/>
  <c r="U161" i="1"/>
  <c r="U162" i="1"/>
  <c r="U163" i="1"/>
  <c r="R161" i="1"/>
  <c r="R162" i="1"/>
  <c r="P162" i="1"/>
  <c r="P163" i="1"/>
  <c r="P161" i="1"/>
  <c r="O161" i="1"/>
  <c r="O162" i="1"/>
  <c r="O163" i="1"/>
  <c r="U158" i="1"/>
  <c r="U159" i="1"/>
  <c r="U160" i="1"/>
  <c r="R159" i="1"/>
  <c r="R158" i="1"/>
  <c r="O158" i="1"/>
  <c r="O159" i="1"/>
  <c r="O160" i="1"/>
  <c r="O150" i="1"/>
  <c r="P150" i="1"/>
  <c r="R150" i="1"/>
  <c r="U150" i="1"/>
  <c r="O151" i="1"/>
  <c r="P151" i="1"/>
  <c r="U151" i="1"/>
  <c r="O152" i="1"/>
  <c r="U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3" i="1"/>
  <c r="U154" i="1"/>
  <c r="U155" i="1"/>
  <c r="U156" i="1"/>
  <c r="U157" i="1"/>
  <c r="U194" i="1"/>
  <c r="U195" i="1"/>
  <c r="U196" i="1"/>
  <c r="U2" i="1"/>
  <c r="R3" i="1"/>
  <c r="R5" i="1"/>
  <c r="R6" i="1"/>
  <c r="R8" i="1"/>
  <c r="R9" i="1"/>
  <c r="R11" i="1"/>
  <c r="R12" i="1"/>
  <c r="R14" i="1"/>
  <c r="R16" i="1"/>
  <c r="R18" i="1"/>
  <c r="R19" i="1"/>
  <c r="R21" i="1"/>
  <c r="R22" i="1"/>
  <c r="R24" i="1"/>
  <c r="R26" i="1"/>
  <c r="R31" i="1"/>
  <c r="R34" i="1"/>
  <c r="R36" i="1"/>
  <c r="R42" i="1"/>
  <c r="R44" i="1"/>
  <c r="R46" i="1"/>
  <c r="R48" i="1"/>
  <c r="R50" i="1"/>
  <c r="R52" i="1"/>
  <c r="R54" i="1"/>
  <c r="R56" i="1"/>
  <c r="R58" i="1"/>
  <c r="R60" i="1"/>
  <c r="R62" i="1"/>
  <c r="R64" i="1"/>
  <c r="R65" i="1"/>
  <c r="R69" i="1"/>
  <c r="R70" i="1"/>
  <c r="R72" i="1"/>
  <c r="R74" i="1"/>
  <c r="R76" i="1"/>
  <c r="R78" i="1"/>
  <c r="R80" i="1"/>
  <c r="R83" i="1"/>
  <c r="R85" i="1"/>
  <c r="R89" i="1"/>
  <c r="R91" i="1"/>
  <c r="R93" i="1"/>
  <c r="R94" i="1"/>
  <c r="R96" i="1"/>
  <c r="R98" i="1"/>
  <c r="R99" i="1"/>
  <c r="R101" i="1"/>
  <c r="R103" i="1"/>
  <c r="R104" i="1"/>
  <c r="R106" i="1"/>
  <c r="R107" i="1"/>
  <c r="R109" i="1"/>
  <c r="R110" i="1"/>
  <c r="R112" i="1"/>
  <c r="R122" i="1"/>
  <c r="R124" i="1"/>
  <c r="R125" i="1"/>
  <c r="R127" i="1"/>
  <c r="R131" i="1"/>
  <c r="R133" i="1"/>
  <c r="R134" i="1"/>
  <c r="R156" i="1"/>
  <c r="R194" i="1"/>
  <c r="R195" i="1"/>
  <c r="R2" i="1"/>
  <c r="P157" i="1"/>
  <c r="O65" i="1"/>
  <c r="O66" i="1"/>
  <c r="O9" i="1"/>
  <c r="P12" i="1"/>
  <c r="P13" i="1"/>
  <c r="P15" i="1"/>
  <c r="P21" i="1"/>
  <c r="P22" i="1"/>
  <c r="P23" i="1"/>
  <c r="P29" i="1"/>
  <c r="P30" i="1"/>
  <c r="P31" i="1"/>
  <c r="P32" i="1"/>
  <c r="P39" i="1"/>
  <c r="P41" i="1"/>
  <c r="P44" i="1"/>
  <c r="P45" i="1"/>
  <c r="P50" i="1"/>
  <c r="P51" i="1"/>
  <c r="P56" i="1"/>
  <c r="P57" i="1"/>
  <c r="P58" i="1"/>
  <c r="P59" i="1"/>
  <c r="P62" i="1"/>
  <c r="P63" i="1"/>
  <c r="P67" i="1"/>
  <c r="P68" i="1"/>
  <c r="P69" i="1"/>
  <c r="P70" i="1"/>
  <c r="P71" i="1"/>
  <c r="P75" i="1"/>
  <c r="P78" i="1"/>
  <c r="P79" i="1"/>
  <c r="P80" i="1"/>
  <c r="P81" i="1"/>
  <c r="P85" i="1"/>
  <c r="P86" i="1"/>
  <c r="P89" i="1"/>
  <c r="P90" i="1"/>
  <c r="P91" i="1"/>
  <c r="P92" i="1"/>
  <c r="P93" i="1"/>
  <c r="P94" i="1"/>
  <c r="P95" i="1"/>
  <c r="P98" i="1"/>
  <c r="P99" i="1"/>
  <c r="P100" i="1"/>
  <c r="P110" i="1"/>
  <c r="P111" i="1"/>
  <c r="P112" i="1"/>
  <c r="P113" i="1"/>
  <c r="P122" i="1"/>
  <c r="P123" i="1"/>
  <c r="P124" i="1"/>
  <c r="P125" i="1"/>
  <c r="P126" i="1"/>
  <c r="P127" i="1"/>
  <c r="P128" i="1"/>
  <c r="P129" i="1"/>
  <c r="P130" i="1"/>
  <c r="P132" i="1"/>
  <c r="P138" i="1"/>
  <c r="P139" i="1"/>
  <c r="P140" i="1"/>
  <c r="P141" i="1"/>
  <c r="P142" i="1"/>
  <c r="P144" i="1"/>
  <c r="P194" i="1"/>
  <c r="P195" i="1"/>
  <c r="P196" i="1"/>
  <c r="P4" i="1"/>
  <c r="P6" i="1"/>
  <c r="P7" i="1"/>
  <c r="P11" i="1"/>
  <c r="O53" i="1"/>
  <c r="O54" i="1"/>
  <c r="O55" i="1"/>
  <c r="O56" i="1"/>
  <c r="O57" i="1"/>
  <c r="O58" i="1"/>
  <c r="O59" i="1"/>
  <c r="O60" i="1"/>
  <c r="O61" i="1"/>
  <c r="O62" i="1"/>
  <c r="O63" i="1"/>
  <c r="O6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3" i="1"/>
  <c r="O154" i="1"/>
  <c r="O155" i="1"/>
  <c r="O156" i="1"/>
  <c r="O157" i="1"/>
  <c r="O194" i="1"/>
  <c r="O195" i="1"/>
  <c r="O196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Q93" i="5" l="1"/>
  <c r="R93" i="5" s="1"/>
  <c r="Q153" i="5"/>
  <c r="R153" i="5" s="1"/>
  <c r="Q50" i="5"/>
  <c r="R50" i="5" s="1"/>
  <c r="Q165" i="5"/>
  <c r="R165" i="5" s="1"/>
  <c r="Q25" i="5"/>
  <c r="R25" i="5" s="1"/>
  <c r="Q34" i="5"/>
  <c r="R34" i="5" s="1"/>
  <c r="Q92" i="5"/>
  <c r="R92" i="5" s="1"/>
  <c r="Q124" i="5"/>
  <c r="R124" i="5" s="1"/>
  <c r="X124" i="5" s="1"/>
  <c r="Q175" i="5"/>
  <c r="R175" i="5" s="1"/>
  <c r="Q113" i="5"/>
  <c r="R113" i="5" s="1"/>
  <c r="Q137" i="5"/>
  <c r="R137" i="5" s="1"/>
  <c r="Q164" i="5"/>
  <c r="R164" i="5" s="1"/>
  <c r="T40" i="1"/>
  <c r="AA40" i="1" s="1"/>
  <c r="T28" i="1"/>
  <c r="AA28" i="1" s="1"/>
  <c r="Q52" i="5"/>
  <c r="R52" i="5" s="1"/>
  <c r="Q96" i="5"/>
  <c r="R96" i="5" s="1"/>
  <c r="Q111" i="5"/>
  <c r="R111" i="5" s="1"/>
  <c r="Q158" i="5"/>
  <c r="R158" i="5" s="1"/>
  <c r="T136" i="1"/>
  <c r="AA136" i="1" s="1"/>
  <c r="T128" i="1"/>
  <c r="AA128" i="1" s="1"/>
  <c r="T38" i="1"/>
  <c r="AA38" i="1" s="1"/>
  <c r="Q63" i="5"/>
  <c r="R63" i="5" s="1"/>
  <c r="Q70" i="5"/>
  <c r="R70" i="5" s="1"/>
  <c r="Q89" i="5"/>
  <c r="R89" i="5" s="1"/>
  <c r="Q146" i="5"/>
  <c r="R146" i="5" s="1"/>
  <c r="Q6" i="5"/>
  <c r="R6" i="5" s="1"/>
  <c r="Q39" i="5"/>
  <c r="R39" i="5" s="1"/>
  <c r="Q46" i="5"/>
  <c r="R46" i="5" s="1"/>
  <c r="Q62" i="5"/>
  <c r="R62" i="5" s="1"/>
  <c r="Q150" i="5"/>
  <c r="R150" i="5" s="1"/>
  <c r="Q161" i="5"/>
  <c r="R161" i="5" s="1"/>
  <c r="Q182" i="5"/>
  <c r="R182" i="5" s="1"/>
  <c r="Q190" i="5"/>
  <c r="R190" i="5" s="1"/>
  <c r="Q203" i="5"/>
  <c r="R203" i="5" s="1"/>
  <c r="T2" i="1"/>
  <c r="AA2" i="1" s="1"/>
  <c r="T134" i="1"/>
  <c r="AA134" i="1" s="1"/>
  <c r="T110" i="1"/>
  <c r="AA110" i="1" s="1"/>
  <c r="T104" i="1"/>
  <c r="AA104" i="1" s="1"/>
  <c r="T98" i="1"/>
  <c r="AA98" i="1" s="1"/>
  <c r="T91" i="1"/>
  <c r="AA91" i="1" s="1"/>
  <c r="T80" i="1"/>
  <c r="AA80" i="1" s="1"/>
  <c r="T72" i="1"/>
  <c r="AA72" i="1" s="1"/>
  <c r="T48" i="1"/>
  <c r="AA48" i="1" s="1"/>
  <c r="T18" i="1"/>
  <c r="AA18" i="1" s="1"/>
  <c r="T5" i="1"/>
  <c r="AA5" i="1" s="1"/>
  <c r="T158" i="1"/>
  <c r="AA158" i="1" s="1"/>
  <c r="X26" i="5"/>
  <c r="Q210" i="5"/>
  <c r="R210" i="5" s="1"/>
  <c r="T133" i="1"/>
  <c r="AA133" i="1" s="1"/>
  <c r="T124" i="1"/>
  <c r="AA124" i="1" s="1"/>
  <c r="T103" i="1"/>
  <c r="AA103" i="1" s="1"/>
  <c r="T96" i="1"/>
  <c r="AA96" i="1" s="1"/>
  <c r="T78" i="1"/>
  <c r="AA78" i="1" s="1"/>
  <c r="T70" i="1"/>
  <c r="AA70" i="1" s="1"/>
  <c r="T62" i="1"/>
  <c r="AA62" i="1" s="1"/>
  <c r="T54" i="1"/>
  <c r="AA54" i="1" s="1"/>
  <c r="T46" i="1"/>
  <c r="AA46" i="1" s="1"/>
  <c r="T34" i="1"/>
  <c r="AA34" i="1" s="1"/>
  <c r="T22" i="1"/>
  <c r="AA22" i="1" s="1"/>
  <c r="T9" i="1"/>
  <c r="AA9" i="1" s="1"/>
  <c r="T3" i="1"/>
  <c r="AA3" i="1" s="1"/>
  <c r="T159" i="1"/>
  <c r="AA159" i="1" s="1"/>
  <c r="T87" i="1"/>
  <c r="AA87" i="1" s="1"/>
  <c r="Q12" i="5"/>
  <c r="R12" i="5" s="1"/>
  <c r="Q42" i="5"/>
  <c r="R42" i="5" s="1"/>
  <c r="Q44" i="5"/>
  <c r="R44" i="5" s="1"/>
  <c r="Q57" i="5"/>
  <c r="R57" i="5" s="1"/>
  <c r="Q59" i="5"/>
  <c r="R59" i="5" s="1"/>
  <c r="Q68" i="5"/>
  <c r="R68" i="5" s="1"/>
  <c r="Q101" i="5"/>
  <c r="R101" i="5" s="1"/>
  <c r="Q133" i="5"/>
  <c r="R133" i="5" s="1"/>
  <c r="Q154" i="5"/>
  <c r="R154" i="5" s="1"/>
  <c r="Q160" i="5"/>
  <c r="R160" i="5" s="1"/>
  <c r="Q197" i="5"/>
  <c r="R197" i="5" s="1"/>
  <c r="T101" i="1"/>
  <c r="AA101" i="1" s="1"/>
  <c r="T94" i="1"/>
  <c r="AA94" i="1" s="1"/>
  <c r="T8" i="1"/>
  <c r="AA8" i="1" s="1"/>
  <c r="T150" i="1"/>
  <c r="AA150" i="1" s="1"/>
  <c r="T131" i="1"/>
  <c r="AA131" i="1" s="1"/>
  <c r="T122" i="1"/>
  <c r="AA122" i="1" s="1"/>
  <c r="T76" i="1"/>
  <c r="AA76" i="1" s="1"/>
  <c r="T69" i="1"/>
  <c r="AA69" i="1" s="1"/>
  <c r="T44" i="1"/>
  <c r="AA44" i="1" s="1"/>
  <c r="T31" i="1"/>
  <c r="AA31" i="1" s="1"/>
  <c r="T14" i="1"/>
  <c r="AA14" i="1" s="1"/>
  <c r="Q84" i="5"/>
  <c r="R84" i="5" s="1"/>
  <c r="Q176" i="5"/>
  <c r="R176" i="5" s="1"/>
  <c r="Q188" i="5"/>
  <c r="R188" i="5" s="1"/>
  <c r="T188" i="1"/>
  <c r="AA188" i="1" s="1"/>
  <c r="T184" i="1"/>
  <c r="AA184" i="1" s="1"/>
  <c r="T156" i="1"/>
  <c r="AA156" i="1" s="1"/>
  <c r="T127" i="1"/>
  <c r="AA127" i="1" s="1"/>
  <c r="T112" i="1"/>
  <c r="AA112" i="1" s="1"/>
  <c r="T106" i="1"/>
  <c r="AA106" i="1" s="1"/>
  <c r="T99" i="1"/>
  <c r="AA99" i="1" s="1"/>
  <c r="T58" i="1"/>
  <c r="AA58" i="1" s="1"/>
  <c r="T50" i="1"/>
  <c r="T42" i="1"/>
  <c r="AA42" i="1" s="1"/>
  <c r="T26" i="1"/>
  <c r="AA26" i="1" s="1"/>
  <c r="T6" i="1"/>
  <c r="AA6" i="1" s="1"/>
  <c r="Q16" i="5"/>
  <c r="R16" i="5" s="1"/>
  <c r="Q23" i="5"/>
  <c r="R23" i="5" s="1"/>
  <c r="Q73" i="5"/>
  <c r="R73" i="5" s="1"/>
  <c r="Q74" i="5"/>
  <c r="R74" i="5" s="1"/>
  <c r="Q76" i="5"/>
  <c r="R76" i="5" s="1"/>
  <c r="Q128" i="5"/>
  <c r="R128" i="5" s="1"/>
  <c r="Q166" i="5"/>
  <c r="R166" i="5" s="1"/>
  <c r="Q169" i="5"/>
  <c r="R169" i="5" s="1"/>
  <c r="Q173" i="5"/>
  <c r="R173" i="5" s="1"/>
  <c r="Q180" i="5"/>
  <c r="R180" i="5" s="1"/>
  <c r="Q207" i="5"/>
  <c r="R207" i="5" s="1"/>
  <c r="T114" i="1"/>
  <c r="AA50" i="1"/>
  <c r="Q19" i="5"/>
  <c r="R19" i="5" s="1"/>
  <c r="Q24" i="5"/>
  <c r="R24" i="5" s="1"/>
  <c r="X24" i="5" s="1"/>
  <c r="Q38" i="5"/>
  <c r="R38" i="5" s="1"/>
  <c r="Q54" i="5"/>
  <c r="R54" i="5" s="1"/>
  <c r="Q55" i="5"/>
  <c r="R55" i="5" s="1"/>
  <c r="Q56" i="5"/>
  <c r="R56" i="5" s="1"/>
  <c r="Q58" i="5"/>
  <c r="R58" i="5" s="1"/>
  <c r="Q60" i="5"/>
  <c r="R60" i="5" s="1"/>
  <c r="Q67" i="5"/>
  <c r="R67" i="5" s="1"/>
  <c r="Q88" i="5"/>
  <c r="R88" i="5" s="1"/>
  <c r="Q90" i="5"/>
  <c r="R90" i="5" s="1"/>
  <c r="Q99" i="5"/>
  <c r="R99" i="5" s="1"/>
  <c r="Q104" i="5"/>
  <c r="R104" i="5" s="1"/>
  <c r="Q110" i="5"/>
  <c r="R110" i="5" s="1"/>
  <c r="Q130" i="5"/>
  <c r="R130" i="5" s="1"/>
  <c r="Q145" i="5"/>
  <c r="R145" i="5" s="1"/>
  <c r="Q9" i="5"/>
  <c r="R9" i="5" s="1"/>
  <c r="Q10" i="5"/>
  <c r="R10" i="5" s="1"/>
  <c r="Q11" i="5"/>
  <c r="R11" i="5" s="1"/>
  <c r="X11" i="5" s="1"/>
  <c r="Q15" i="5"/>
  <c r="R15" i="5" s="1"/>
  <c r="Q32" i="5"/>
  <c r="R32" i="5" s="1"/>
  <c r="Q35" i="5"/>
  <c r="R35" i="5" s="1"/>
  <c r="X34" i="5" s="1"/>
  <c r="Q36" i="5"/>
  <c r="R36" i="5" s="1"/>
  <c r="Q45" i="5"/>
  <c r="R45" i="5" s="1"/>
  <c r="Q48" i="5"/>
  <c r="R48" i="5" s="1"/>
  <c r="Q69" i="5"/>
  <c r="R69" i="5" s="1"/>
  <c r="X69" i="5" s="1"/>
  <c r="Q78" i="5"/>
  <c r="R78" i="5" s="1"/>
  <c r="Q80" i="5"/>
  <c r="R80" i="5" s="1"/>
  <c r="Q82" i="5"/>
  <c r="R82" i="5" s="1"/>
  <c r="Q86" i="5"/>
  <c r="R86" i="5" s="1"/>
  <c r="Q97" i="5"/>
  <c r="R97" i="5" s="1"/>
  <c r="Q98" i="5"/>
  <c r="R98" i="5" s="1"/>
  <c r="X125" i="5"/>
  <c r="Q127" i="5"/>
  <c r="R127" i="5" s="1"/>
  <c r="Q198" i="5"/>
  <c r="R198" i="5" s="1"/>
  <c r="X198" i="5" s="1"/>
  <c r="Q221" i="5"/>
  <c r="R221" i="5" s="1"/>
  <c r="X58" i="5"/>
  <c r="Q3" i="5"/>
  <c r="R3" i="5" s="1"/>
  <c r="X2" i="5" s="1"/>
  <c r="Q8" i="5"/>
  <c r="R8" i="5" s="1"/>
  <c r="Q22" i="5"/>
  <c r="R22" i="5" s="1"/>
  <c r="Q30" i="5"/>
  <c r="R30" i="5" s="1"/>
  <c r="Q43" i="5"/>
  <c r="R43" i="5" s="1"/>
  <c r="Q71" i="5"/>
  <c r="R71" i="5" s="1"/>
  <c r="X70" i="5" s="1"/>
  <c r="Q72" i="5"/>
  <c r="R72" i="5" s="1"/>
  <c r="Q75" i="5"/>
  <c r="R75" i="5" s="1"/>
  <c r="Q83" i="5"/>
  <c r="R83" i="5" s="1"/>
  <c r="Q100" i="5"/>
  <c r="R100" i="5" s="1"/>
  <c r="X99" i="5" s="1"/>
  <c r="Q135" i="5"/>
  <c r="R135" i="5" s="1"/>
  <c r="Q140" i="5"/>
  <c r="R140" i="5" s="1"/>
  <c r="Q156" i="5"/>
  <c r="R156" i="5" s="1"/>
  <c r="Q219" i="5"/>
  <c r="R219" i="5" s="1"/>
  <c r="Q181" i="5"/>
  <c r="R181" i="5" s="1"/>
  <c r="Q195" i="5"/>
  <c r="R195" i="5" s="1"/>
  <c r="Q208" i="5"/>
  <c r="R208" i="5" s="1"/>
  <c r="Q17" i="5"/>
  <c r="R17" i="5" s="1"/>
  <c r="X16" i="5" s="1"/>
  <c r="Q18" i="5"/>
  <c r="R18" i="5" s="1"/>
  <c r="Q20" i="5"/>
  <c r="R20" i="5" s="1"/>
  <c r="Q21" i="5"/>
  <c r="R21" i="5" s="1"/>
  <c r="Q28" i="5"/>
  <c r="R28" i="5" s="1"/>
  <c r="Q29" i="5"/>
  <c r="R29" i="5" s="1"/>
  <c r="Q49" i="5"/>
  <c r="R49" i="5" s="1"/>
  <c r="Q51" i="5"/>
  <c r="R51" i="5" s="1"/>
  <c r="X50" i="5" s="1"/>
  <c r="Q77" i="5"/>
  <c r="R77" i="5" s="1"/>
  <c r="Q79" i="5"/>
  <c r="R79" i="5" s="1"/>
  <c r="X78" i="5" s="1"/>
  <c r="Q81" i="5"/>
  <c r="R81" i="5" s="1"/>
  <c r="Q94" i="5"/>
  <c r="R94" i="5" s="1"/>
  <c r="X93" i="5" s="1"/>
  <c r="Q107" i="5"/>
  <c r="R107" i="5" s="1"/>
  <c r="Q112" i="5"/>
  <c r="R112" i="5" s="1"/>
  <c r="X112" i="5" s="1"/>
  <c r="Q114" i="5"/>
  <c r="R114" i="5" s="1"/>
  <c r="Q116" i="5"/>
  <c r="R116" i="5" s="1"/>
  <c r="Q117" i="5"/>
  <c r="R117" i="5" s="1"/>
  <c r="Q138" i="5"/>
  <c r="R138" i="5" s="1"/>
  <c r="X137" i="5" s="1"/>
  <c r="Q147" i="5"/>
  <c r="R147" i="5" s="1"/>
  <c r="Q170" i="5"/>
  <c r="R170" i="5" s="1"/>
  <c r="Q186" i="5"/>
  <c r="R186" i="5" s="1"/>
  <c r="Q187" i="5"/>
  <c r="R187" i="5" s="1"/>
  <c r="Q189" i="5"/>
  <c r="R189" i="5" s="1"/>
  <c r="Q194" i="5"/>
  <c r="R194" i="5" s="1"/>
  <c r="Q206" i="5"/>
  <c r="R206" i="5" s="1"/>
  <c r="Q217" i="5"/>
  <c r="R217" i="5" s="1"/>
  <c r="Q139" i="5"/>
  <c r="R139" i="5" s="1"/>
  <c r="Q157" i="5"/>
  <c r="R157" i="5" s="1"/>
  <c r="Q162" i="5"/>
  <c r="R162" i="5" s="1"/>
  <c r="Q168" i="5"/>
  <c r="R168" i="5" s="1"/>
  <c r="Q174" i="5"/>
  <c r="R174" i="5" s="1"/>
  <c r="T189" i="1"/>
  <c r="AA189" i="1" s="1"/>
  <c r="T177" i="1"/>
  <c r="AA177" i="1" s="1"/>
  <c r="T165" i="1"/>
  <c r="AA165" i="1" s="1"/>
  <c r="T161" i="1"/>
  <c r="AA161" i="1" s="1"/>
  <c r="T125" i="1"/>
  <c r="AA125" i="1" s="1"/>
  <c r="T109" i="1"/>
  <c r="AA109" i="1" s="1"/>
  <c r="T93" i="1"/>
  <c r="AA93" i="1" s="1"/>
  <c r="T89" i="1"/>
  <c r="AA89" i="1" s="1"/>
  <c r="T85" i="1"/>
  <c r="AA85" i="1" s="1"/>
  <c r="T65" i="1"/>
  <c r="AA65" i="1" s="1"/>
  <c r="T21" i="1"/>
  <c r="AA21" i="1" s="1"/>
  <c r="T192" i="1"/>
  <c r="AA192" i="1" s="1"/>
  <c r="T180" i="1"/>
  <c r="AA180" i="1" s="1"/>
  <c r="T176" i="1"/>
  <c r="AA176" i="1" s="1"/>
  <c r="T168" i="1"/>
  <c r="AA168" i="1" s="1"/>
  <c r="T164" i="1"/>
  <c r="AA164" i="1" s="1"/>
  <c r="T64" i="1"/>
  <c r="AA64" i="1" s="1"/>
  <c r="T60" i="1"/>
  <c r="AA60" i="1" s="1"/>
  <c r="T56" i="1"/>
  <c r="AA56" i="1" s="1"/>
  <c r="T52" i="1"/>
  <c r="AA52" i="1" s="1"/>
  <c r="T36" i="1"/>
  <c r="AA36" i="1" s="1"/>
  <c r="T24" i="1"/>
  <c r="AA24" i="1" s="1"/>
  <c r="T16" i="1"/>
  <c r="AA16" i="1" s="1"/>
  <c r="T12" i="1"/>
  <c r="AA12" i="1" s="1"/>
  <c r="T195" i="1"/>
  <c r="AA195" i="1" s="1"/>
  <c r="T183" i="1"/>
  <c r="AA183" i="1" s="1"/>
  <c r="T179" i="1"/>
  <c r="AA179" i="1" s="1"/>
  <c r="T167" i="1"/>
  <c r="AA167" i="1" s="1"/>
  <c r="T107" i="1"/>
  <c r="AA107" i="1" s="1"/>
  <c r="T74" i="1"/>
  <c r="AA74" i="1" s="1"/>
  <c r="T19" i="1"/>
  <c r="AA19" i="1" s="1"/>
  <c r="T11" i="1"/>
  <c r="AA11" i="1" s="1"/>
  <c r="T194" i="1"/>
  <c r="AA194" i="1" s="1"/>
  <c r="T186" i="1"/>
  <c r="AA186" i="1" s="1"/>
  <c r="T170" i="1"/>
  <c r="AA170" i="1" s="1"/>
  <c r="T162" i="1"/>
  <c r="AA162" i="1" s="1"/>
  <c r="T83" i="1"/>
  <c r="AA83" i="1" s="1"/>
  <c r="Q4" i="5"/>
  <c r="R4" i="5" s="1"/>
  <c r="Q5" i="5"/>
  <c r="R5" i="5" s="1"/>
  <c r="Q7" i="5"/>
  <c r="R7" i="5" s="1"/>
  <c r="X6" i="5" s="1"/>
  <c r="X12" i="5"/>
  <c r="Q33" i="5"/>
  <c r="R33" i="5" s="1"/>
  <c r="Q40" i="5"/>
  <c r="R40" i="5" s="1"/>
  <c r="Q41" i="5"/>
  <c r="R41" i="5" s="1"/>
  <c r="Q53" i="5"/>
  <c r="R53" i="5" s="1"/>
  <c r="X52" i="5" s="1"/>
  <c r="X74" i="5"/>
  <c r="X114" i="5"/>
  <c r="X64" i="5"/>
  <c r="X65" i="5"/>
  <c r="Q14" i="5"/>
  <c r="R14" i="5" s="1"/>
  <c r="Q31" i="5"/>
  <c r="R31" i="5" s="1"/>
  <c r="Q37" i="5"/>
  <c r="R37" i="5" s="1"/>
  <c r="X36" i="5" s="1"/>
  <c r="Q47" i="5"/>
  <c r="R47" i="5" s="1"/>
  <c r="Q61" i="5"/>
  <c r="R61" i="5" s="1"/>
  <c r="X62" i="5"/>
  <c r="Q85" i="5"/>
  <c r="R85" i="5" s="1"/>
  <c r="X85" i="5" s="1"/>
  <c r="Q91" i="5"/>
  <c r="R91" i="5" s="1"/>
  <c r="X91" i="5" s="1"/>
  <c r="X5" i="5"/>
  <c r="X76" i="5"/>
  <c r="Q122" i="5"/>
  <c r="R122" i="5" s="1"/>
  <c r="Q132" i="5"/>
  <c r="R132" i="5" s="1"/>
  <c r="X132" i="5" s="1"/>
  <c r="Q172" i="5"/>
  <c r="R172" i="5" s="1"/>
  <c r="X172" i="5" s="1"/>
  <c r="Q103" i="5"/>
  <c r="R103" i="5" s="1"/>
  <c r="Q106" i="5"/>
  <c r="R106" i="5" s="1"/>
  <c r="Q109" i="5"/>
  <c r="R109" i="5" s="1"/>
  <c r="Q121" i="5"/>
  <c r="R121" i="5" s="1"/>
  <c r="Q131" i="5"/>
  <c r="R131" i="5" s="1"/>
  <c r="Q178" i="5"/>
  <c r="R178" i="5" s="1"/>
  <c r="Q95" i="5"/>
  <c r="R95" i="5" s="1"/>
  <c r="X94" i="5" s="1"/>
  <c r="Q102" i="5"/>
  <c r="R102" i="5" s="1"/>
  <c r="Q105" i="5"/>
  <c r="R105" i="5" s="1"/>
  <c r="Q108" i="5"/>
  <c r="R108" i="5" s="1"/>
  <c r="Q120" i="5"/>
  <c r="R120" i="5" s="1"/>
  <c r="Q123" i="5"/>
  <c r="R123" i="5" s="1"/>
  <c r="Q134" i="5"/>
  <c r="R134" i="5" s="1"/>
  <c r="Q144" i="5"/>
  <c r="R144" i="5" s="1"/>
  <c r="Q151" i="5"/>
  <c r="R151" i="5" s="1"/>
  <c r="X194" i="5"/>
  <c r="Q87" i="5"/>
  <c r="R87" i="5" s="1"/>
  <c r="Q129" i="5"/>
  <c r="R129" i="5" s="1"/>
  <c r="X128" i="5" s="1"/>
  <c r="Q141" i="5"/>
  <c r="R141" i="5" s="1"/>
  <c r="Q155" i="5"/>
  <c r="R155" i="5" s="1"/>
  <c r="Q159" i="5"/>
  <c r="R159" i="5" s="1"/>
  <c r="Q163" i="5"/>
  <c r="R163" i="5" s="1"/>
  <c r="Q167" i="5"/>
  <c r="R167" i="5" s="1"/>
  <c r="Q171" i="5"/>
  <c r="R171" i="5" s="1"/>
  <c r="Q179" i="5"/>
  <c r="R179" i="5" s="1"/>
  <c r="Q183" i="5"/>
  <c r="R183" i="5" s="1"/>
  <c r="X182" i="5" s="1"/>
  <c r="Q185" i="5"/>
  <c r="R185" i="5" s="1"/>
  <c r="Q191" i="5"/>
  <c r="R191" i="5" s="1"/>
  <c r="Q192" i="5"/>
  <c r="R192" i="5" s="1"/>
  <c r="X197" i="5"/>
  <c r="Q184" i="5"/>
  <c r="R184" i="5" s="1"/>
  <c r="Q193" i="5"/>
  <c r="R193" i="5" s="1"/>
  <c r="Q204" i="5"/>
  <c r="R204" i="5" s="1"/>
  <c r="X203" i="5" s="1"/>
  <c r="Q211" i="5"/>
  <c r="R211" i="5" s="1"/>
  <c r="Q214" i="5"/>
  <c r="R214" i="5" s="1"/>
  <c r="Q215" i="5"/>
  <c r="R215" i="5" s="1"/>
  <c r="Q216" i="5"/>
  <c r="R216" i="5" s="1"/>
  <c r="Q220" i="5"/>
  <c r="R220" i="5" s="1"/>
  <c r="Q196" i="5"/>
  <c r="R196" i="5" s="1"/>
  <c r="Q202" i="5"/>
  <c r="R202" i="5" s="1"/>
  <c r="Q212" i="5"/>
  <c r="R212" i="5" s="1"/>
  <c r="Q213" i="5"/>
  <c r="R213" i="5" s="1"/>
  <c r="Q218" i="5"/>
  <c r="R218" i="5" s="1"/>
  <c r="Q222" i="5"/>
  <c r="R222" i="5" s="1"/>
  <c r="Q223" i="5"/>
  <c r="R223" i="5" s="1"/>
  <c r="H16" i="3"/>
  <c r="H11" i="3"/>
  <c r="H19" i="3"/>
  <c r="H8" i="3"/>
  <c r="H14" i="3"/>
  <c r="H12" i="3"/>
  <c r="H2" i="3"/>
  <c r="H18" i="3"/>
  <c r="H10" i="3"/>
  <c r="H6" i="3"/>
  <c r="H5" i="3"/>
  <c r="H4" i="3"/>
  <c r="H9" i="3"/>
  <c r="H13" i="3"/>
  <c r="H17" i="3"/>
  <c r="H15" i="3"/>
  <c r="H7" i="3"/>
  <c r="H3" i="3"/>
  <c r="X38" i="5" l="1"/>
  <c r="X21" i="5"/>
  <c r="X104" i="5"/>
  <c r="X103" i="5"/>
  <c r="X186" i="5"/>
  <c r="X54" i="5"/>
  <c r="X18" i="5"/>
  <c r="X96" i="5"/>
  <c r="X89" i="5"/>
  <c r="X44" i="5"/>
  <c r="X221" i="5"/>
  <c r="X192" i="5"/>
  <c r="X101" i="5"/>
  <c r="X110" i="5"/>
  <c r="X46" i="5"/>
  <c r="X83" i="5"/>
  <c r="X42" i="5"/>
  <c r="X206" i="5"/>
  <c r="X210" i="5"/>
  <c r="X188" i="5"/>
  <c r="X80" i="5"/>
  <c r="X19" i="5"/>
  <c r="X87" i="5"/>
  <c r="X56" i="5"/>
  <c r="X219" i="5"/>
  <c r="X180" i="5"/>
  <c r="X134" i="5"/>
  <c r="X22" i="5"/>
  <c r="X207" i="5"/>
  <c r="X72" i="5"/>
  <c r="X3" i="5"/>
  <c r="X222" i="5"/>
  <c r="X215" i="5"/>
  <c r="X191" i="5"/>
  <c r="X129" i="5"/>
  <c r="X135" i="5"/>
  <c r="X107" i="5"/>
  <c r="X106" i="5"/>
  <c r="X14" i="5"/>
  <c r="X48" i="5"/>
  <c r="X9" i="5"/>
  <c r="X185" i="5"/>
  <c r="X60" i="5"/>
  <c r="X28" i="5"/>
  <c r="X189" i="5"/>
  <c r="X109" i="5"/>
  <c r="X31" i="5"/>
  <c r="X8" i="5"/>
  <c r="X98" i="5"/>
  <c r="X211" i="5"/>
  <c r="X204" i="5"/>
  <c r="X216" i="5"/>
  <c r="X178" i="5"/>
  <c r="X122" i="5"/>
  <c r="X213" i="5"/>
  <c r="X183" i="5"/>
  <c r="X40" i="5"/>
</calcChain>
</file>

<file path=xl/sharedStrings.xml><?xml version="1.0" encoding="utf-8"?>
<sst xmlns="http://schemas.openxmlformats.org/spreadsheetml/2006/main" count="4718" uniqueCount="1247">
  <si>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</si>
  <si>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</si>
  <si>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</si>
  <si>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</si>
  <si>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</si>
  <si>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</si>
  <si>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</si>
  <si>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</si>
  <si>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</si>
  <si>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</si>
  <si>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</si>
  <si>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</si>
  <si>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</si>
  <si>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</si>
  <si>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</si>
  <si>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</si>
  <si>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</si>
  <si>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</si>
  <si>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</si>
  <si>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</si>
  <si>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</si>
  <si>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</si>
  <si>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</si>
  <si>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</si>
  <si>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</si>
  <si>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</si>
  <si>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</si>
  <si>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</si>
  <si>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</si>
  <si>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</si>
  <si>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</si>
  <si>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</si>
  <si>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</si>
  <si>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</si>
  <si>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</si>
  <si>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</si>
  <si>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</si>
  <si>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</si>
  <si>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</si>
  <si>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</si>
  <si>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</si>
  <si>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</si>
  <si>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</si>
  <si>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</si>
  <si>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</si>
  <si>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</si>
  <si>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</si>
  <si>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</si>
  <si>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</si>
  <si>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</si>
  <si>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</si>
  <si>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</si>
  <si>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</si>
  <si>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</si>
  <si>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</si>
  <si>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</si>
  <si>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</si>
  <si>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</si>
  <si>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</si>
  <si>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</si>
  <si>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</si>
  <si>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</si>
  <si>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</si>
  <si>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</si>
  <si>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</si>
  <si>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</si>
  <si>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</si>
  <si>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</si>
  <si>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</si>
  <si>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</si>
  <si>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</si>
  <si>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</si>
  <si>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</si>
  <si>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</si>
  <si>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</si>
  <si>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</si>
  <si>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</si>
  <si>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</si>
  <si>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</si>
  <si>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</si>
  <si>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</si>
  <si>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</si>
  <si>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</si>
  <si>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</si>
  <si>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</si>
  <si>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</si>
  <si>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</si>
  <si>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</si>
  <si>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</si>
  <si>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</si>
  <si>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</si>
  <si>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</si>
  <si>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</si>
  <si>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</si>
  <si>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</si>
  <si>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</si>
  <si>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</si>
  <si>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</si>
  <si>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</si>
  <si>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</si>
  <si>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</si>
  <si>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</si>
  <si>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</si>
  <si>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</si>
  <si>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</si>
  <si>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</si>
  <si>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</si>
  <si>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</si>
  <si>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</si>
  <si>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</si>
  <si>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</si>
  <si>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</si>
  <si>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</si>
  <si>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</si>
  <si>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</si>
  <si>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</si>
  <si>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</si>
  <si>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</si>
  <si>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</si>
  <si>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</si>
  <si>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</si>
  <si>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</si>
  <si>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</si>
  <si>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</si>
  <si>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</si>
  <si>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</si>
  <si>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</si>
  <si>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</si>
  <si>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</si>
  <si>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</si>
  <si>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</si>
  <si>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</si>
  <si>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</si>
  <si>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</si>
  <si>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</si>
  <si>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</si>
  <si>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</si>
  <si>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</si>
  <si>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</si>
  <si>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</si>
  <si>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</si>
  <si>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</si>
  <si>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</si>
  <si>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</si>
  <si>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</si>
  <si>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</si>
  <si>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</si>
  <si>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</si>
  <si>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</si>
  <si>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</si>
  <si>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</si>
  <si>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</si>
  <si>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</si>
  <si>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</si>
  <si>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</si>
  <si>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</si>
  <si>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</si>
  <si>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</si>
  <si>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</si>
  <si>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</si>
  <si>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</si>
  <si>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</si>
  <si>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</si>
  <si>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</si>
  <si>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</si>
  <si>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</si>
  <si>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</si>
  <si>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</si>
  <si>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</si>
  <si>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</si>
  <si>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</si>
  <si>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</si>
  <si>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</si>
  <si>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</si>
  <si>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</si>
  <si>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</si>
  <si>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</si>
  <si>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</si>
  <si>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</si>
  <si>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</si>
  <si>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</si>
  <si>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</si>
  <si>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</si>
  <si>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</si>
  <si>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</si>
  <si>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</si>
  <si>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</si>
  <si>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</si>
  <si>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</si>
  <si>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</si>
  <si>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</si>
  <si>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</si>
  <si>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</si>
  <si>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</si>
  <si>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</si>
  <si>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</si>
  <si>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</si>
  <si>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</si>
  <si>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</si>
  <si>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</si>
  <si>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</si>
  <si>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</si>
  <si>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</si>
  <si>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</si>
  <si>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</si>
  <si>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</si>
  <si>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</si>
  <si>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</si>
  <si>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</si>
  <si>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</si>
  <si>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</si>
  <si>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</si>
  <si>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</si>
  <si>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</si>
  <si>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</si>
  <si>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</si>
  <si>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</si>
  <si>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</si>
  <si>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</si>
  <si>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</si>
  <si>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</si>
  <si>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</si>
  <si>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</si>
  <si>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</si>
  <si>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</si>
  <si>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</si>
  <si>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</si>
  <si>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</si>
  <si>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</si>
  <si>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</si>
  <si>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</si>
  <si>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</si>
  <si>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</si>
  <si>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</si>
  <si>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</si>
  <si>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</si>
  <si>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</si>
  <si>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</si>
  <si>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</si>
  <si>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</si>
  <si>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</si>
  <si>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</si>
  <si>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</si>
  <si>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</si>
  <si>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</si>
  <si>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</si>
  <si>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</si>
  <si>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</si>
  <si>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</si>
  <si>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</si>
  <si>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</si>
  <si>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</si>
  <si>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</si>
  <si>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</si>
  <si>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</si>
  <si>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</si>
  <si>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</si>
  <si>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</si>
  <si>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</si>
  <si>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</si>
  <si>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</si>
  <si>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</si>
  <si>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</si>
  <si>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</si>
  <si>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</si>
  <si>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</si>
  <si>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</si>
  <si>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</si>
  <si>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</si>
  <si>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</si>
  <si>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</si>
  <si>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</si>
  <si>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</si>
  <si>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</si>
  <si>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</si>
  <si>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</si>
  <si>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</si>
  <si>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</si>
  <si>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</si>
  <si>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</si>
  <si>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</si>
  <si>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</si>
  <si>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</si>
  <si>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</si>
  <si>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</si>
  <si>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</si>
  <si>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</si>
  <si>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</si>
  <si>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</si>
  <si>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</si>
  <si>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</si>
  <si>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</si>
  <si>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</si>
  <si>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</si>
  <si>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</si>
  <si>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</si>
  <si>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</si>
  <si>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</si>
  <si>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</si>
  <si>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</si>
  <si>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</si>
  <si>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</si>
  <si>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</si>
  <si>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</si>
  <si>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</si>
  <si>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</si>
  <si>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</si>
  <si>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</si>
  <si>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</si>
  <si>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</si>
  <si>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</si>
  <si>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</si>
  <si>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</si>
  <si>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</si>
  <si>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</si>
  <si>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</si>
  <si>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</si>
  <si>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</si>
  <si>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</si>
  <si>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</si>
  <si>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</si>
  <si>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</si>
  <si>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</si>
  <si>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</si>
  <si>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</si>
  <si>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</si>
  <si>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</si>
  <si>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</si>
  <si>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</si>
  <si>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</si>
  <si>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</si>
  <si>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</si>
  <si>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</si>
  <si>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</si>
  <si>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</si>
  <si>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</si>
  <si>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</si>
  <si>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</si>
  <si>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</si>
  <si>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</si>
  <si>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</si>
  <si>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</si>
  <si>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</si>
  <si>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</si>
  <si>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</si>
  <si>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</si>
  <si>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</si>
  <si>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</si>
  <si>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</si>
  <si>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</si>
  <si>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</si>
  <si>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</si>
  <si>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</si>
  <si>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</si>
  <si>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</si>
  <si>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</si>
  <si>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</si>
  <si>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</si>
  <si>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</si>
  <si>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</si>
  <si>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</si>
  <si>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</si>
  <si>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</si>
  <si>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</si>
  <si>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</si>
  <si>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</si>
  <si>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</si>
  <si>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</si>
  <si>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</si>
  <si>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</si>
  <si>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</si>
  <si>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</si>
  <si>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</si>
  <si>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</si>
  <si>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</si>
  <si>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</si>
  <si>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</si>
  <si>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</si>
  <si>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</si>
  <si>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</si>
  <si>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</si>
  <si>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</si>
  <si>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</si>
  <si>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</si>
  <si>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</si>
  <si>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</si>
  <si>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</si>
  <si>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</si>
  <si>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</si>
  <si>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</si>
  <si>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</si>
  <si>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</si>
  <si>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</si>
  <si>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</si>
  <si>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</si>
  <si>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</si>
  <si>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</si>
  <si>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</si>
  <si>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</si>
  <si>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</si>
  <si>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</si>
  <si>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</si>
  <si>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</si>
  <si>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</si>
  <si>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</si>
  <si>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</si>
  <si>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</si>
  <si>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</si>
  <si>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</si>
  <si>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</si>
  <si>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</si>
  <si>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</si>
  <si>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</si>
  <si>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</si>
  <si>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</si>
  <si>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</si>
  <si>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</si>
  <si>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</si>
  <si>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</si>
  <si>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</si>
  <si>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</si>
  <si>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</si>
  <si>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</si>
  <si>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</si>
  <si>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</si>
  <si>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</si>
  <si>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</si>
  <si>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</si>
  <si>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</si>
  <si>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</si>
  <si>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</si>
  <si>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</si>
  <si>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</si>
  <si>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</si>
  <si>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</si>
  <si>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</si>
  <si>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</si>
  <si>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</si>
  <si>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</si>
  <si>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</si>
  <si>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</si>
  <si>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</si>
  <si>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</si>
  <si>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</si>
  <si>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</si>
  <si>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</si>
  <si>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</si>
  <si>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</si>
  <si>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</si>
  <si>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</si>
  <si>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</si>
  <si>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</si>
  <si>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</si>
  <si>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</si>
  <si>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</si>
  <si>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</si>
  <si>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</si>
  <si>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</si>
  <si>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</si>
  <si>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</si>
  <si>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</si>
  <si>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</si>
  <si>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</si>
  <si>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</si>
  <si>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</si>
  <si>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</si>
  <si>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</si>
  <si>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</si>
  <si>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</si>
  <si>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</si>
  <si>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</si>
  <si>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</si>
  <si>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</si>
  <si>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</si>
  <si>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</si>
  <si>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</si>
  <si>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</si>
  <si>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</si>
  <si>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</si>
  <si>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</si>
  <si>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</si>
  <si>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</si>
  <si>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</si>
  <si>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</si>
  <si>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</si>
  <si>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</si>
  <si>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</si>
  <si>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</si>
  <si>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</si>
  <si>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</si>
  <si>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</si>
  <si>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</si>
  <si>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</si>
  <si>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</si>
  <si>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</si>
  <si>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</si>
  <si>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</si>
  <si>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</si>
  <si>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</si>
  <si>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</si>
  <si>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</si>
  <si>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</si>
  <si>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</si>
  <si>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</si>
  <si>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</si>
  <si>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</si>
  <si>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</si>
  <si>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</si>
  <si>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</si>
  <si>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</si>
  <si>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</si>
  <si>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</si>
  <si>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</si>
  <si>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</si>
  <si>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</si>
  <si>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</si>
  <si>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</si>
  <si>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</si>
  <si>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</si>
  <si>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</si>
  <si>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</si>
  <si>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</si>
  <si>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</si>
  <si>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</si>
  <si>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</si>
  <si>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</si>
  <si>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</si>
  <si>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</si>
  <si>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</si>
  <si>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</si>
  <si>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</si>
  <si>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</si>
  <si>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</si>
  <si>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</si>
  <si>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</si>
  <si>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</si>
  <si>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</si>
  <si>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</si>
  <si>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</si>
  <si>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</si>
  <si>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</si>
  <si>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</si>
  <si>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</si>
  <si>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</si>
  <si>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</si>
  <si>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</si>
  <si>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</si>
  <si>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</si>
  <si>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</si>
  <si>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</si>
  <si>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</si>
  <si>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</si>
  <si>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</si>
  <si>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</si>
  <si>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</si>
  <si>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</si>
  <si>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</si>
  <si>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</si>
  <si>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</si>
  <si>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</si>
  <si>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</si>
  <si>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</si>
  <si>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</si>
  <si>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</si>
  <si>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</si>
  <si>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</si>
  <si>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</si>
  <si>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</si>
  <si>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</si>
  <si>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</si>
  <si>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</si>
  <si>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</si>
  <si>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</si>
  <si>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</si>
  <si>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</si>
  <si>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</si>
  <si>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</si>
  <si>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</si>
  <si>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</si>
  <si>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</si>
  <si>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</si>
  <si>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</si>
  <si>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</si>
  <si>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</si>
  <si>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</si>
  <si>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</si>
  <si>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</si>
  <si>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</si>
  <si>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</si>
  <si>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</si>
  <si>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</si>
  <si>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</si>
  <si>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</si>
  <si>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</si>
  <si>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</si>
  <si>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</si>
  <si>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</si>
  <si>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</si>
  <si>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</si>
  <si>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</si>
  <si>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</si>
  <si>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</si>
  <si>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</si>
  <si>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</si>
  <si>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</si>
  <si>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</si>
  <si>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</si>
  <si>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</si>
  <si>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</si>
  <si>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</si>
  <si>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</si>
  <si>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</si>
  <si>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</si>
  <si>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</si>
  <si>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</si>
  <si>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</si>
  <si>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</si>
  <si>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</si>
  <si>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</si>
  <si>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</si>
  <si>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</si>
  <si>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</si>
  <si>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</si>
  <si>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</si>
  <si>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</si>
  <si>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</si>
  <si>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</si>
  <si>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</si>
  <si>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</si>
  <si>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</si>
  <si>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</si>
  <si>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</si>
  <si>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</si>
  <si>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</si>
  <si>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</si>
  <si>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</si>
  <si>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</si>
  <si>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</si>
  <si>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</si>
  <si>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</si>
  <si>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</si>
  <si>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</si>
  <si>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</si>
  <si>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</si>
  <si>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</si>
  <si>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</si>
  <si>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</si>
  <si>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</si>
  <si>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</si>
  <si>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</si>
  <si>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</si>
  <si>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</si>
  <si>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</si>
  <si>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</si>
  <si>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</si>
  <si>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</si>
  <si>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</si>
  <si>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</si>
  <si>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</si>
  <si>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</si>
  <si>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</si>
  <si>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</si>
  <si>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</si>
  <si>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</si>
  <si>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</si>
  <si>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</si>
  <si>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</si>
  <si>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</si>
  <si>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</si>
  <si>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</si>
  <si>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</si>
  <si>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</si>
  <si>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</si>
  <si>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</si>
  <si>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</si>
  <si>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</si>
  <si>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</si>
  <si>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</si>
  <si>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</si>
  <si>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</si>
  <si>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</si>
  <si>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</si>
  <si>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</si>
  <si>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</si>
  <si>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</si>
  <si>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</si>
  <si>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</si>
  <si>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</si>
  <si>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</si>
  <si>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</si>
  <si>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</si>
  <si>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</si>
  <si>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</si>
  <si>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</si>
  <si>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</si>
  <si>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</si>
  <si>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</si>
  <si>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</si>
  <si>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</si>
  <si>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</si>
  <si>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</si>
  <si>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</si>
  <si>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</si>
  <si>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</si>
  <si>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</si>
  <si>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</si>
  <si>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</si>
  <si>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</si>
  <si>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</si>
  <si>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</si>
  <si>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</si>
  <si>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</si>
  <si>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</si>
  <si>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</si>
  <si>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</si>
  <si>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</si>
  <si>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</si>
  <si>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</si>
  <si>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</si>
  <si>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</si>
  <si>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</si>
  <si>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</si>
  <si>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</si>
  <si>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</si>
  <si>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</si>
  <si>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</si>
  <si>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</si>
  <si>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</si>
  <si>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</si>
  <si>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</si>
  <si>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</si>
  <si>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</si>
  <si>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</si>
  <si>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</si>
  <si>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</si>
  <si>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</si>
  <si>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</si>
  <si>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</si>
  <si>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</si>
  <si>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</si>
  <si>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</si>
  <si>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</si>
  <si>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</si>
  <si>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</si>
  <si>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</si>
  <si>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</si>
  <si>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</si>
  <si>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</si>
  <si>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</si>
  <si>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</si>
  <si>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</si>
  <si>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</si>
  <si>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</si>
  <si>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</si>
  <si>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</si>
  <si>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</si>
  <si>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</si>
  <si>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</si>
  <si>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</si>
  <si>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</si>
  <si>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</si>
  <si>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</si>
  <si>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</si>
  <si>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</si>
  <si>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</si>
  <si>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</si>
  <si>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</si>
  <si>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</si>
  <si>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</si>
  <si>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</si>
  <si>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</si>
  <si>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</si>
  <si>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</si>
  <si>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</si>
  <si>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</si>
  <si>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</si>
  <si>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</si>
  <si>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</si>
  <si>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</si>
  <si>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Prankster Form</t>
  </si>
  <si>
    <t>Unchained Form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</si>
  <si>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</si>
  <si>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</si>
  <si>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</si>
  <si>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</si>
  <si>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</si>
  <si>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</si>
  <si>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</si>
  <si>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</si>
  <si>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</si>
  <si>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</si>
  <si>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</si>
  <si>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</si>
  <si>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</si>
  <si>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</si>
  <si>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</si>
  <si>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</si>
  <si>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</si>
  <si>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</si>
  <si>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</si>
  <si>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</si>
  <si>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</si>
  <si>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</si>
  <si>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</si>
  <si>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</si>
  <si>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</si>
  <si>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</si>
  <si>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</si>
  <si>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</si>
  <si>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</si>
  <si>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</si>
  <si>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</si>
  <si>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</si>
  <si>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</si>
  <si>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</si>
  <si>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</si>
  <si>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</si>
  <si>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</si>
  <si>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</si>
  <si>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</si>
  <si>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</si>
  <si>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</si>
  <si>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</si>
  <si>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</si>
  <si>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</si>
  <si>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</si>
  <si>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</si>
  <si>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</si>
  <si>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</si>
  <si>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</si>
  <si>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</si>
  <si>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</si>
  <si>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</si>
  <si>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</si>
  <si>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</si>
  <si>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</si>
  <si>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</si>
  <si>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</si>
  <si>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</si>
  <si>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</si>
  <si>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</si>
  <si>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</si>
  <si>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</si>
  <si>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</si>
  <si>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</si>
  <si>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</si>
  <si>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</si>
  <si>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</si>
  <si>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</si>
  <si>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</si>
  <si>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</si>
  <si>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</si>
  <si>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</si>
  <si>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</si>
  <si>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</si>
  <si>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</si>
  <si>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</si>
  <si>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</si>
  <si>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</si>
  <si>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</si>
  <si>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</si>
  <si>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</si>
  <si>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</si>
  <si>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</si>
  <si>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</si>
  <si>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</si>
  <si>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</si>
  <si>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</si>
  <si>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</si>
  <si>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</si>
  <si>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</si>
  <si>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</si>
  <si>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</si>
  <si>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</si>
  <si>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</si>
  <si>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</si>
  <si>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</si>
  <si>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</si>
  <si>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</si>
  <si>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</si>
  <si>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</si>
  <si>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</si>
  <si>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</si>
  <si>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</si>
  <si>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</si>
  <si>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</si>
  <si>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</si>
  <si>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</si>
  <si>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</si>
  <si>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</si>
  <si>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</si>
  <si>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</si>
  <si>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</si>
  <si>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</si>
  <si>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</si>
  <si>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</si>
  <si>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</si>
  <si>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</si>
  <si>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</si>
  <si>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</si>
  <si>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</si>
  <si>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</si>
  <si>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</si>
  <si>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</si>
  <si>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</si>
  <si>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</si>
  <si>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</si>
  <si>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</si>
  <si>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</si>
  <si>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</si>
  <si>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</si>
  <si>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</si>
  <si>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</si>
  <si>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</si>
  <si>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</si>
  <si>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</si>
  <si>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</si>
  <si>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</si>
  <si>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</si>
  <si>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</si>
  <si>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</si>
  <si>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</si>
  <si>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</si>
  <si>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</si>
  <si>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</si>
  <si>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</si>
  <si>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</si>
  <si>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</si>
  <si>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</si>
  <si>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</si>
  <si>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</si>
  <si>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</si>
  <si>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</si>
  <si>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</si>
  <si>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</si>
  <si>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</si>
  <si>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</si>
  <si>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</si>
  <si>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</si>
  <si>
    <t>is_legendary</t>
  </si>
  <si>
    <t>number_in_deck</t>
  </si>
  <si>
    <t>Spear Pillar</t>
  </si>
  <si>
    <t>Hall of Origin</t>
  </si>
  <si>
    <t>Normal Form</t>
  </si>
  <si>
    <t>Fire Form</t>
  </si>
  <si>
    <t>Water Form</t>
  </si>
  <si>
    <t>Electric Form</t>
  </si>
  <si>
    <t>Grass Form</t>
  </si>
  <si>
    <t>Ice Form</t>
  </si>
  <si>
    <t>Arceus-Fire</t>
  </si>
  <si>
    <t>Arceus-Water</t>
  </si>
  <si>
    <t>Arceus-Electric</t>
  </si>
  <si>
    <t>Arceus-Grass</t>
  </si>
  <si>
    <t>Arceus-Ice</t>
  </si>
  <si>
    <t>Arceus-Fighting</t>
  </si>
  <si>
    <t>Arceus-Poison</t>
  </si>
  <si>
    <t>Arceus-Ground</t>
  </si>
  <si>
    <t>Arceus-Flying</t>
  </si>
  <si>
    <t>Arceus-Psychic</t>
  </si>
  <si>
    <t>Arceus-Bug</t>
  </si>
  <si>
    <t>Arceus-Rock</t>
  </si>
  <si>
    <t>Arceus-Ghost</t>
  </si>
  <si>
    <t>Arceus-Dragon</t>
  </si>
  <si>
    <t>Arceus-Dark</t>
  </si>
  <si>
    <t>Arceus-Steel</t>
  </si>
  <si>
    <t>Arceus-Fairy</t>
  </si>
  <si>
    <t>Fighting Form</t>
  </si>
  <si>
    <t>Poison Form</t>
  </si>
  <si>
    <t>Ground Form</t>
  </si>
  <si>
    <t>Flying Form</t>
  </si>
  <si>
    <t>Psychic Form</t>
  </si>
  <si>
    <t>Bug Form</t>
  </si>
  <si>
    <t>Rock Form</t>
  </si>
  <si>
    <t>Ghost Form</t>
  </si>
  <si>
    <t>Dragon Form</t>
  </si>
  <si>
    <t>Dark Form</t>
  </si>
  <si>
    <t>Steel Form</t>
  </si>
  <si>
    <t>Fairy Form</t>
  </si>
  <si>
    <t>Porygon-Z</t>
  </si>
  <si>
    <t>Virtual Pokémon</t>
  </si>
  <si>
    <t>Control Panel</t>
  </si>
  <si>
    <t>is_event_only</t>
  </si>
  <si>
    <t>Pure Form</t>
  </si>
  <si>
    <t>Furtive Form</t>
  </si>
  <si>
    <t>Battle Controller</t>
  </si>
  <si>
    <t>Moving Forest</t>
  </si>
  <si>
    <t>Fiery Combat</t>
  </si>
  <si>
    <t xml:space="preserve">Ice Breaker </t>
  </si>
  <si>
    <t>Swarm Song</t>
  </si>
  <si>
    <t>X-Ray Vision</t>
  </si>
  <si>
    <t>Fairy Inhibitor</t>
  </si>
  <si>
    <t>Toxic Thorns</t>
  </si>
  <si>
    <t>Shield Wall</t>
  </si>
  <si>
    <t>Forest Cloaking</t>
  </si>
  <si>
    <t>Honey Thief</t>
  </si>
  <si>
    <t>Hive Queen</t>
  </si>
  <si>
    <t>Apricorn Powered</t>
  </si>
  <si>
    <t>Life Guard</t>
  </si>
  <si>
    <t>Sticky Ooze</t>
  </si>
  <si>
    <t>Big Boss</t>
  </si>
  <si>
    <t>Full Bloom</t>
  </si>
  <si>
    <t>Final Chime</t>
  </si>
  <si>
    <t>Avenging Stench</t>
  </si>
  <si>
    <t>At the start of a battle turn, this Pokémon may sacrifice itself to revive a fainted Pokémon.</t>
  </si>
  <si>
    <t>Water Aversion</t>
  </si>
  <si>
    <t>Mach Speed</t>
  </si>
  <si>
    <t>Snack Time</t>
  </si>
  <si>
    <t>Aura Reader</t>
  </si>
  <si>
    <t>Bug Catcher</t>
  </si>
  <si>
    <t>Sniper Precision</t>
  </si>
  <si>
    <t>Sand Stream</t>
  </si>
  <si>
    <t>Snow Warning</t>
  </si>
  <si>
    <t>Your opponent must tell you whether they will attack or switch.</t>
  </si>
  <si>
    <t>Extra Reach</t>
  </si>
  <si>
    <t>Naturally Crafty</t>
  </si>
  <si>
    <t>Naturally Reckless</t>
  </si>
  <si>
    <t>Rapid Regrowth</t>
  </si>
  <si>
    <t>Magma Overdrive</t>
  </si>
  <si>
    <t>Electrical Overload</t>
  </si>
  <si>
    <t>Serene Grace</t>
  </si>
  <si>
    <t>Water Evoboost</t>
  </si>
  <si>
    <t>Psychic Evoboost</t>
  </si>
  <si>
    <t>Dark Evoboost</t>
  </si>
  <si>
    <t xml:space="preserve">Hyper Cutter </t>
  </si>
  <si>
    <t>Ability Tracer</t>
  </si>
  <si>
    <t>Ability Nullifier</t>
  </si>
  <si>
    <t>Mini Noses</t>
  </si>
  <si>
    <t>Magnetic Disruption</t>
  </si>
  <si>
    <t>Soul Grip</t>
  </si>
  <si>
    <t>Soul Collector</t>
  </si>
  <si>
    <t>Deep Freeze</t>
  </si>
  <si>
    <t>Barbed Grip</t>
  </si>
  <si>
    <t>Tinted Lens</t>
  </si>
  <si>
    <t>Victory Croak</t>
  </si>
  <si>
    <t>Tectonic Shift</t>
  </si>
  <si>
    <t>Disaster Reflex</t>
  </si>
  <si>
    <t>Tail Glow</t>
  </si>
  <si>
    <t>Eerie Howl</t>
  </si>
  <si>
    <t>No Guard</t>
  </si>
  <si>
    <t>Herd Leader</t>
  </si>
  <si>
    <t>Stasis Protocol</t>
  </si>
  <si>
    <t>Nightmare Feast</t>
  </si>
  <si>
    <t>Damage</t>
  </si>
  <si>
    <t>Utility</t>
  </si>
  <si>
    <t>Support</t>
  </si>
  <si>
    <t>ability_name</t>
  </si>
  <si>
    <t>ability_description</t>
  </si>
  <si>
    <t>ability_tag</t>
  </si>
  <si>
    <t>power</t>
  </si>
  <si>
    <t>Plasma Pokémon</t>
  </si>
  <si>
    <t>Wormadam/Mothim</t>
  </si>
  <si>
    <t>Vaporeon/Jolteon/Flareon/Espeon/Umbreon/Leafeon/Glaceon</t>
  </si>
  <si>
    <t>Gardevoir/Gallade</t>
  </si>
  <si>
    <t>Glalie/Froslass</t>
  </si>
  <si>
    <t>Blue/Yellow/Red/Pink/Black/Green/White</t>
  </si>
  <si>
    <t>Red/Blue</t>
  </si>
  <si>
    <t>Blue/Red</t>
  </si>
  <si>
    <t>Eeveelution</t>
  </si>
  <si>
    <t>Evolves into any Pokémon with an "Evoboost" ability using 5 Journey Points and an Apricorn matching its colour.</t>
  </si>
  <si>
    <t>Storm Form</t>
  </si>
  <si>
    <t>Blizzard Form</t>
  </si>
  <si>
    <t>Abundant Form</t>
  </si>
  <si>
    <t>War Form</t>
  </si>
  <si>
    <t>Plague Form</t>
  </si>
  <si>
    <t xml:space="preserve">Tsunami Form </t>
  </si>
  <si>
    <t>Eruption Form</t>
  </si>
  <si>
    <t>Hurricane Form</t>
  </si>
  <si>
    <t>Earthquake Form</t>
  </si>
  <si>
    <t>Swarm Form</t>
  </si>
  <si>
    <t>Spectral Form</t>
  </si>
  <si>
    <t>Draco Form</t>
  </si>
  <si>
    <t>Meteor Form</t>
  </si>
  <si>
    <t>Star Form</t>
  </si>
  <si>
    <t>Clairvoyant Form</t>
  </si>
  <si>
    <t>Sinister Form</t>
  </si>
  <si>
    <t>Machine Form</t>
  </si>
  <si>
    <t>Resourceful Beaver</t>
  </si>
  <si>
    <t>When switched in, you may steal a status effect from the opposing Pokémon.</t>
  </si>
  <si>
    <t>When attacked with a Fire-type move, gain the Focused and Braced status effects.</t>
  </si>
  <si>
    <t>When switched in, add 2 bonus power for the first attack.</t>
  </si>
  <si>
    <t>When switched in, the opposing Pokémon loses the Braced status effect.</t>
  </si>
  <si>
    <t>When switched in, the opposing Pokémon loses the Focused status effect.</t>
  </si>
  <si>
    <t>When switched out, you may resolve combat before the selected Pokémon is switched in.</t>
  </si>
  <si>
    <t>Add 2 bonus power when using a Crafty stance.</t>
  </si>
  <si>
    <t>Add 2 bonus power when using a Reckless stance.</t>
  </si>
  <si>
    <t>When attacked with a Fairy-type move, take no damage.</t>
  </si>
  <si>
    <t>When attacked with a Bug-type move, take no damage.</t>
  </si>
  <si>
    <t>Add 3 bonus power if sent in as the first Pokémon in a battle. Lasts until switched out.</t>
  </si>
  <si>
    <t>Add 2 bonus power when attacking with negative type effectiveness.</t>
  </si>
  <si>
    <t>Unburdened Balloon</t>
  </si>
  <si>
    <t>When switched in, gain the Focused status effect.</t>
  </si>
  <si>
    <t>This Pokémon cannot be inflicted with the Petrified status effect.</t>
  </si>
  <si>
    <t>When attacked with a Water-type move, switch out before resolving combat.</t>
  </si>
  <si>
    <t>When attacked, inflict the Weakened status effect on the opposing Pokémon.</t>
  </si>
  <si>
    <t>When attacked, inflict the Petrified status effect on the opposing Pokémon.</t>
  </si>
  <si>
    <t>When attacked, gain the Focused status effect.</t>
  </si>
  <si>
    <t>When attacked, the opposing Pokémon is forced to switch out after combat is resolved.</t>
  </si>
  <si>
    <t>When switched in, inflict the opposing Pokémon with the Petrified status effect.</t>
  </si>
  <si>
    <t>Intimidating Rage</t>
  </si>
  <si>
    <t xml:space="preserve">Light Show </t>
  </si>
  <si>
    <t>When attacking, the opposing Pokémon takes damage if afflicted by the Weakened status effect.</t>
  </si>
  <si>
    <t>When switched in, the opposing Pokémon takes damage if afflicted by the Weakened status effect.</t>
  </si>
  <si>
    <t>Lunar Blessing</t>
  </si>
  <si>
    <t>Once per battle, may consume an Apricorn to heal itself.</t>
  </si>
  <si>
    <t>Instant Barrier</t>
  </si>
  <si>
    <t>When switched in, gain the Braced status effect.</t>
  </si>
  <si>
    <t xml:space="preserve">Once per battle, may heal itself or another non-fainted Pokémon. </t>
  </si>
  <si>
    <t>Once per battle, may switch out to heal itself.</t>
  </si>
  <si>
    <t>Soft-Boiled Gift</t>
  </si>
  <si>
    <t>Garden Guardians</t>
  </si>
  <si>
    <t>When attacked with a Ground-type move, gain the Focused and Braced status effects.</t>
  </si>
  <si>
    <t>When attacking with a Bug-type move, gain the Focused status effect.</t>
  </si>
  <si>
    <t>Dubious Efficiency</t>
  </si>
  <si>
    <t>During combat resolution, may swap its stance as long as the result of the combat remains the same.</t>
  </si>
  <si>
    <t>Rule Change</t>
  </si>
  <si>
    <t>Switch Effect</t>
  </si>
  <si>
    <t>Attack Effect</t>
  </si>
  <si>
    <t>Passive Effect</t>
  </si>
  <si>
    <t>Spooky Prankster</t>
  </si>
  <si>
    <t>Before combat resolution, this Pokémon applies any status effects.</t>
  </si>
  <si>
    <t>Limited Use</t>
  </si>
  <si>
    <t>Add 3 bonus power when consuming an Apricorn. Lasts until switched out.</t>
  </si>
  <si>
    <t>Temporary Bonus</t>
  </si>
  <si>
    <t>Add 2 bonus power if there is a non-fainted Pokémon in your party from an Ocean biome.</t>
  </si>
  <si>
    <t>Add 1 bonus power when the opposing Pokémon is from a Cold climate.</t>
  </si>
  <si>
    <t>Add 2 bonus power when the opposing Pokémon has a lower base power.</t>
  </si>
  <si>
    <t>Add 2 bonus power if both Pokémon use stances of the same power.</t>
  </si>
  <si>
    <t>Twin Tusks</t>
  </si>
  <si>
    <t>When attacking with a Fire-type move, may add 3 bonus power but cannot select an action next battle turn.</t>
  </si>
  <si>
    <t>The ability of this Pokémon is the ability of the opposing Pokémon. Lasts until switched out.</t>
  </si>
  <si>
    <t>The ability of the opposing Pokémon cannot be used. Lasts until switched out.</t>
  </si>
  <si>
    <t>Both Pokémon may only use stances of 4 or more power until both Pokémon cannot use stances.</t>
  </si>
  <si>
    <t>Both Pokémon may only use stances of 3 or less power until both Pokémon cannot use stances.</t>
  </si>
  <si>
    <t>This Pokémon cannot be inflicted with the Petrified or Weakened status effects.</t>
  </si>
  <si>
    <t>Renewal Protocol</t>
  </si>
  <si>
    <t>Combat Simulator</t>
  </si>
  <si>
    <t>Huge Power</t>
  </si>
  <si>
    <t>Tiny Alliance</t>
  </si>
  <si>
    <t>During combat resolution, if the opposing Pokémon wins with 3 or more power, take no damage.</t>
  </si>
  <si>
    <t>When attacked, the opposing Pokémon cannot switch out next battle turn.</t>
  </si>
  <si>
    <t>Add bonus power equal to half the number of used stances rounded up.</t>
  </si>
  <si>
    <t>Add 1 bonus power to Ice-type attacks for each unique, non-fainted Pokémon in your party with an "Evoboost" ability.</t>
  </si>
  <si>
    <t>Add 1 bonus power to Grass-type attacks for each unique, non-fainted Pokémon in your party with an "Evoboost" ability.</t>
  </si>
  <si>
    <t>Add 1 bonus power to Dark-type attacks for each unique, non-fainted Pokémon in your party with an "Evoboost" ability.</t>
  </si>
  <si>
    <t>Add 1 bonus power to Psychic-type attacks for each unique, non-fainted Pokémon in your party with an "Evoboost" ability.</t>
  </si>
  <si>
    <t>Add 1 bonus power to Fire-type attacks for each unique, non-fainted Pokémon in your party with an "Evoboost" ability.</t>
  </si>
  <si>
    <t>Add 1 bonus power to Electric-type attacks for each unique, non-fainted Pokémon in your party with an "Evoboost" ability.</t>
  </si>
  <si>
    <t>Add 1 bonus power to Water-type attacks for each unique, non-fainted Pokémon in your party with an "Evoboost" ability.</t>
  </si>
  <si>
    <t>Magic Guard</t>
  </si>
  <si>
    <t>This Pokémon can only be damaged by direct attacks.</t>
  </si>
  <si>
    <t>Berry Juice</t>
  </si>
  <si>
    <t>Ancient Form</t>
  </si>
  <si>
    <t>Temporal Branching</t>
  </si>
  <si>
    <t>During combat resolution, may swap its stance as long as the result of the combat is different.</t>
  </si>
  <si>
    <t>Spatial Rift</t>
  </si>
  <si>
    <t>During combat resolution, if this Pokémon wins with 3 or more power, deal additional damage.</t>
  </si>
  <si>
    <t>Must use a stance with lower power than the last used stance if possible.</t>
  </si>
  <si>
    <t>Your opponent cannot use any stances matching ones you have already used.</t>
  </si>
  <si>
    <t>Big Horn</t>
  </si>
  <si>
    <t>Add 1 bonus power when attacking with positive type effectiveness.</t>
  </si>
  <si>
    <t>Add 2 bonus power if this Pokémon has a negative status effect.</t>
  </si>
  <si>
    <t>Add 2 bonus power if the opposing Pokémon has any bonus power applied.</t>
  </si>
  <si>
    <t>Add 2 bonus power if this Pokémon has taken damage.</t>
  </si>
  <si>
    <t>When attacked with a Fighting-type move, gain the Focused and Braced status effects.</t>
  </si>
  <si>
    <t>Responsive Armour</t>
  </si>
  <si>
    <t>At the start of a battle turn, you may switch out for another Pokémon.</t>
  </si>
  <si>
    <t>Cursed Body</t>
  </si>
  <si>
    <t>Cross Poison</t>
  </si>
  <si>
    <t>Aquatic Melody</t>
  </si>
  <si>
    <t>Herd Protector</t>
  </si>
  <si>
    <t>Dawn Chorus</t>
  </si>
  <si>
    <t>When the opposing Pokémon switches out, it takes damage if afflicted by the Weakened status effect.</t>
  </si>
  <si>
    <t>When the opposing Pokémon switches out, it takes damage if afflicted by the Petrified status effect.</t>
  </si>
  <si>
    <t>When the opposing Pokémon switches out, combat must be resolved first.</t>
  </si>
  <si>
    <t>Add 2 bonus power when the opposing Pokémon has higher base power.</t>
  </si>
  <si>
    <t>Add 2 bonus power if this attack type is different from your previous attack type.</t>
  </si>
  <si>
    <t>Swimming Partner</t>
  </si>
  <si>
    <t>Double Hit</t>
  </si>
  <si>
    <t>Icey Competitor</t>
  </si>
  <si>
    <t>Shocking Defiance</t>
  </si>
  <si>
    <t>Flaming Berserker</t>
  </si>
  <si>
    <t>Renegade World</t>
  </si>
  <si>
    <t>Coordinated Hunting</t>
  </si>
  <si>
    <t>When attacking with an Electric-type move, may add 3 bonus power but cannot select an action next battle turn.</t>
  </si>
  <si>
    <t>After defeating the opposing Pokémon, inflicts the next Pokémon switched in with the Weakened status effect.</t>
  </si>
  <si>
    <t>After defeating the opposing Pokémon, inflicts the next Pokémon switched in with the Petrified status effect.</t>
  </si>
  <si>
    <t>Angry Kitty</t>
  </si>
  <si>
    <t>Perfect World Grunt</t>
  </si>
  <si>
    <t>Skunky</t>
  </si>
  <si>
    <t>female_grunt</t>
  </si>
  <si>
    <t>male_grunt</t>
  </si>
  <si>
    <t>trainer</t>
  </si>
  <si>
    <t>biome</t>
  </si>
  <si>
    <t>climate</t>
  </si>
  <si>
    <t>When attacking with a Normal-type move, add 3 bonus power.</t>
  </si>
  <si>
    <t>Chilling Acuity</t>
  </si>
  <si>
    <t>Energising Verity</t>
  </si>
  <si>
    <t>Blazing Valor</t>
  </si>
  <si>
    <t>Gains the Fire typing. When attacking with a Fire-type move, add 2 bonus power.</t>
  </si>
  <si>
    <t>Gains the Electric typing. When attacking with an Electric-type move, add 2 bonus power.</t>
  </si>
  <si>
    <t>Gains the Ice typing. When attacking with an Ice-type move, add 2 bonus power</t>
  </si>
  <si>
    <t>Once per battle, may recover all used stances.</t>
  </si>
  <si>
    <t>Your opponent must tell you whether they will use a Crafty, Balanced or Reckless stance.</t>
  </si>
  <si>
    <t>When attacking with a Poison-type move, Balanced stances are treated as Crafty stances.</t>
  </si>
  <si>
    <t>When attacking with a Fire-type move, Balanced stances are treated as Crafty stances.</t>
  </si>
  <si>
    <t>When attacking with a Electric-type move, Balanced stances are treated as Crafty stances.</t>
  </si>
  <si>
    <t>Surge Surfer</t>
  </si>
  <si>
    <t>Gravity Manipulation</t>
  </si>
  <si>
    <t>When attacked with a Ground-type move, take no damage.</t>
  </si>
  <si>
    <t>Attack Counter</t>
  </si>
  <si>
    <t>Grassy Evoboost</t>
  </si>
  <si>
    <t>Icey Evoboost</t>
  </si>
  <si>
    <t>Fiery Evoboost</t>
  </si>
  <si>
    <t>Electro Evoboost</t>
  </si>
  <si>
    <t>Rock Tunnelling</t>
  </si>
  <si>
    <t>Unstoppable Rampage</t>
  </si>
  <si>
    <t>Mutual Infatuation</t>
  </si>
  <si>
    <t>Add 1 bonus power for each fainted Pokémon in your party.</t>
  </si>
  <si>
    <t>Add 1 bonus power for each non-fainted Water-type Pokémon in your party.</t>
  </si>
  <si>
    <t>Add 1 bonus power for each non-fainted Bug-type Pokémon in your party.</t>
  </si>
  <si>
    <t>Add 1 bonus power for each non-fainted Pokémon in your party with a lower base power.</t>
  </si>
  <si>
    <t>Add 1 bonus power for each non-fainted Flying-type Pokémon in your party.</t>
  </si>
  <si>
    <t>Add 2 bonus power when the opposing Pokémon is from a Mountain biome.</t>
  </si>
  <si>
    <t>When attacking, may use a second stance for half its power rounded down. Does not gain any other effects from the stance.</t>
  </si>
  <si>
    <t>When this Pokémon takes damage, you may instead redirect the damage to a full health Pokémon in your party.</t>
  </si>
  <si>
    <t>When your active Pokémon takes damage, you may instead redirect the damage to this Pokémon in your party.</t>
  </si>
  <si>
    <t>During combat resolution, if the opposing Pokémon wins with 2 or less power, take no damage.</t>
  </si>
  <si>
    <t>After defeating the opposing Pokémon, add 3 bonus power each time. Lasts until switched out.</t>
  </si>
  <si>
    <t>Hidden Potential</t>
  </si>
  <si>
    <t>Add 3 bonus power when the opposing Pokémon is a Bug type.</t>
  </si>
  <si>
    <t>Add 3 bonus power when the opposing Pokémon is a Dark type.</t>
  </si>
  <si>
    <t>Perfect World Jupiter</t>
  </si>
  <si>
    <t>Perfect World Mars</t>
  </si>
  <si>
    <t>Perfect World Saturn</t>
  </si>
  <si>
    <t>Perfect World Cyrus</t>
  </si>
  <si>
    <t>jupiter</t>
  </si>
  <si>
    <t>mars</t>
  </si>
  <si>
    <t>saturn</t>
  </si>
  <si>
    <t>cyrus</t>
  </si>
  <si>
    <t>Judgment Eternal</t>
  </si>
  <si>
    <t>Unified Purpose</t>
  </si>
  <si>
    <t>Add 1 bonus power for each other Perfect World Grunt involved in the battle.</t>
  </si>
  <si>
    <t>At the start of a battle turn, may consume the Petrified status effect from the opposing Pokémon to heal itself.</t>
  </si>
  <si>
    <t>At the start of a battle turn, may consume the Weakened status effect from the opposing Pokémon to heal itself.</t>
  </si>
  <si>
    <t>When attacking with a Fairy-type move, Balanced stances are treated as Crafty stances.</t>
  </si>
  <si>
    <t>Apex Predator</t>
  </si>
  <si>
    <t>When attacking, Balanced stances are treated as Reckless stances. Take no damage from the Reckless stance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</si>
</sst>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E1FA"/>
        <bgColor indexed="64"/>
      </patternFill>
    </fill>
    <fill>
      <patternFill patternType="solid">
        <fgColor rgb="FFE1E1FA"/>
        <bgColor indexed="64"/>
      </patternFill>
    </fill>
    <fill>
      <patternFill patternType="solid">
        <fgColor rgb="FFE1FAE1"/>
        <bgColor indexed="64"/>
      </patternFill>
    </fill>
    <fill>
      <patternFill patternType="solid">
        <fgColor rgb="FFFAE1E1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E1FAFA"/>
        <bgColor indexed="64"/>
      </patternFill>
    </fill>
    <fill>
      <patternFill patternType="solid">
        <fgColor rgb="FFFAFAE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 applyFill="1"/>
    <xf numFmtId="49" fontId="0" fillId="0" borderId="0" xfId="0" applyNumberFormat="1" applyFont="1" applyFill="1"/>
    <xf numFmtId="49" fontId="0" fillId="34" borderId="0" xfId="0" applyNumberFormat="1" applyFont="1" applyFill="1"/>
    <xf numFmtId="49" fontId="0" fillId="34" borderId="0" xfId="0" applyNumberFormat="1" applyFill="1"/>
    <xf numFmtId="0" fontId="0" fillId="35" borderId="0" xfId="0" applyFont="1" applyFill="1"/>
    <xf numFmtId="0" fontId="0" fillId="35" borderId="0" xfId="0" applyFill="1"/>
    <xf numFmtId="0" fontId="0" fillId="36" borderId="0" xfId="0" applyFont="1" applyFill="1"/>
    <xf numFmtId="0" fontId="0" fillId="37" borderId="0" xfId="0" applyFill="1"/>
    <xf numFmtId="0" fontId="0" fillId="37" borderId="0" xfId="0" applyFont="1" applyFill="1"/>
    <xf numFmtId="0" fontId="0" fillId="36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0" borderId="0" xfId="0" applyFont="1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1FAFA"/>
      <color rgb="FFFAFAE1"/>
      <color rgb="FFE1FAE1"/>
      <color rgb="FFE1E1E1"/>
      <color rgb="FFFAE1FA"/>
      <color rgb="FFFAE1E1"/>
      <color rgb="FFE1E1FA"/>
      <color rgb="FFC8E1FA"/>
      <color rgb="FFFAE1C8"/>
      <color rgb="FFFA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2"/>
  <sheetViews>
    <sheetView topLeftCell="T52" zoomScaleNormal="100" workbookViewId="0">
      <selection activeCell="AA194" sqref="AA194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6" bestFit="1" customWidth="1"/>
    <col min="4" max="4" width="7.85546875" style="6" customWidth="1"/>
    <col min="5" max="7" width="4" style="1" bestFit="1" customWidth="1"/>
    <col min="8" max="8" width="6.7109375" style="1" bestFit="1" customWidth="1"/>
    <col min="9" max="9" width="7" style="1" customWidth="1"/>
    <col min="10" max="10" width="4.1406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6.7109375" style="1" bestFit="1" customWidth="1"/>
    <col min="15" max="17" width="8" style="1" bestFit="1" customWidth="1"/>
    <col min="18" max="18" width="21.85546875" style="1" customWidth="1"/>
    <col min="19" max="19" width="25.7109375" style="1" customWidth="1"/>
    <col min="20" max="20" width="11.5703125" bestFit="1" customWidth="1"/>
    <col min="21" max="21" width="21.5703125" bestFit="1" customWidth="1"/>
    <col min="22" max="22" width="21.42578125" style="1" bestFit="1" customWidth="1"/>
    <col min="23" max="23" width="13.5703125" bestFit="1" customWidth="1"/>
    <col min="24" max="24" width="12.28515625" bestFit="1" customWidth="1"/>
    <col min="25" max="25" width="16" bestFit="1" customWidth="1"/>
    <col min="26" max="26" width="20.28515625" bestFit="1" customWidth="1"/>
    <col min="27" max="27" width="113.140625" bestFit="1" customWidth="1"/>
  </cols>
  <sheetData>
    <row r="1" spans="1:28" x14ac:dyDescent="0.25">
      <c r="A1" s="1" t="s">
        <v>5</v>
      </c>
      <c r="B1" s="1" t="s">
        <v>762</v>
      </c>
      <c r="C1" s="6" t="s">
        <v>760</v>
      </c>
      <c r="D1" s="6" t="s">
        <v>761</v>
      </c>
      <c r="E1" s="1" t="s">
        <v>3</v>
      </c>
      <c r="F1" s="1" t="s">
        <v>764</v>
      </c>
      <c r="G1" s="1" t="s">
        <v>765</v>
      </c>
      <c r="H1" s="1" t="s">
        <v>766</v>
      </c>
      <c r="I1" s="1" t="s">
        <v>767</v>
      </c>
      <c r="J1" s="1" t="s">
        <v>768</v>
      </c>
      <c r="K1" s="1" t="s">
        <v>783</v>
      </c>
      <c r="L1" s="1" t="s">
        <v>1192</v>
      </c>
      <c r="M1" s="1" t="s">
        <v>1193</v>
      </c>
      <c r="N1" s="1" t="s">
        <v>1048</v>
      </c>
      <c r="O1" s="1" t="s">
        <v>902</v>
      </c>
      <c r="P1" s="1" t="s">
        <v>903</v>
      </c>
      <c r="Q1" s="1" t="s">
        <v>904</v>
      </c>
      <c r="R1" s="1" t="s">
        <v>919</v>
      </c>
      <c r="S1" s="1" t="s">
        <v>911</v>
      </c>
      <c r="T1" s="1" t="s">
        <v>905</v>
      </c>
      <c r="U1" s="1" t="s">
        <v>910</v>
      </c>
      <c r="V1" s="1" t="s">
        <v>776</v>
      </c>
      <c r="W1" s="1" t="s">
        <v>981</v>
      </c>
      <c r="X1" s="1" t="s">
        <v>939</v>
      </c>
      <c r="Y1" s="1" t="s">
        <v>940</v>
      </c>
      <c r="Z1" t="s">
        <v>1045</v>
      </c>
      <c r="AA1" t="s">
        <v>1046</v>
      </c>
      <c r="AB1" t="s">
        <v>1191</v>
      </c>
    </row>
    <row r="2" spans="1:28" x14ac:dyDescent="0.25">
      <c r="A2" s="1">
        <v>387</v>
      </c>
      <c r="B2" s="1" t="s">
        <v>413</v>
      </c>
      <c r="C2" s="6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784</v>
      </c>
      <c r="L2" s="1" t="s">
        <v>751</v>
      </c>
      <c r="M2" s="1" t="s">
        <v>753</v>
      </c>
      <c r="N2" s="1">
        <f t="shared" ref="N2:N47" si="0">ROUND((0.4*J2 + 0.5*MAX(F2,H2) + 0.1*MIN(F2,H2) + 0.4*E2 + 0.3*G2 + 0.3*I2) / 20, 0) - 2</f>
        <v>3</v>
      </c>
      <c r="O2" s="1" t="str">
        <f t="shared" ref="O2:O33" si="1">C2</f>
        <v>grass</v>
      </c>
      <c r="P2" s="1" t="s">
        <v>33</v>
      </c>
      <c r="R2" s="1" t="str">
        <f>B3</f>
        <v>Grotle</v>
      </c>
      <c r="T2">
        <f t="shared" ref="T2:T33" si="2">IF(ISBLANK(R2), "", ROUND(((N3*(N3-1)/2)-(N2*(N2-1)/2))/2 - (N3-N2)/2, 0) - IF(ISBLANK(S2), 0, 1))</f>
        <v>3</v>
      </c>
      <c r="U2" t="str">
        <f t="shared" ref="U2:U37" si="3">B2</f>
        <v>Turtwig</v>
      </c>
      <c r="W2">
        <v>0</v>
      </c>
      <c r="X2">
        <v>0</v>
      </c>
      <c r="Y2">
        <v>1</v>
      </c>
      <c r="Z2" t="str">
        <f>_xlfn.IFNA(VLOOKUP(B2,abilities!$A$2:$C$108,2,0), "Evolution")</f>
        <v>Evolution</v>
      </c>
      <c r="AA2" t="str">
        <f>_xlfn.IFNA(VLOOKUP(B2,abilities!$A$2:$C$109,3,0), _xlfn.CONCAT("Evolves into ", R2, " using ", T2, " Journey Points", IF(ISBLANK(S2), ".", _xlfn.CONCAT(" and a ", S2, " Apricorn."))))</f>
        <v>Evolves into Grotle using 3 Journey Points.</v>
      </c>
    </row>
    <row r="3" spans="1:28" x14ac:dyDescent="0.25">
      <c r="A3" s="1">
        <v>388</v>
      </c>
      <c r="B3" s="1" t="s">
        <v>414</v>
      </c>
      <c r="C3" s="6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785</v>
      </c>
      <c r="L3" s="1" t="s">
        <v>751</v>
      </c>
      <c r="M3" s="1" t="s">
        <v>753</v>
      </c>
      <c r="N3" s="1">
        <f t="shared" si="0"/>
        <v>5</v>
      </c>
      <c r="O3" s="1" t="str">
        <f t="shared" si="1"/>
        <v>grass</v>
      </c>
      <c r="P3" s="1" t="s">
        <v>47</v>
      </c>
      <c r="Q3" s="1" t="s">
        <v>33</v>
      </c>
      <c r="R3" s="1" t="str">
        <f>B4</f>
        <v>Torterra</v>
      </c>
      <c r="T3">
        <f t="shared" si="2"/>
        <v>5</v>
      </c>
      <c r="U3" t="str">
        <f t="shared" si="3"/>
        <v>Grotle</v>
      </c>
      <c r="W3">
        <v>0</v>
      </c>
      <c r="X3">
        <v>0</v>
      </c>
      <c r="Y3">
        <v>2</v>
      </c>
      <c r="Z3" t="str">
        <f>_xlfn.IFNA(VLOOKUP(B3,abilities!$A$2:$C$108,2,0), "Evolution")</f>
        <v>Evolution</v>
      </c>
      <c r="AA3" t="str">
        <f>_xlfn.IFNA(VLOOKUP(B3,abilities!$A$2:$C$109,3,0), _xlfn.CONCAT("Evolves into ", R3, " using ", T3, " Journey Points", IF(ISBLANK(S3), ".", _xlfn.CONCAT(" and a ", S3, " Apricorn."))))</f>
        <v>Evolves into Torterra using 5 Journey Points.</v>
      </c>
    </row>
    <row r="4" spans="1:28" x14ac:dyDescent="0.25">
      <c r="A4" s="1">
        <v>389</v>
      </c>
      <c r="B4" s="1" t="s">
        <v>415</v>
      </c>
      <c r="C4" s="6" t="s">
        <v>12</v>
      </c>
      <c r="D4" s="6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786</v>
      </c>
      <c r="L4" s="1" t="s">
        <v>751</v>
      </c>
      <c r="M4" s="1" t="s">
        <v>753</v>
      </c>
      <c r="N4" s="1">
        <f t="shared" si="0"/>
        <v>7</v>
      </c>
      <c r="O4" s="1" t="str">
        <f t="shared" si="1"/>
        <v>grass</v>
      </c>
      <c r="P4" s="1" t="str">
        <f>IF(D4 = 0, "", D4)</f>
        <v>ground</v>
      </c>
      <c r="Q4" s="1" t="s">
        <v>97</v>
      </c>
      <c r="T4" t="str">
        <f t="shared" si="2"/>
        <v/>
      </c>
      <c r="U4" t="str">
        <f t="shared" si="3"/>
        <v>Torterra</v>
      </c>
      <c r="W4">
        <v>0</v>
      </c>
      <c r="X4">
        <v>0</v>
      </c>
      <c r="Y4">
        <v>3</v>
      </c>
      <c r="Z4" t="str">
        <f>_xlfn.IFNA(VLOOKUP(B4,abilities!$A$2:$C$108,2,0), "Evolution")</f>
        <v>Moving Forest</v>
      </c>
      <c r="AA4" t="str">
        <f>_xlfn.IFNA(VLOOKUP(B4,abilities!$A$2:$C$109,3,0), _xlfn.CONCAT("Evolves into ", R4, " using ", T4, " Journey Points", IF(ISBLANK(S4), ".", _xlfn.CONCAT(" and a ", S4, " Apricorn."))))</f>
        <v>At the start of a battle turn, you may switch out for another Pokémon.</v>
      </c>
    </row>
    <row r="5" spans="1:28" x14ac:dyDescent="0.25">
      <c r="A5" s="1">
        <v>390</v>
      </c>
      <c r="B5" s="1" t="s">
        <v>416</v>
      </c>
      <c r="C5" s="6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787</v>
      </c>
      <c r="L5" s="1" t="s">
        <v>751</v>
      </c>
      <c r="M5" s="1" t="s">
        <v>755</v>
      </c>
      <c r="N5" s="1">
        <f t="shared" si="0"/>
        <v>3</v>
      </c>
      <c r="O5" s="1" t="str">
        <f t="shared" si="1"/>
        <v>fire</v>
      </c>
      <c r="P5" s="1" t="s">
        <v>33</v>
      </c>
      <c r="R5" s="1" t="str">
        <f>B6</f>
        <v>Monferno</v>
      </c>
      <c r="T5">
        <f t="shared" si="2"/>
        <v>3</v>
      </c>
      <c r="U5" t="str">
        <f t="shared" si="3"/>
        <v>Chimchar</v>
      </c>
      <c r="W5">
        <v>0</v>
      </c>
      <c r="X5">
        <v>0</v>
      </c>
      <c r="Y5">
        <v>1</v>
      </c>
      <c r="Z5" t="str">
        <f>_xlfn.IFNA(VLOOKUP(B5,abilities!$A$2:$C$108,2,0), "Evolution")</f>
        <v>Evolution</v>
      </c>
      <c r="AA5" t="str">
        <f>_xlfn.IFNA(VLOOKUP(B5,abilities!$A$2:$C$109,3,0), _xlfn.CONCAT("Evolves into ", R5, " using ", T5, " Journey Points", IF(ISBLANK(S5), ".", _xlfn.CONCAT(" and a ", S5, " Apricorn."))))</f>
        <v>Evolves into Monferno using 3 Journey Points.</v>
      </c>
    </row>
    <row r="6" spans="1:28" x14ac:dyDescent="0.25">
      <c r="A6" s="1">
        <v>391</v>
      </c>
      <c r="B6" s="1" t="s">
        <v>417</v>
      </c>
      <c r="C6" s="6" t="s">
        <v>17</v>
      </c>
      <c r="D6" s="6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788</v>
      </c>
      <c r="L6" s="1" t="s">
        <v>751</v>
      </c>
      <c r="M6" s="1" t="s">
        <v>755</v>
      </c>
      <c r="N6" s="1">
        <f t="shared" si="0"/>
        <v>5</v>
      </c>
      <c r="O6" s="1" t="str">
        <f t="shared" si="1"/>
        <v>fire</v>
      </c>
      <c r="P6" s="1" t="str">
        <f>IF(D6 = 0, "", D6)</f>
        <v>fighting</v>
      </c>
      <c r="Q6" s="1" t="s">
        <v>33</v>
      </c>
      <c r="R6" s="1" t="str">
        <f>B7</f>
        <v>Infernape</v>
      </c>
      <c r="T6">
        <f t="shared" si="2"/>
        <v>5</v>
      </c>
      <c r="U6" t="str">
        <f t="shared" si="3"/>
        <v>Monferno</v>
      </c>
      <c r="W6">
        <v>0</v>
      </c>
      <c r="X6">
        <v>0</v>
      </c>
      <c r="Y6">
        <v>2</v>
      </c>
      <c r="Z6" t="str">
        <f>_xlfn.IFNA(VLOOKUP(B6,abilities!$A$2:$C$108,2,0), "Evolution")</f>
        <v>Evolution</v>
      </c>
      <c r="AA6" t="str">
        <f>_xlfn.IFNA(VLOOKUP(B6,abilities!$A$2:$C$109,3,0), _xlfn.CONCAT("Evolves into ", R6, " using ", T6, " Journey Points", IF(ISBLANK(S6), ".", _xlfn.CONCAT(" and a ", S6, " Apricorn."))))</f>
        <v>Evolves into Infernape using 5 Journey Points.</v>
      </c>
    </row>
    <row r="7" spans="1:28" x14ac:dyDescent="0.25">
      <c r="A7" s="1">
        <v>392</v>
      </c>
      <c r="B7" s="1" t="s">
        <v>418</v>
      </c>
      <c r="C7" s="6" t="s">
        <v>17</v>
      </c>
      <c r="D7" s="6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789</v>
      </c>
      <c r="L7" s="1" t="s">
        <v>751</v>
      </c>
      <c r="M7" s="1" t="s">
        <v>755</v>
      </c>
      <c r="N7" s="1">
        <f t="shared" si="0"/>
        <v>7</v>
      </c>
      <c r="O7" s="1" t="str">
        <f t="shared" si="1"/>
        <v>fire</v>
      </c>
      <c r="P7" s="1" t="str">
        <f>IF(D7 = 0, "", D7)</f>
        <v>fighting</v>
      </c>
      <c r="Q7" s="1" t="s">
        <v>97</v>
      </c>
      <c r="T7" t="str">
        <f t="shared" si="2"/>
        <v/>
      </c>
      <c r="U7" t="str">
        <f t="shared" si="3"/>
        <v>Infernape</v>
      </c>
      <c r="W7">
        <v>0</v>
      </c>
      <c r="X7">
        <v>0</v>
      </c>
      <c r="Y7">
        <v>3</v>
      </c>
      <c r="Z7" t="str">
        <f>_xlfn.IFNA(VLOOKUP(B7,abilities!$A$2:$C$108,2,0), "Evolution")</f>
        <v>Fiery Combat</v>
      </c>
      <c r="AA7" t="str">
        <f>_xlfn.IFNA(VLOOKUP(B7,abilities!$A$2:$C$109,3,0), _xlfn.CONCAT("Evolves into ", R7, " using ", T7, " Journey Points", IF(ISBLANK(S7), ".", _xlfn.CONCAT(" and a ", S7, " Apricorn."))))</f>
        <v>When attacking with a Fire-type move, Balanced stances are treated as Crafty stances.</v>
      </c>
    </row>
    <row r="8" spans="1:28" x14ac:dyDescent="0.25">
      <c r="A8" s="1">
        <v>393</v>
      </c>
      <c r="B8" s="1" t="s">
        <v>419</v>
      </c>
      <c r="C8" s="6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790</v>
      </c>
      <c r="L8" s="1" t="s">
        <v>756</v>
      </c>
      <c r="M8" s="1" t="s">
        <v>752</v>
      </c>
      <c r="N8" s="1">
        <f t="shared" si="0"/>
        <v>3</v>
      </c>
      <c r="O8" s="1" t="str">
        <f t="shared" si="1"/>
        <v>water</v>
      </c>
      <c r="P8" s="1" t="s">
        <v>33</v>
      </c>
      <c r="R8" s="1" t="str">
        <f>B9</f>
        <v>Prinplup</v>
      </c>
      <c r="T8">
        <f t="shared" si="2"/>
        <v>3</v>
      </c>
      <c r="U8" t="str">
        <f t="shared" si="3"/>
        <v>Piplup</v>
      </c>
      <c r="W8">
        <v>0</v>
      </c>
      <c r="X8">
        <v>0</v>
      </c>
      <c r="Y8">
        <v>1</v>
      </c>
      <c r="Z8" t="str">
        <f>_xlfn.IFNA(VLOOKUP(B8,abilities!$A$2:$C$108,2,0), "Evolution")</f>
        <v>Evolution</v>
      </c>
      <c r="AA8" t="str">
        <f>_xlfn.IFNA(VLOOKUP(B8,abilities!$A$2:$C$109,3,0), _xlfn.CONCAT("Evolves into ", R8, " using ", T8, " Journey Points", IF(ISBLANK(S8), ".", _xlfn.CONCAT(" and a ", S8, " Apricorn."))))</f>
        <v>Evolves into Prinplup using 3 Journey Points.</v>
      </c>
    </row>
    <row r="9" spans="1:28" x14ac:dyDescent="0.25">
      <c r="A9" s="1">
        <v>394</v>
      </c>
      <c r="B9" s="1" t="s">
        <v>420</v>
      </c>
      <c r="C9" s="6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790</v>
      </c>
      <c r="L9" s="1" t="s">
        <v>756</v>
      </c>
      <c r="M9" s="1" t="s">
        <v>752</v>
      </c>
      <c r="N9" s="1">
        <f t="shared" si="0"/>
        <v>5</v>
      </c>
      <c r="O9" s="6" t="str">
        <f t="shared" si="1"/>
        <v>water</v>
      </c>
      <c r="P9" s="1" t="s">
        <v>20</v>
      </c>
      <c r="Q9" s="1" t="s">
        <v>33</v>
      </c>
      <c r="R9" s="1" t="str">
        <f>B10</f>
        <v>Empoleon</v>
      </c>
      <c r="T9">
        <f t="shared" si="2"/>
        <v>5</v>
      </c>
      <c r="U9" t="str">
        <f t="shared" si="3"/>
        <v>Prinplup</v>
      </c>
      <c r="W9">
        <v>0</v>
      </c>
      <c r="X9">
        <v>0</v>
      </c>
      <c r="Y9">
        <v>2</v>
      </c>
      <c r="Z9" t="str">
        <f>_xlfn.IFNA(VLOOKUP(B9,abilities!$A$2:$C$108,2,0), "Evolution")</f>
        <v>Evolution</v>
      </c>
      <c r="AA9" t="str">
        <f>_xlfn.IFNA(VLOOKUP(B9,abilities!$A$2:$C$109,3,0), _xlfn.CONCAT("Evolves into ", R9, " using ", T9, " Journey Points", IF(ISBLANK(S9), ".", _xlfn.CONCAT(" and a ", S9, " Apricorn."))))</f>
        <v>Evolves into Empoleon using 5 Journey Points.</v>
      </c>
    </row>
    <row r="10" spans="1:28" x14ac:dyDescent="0.25">
      <c r="A10" s="1">
        <v>395</v>
      </c>
      <c r="B10" s="1" t="s">
        <v>421</v>
      </c>
      <c r="C10" s="6" t="s">
        <v>22</v>
      </c>
      <c r="D10" s="6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791</v>
      </c>
      <c r="L10" s="1" t="s">
        <v>756</v>
      </c>
      <c r="M10" s="1" t="s">
        <v>752</v>
      </c>
      <c r="N10" s="1">
        <f t="shared" si="0"/>
        <v>7</v>
      </c>
      <c r="O10" s="1" t="str">
        <f t="shared" si="1"/>
        <v>water</v>
      </c>
      <c r="P10" s="1" t="s">
        <v>105</v>
      </c>
      <c r="Q10" s="1" t="s">
        <v>48</v>
      </c>
      <c r="T10" t="str">
        <f t="shared" si="2"/>
        <v/>
      </c>
      <c r="U10" t="str">
        <f t="shared" si="3"/>
        <v>Empoleon</v>
      </c>
      <c r="W10">
        <v>0</v>
      </c>
      <c r="X10">
        <v>0</v>
      </c>
      <c r="Y10">
        <v>3</v>
      </c>
      <c r="Z10" t="str">
        <f>_xlfn.IFNA(VLOOKUP(B10,abilities!$A$2:$C$108,2,0), "Evolution")</f>
        <v xml:space="preserve">Ice Breaker </v>
      </c>
      <c r="AA10" t="str">
        <f>_xlfn.IFNA(VLOOKUP(B10,abilities!$A$2:$C$109,3,0), _xlfn.CONCAT("Evolves into ", R10, " using ", T10, " Journey Points", IF(ISBLANK(S10), ".", _xlfn.CONCAT(" and a ", S10, " Apricorn."))))</f>
        <v>Add 1 bonus power when the opposing Pokémon is from a Cold climate.</v>
      </c>
    </row>
    <row r="11" spans="1:28" x14ac:dyDescent="0.25">
      <c r="A11" s="1">
        <v>396</v>
      </c>
      <c r="B11" s="1" t="s">
        <v>422</v>
      </c>
      <c r="C11" s="6" t="s">
        <v>33</v>
      </c>
      <c r="D11" s="6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792</v>
      </c>
      <c r="L11" s="1" t="s">
        <v>759</v>
      </c>
      <c r="M11" s="1" t="s">
        <v>753</v>
      </c>
      <c r="N11" s="1">
        <f t="shared" si="0"/>
        <v>2</v>
      </c>
      <c r="O11" s="1" t="str">
        <f t="shared" si="1"/>
        <v>normal</v>
      </c>
      <c r="P11" s="1" t="str">
        <f>IF(D11 = 0, "", D11)</f>
        <v>flying</v>
      </c>
      <c r="R11" s="1" t="str">
        <f>B12</f>
        <v>Staravia</v>
      </c>
      <c r="T11">
        <f t="shared" si="2"/>
        <v>2</v>
      </c>
      <c r="U11" t="str">
        <f t="shared" si="3"/>
        <v>Starly</v>
      </c>
      <c r="W11">
        <v>0</v>
      </c>
      <c r="X11">
        <v>0</v>
      </c>
      <c r="Y11">
        <v>1</v>
      </c>
      <c r="Z11" t="str">
        <f>_xlfn.IFNA(VLOOKUP(B11,abilities!$A$2:$C$108,2,0), "Evolution")</f>
        <v>Evolution</v>
      </c>
      <c r="AA11" t="str">
        <f>_xlfn.IFNA(VLOOKUP(B11,abilities!$A$2:$C$109,3,0), _xlfn.CONCAT("Evolves into ", R11, " using ", T11, " Journey Points", IF(ISBLANK(S11), ".", _xlfn.CONCAT(" and a ", S11, " Apricorn."))))</f>
        <v>Evolves into Staravia using 2 Journey Points.</v>
      </c>
    </row>
    <row r="12" spans="1:28" x14ac:dyDescent="0.25">
      <c r="A12" s="1">
        <v>397</v>
      </c>
      <c r="B12" s="1" t="s">
        <v>423</v>
      </c>
      <c r="C12" s="6" t="s">
        <v>33</v>
      </c>
      <c r="D12" s="6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792</v>
      </c>
      <c r="L12" s="1" t="s">
        <v>759</v>
      </c>
      <c r="M12" s="1" t="s">
        <v>753</v>
      </c>
      <c r="N12" s="1">
        <f t="shared" si="0"/>
        <v>4</v>
      </c>
      <c r="O12" s="1" t="str">
        <f t="shared" si="1"/>
        <v>normal</v>
      </c>
      <c r="P12" s="1" t="str">
        <f>IF(D12 = 0, "", D12)</f>
        <v>flying</v>
      </c>
      <c r="Q12" s="1" t="s">
        <v>105</v>
      </c>
      <c r="R12" s="1" t="str">
        <f>B13</f>
        <v>Staraptor</v>
      </c>
      <c r="T12">
        <f t="shared" si="2"/>
        <v>6</v>
      </c>
      <c r="U12" t="str">
        <f t="shared" si="3"/>
        <v>Staravia</v>
      </c>
      <c r="W12">
        <v>0</v>
      </c>
      <c r="X12">
        <v>0</v>
      </c>
      <c r="Y12">
        <v>2</v>
      </c>
      <c r="Z12" t="str">
        <f>_xlfn.IFNA(VLOOKUP(B12,abilities!$A$2:$C$108,2,0), "Evolution")</f>
        <v>Evolution</v>
      </c>
      <c r="AA12" t="str">
        <f>_xlfn.IFNA(VLOOKUP(B12,abilities!$A$2:$C$109,3,0), _xlfn.CONCAT("Evolves into ", R12, " using ", T12, " Journey Points", IF(ISBLANK(S12), ".", _xlfn.CONCAT(" and a ", S12, " Apricorn."))))</f>
        <v>Evolves into Staraptor using 6 Journey Points.</v>
      </c>
    </row>
    <row r="13" spans="1:28" x14ac:dyDescent="0.25">
      <c r="A13" s="1">
        <v>398</v>
      </c>
      <c r="B13" s="1" t="s">
        <v>424</v>
      </c>
      <c r="C13" s="6" t="s">
        <v>33</v>
      </c>
      <c r="D13" s="6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793</v>
      </c>
      <c r="L13" s="1" t="s">
        <v>759</v>
      </c>
      <c r="M13" s="1" t="s">
        <v>753</v>
      </c>
      <c r="N13" s="1">
        <f t="shared" si="0"/>
        <v>7</v>
      </c>
      <c r="O13" s="1" t="str">
        <f t="shared" si="1"/>
        <v>normal</v>
      </c>
      <c r="P13" s="1" t="str">
        <f>IF(D13 = 0, "", D13)</f>
        <v>flying</v>
      </c>
      <c r="Q13" s="1" t="s">
        <v>77</v>
      </c>
      <c r="T13" t="str">
        <f t="shared" si="2"/>
        <v/>
      </c>
      <c r="U13" t="str">
        <f t="shared" si="3"/>
        <v>Staraptor</v>
      </c>
      <c r="W13">
        <v>0</v>
      </c>
      <c r="X13">
        <v>0</v>
      </c>
      <c r="Y13">
        <v>3</v>
      </c>
      <c r="Z13" t="str">
        <f>_xlfn.IFNA(VLOOKUP(B13,abilities!$A$2:$C$108,2,0), "Evolution")</f>
        <v>Apex Predator</v>
      </c>
      <c r="AA13" t="str">
        <f>_xlfn.IFNA(VLOOKUP(B13,abilities!$A$2:$C$109,3,0), _xlfn.CONCAT("Evolves into ", R13, " using ", T13, " Journey Points", IF(ISBLANK(S13), ".", _xlfn.CONCAT(" and a ", S13, " Apricorn."))))</f>
        <v>Add 2 bonus power when the opposing Pokémon has a lower base power.</v>
      </c>
    </row>
    <row r="14" spans="1:28" x14ac:dyDescent="0.25">
      <c r="A14" s="1">
        <v>399</v>
      </c>
      <c r="B14" s="1" t="s">
        <v>425</v>
      </c>
      <c r="C14" s="6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794</v>
      </c>
      <c r="L14" s="1" t="s">
        <v>754</v>
      </c>
      <c r="M14" s="1" t="s">
        <v>753</v>
      </c>
      <c r="N14" s="1">
        <f t="shared" si="0"/>
        <v>2</v>
      </c>
      <c r="O14" s="1" t="str">
        <f t="shared" si="1"/>
        <v>normal</v>
      </c>
      <c r="P14" s="1" t="s">
        <v>22</v>
      </c>
      <c r="R14" s="1" t="str">
        <f>B15</f>
        <v>Bibarel</v>
      </c>
      <c r="T14">
        <f t="shared" si="2"/>
        <v>3</v>
      </c>
      <c r="U14" t="str">
        <f t="shared" si="3"/>
        <v>Bidoof</v>
      </c>
      <c r="W14">
        <v>0</v>
      </c>
      <c r="X14">
        <v>0</v>
      </c>
      <c r="Y14">
        <v>1</v>
      </c>
      <c r="Z14" t="str">
        <f>_xlfn.IFNA(VLOOKUP(B14,abilities!$A$2:$C$108,2,0), "Evolution")</f>
        <v>Evolution</v>
      </c>
      <c r="AA14" t="str">
        <f>_xlfn.IFNA(VLOOKUP(B14,abilities!$A$2:$C$109,3,0), _xlfn.CONCAT("Evolves into ", R14, " using ", T14, " Journey Points", IF(ISBLANK(S14), ".", _xlfn.CONCAT(" and a ", S14, " Apricorn."))))</f>
        <v>Evolves into Bibarel using 3 Journey Points.</v>
      </c>
    </row>
    <row r="15" spans="1:28" x14ac:dyDescent="0.25">
      <c r="A15" s="1">
        <v>400</v>
      </c>
      <c r="B15" s="1" t="s">
        <v>426</v>
      </c>
      <c r="C15" s="6" t="s">
        <v>33</v>
      </c>
      <c r="D15" s="6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795</v>
      </c>
      <c r="L15" s="1" t="s">
        <v>754</v>
      </c>
      <c r="M15" s="1" t="s">
        <v>753</v>
      </c>
      <c r="N15" s="1">
        <f t="shared" si="0"/>
        <v>5</v>
      </c>
      <c r="O15" s="1" t="str">
        <f t="shared" si="1"/>
        <v>normal</v>
      </c>
      <c r="P15" s="1" t="str">
        <f>IF(D15 = 0, "", D15)</f>
        <v>water</v>
      </c>
      <c r="Q15" s="1" t="s">
        <v>44</v>
      </c>
      <c r="T15" t="str">
        <f t="shared" si="2"/>
        <v/>
      </c>
      <c r="U15" t="str">
        <f t="shared" si="3"/>
        <v>Bibarel</v>
      </c>
      <c r="W15">
        <v>0</v>
      </c>
      <c r="X15">
        <v>0</v>
      </c>
      <c r="Y15">
        <v>2</v>
      </c>
      <c r="Z15" t="str">
        <f>_xlfn.IFNA(VLOOKUP(B15,abilities!$A$2:$C$108,2,0), "Evolution")</f>
        <v>Resourceful Beaver</v>
      </c>
      <c r="AA15" t="str">
        <f>_xlfn.IFNA(VLOOKUP(B15,abilities!$A$2:$C$109,3,0), _xlfn.CONCAT("Evolves into ", R15, " using ", T15, " Journey Points", IF(ISBLANK(S15), ".", _xlfn.CONCAT(" and a ", S15, " Apricorn."))))</f>
        <v>Once per battle, may recover all used stances.</v>
      </c>
    </row>
    <row r="16" spans="1:28" x14ac:dyDescent="0.25">
      <c r="A16" s="1">
        <v>401</v>
      </c>
      <c r="B16" s="1" t="s">
        <v>427</v>
      </c>
      <c r="C16" s="6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796</v>
      </c>
      <c r="L16" s="1" t="s">
        <v>754</v>
      </c>
      <c r="M16" s="1" t="s">
        <v>753</v>
      </c>
      <c r="N16" s="1">
        <f t="shared" si="0"/>
        <v>1</v>
      </c>
      <c r="O16" s="1" t="str">
        <f t="shared" si="1"/>
        <v>bug</v>
      </c>
      <c r="P16" s="1" t="s">
        <v>33</v>
      </c>
      <c r="R16" s="1" t="str">
        <f>B17</f>
        <v>Kricketune</v>
      </c>
      <c r="T16">
        <f t="shared" si="2"/>
        <v>3</v>
      </c>
      <c r="U16" t="str">
        <f t="shared" si="3"/>
        <v>Kricketot</v>
      </c>
      <c r="W16">
        <v>0</v>
      </c>
      <c r="X16">
        <v>0</v>
      </c>
      <c r="Y16">
        <v>1</v>
      </c>
      <c r="Z16" t="str">
        <f>_xlfn.IFNA(VLOOKUP(B16,abilities!$A$2:$C$108,2,0), "Evolution")</f>
        <v>Evolution</v>
      </c>
      <c r="AA16" t="str">
        <f>_xlfn.IFNA(VLOOKUP(B16,abilities!$A$2:$C$109,3,0), _xlfn.CONCAT("Evolves into ", R16, " using ", T16, " Journey Points", IF(ISBLANK(S16), ".", _xlfn.CONCAT(" and a ", S16, " Apricorn."))))</f>
        <v>Evolves into Kricketune using 3 Journey Points.</v>
      </c>
    </row>
    <row r="17" spans="1:27" x14ac:dyDescent="0.25">
      <c r="A17" s="1">
        <v>402</v>
      </c>
      <c r="B17" s="1" t="s">
        <v>428</v>
      </c>
      <c r="C17" s="6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796</v>
      </c>
      <c r="L17" s="1" t="s">
        <v>754</v>
      </c>
      <c r="M17" s="1" t="s">
        <v>753</v>
      </c>
      <c r="N17" s="1">
        <f t="shared" si="0"/>
        <v>5</v>
      </c>
      <c r="O17" s="1" t="str">
        <f t="shared" si="1"/>
        <v>bug</v>
      </c>
      <c r="P17" s="1" t="s">
        <v>77</v>
      </c>
      <c r="Q17" s="1" t="s">
        <v>37</v>
      </c>
      <c r="T17" t="str">
        <f t="shared" si="2"/>
        <v/>
      </c>
      <c r="U17" t="str">
        <f t="shared" si="3"/>
        <v>Kricketune</v>
      </c>
      <c r="W17">
        <v>0</v>
      </c>
      <c r="X17">
        <v>0</v>
      </c>
      <c r="Y17">
        <v>2</v>
      </c>
      <c r="Z17" t="str">
        <f>_xlfn.IFNA(VLOOKUP(B17,abilities!$A$2:$C$108,2,0), "Evolution")</f>
        <v>Swarm Song</v>
      </c>
      <c r="AA17" t="str">
        <f>_xlfn.IFNA(VLOOKUP(B17,abilities!$A$2:$C$109,3,0), _xlfn.CONCAT("Evolves into ", R17, " using ", T17, " Journey Points", IF(ISBLANK(S17), ".", _xlfn.CONCAT(" and a ", S17, " Apricorn."))))</f>
        <v>Add 1 bonus power for each non-fainted Bug-type Pokémon in your party.</v>
      </c>
    </row>
    <row r="18" spans="1:27" x14ac:dyDescent="0.25">
      <c r="A18" s="1">
        <v>403</v>
      </c>
      <c r="B18" s="1" t="s">
        <v>429</v>
      </c>
      <c r="C18" s="6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797</v>
      </c>
      <c r="L18" s="1" t="s">
        <v>754</v>
      </c>
      <c r="M18" s="1" t="s">
        <v>755</v>
      </c>
      <c r="N18" s="1">
        <f t="shared" si="0"/>
        <v>3</v>
      </c>
      <c r="O18" s="1" t="str">
        <f t="shared" si="1"/>
        <v>electric</v>
      </c>
      <c r="P18" s="1" t="s">
        <v>33</v>
      </c>
      <c r="R18" s="1" t="str">
        <f>B19</f>
        <v>Luxio</v>
      </c>
      <c r="T18">
        <f t="shared" si="2"/>
        <v>1</v>
      </c>
      <c r="U18" t="str">
        <f t="shared" si="3"/>
        <v>Shinx</v>
      </c>
      <c r="W18">
        <v>0</v>
      </c>
      <c r="X18">
        <v>0</v>
      </c>
      <c r="Y18">
        <v>1</v>
      </c>
      <c r="Z18" t="str">
        <f>_xlfn.IFNA(VLOOKUP(B18,abilities!$A$2:$C$108,2,0), "Evolution")</f>
        <v>Evolution</v>
      </c>
      <c r="AA18" t="str">
        <f>_xlfn.IFNA(VLOOKUP(B18,abilities!$A$2:$C$109,3,0), _xlfn.CONCAT("Evolves into ", R18, " using ", T18, " Journey Points", IF(ISBLANK(S18), ".", _xlfn.CONCAT(" and a ", S18, " Apricorn."))))</f>
        <v>Evolves into Luxio using 1 Journey Points.</v>
      </c>
    </row>
    <row r="19" spans="1:27" x14ac:dyDescent="0.25">
      <c r="A19" s="1">
        <v>404</v>
      </c>
      <c r="B19" s="1" t="s">
        <v>430</v>
      </c>
      <c r="C19" s="6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798</v>
      </c>
      <c r="L19" s="1" t="s">
        <v>754</v>
      </c>
      <c r="M19" s="1" t="s">
        <v>755</v>
      </c>
      <c r="N19" s="1">
        <f t="shared" si="0"/>
        <v>4</v>
      </c>
      <c r="O19" s="1" t="str">
        <f t="shared" si="1"/>
        <v>electric</v>
      </c>
      <c r="P19" s="1" t="s">
        <v>37</v>
      </c>
      <c r="Q19" s="1" t="s">
        <v>33</v>
      </c>
      <c r="R19" s="1" t="str">
        <f>B20</f>
        <v>Luxray</v>
      </c>
      <c r="T19">
        <f t="shared" si="2"/>
        <v>6</v>
      </c>
      <c r="U19" t="str">
        <f t="shared" si="3"/>
        <v>Luxio</v>
      </c>
      <c r="W19">
        <v>0</v>
      </c>
      <c r="X19">
        <v>0</v>
      </c>
      <c r="Y19">
        <v>2</v>
      </c>
      <c r="Z19" t="str">
        <f>_xlfn.IFNA(VLOOKUP(B19,abilities!$A$2:$C$108,2,0), "Evolution")</f>
        <v>Evolution</v>
      </c>
      <c r="AA19" t="str">
        <f>_xlfn.IFNA(VLOOKUP(B19,abilities!$A$2:$C$109,3,0), _xlfn.CONCAT("Evolves into ", R19, " using ", T19, " Journey Points", IF(ISBLANK(S19), ".", _xlfn.CONCAT(" and a ", S19, " Apricorn."))))</f>
        <v>Evolves into Luxray using 6 Journey Points.</v>
      </c>
    </row>
    <row r="20" spans="1:27" x14ac:dyDescent="0.25">
      <c r="A20" s="1">
        <v>405</v>
      </c>
      <c r="B20" s="1" t="s">
        <v>431</v>
      </c>
      <c r="C20" s="6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799</v>
      </c>
      <c r="L20" s="1" t="s">
        <v>754</v>
      </c>
      <c r="M20" s="1" t="s">
        <v>755</v>
      </c>
      <c r="N20" s="1">
        <f t="shared" si="0"/>
        <v>7</v>
      </c>
      <c r="O20" s="1" t="str">
        <f t="shared" si="1"/>
        <v>electric</v>
      </c>
      <c r="P20" s="1" t="s">
        <v>37</v>
      </c>
      <c r="Q20" s="1" t="s">
        <v>77</v>
      </c>
      <c r="T20" t="str">
        <f t="shared" si="2"/>
        <v/>
      </c>
      <c r="U20" t="str">
        <f t="shared" si="3"/>
        <v>Luxray</v>
      </c>
      <c r="W20">
        <v>0</v>
      </c>
      <c r="X20">
        <v>0</v>
      </c>
      <c r="Y20">
        <v>3</v>
      </c>
      <c r="Z20" t="str">
        <f>_xlfn.IFNA(VLOOKUP(B20,abilities!$A$2:$C$108,2,0), "Evolution")</f>
        <v>X-Ray Vision</v>
      </c>
      <c r="AA20" t="str">
        <f>_xlfn.IFNA(VLOOKUP(B20,abilities!$A$2:$C$109,3,0), _xlfn.CONCAT("Evolves into ", R20, " using ", T20, " Journey Points", IF(ISBLANK(S20), ".", _xlfn.CONCAT(" and a ", S20, " Apricorn."))))</f>
        <v>Your opponent must tell you whether they will attack or switch.</v>
      </c>
    </row>
    <row r="21" spans="1:27" x14ac:dyDescent="0.25">
      <c r="A21" s="1">
        <v>406</v>
      </c>
      <c r="B21" s="3" t="s">
        <v>432</v>
      </c>
      <c r="C21" s="6" t="s">
        <v>12</v>
      </c>
      <c r="D21" s="6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800</v>
      </c>
      <c r="L21" s="1" t="s">
        <v>754</v>
      </c>
      <c r="M21" s="1" t="s">
        <v>755</v>
      </c>
      <c r="N21" s="1">
        <f t="shared" si="0"/>
        <v>3</v>
      </c>
      <c r="O21" s="1" t="str">
        <f t="shared" si="1"/>
        <v>grass</v>
      </c>
      <c r="P21" s="1" t="str">
        <f>IF(D21 = 0, "", D21)</f>
        <v>poison</v>
      </c>
      <c r="R21" s="1" t="str">
        <f>B22</f>
        <v>Roselia</v>
      </c>
      <c r="T21">
        <f t="shared" si="2"/>
        <v>3</v>
      </c>
      <c r="U21" t="str">
        <f t="shared" si="3"/>
        <v>Budew</v>
      </c>
      <c r="V21" s="3"/>
      <c r="W21">
        <v>0</v>
      </c>
      <c r="X21">
        <v>0</v>
      </c>
      <c r="Y21">
        <v>1</v>
      </c>
      <c r="Z21" t="str">
        <f>_xlfn.IFNA(VLOOKUP(B21,abilities!$A$2:$C$108,2,0), "Evolution")</f>
        <v>Evolution</v>
      </c>
      <c r="AA21" t="str">
        <f>_xlfn.IFNA(VLOOKUP(B21,abilities!$A$2:$C$109,3,0), _xlfn.CONCAT("Evolves into ", R21, " using ", T21, " Journey Points", IF(ISBLANK(S21), ".", _xlfn.CONCAT(" and a ", S21, " Apricorn."))))</f>
        <v>Evolves into Roselia using 3 Journey Points.</v>
      </c>
    </row>
    <row r="22" spans="1:27" x14ac:dyDescent="0.25">
      <c r="A22" s="1">
        <v>315</v>
      </c>
      <c r="B22" s="3" t="s">
        <v>341</v>
      </c>
      <c r="C22" s="6" t="s">
        <v>12</v>
      </c>
      <c r="D22" s="6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801</v>
      </c>
      <c r="L22" s="1" t="s">
        <v>754</v>
      </c>
      <c r="M22" s="1" t="s">
        <v>755</v>
      </c>
      <c r="N22" s="1">
        <f t="shared" si="0"/>
        <v>5</v>
      </c>
      <c r="O22" s="1" t="str">
        <f t="shared" si="1"/>
        <v>grass</v>
      </c>
      <c r="P22" s="1" t="str">
        <f>IF(D22 = 0, "", D22)</f>
        <v>poison</v>
      </c>
      <c r="Q22" s="1" t="s">
        <v>33</v>
      </c>
      <c r="R22" s="1" t="str">
        <f>B23</f>
        <v>Roserade</v>
      </c>
      <c r="T22">
        <f t="shared" si="2"/>
        <v>5</v>
      </c>
      <c r="U22" t="str">
        <f t="shared" si="3"/>
        <v>Roselia</v>
      </c>
      <c r="V22" s="3"/>
      <c r="W22">
        <v>0</v>
      </c>
      <c r="X22">
        <v>0</v>
      </c>
      <c r="Y22">
        <v>2</v>
      </c>
      <c r="Z22" t="str">
        <f>_xlfn.IFNA(VLOOKUP(B22,abilities!$A$2:$C$108,2,0), "Evolution")</f>
        <v>Evolution</v>
      </c>
      <c r="AA22" t="str">
        <f>_xlfn.IFNA(VLOOKUP(B22,abilities!$A$2:$C$109,3,0), _xlfn.CONCAT("Evolves into ", R22, " using ", T22, " Journey Points", IF(ISBLANK(S22), ".", _xlfn.CONCAT(" and a ", S22, " Apricorn."))))</f>
        <v>Evolves into Roserade using 5 Journey Points.</v>
      </c>
    </row>
    <row r="23" spans="1:27" x14ac:dyDescent="0.25">
      <c r="A23" s="1">
        <v>407</v>
      </c>
      <c r="B23" s="3" t="s">
        <v>433</v>
      </c>
      <c r="C23" s="6" t="s">
        <v>12</v>
      </c>
      <c r="D23" s="6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802</v>
      </c>
      <c r="L23" s="1" t="s">
        <v>754</v>
      </c>
      <c r="M23" s="1" t="s">
        <v>755</v>
      </c>
      <c r="N23" s="1">
        <f t="shared" si="0"/>
        <v>7</v>
      </c>
      <c r="O23" s="1" t="str">
        <f t="shared" si="1"/>
        <v>grass</v>
      </c>
      <c r="P23" s="1" t="str">
        <f>IF(D23 = 0, "", D23)</f>
        <v>poison</v>
      </c>
      <c r="Q23" s="1" t="s">
        <v>117</v>
      </c>
      <c r="T23" t="str">
        <f t="shared" si="2"/>
        <v/>
      </c>
      <c r="U23" t="str">
        <f t="shared" si="3"/>
        <v>Roserade</v>
      </c>
      <c r="V23" s="3"/>
      <c r="W23">
        <v>0</v>
      </c>
      <c r="X23">
        <v>0</v>
      </c>
      <c r="Y23">
        <v>3</v>
      </c>
      <c r="Z23" t="str">
        <f>_xlfn.IFNA(VLOOKUP(B23,abilities!$A$2:$C$108,2,0), "Evolution")</f>
        <v>Toxic Thorns</v>
      </c>
      <c r="AA23" t="str">
        <f>_xlfn.IFNA(VLOOKUP(B23,abilities!$A$2:$C$109,3,0), _xlfn.CONCAT("Evolves into ", R23, " using ", T23, " Journey Points", IF(ISBLANK(S23), ".", _xlfn.CONCAT(" and a ", S23, " Apricorn."))))</f>
        <v>When attacked, inflict the Weakened status effect on the opposing Pokémon.</v>
      </c>
    </row>
    <row r="24" spans="1:27" x14ac:dyDescent="0.25">
      <c r="A24" s="1">
        <v>408</v>
      </c>
      <c r="B24" s="3" t="s">
        <v>434</v>
      </c>
      <c r="C24" s="12" t="s">
        <v>173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803</v>
      </c>
      <c r="L24" s="1" t="s">
        <v>754</v>
      </c>
      <c r="M24" s="1" t="s">
        <v>753</v>
      </c>
      <c r="N24" s="1">
        <f t="shared" si="0"/>
        <v>5</v>
      </c>
      <c r="O24" s="1" t="str">
        <f t="shared" si="1"/>
        <v>dragon</v>
      </c>
      <c r="P24" s="1" t="s">
        <v>33</v>
      </c>
      <c r="R24" s="1" t="str">
        <f>B25</f>
        <v>Rampardos</v>
      </c>
      <c r="T24">
        <f t="shared" si="2"/>
        <v>5</v>
      </c>
      <c r="U24" t="str">
        <f t="shared" si="3"/>
        <v>Cranidos</v>
      </c>
      <c r="V24" s="3" t="s">
        <v>1151</v>
      </c>
      <c r="W24">
        <v>0</v>
      </c>
      <c r="X24">
        <v>0</v>
      </c>
      <c r="Y24">
        <v>1</v>
      </c>
      <c r="Z24" t="str">
        <f>_xlfn.IFNA(VLOOKUP(B24,abilities!$A$2:$C$108,2,0), "Evolution")</f>
        <v>Evolution</v>
      </c>
      <c r="AA24" t="str">
        <f>_xlfn.IFNA(VLOOKUP(B24,abilities!$A$2:$C$109,3,0), _xlfn.CONCAT("Evolves into ", R24, " using ", T24, " Journey Points", IF(ISBLANK(S24), ".", _xlfn.CONCAT(" and a ", S24, " Apricorn."))))</f>
        <v>Evolves into Rampardos using 5 Journey Points.</v>
      </c>
    </row>
    <row r="25" spans="1:27" x14ac:dyDescent="0.25">
      <c r="A25" s="1">
        <v>409</v>
      </c>
      <c r="B25" s="3" t="s">
        <v>435</v>
      </c>
      <c r="C25" s="12" t="s">
        <v>173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803</v>
      </c>
      <c r="L25" s="1" t="s">
        <v>754</v>
      </c>
      <c r="M25" s="1" t="s">
        <v>753</v>
      </c>
      <c r="N25" s="1">
        <f t="shared" si="0"/>
        <v>7</v>
      </c>
      <c r="O25" s="1" t="str">
        <f t="shared" si="1"/>
        <v>dragon</v>
      </c>
      <c r="P25" s="1" t="s">
        <v>97</v>
      </c>
      <c r="Q25" s="1" t="s">
        <v>47</v>
      </c>
      <c r="T25" t="str">
        <f t="shared" si="2"/>
        <v/>
      </c>
      <c r="U25" t="str">
        <f t="shared" si="3"/>
        <v>Rampardos</v>
      </c>
      <c r="V25" s="3" t="s">
        <v>1151</v>
      </c>
      <c r="W25">
        <v>0</v>
      </c>
      <c r="X25">
        <v>0</v>
      </c>
      <c r="Y25">
        <v>2</v>
      </c>
      <c r="Z25" t="str">
        <f>_xlfn.IFNA(VLOOKUP(B25,abilities!$A$2:$C$108,2,0), "Evolution")</f>
        <v>Unstoppable Rampage</v>
      </c>
      <c r="AA25" t="str">
        <f>_xlfn.IFNA(VLOOKUP(B25,abilities!$A$2:$C$109,3,0), _xlfn.CONCAT("Evolves into ", R25, " using ", T25, " Journey Points", IF(ISBLANK(S25), ".", _xlfn.CONCAT(" and a ", S25, " Apricorn."))))</f>
        <v>When attacking, Balanced stances are treated as Reckless stances. Take no damage from the Reckless stance effect.</v>
      </c>
    </row>
    <row r="26" spans="1:27" x14ac:dyDescent="0.25">
      <c r="A26" s="1">
        <v>410</v>
      </c>
      <c r="B26" s="3" t="s">
        <v>436</v>
      </c>
      <c r="C26" s="12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804</v>
      </c>
      <c r="L26" s="1" t="s">
        <v>754</v>
      </c>
      <c r="M26" s="1" t="s">
        <v>753</v>
      </c>
      <c r="N26" s="1">
        <f t="shared" si="0"/>
        <v>4</v>
      </c>
      <c r="O26" s="1" t="str">
        <f t="shared" si="1"/>
        <v>steel</v>
      </c>
      <c r="P26" s="1" t="s">
        <v>33</v>
      </c>
      <c r="R26" s="1" t="str">
        <f>B27</f>
        <v>Bastiodon</v>
      </c>
      <c r="T26">
        <f t="shared" si="2"/>
        <v>4</v>
      </c>
      <c r="U26" t="str">
        <f t="shared" si="3"/>
        <v>Shieldon</v>
      </c>
      <c r="V26" s="3" t="s">
        <v>1151</v>
      </c>
      <c r="W26">
        <v>0</v>
      </c>
      <c r="X26">
        <v>0</v>
      </c>
      <c r="Y26">
        <v>1</v>
      </c>
      <c r="Z26" t="str">
        <f>_xlfn.IFNA(VLOOKUP(B26,abilities!$A$2:$C$108,2,0), "Evolution")</f>
        <v>Evolution</v>
      </c>
      <c r="AA26" t="str">
        <f>_xlfn.IFNA(VLOOKUP(B26,abilities!$A$2:$C$109,3,0), _xlfn.CONCAT("Evolves into ", R26, " using ", T26, " Journey Points", IF(ISBLANK(S26), ".", _xlfn.CONCAT(" and a ", S26, " Apricorn."))))</f>
        <v>Evolves into Bastiodon using 4 Journey Points.</v>
      </c>
    </row>
    <row r="27" spans="1:27" x14ac:dyDescent="0.25">
      <c r="A27" s="1">
        <v>411</v>
      </c>
      <c r="B27" s="3" t="s">
        <v>437</v>
      </c>
      <c r="C27" s="12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804</v>
      </c>
      <c r="L27" s="1" t="s">
        <v>754</v>
      </c>
      <c r="M27" s="1" t="s">
        <v>753</v>
      </c>
      <c r="N27" s="1">
        <f t="shared" si="0"/>
        <v>6</v>
      </c>
      <c r="O27" s="1" t="str">
        <f t="shared" si="1"/>
        <v>steel</v>
      </c>
      <c r="P27" s="1" t="s">
        <v>97</v>
      </c>
      <c r="Q27" s="1" t="s">
        <v>47</v>
      </c>
      <c r="T27" t="str">
        <f t="shared" si="2"/>
        <v/>
      </c>
      <c r="U27" t="str">
        <f t="shared" si="3"/>
        <v>Bastiodon</v>
      </c>
      <c r="V27" s="3" t="s">
        <v>1151</v>
      </c>
      <c r="W27">
        <v>0</v>
      </c>
      <c r="X27">
        <v>0</v>
      </c>
      <c r="Y27">
        <v>2</v>
      </c>
      <c r="Z27" t="str">
        <f>_xlfn.IFNA(VLOOKUP(B27,abilities!$A$2:$C$108,2,0), "Evolution")</f>
        <v>Shield Wall</v>
      </c>
      <c r="AA27" t="str">
        <f>_xlfn.IFNA(VLOOKUP(B27,abilities!$A$2:$C$109,3,0), _xlfn.CONCAT("Evolves into ", R27, " using ", T27, " Journey Points", IF(ISBLANK(S27), ".", _xlfn.CONCAT(" and a ", S27, " Apricorn."))))</f>
        <v>When switched out, you may resolve combat before the selected Pokémon is switched in.</v>
      </c>
    </row>
    <row r="28" spans="1:27" x14ac:dyDescent="0.25">
      <c r="A28" s="1">
        <v>412</v>
      </c>
      <c r="B28" s="3" t="s">
        <v>438</v>
      </c>
      <c r="C28" s="6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805</v>
      </c>
      <c r="L28" s="1" t="s">
        <v>751</v>
      </c>
      <c r="M28" s="1" t="s">
        <v>753</v>
      </c>
      <c r="N28" s="1">
        <f t="shared" si="0"/>
        <v>2</v>
      </c>
      <c r="O28" s="1" t="str">
        <f t="shared" si="1"/>
        <v>bug</v>
      </c>
      <c r="P28" s="1" t="s">
        <v>33</v>
      </c>
      <c r="R28" s="1" t="s">
        <v>1050</v>
      </c>
      <c r="S28" s="1" t="s">
        <v>1055</v>
      </c>
      <c r="T28">
        <f t="shared" si="2"/>
        <v>2</v>
      </c>
      <c r="U28" t="str">
        <f t="shared" si="3"/>
        <v>Burmy</v>
      </c>
      <c r="V28" s="3"/>
      <c r="W28">
        <v>0</v>
      </c>
      <c r="X28">
        <v>0</v>
      </c>
      <c r="Y28">
        <v>1</v>
      </c>
      <c r="Z28" t="str">
        <f>_xlfn.IFNA(VLOOKUP(B28,abilities!$A$2:$C$108,2,0), "Evolution")</f>
        <v>Evolution</v>
      </c>
      <c r="AA28" t="str">
        <f>_xlfn.IFNA(VLOOKUP(B28,abilities!$A$2:$C$109,3,0), _xlfn.CONCAT("Evolves into ", R28, " using ", T28, " Journey Points", IF(ISBLANK(S28), ".", _xlfn.CONCAT(" and a ", S28, " Apricorn."))))</f>
        <v>Evolves into Wormadam/Mothim using 2 Journey Points and a Red/Blue Apricorn.</v>
      </c>
    </row>
    <row r="29" spans="1:27" x14ac:dyDescent="0.25">
      <c r="A29" s="1">
        <v>413</v>
      </c>
      <c r="B29" s="3" t="s">
        <v>439</v>
      </c>
      <c r="C29" s="6" t="s">
        <v>26</v>
      </c>
      <c r="D29" s="6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805</v>
      </c>
      <c r="L29" s="1" t="s">
        <v>751</v>
      </c>
      <c r="M29" s="1" t="s">
        <v>753</v>
      </c>
      <c r="N29" s="1">
        <f t="shared" si="0"/>
        <v>5</v>
      </c>
      <c r="O29" s="1" t="str">
        <f t="shared" si="1"/>
        <v>bug</v>
      </c>
      <c r="P29" s="1" t="str">
        <f>IF(D29 = 0, "", D29)</f>
        <v>grass</v>
      </c>
      <c r="Q29" s="1" t="s">
        <v>85</v>
      </c>
      <c r="T29" t="str">
        <f t="shared" si="2"/>
        <v/>
      </c>
      <c r="U29" t="str">
        <f t="shared" si="3"/>
        <v>Wormadam</v>
      </c>
      <c r="V29" s="3"/>
      <c r="W29">
        <v>0</v>
      </c>
      <c r="X29">
        <v>0</v>
      </c>
      <c r="Y29">
        <v>2</v>
      </c>
      <c r="Z29" t="str">
        <f>_xlfn.IFNA(VLOOKUP(B29,abilities!$A$2:$C$108,2,0), "Evolution")</f>
        <v>Forest Cloaking</v>
      </c>
      <c r="AA29" t="str">
        <f>_xlfn.IFNA(VLOOKUP(B29,abilities!$A$2:$C$109,3,0), _xlfn.CONCAT("Evolves into ", R29, " using ", T29, " Journey Points", IF(ISBLANK(S29), ".", _xlfn.CONCAT(" and a ", S29, " Apricorn."))))</f>
        <v>During combat resolution, if the opposing Pokémon wins with 2 or less power, take no damage.</v>
      </c>
    </row>
    <row r="30" spans="1:27" x14ac:dyDescent="0.25">
      <c r="A30" s="1">
        <v>414</v>
      </c>
      <c r="B30" s="3" t="s">
        <v>440</v>
      </c>
      <c r="C30" s="6" t="s">
        <v>26</v>
      </c>
      <c r="D30" s="6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806</v>
      </c>
      <c r="L30" s="1" t="s">
        <v>751</v>
      </c>
      <c r="M30" s="1" t="s">
        <v>753</v>
      </c>
      <c r="N30" s="1">
        <f t="shared" si="0"/>
        <v>5</v>
      </c>
      <c r="O30" s="1" t="str">
        <f t="shared" si="1"/>
        <v>bug</v>
      </c>
      <c r="P30" s="1" t="str">
        <f>IF(D30 = 0, "", D30)</f>
        <v>flying</v>
      </c>
      <c r="Q30" s="1" t="s">
        <v>117</v>
      </c>
      <c r="T30" t="str">
        <f t="shared" si="2"/>
        <v/>
      </c>
      <c r="U30" t="str">
        <f t="shared" si="3"/>
        <v>Mothim</v>
      </c>
      <c r="V30" s="3"/>
      <c r="W30">
        <v>0</v>
      </c>
      <c r="X30">
        <v>0</v>
      </c>
      <c r="Y30">
        <v>2</v>
      </c>
      <c r="Z30" t="str">
        <f>_xlfn.IFNA(VLOOKUP(B30,abilities!$A$2:$C$108,2,0), "Evolution")</f>
        <v>Honey Thief</v>
      </c>
      <c r="AA30" t="str">
        <f>_xlfn.IFNA(VLOOKUP(B30,abilities!$A$2:$C$109,3,0), _xlfn.CONCAT("Evolves into ", R30, " using ", T30, " Journey Points", IF(ISBLANK(S30), ".", _xlfn.CONCAT(" and a ", S30, " Apricorn."))))</f>
        <v>When switched in, you may steal a status effect from the opposing Pokémon.</v>
      </c>
    </row>
    <row r="31" spans="1:27" x14ac:dyDescent="0.25">
      <c r="A31" s="1">
        <v>415</v>
      </c>
      <c r="B31" s="3" t="s">
        <v>441</v>
      </c>
      <c r="C31" s="6" t="s">
        <v>26</v>
      </c>
      <c r="D31" s="6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807</v>
      </c>
      <c r="L31" s="1" t="s">
        <v>751</v>
      </c>
      <c r="M31" s="1" t="s">
        <v>753</v>
      </c>
      <c r="N31" s="1">
        <f t="shared" si="0"/>
        <v>2</v>
      </c>
      <c r="O31" s="1" t="str">
        <f t="shared" si="1"/>
        <v>bug</v>
      </c>
      <c r="P31" s="1" t="str">
        <f>IF(D31 = 0, "", D31)</f>
        <v>flying</v>
      </c>
      <c r="R31" s="1" t="str">
        <f>B32</f>
        <v>Vespiquen</v>
      </c>
      <c r="T31">
        <f t="shared" si="2"/>
        <v>5</v>
      </c>
      <c r="U31" t="str">
        <f t="shared" si="3"/>
        <v>Combee</v>
      </c>
      <c r="V31" s="3"/>
      <c r="W31">
        <v>0</v>
      </c>
      <c r="X31">
        <v>0</v>
      </c>
      <c r="Y31">
        <v>1</v>
      </c>
      <c r="Z31" t="str">
        <f>_xlfn.IFNA(VLOOKUP(B31,abilities!$A$2:$C$108,2,0), "Evolution")</f>
        <v>Evolution</v>
      </c>
      <c r="AA31" t="str">
        <f>_xlfn.IFNA(VLOOKUP(B31,abilities!$A$2:$C$109,3,0), _xlfn.CONCAT("Evolves into ", R31, " using ", T31, " Journey Points", IF(ISBLANK(S31), ".", _xlfn.CONCAT(" and a ", S31, " Apricorn."))))</f>
        <v>Evolves into Vespiquen using 5 Journey Points.</v>
      </c>
    </row>
    <row r="32" spans="1:27" x14ac:dyDescent="0.25">
      <c r="A32" s="1">
        <v>416</v>
      </c>
      <c r="B32" s="3" t="s">
        <v>442</v>
      </c>
      <c r="C32" s="6" t="s">
        <v>26</v>
      </c>
      <c r="D32" s="6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808</v>
      </c>
      <c r="L32" s="1" t="s">
        <v>751</v>
      </c>
      <c r="M32" s="1" t="s">
        <v>753</v>
      </c>
      <c r="N32" s="1">
        <f t="shared" si="0"/>
        <v>6</v>
      </c>
      <c r="O32" s="1" t="str">
        <f t="shared" si="1"/>
        <v>bug</v>
      </c>
      <c r="P32" s="1" t="str">
        <f>IF(D32 = 0, "", D32)</f>
        <v>flying</v>
      </c>
      <c r="Q32" s="1" t="s">
        <v>13</v>
      </c>
      <c r="T32" t="str">
        <f t="shared" si="2"/>
        <v/>
      </c>
      <c r="U32" t="str">
        <f t="shared" si="3"/>
        <v>Vespiquen</v>
      </c>
      <c r="V32" s="3"/>
      <c r="W32">
        <v>0</v>
      </c>
      <c r="X32">
        <v>0</v>
      </c>
      <c r="Y32">
        <v>2</v>
      </c>
      <c r="Z32" t="str">
        <f>_xlfn.IFNA(VLOOKUP(B32,abilities!$A$2:$C$108,2,0), "Evolution")</f>
        <v>Hive Queen</v>
      </c>
      <c r="AA32" t="str">
        <f>_xlfn.IFNA(VLOOKUP(B32,abilities!$A$2:$C$109,3,0), _xlfn.CONCAT("Evolves into ", R32, " using ", T32, " Journey Points", IF(ISBLANK(S32), ".", _xlfn.CONCAT(" and a ", S32, " Apricorn."))))</f>
        <v>Add 3 bonus power when the opposing Pokémon is a Bug type.</v>
      </c>
    </row>
    <row r="33" spans="1:27" x14ac:dyDescent="0.25">
      <c r="A33" s="1">
        <v>417</v>
      </c>
      <c r="B33" s="3" t="s">
        <v>443</v>
      </c>
      <c r="C33" s="6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809</v>
      </c>
      <c r="L33" s="1" t="s">
        <v>751</v>
      </c>
      <c r="M33" s="1" t="s">
        <v>753</v>
      </c>
      <c r="N33" s="1">
        <f t="shared" si="0"/>
        <v>5</v>
      </c>
      <c r="O33" s="1" t="str">
        <f t="shared" si="1"/>
        <v>electric</v>
      </c>
      <c r="P33" s="1" t="s">
        <v>33</v>
      </c>
      <c r="Q33" s="1" t="s">
        <v>26</v>
      </c>
      <c r="T33" t="str">
        <f t="shared" si="2"/>
        <v/>
      </c>
      <c r="U33" t="str">
        <f t="shared" si="3"/>
        <v>Pachirisu</v>
      </c>
      <c r="V33" s="3"/>
      <c r="W33">
        <v>0</v>
      </c>
      <c r="X33">
        <v>0</v>
      </c>
      <c r="Y33">
        <v>1</v>
      </c>
      <c r="Z33" t="str">
        <f>_xlfn.IFNA(VLOOKUP(B33,abilities!$A$2:$C$108,2,0), "Evolution")</f>
        <v>Apricorn Powered</v>
      </c>
      <c r="AA33" t="str">
        <f>_xlfn.IFNA(VLOOKUP(B33,abilities!$A$2:$C$109,3,0), _xlfn.CONCAT("Evolves into ", R33, " using ", T33, " Journey Points", IF(ISBLANK(S33), ".", _xlfn.CONCAT(" and a ", S33, " Apricorn."))))</f>
        <v>Add 3 bonus power when consuming an Apricorn. Lasts until switched out.</v>
      </c>
    </row>
    <row r="34" spans="1:27" x14ac:dyDescent="0.25">
      <c r="A34" s="1">
        <v>418</v>
      </c>
      <c r="B34" s="3" t="s">
        <v>444</v>
      </c>
      <c r="C34" s="6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810</v>
      </c>
      <c r="L34" s="1" t="s">
        <v>756</v>
      </c>
      <c r="M34" s="1" t="s">
        <v>753</v>
      </c>
      <c r="N34" s="1">
        <f t="shared" si="0"/>
        <v>4</v>
      </c>
      <c r="O34" s="1" t="str">
        <f t="shared" ref="O34:O65" si="4">C34</f>
        <v>water</v>
      </c>
      <c r="P34" s="1" t="s">
        <v>33</v>
      </c>
      <c r="R34" s="1" t="str">
        <f>B35</f>
        <v>Floatzel</v>
      </c>
      <c r="T34">
        <f t="shared" ref="T34:T65" si="5">IF(ISBLANK(R34), "", ROUND(((N35*(N35-1)/2)-(N34*(N34-1)/2))/2 - (N35-N34)/2, 0) - IF(ISBLANK(S34), 0, 1))</f>
        <v>6</v>
      </c>
      <c r="U34" t="str">
        <f t="shared" si="3"/>
        <v>Buizel</v>
      </c>
      <c r="V34" s="3"/>
      <c r="W34">
        <v>0</v>
      </c>
      <c r="X34">
        <v>0</v>
      </c>
      <c r="Y34">
        <v>1</v>
      </c>
      <c r="Z34" t="str">
        <f>_xlfn.IFNA(VLOOKUP(B34,abilities!$A$2:$C$108,2,0), "Evolution")</f>
        <v>Evolution</v>
      </c>
      <c r="AA34" t="str">
        <f>_xlfn.IFNA(VLOOKUP(B34,abilities!$A$2:$C$109,3,0), _xlfn.CONCAT("Evolves into ", R34, " using ", T34, " Journey Points", IF(ISBLANK(S34), ".", _xlfn.CONCAT(" and a ", S34, " Apricorn."))))</f>
        <v>Evolves into Floatzel using 6 Journey Points.</v>
      </c>
    </row>
    <row r="35" spans="1:27" x14ac:dyDescent="0.25">
      <c r="A35" s="1">
        <v>419</v>
      </c>
      <c r="B35" s="3" t="s">
        <v>445</v>
      </c>
      <c r="C35" s="6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810</v>
      </c>
      <c r="L35" s="1" t="s">
        <v>756</v>
      </c>
      <c r="M35" s="1" t="s">
        <v>753</v>
      </c>
      <c r="N35" s="1">
        <f t="shared" si="0"/>
        <v>7</v>
      </c>
      <c r="O35" s="1" t="str">
        <f t="shared" si="4"/>
        <v>water</v>
      </c>
      <c r="P35" s="1" t="s">
        <v>48</v>
      </c>
      <c r="Q35" s="1" t="s">
        <v>33</v>
      </c>
      <c r="T35" t="str">
        <f t="shared" si="5"/>
        <v/>
      </c>
      <c r="U35" t="str">
        <f t="shared" si="3"/>
        <v>Floatzel</v>
      </c>
      <c r="V35" s="3"/>
      <c r="W35">
        <v>0</v>
      </c>
      <c r="X35">
        <v>0</v>
      </c>
      <c r="Y35">
        <v>2</v>
      </c>
      <c r="Z35" t="str">
        <f>_xlfn.IFNA(VLOOKUP(B35,abilities!$A$2:$C$108,2,0), "Evolution")</f>
        <v>Life Guard</v>
      </c>
      <c r="AA35" t="str">
        <f>_xlfn.IFNA(VLOOKUP(B35,abilities!$A$2:$C$109,3,0), _xlfn.CONCAT("Evolves into ", R35, " using ", T35, " Journey Points", IF(ISBLANK(S35), ".", _xlfn.CONCAT(" and a ", S35, " Apricorn."))))</f>
        <v>When your active Pokémon takes damage, you may instead redirect the damage to this Pokémon in your party.</v>
      </c>
    </row>
    <row r="36" spans="1:27" x14ac:dyDescent="0.25">
      <c r="A36" s="1">
        <v>420</v>
      </c>
      <c r="B36" s="3" t="s">
        <v>446</v>
      </c>
      <c r="C36" s="6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811</v>
      </c>
      <c r="L36" s="1" t="s">
        <v>751</v>
      </c>
      <c r="M36" s="1" t="s">
        <v>755</v>
      </c>
      <c r="N36" s="1">
        <f t="shared" si="0"/>
        <v>3</v>
      </c>
      <c r="O36" s="1" t="str">
        <f t="shared" si="4"/>
        <v>grass</v>
      </c>
      <c r="P36" s="1" t="s">
        <v>33</v>
      </c>
      <c r="R36" s="1" t="str">
        <f>B37</f>
        <v>Cherrim</v>
      </c>
      <c r="T36">
        <f t="shared" si="5"/>
        <v>5</v>
      </c>
      <c r="U36" t="str">
        <f t="shared" si="3"/>
        <v>Cherubi</v>
      </c>
      <c r="V36" s="3"/>
      <c r="W36">
        <v>0</v>
      </c>
      <c r="X36">
        <v>0</v>
      </c>
      <c r="Y36">
        <v>1</v>
      </c>
      <c r="Z36" t="str">
        <f>_xlfn.IFNA(VLOOKUP(B36,abilities!$A$2:$C$108,2,0), "Evolution")</f>
        <v>Evolution</v>
      </c>
      <c r="AA36" t="str">
        <f>_xlfn.IFNA(VLOOKUP(B36,abilities!$A$2:$C$109,3,0), _xlfn.CONCAT("Evolves into ", R36, " using ", T36, " Journey Points", IF(ISBLANK(S36), ".", _xlfn.CONCAT(" and a ", S36, " Apricorn."))))</f>
        <v>Evolves into Cherrim using 5 Journey Points.</v>
      </c>
    </row>
    <row r="37" spans="1:27" x14ac:dyDescent="0.25">
      <c r="A37" s="1">
        <v>421</v>
      </c>
      <c r="B37" s="3" t="s">
        <v>447</v>
      </c>
      <c r="C37" s="6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812</v>
      </c>
      <c r="L37" s="1" t="s">
        <v>751</v>
      </c>
      <c r="M37" s="1" t="s">
        <v>755</v>
      </c>
      <c r="N37" s="1">
        <f t="shared" si="0"/>
        <v>6</v>
      </c>
      <c r="O37" s="1" t="str">
        <f t="shared" si="4"/>
        <v>grass</v>
      </c>
      <c r="P37" s="1" t="s">
        <v>55</v>
      </c>
      <c r="Q37" s="1" t="s">
        <v>33</v>
      </c>
      <c r="T37" t="str">
        <f t="shared" si="5"/>
        <v/>
      </c>
      <c r="U37" t="str">
        <f t="shared" si="3"/>
        <v>Cherrim</v>
      </c>
      <c r="V37" s="3"/>
      <c r="W37">
        <v>0</v>
      </c>
      <c r="X37">
        <v>0</v>
      </c>
      <c r="Y37">
        <v>2</v>
      </c>
      <c r="Z37" t="str">
        <f>_xlfn.IFNA(VLOOKUP(B37,abilities!$A$2:$C$108,2,0), "Evolution")</f>
        <v>Full Bloom</v>
      </c>
      <c r="AA37" t="str">
        <f>_xlfn.IFNA(VLOOKUP(B37,abilities!$A$2:$C$109,3,0), _xlfn.CONCAT("Evolves into ", R37, " using ", T37, " Journey Points", IF(ISBLANK(S37), ".", _xlfn.CONCAT(" and a ", S37, " Apricorn."))))</f>
        <v>When attacked with a Fire-type move, gain the Focused and Braced status effects.</v>
      </c>
    </row>
    <row r="38" spans="1:27" x14ac:dyDescent="0.25">
      <c r="A38" s="1">
        <v>422</v>
      </c>
      <c r="B38" s="3" t="s">
        <v>777</v>
      </c>
      <c r="C38" s="6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813</v>
      </c>
      <c r="L38" s="1" t="s">
        <v>756</v>
      </c>
      <c r="M38" s="1" t="s">
        <v>752</v>
      </c>
      <c r="N38" s="1">
        <f t="shared" si="0"/>
        <v>4</v>
      </c>
      <c r="O38" s="1" t="str">
        <f t="shared" si="4"/>
        <v>water</v>
      </c>
      <c r="P38" s="1" t="s">
        <v>33</v>
      </c>
      <c r="R38" t="s">
        <v>907</v>
      </c>
      <c r="S38"/>
      <c r="T38">
        <f t="shared" si="5"/>
        <v>4</v>
      </c>
      <c r="U38" t="s">
        <v>906</v>
      </c>
      <c r="V38" s="3" t="s">
        <v>781</v>
      </c>
      <c r="W38">
        <v>0</v>
      </c>
      <c r="X38">
        <v>0</v>
      </c>
      <c r="Y38">
        <v>1</v>
      </c>
      <c r="Z38" t="str">
        <f>_xlfn.IFNA(VLOOKUP(B38,abilities!$A$2:$C$108,2,0), "Evolution")</f>
        <v>Evolution</v>
      </c>
      <c r="AA38" t="str">
        <f>_xlfn.IFNA(VLOOKUP(B38,abilities!$A$2:$C$109,3,0), _xlfn.CONCAT("Evolves into ", R38, " using ", T38, " Journey Points", IF(ISBLANK(S38), ".", _xlfn.CONCAT(" and a ", S38, " Apricorn."))))</f>
        <v>Evolves into West Ocean Gastrodon using 4 Journey Points.</v>
      </c>
    </row>
    <row r="39" spans="1:27" x14ac:dyDescent="0.25">
      <c r="A39" s="1">
        <v>423</v>
      </c>
      <c r="B39" s="3" t="s">
        <v>778</v>
      </c>
      <c r="C39" s="6" t="s">
        <v>22</v>
      </c>
      <c r="D39" s="6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813</v>
      </c>
      <c r="L39" s="1" t="s">
        <v>756</v>
      </c>
      <c r="M39" s="1" t="s">
        <v>752</v>
      </c>
      <c r="N39" s="1">
        <f t="shared" si="0"/>
        <v>6</v>
      </c>
      <c r="O39" s="1" t="str">
        <f t="shared" si="4"/>
        <v>water</v>
      </c>
      <c r="P39" s="1" t="str">
        <f>IF(D39 = 0, "", D39)</f>
        <v>ground</v>
      </c>
      <c r="Q39" s="1" t="s">
        <v>48</v>
      </c>
      <c r="T39" t="str">
        <f t="shared" si="5"/>
        <v/>
      </c>
      <c r="U39" t="s">
        <v>907</v>
      </c>
      <c r="V39" s="3" t="s">
        <v>781</v>
      </c>
      <c r="W39">
        <v>0</v>
      </c>
      <c r="X39">
        <v>0</v>
      </c>
      <c r="Y39">
        <v>2</v>
      </c>
      <c r="Z39" t="str">
        <f>_xlfn.IFNA(VLOOKUP(B39,abilities!$A$2:$C$108,2,0), "Evolution")</f>
        <v>Sticky Ooze</v>
      </c>
      <c r="AA39" t="str">
        <f>_xlfn.IFNA(VLOOKUP(B39,abilities!$A$2:$C$109,3,0), _xlfn.CONCAT("Evolves into ", R39, " using ", T39, " Journey Points", IF(ISBLANK(S39), ".", _xlfn.CONCAT(" and a ", S39, " Apricorn."))))</f>
        <v>When attacked, the opposing Pokémon cannot switch out next battle turn.</v>
      </c>
    </row>
    <row r="40" spans="1:27" x14ac:dyDescent="0.25">
      <c r="A40" s="1">
        <v>422</v>
      </c>
      <c r="B40" s="3" t="s">
        <v>777</v>
      </c>
      <c r="C40" s="6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813</v>
      </c>
      <c r="L40" s="1" t="s">
        <v>756</v>
      </c>
      <c r="M40" s="1" t="s">
        <v>755</v>
      </c>
      <c r="N40" s="1">
        <f t="shared" si="0"/>
        <v>4</v>
      </c>
      <c r="O40" s="1" t="str">
        <f t="shared" si="4"/>
        <v>water</v>
      </c>
      <c r="P40" s="1" t="s">
        <v>33</v>
      </c>
      <c r="R40" t="s">
        <v>909</v>
      </c>
      <c r="S40"/>
      <c r="T40">
        <f t="shared" si="5"/>
        <v>4</v>
      </c>
      <c r="U40" t="s">
        <v>908</v>
      </c>
      <c r="V40" s="3" t="s">
        <v>782</v>
      </c>
      <c r="W40">
        <v>0</v>
      </c>
      <c r="X40">
        <v>0</v>
      </c>
      <c r="Y40">
        <v>1</v>
      </c>
      <c r="Z40" t="str">
        <f>_xlfn.IFNA(VLOOKUP(B40,abilities!$A$2:$C$108,2,0), "Evolution")</f>
        <v>Evolution</v>
      </c>
      <c r="AA40" t="str">
        <f>_xlfn.IFNA(VLOOKUP(B40,abilities!$A$2:$C$109,3,0), _xlfn.CONCAT("Evolves into ", R40, " using ", T40, " Journey Points", IF(ISBLANK(S40), ".", _xlfn.CONCAT(" and a ", S40, " Apricorn."))))</f>
        <v>Evolves into East Ocean Gastrodon using 4 Journey Points.</v>
      </c>
    </row>
    <row r="41" spans="1:27" x14ac:dyDescent="0.25">
      <c r="A41" s="1">
        <v>423</v>
      </c>
      <c r="B41" s="3" t="s">
        <v>778</v>
      </c>
      <c r="C41" s="6" t="s">
        <v>22</v>
      </c>
      <c r="D41" s="6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813</v>
      </c>
      <c r="L41" s="1" t="s">
        <v>756</v>
      </c>
      <c r="M41" s="1" t="s">
        <v>755</v>
      </c>
      <c r="N41" s="1">
        <f t="shared" si="0"/>
        <v>6</v>
      </c>
      <c r="O41" s="1" t="str">
        <f t="shared" si="4"/>
        <v>water</v>
      </c>
      <c r="P41" s="1" t="str">
        <f>IF(D41 = 0, "", D41)</f>
        <v>ground</v>
      </c>
      <c r="Q41" s="1" t="s">
        <v>17</v>
      </c>
      <c r="T41" t="str">
        <f t="shared" si="5"/>
        <v/>
      </c>
      <c r="U41" t="s">
        <v>909</v>
      </c>
      <c r="V41" s="3" t="s">
        <v>782</v>
      </c>
      <c r="W41">
        <v>0</v>
      </c>
      <c r="X41">
        <v>0</v>
      </c>
      <c r="Y41">
        <v>2</v>
      </c>
      <c r="Z41" t="str">
        <f>_xlfn.IFNA(VLOOKUP(B41,abilities!$A$2:$C$108,2,0), "Evolution")</f>
        <v>Sticky Ooze</v>
      </c>
      <c r="AA41" t="str">
        <f>_xlfn.IFNA(VLOOKUP(B41,abilities!$A$2:$C$109,3,0), _xlfn.CONCAT("Evolves into ", R41, " using ", T41, " Journey Points", IF(ISBLANK(S41), ".", _xlfn.CONCAT(" and a ", S41, " Apricorn."))))</f>
        <v>When attacked, the opposing Pokémon cannot switch out next battle turn.</v>
      </c>
    </row>
    <row r="42" spans="1:27" x14ac:dyDescent="0.25">
      <c r="A42" s="1">
        <v>190</v>
      </c>
      <c r="B42" s="3" t="s">
        <v>216</v>
      </c>
      <c r="C42" s="6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814</v>
      </c>
      <c r="L42" s="1" t="s">
        <v>751</v>
      </c>
      <c r="M42" s="1" t="s">
        <v>753</v>
      </c>
      <c r="N42" s="1">
        <f t="shared" si="0"/>
        <v>4</v>
      </c>
      <c r="O42" s="1" t="str">
        <f t="shared" si="4"/>
        <v>normal</v>
      </c>
      <c r="P42" s="1" t="s">
        <v>77</v>
      </c>
      <c r="R42" s="1" t="str">
        <f>B43</f>
        <v>Ambipom</v>
      </c>
      <c r="T42">
        <f t="shared" si="5"/>
        <v>6</v>
      </c>
      <c r="U42" t="str">
        <f t="shared" ref="U42:U73" si="6">B42</f>
        <v>Aipom</v>
      </c>
      <c r="V42" s="3"/>
      <c r="W42">
        <v>0</v>
      </c>
      <c r="X42">
        <v>0</v>
      </c>
      <c r="Y42">
        <v>1</v>
      </c>
      <c r="Z42" t="str">
        <f>_xlfn.IFNA(VLOOKUP(B42,abilities!$A$2:$C$108,2,0), "Evolution")</f>
        <v>Evolution</v>
      </c>
      <c r="AA42" t="str">
        <f>_xlfn.IFNA(VLOOKUP(B42,abilities!$A$2:$C$109,3,0), _xlfn.CONCAT("Evolves into ", R42, " using ", T42, " Journey Points", IF(ISBLANK(S42), ".", _xlfn.CONCAT(" and a ", S42, " Apricorn."))))</f>
        <v>Evolves into Ambipom using 6 Journey Points.</v>
      </c>
    </row>
    <row r="43" spans="1:27" x14ac:dyDescent="0.25">
      <c r="A43" s="1">
        <v>424</v>
      </c>
      <c r="B43" s="3" t="s">
        <v>448</v>
      </c>
      <c r="C43" s="6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814</v>
      </c>
      <c r="L43" s="1" t="s">
        <v>751</v>
      </c>
      <c r="M43" s="1" t="s">
        <v>753</v>
      </c>
      <c r="N43" s="1">
        <f t="shared" si="0"/>
        <v>7</v>
      </c>
      <c r="O43" s="1" t="str">
        <f t="shared" si="4"/>
        <v>normal</v>
      </c>
      <c r="P43" s="1" t="s">
        <v>77</v>
      </c>
      <c r="Q43" s="1" t="s">
        <v>37</v>
      </c>
      <c r="T43" t="str">
        <f t="shared" si="5"/>
        <v/>
      </c>
      <c r="U43" t="str">
        <f t="shared" si="6"/>
        <v>Ambipom</v>
      </c>
      <c r="V43" s="3"/>
      <c r="W43">
        <v>0</v>
      </c>
      <c r="X43">
        <v>0</v>
      </c>
      <c r="Y43">
        <v>2</v>
      </c>
      <c r="Z43" t="str">
        <f>_xlfn.IFNA(VLOOKUP(B43,abilities!$A$2:$C$108,2,0), "Evolution")</f>
        <v>Double Hit</v>
      </c>
      <c r="AA43" t="str">
        <f>_xlfn.IFNA(VLOOKUP(B43,abilities!$A$2:$C$109,3,0), _xlfn.CONCAT("Evolves into ", R43, " using ", T43, " Journey Points", IF(ISBLANK(S43), ".", _xlfn.CONCAT(" and a ", S43, " Apricorn."))))</f>
        <v>When attacking, may use a second stance for half its power rounded down. Does not gain any other effects from the stance.</v>
      </c>
    </row>
    <row r="44" spans="1:27" x14ac:dyDescent="0.25">
      <c r="A44" s="1">
        <v>425</v>
      </c>
      <c r="B44" s="3" t="s">
        <v>449</v>
      </c>
      <c r="C44" s="6" t="s">
        <v>117</v>
      </c>
      <c r="D44" s="6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815</v>
      </c>
      <c r="L44" s="1" t="s">
        <v>754</v>
      </c>
      <c r="M44" s="1" t="s">
        <v>753</v>
      </c>
      <c r="N44" s="1">
        <f t="shared" si="0"/>
        <v>4</v>
      </c>
      <c r="O44" s="1" t="str">
        <f t="shared" si="4"/>
        <v>ghost</v>
      </c>
      <c r="P44" s="1" t="str">
        <f>IF(D44 = 0, "", D44)</f>
        <v>flying</v>
      </c>
      <c r="R44" s="1" t="str">
        <f>B45</f>
        <v>Drifblim</v>
      </c>
      <c r="T44">
        <f t="shared" si="5"/>
        <v>6</v>
      </c>
      <c r="U44" t="str">
        <f t="shared" si="6"/>
        <v>Drifloon</v>
      </c>
      <c r="V44" s="3"/>
      <c r="W44">
        <v>0</v>
      </c>
      <c r="X44">
        <v>0</v>
      </c>
      <c r="Y44">
        <v>1</v>
      </c>
      <c r="Z44" t="str">
        <f>_xlfn.IFNA(VLOOKUP(B44,abilities!$A$2:$C$108,2,0), "Evolution")</f>
        <v>Evolution</v>
      </c>
      <c r="AA44" t="str">
        <f>_xlfn.IFNA(VLOOKUP(B44,abilities!$A$2:$C$109,3,0), _xlfn.CONCAT("Evolves into ", R44, " using ", T44, " Journey Points", IF(ISBLANK(S44), ".", _xlfn.CONCAT(" and a ", S44, " Apricorn."))))</f>
        <v>Evolves into Drifblim using 6 Journey Points.</v>
      </c>
    </row>
    <row r="45" spans="1:27" x14ac:dyDescent="0.25">
      <c r="A45" s="1">
        <v>426</v>
      </c>
      <c r="B45" s="3" t="s">
        <v>450</v>
      </c>
      <c r="C45" s="6" t="s">
        <v>117</v>
      </c>
      <c r="D45" s="6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816</v>
      </c>
      <c r="L45" s="1" t="s">
        <v>754</v>
      </c>
      <c r="M45" s="1" t="s">
        <v>753</v>
      </c>
      <c r="N45" s="1">
        <f t="shared" si="0"/>
        <v>7</v>
      </c>
      <c r="O45" s="1" t="str">
        <f t="shared" si="4"/>
        <v>ghost</v>
      </c>
      <c r="P45" s="1" t="str">
        <f>IF(D45 = 0, "", D45)</f>
        <v>flying</v>
      </c>
      <c r="Q45" s="1" t="s">
        <v>44</v>
      </c>
      <c r="T45" t="str">
        <f t="shared" si="5"/>
        <v/>
      </c>
      <c r="U45" t="str">
        <f t="shared" si="6"/>
        <v>Drifblim</v>
      </c>
      <c r="V45" s="3"/>
      <c r="W45">
        <v>0</v>
      </c>
      <c r="X45">
        <v>0</v>
      </c>
      <c r="Y45">
        <v>2</v>
      </c>
      <c r="Z45" t="str">
        <f>_xlfn.IFNA(VLOOKUP(B45,abilities!$A$2:$C$108,2,0), "Evolution")</f>
        <v>Unburdened Balloon</v>
      </c>
      <c r="AA45" t="str">
        <f>_xlfn.IFNA(VLOOKUP(B45,abilities!$A$2:$C$109,3,0), _xlfn.CONCAT("Evolves into ", R45, " using ", T45, " Journey Points", IF(ISBLANK(S45), ".", _xlfn.CONCAT(" and a ", S45, " Apricorn."))))</f>
        <v>Add bonus power equal to half the number of used stances rounded up.</v>
      </c>
    </row>
    <row r="46" spans="1:27" x14ac:dyDescent="0.25">
      <c r="A46" s="1">
        <v>427</v>
      </c>
      <c r="B46" s="3" t="s">
        <v>451</v>
      </c>
      <c r="C46" s="6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817</v>
      </c>
      <c r="L46" s="1" t="s">
        <v>754</v>
      </c>
      <c r="M46" s="1" t="s">
        <v>753</v>
      </c>
      <c r="N46" s="1">
        <f t="shared" si="0"/>
        <v>4</v>
      </c>
      <c r="O46" s="1" t="str">
        <f t="shared" si="4"/>
        <v>normal</v>
      </c>
      <c r="P46" s="1" t="s">
        <v>77</v>
      </c>
      <c r="R46" s="1" t="str">
        <f>B47</f>
        <v>Lopunny</v>
      </c>
      <c r="T46">
        <f t="shared" si="5"/>
        <v>4</v>
      </c>
      <c r="U46" t="str">
        <f t="shared" si="6"/>
        <v>Buneary</v>
      </c>
      <c r="V46" s="3"/>
      <c r="W46">
        <v>0</v>
      </c>
      <c r="X46">
        <v>0</v>
      </c>
      <c r="Y46">
        <v>1</v>
      </c>
      <c r="Z46" t="str">
        <f>_xlfn.IFNA(VLOOKUP(B46,abilities!$A$2:$C$108,2,0), "Evolution")</f>
        <v>Evolution</v>
      </c>
      <c r="AA46" t="str">
        <f>_xlfn.IFNA(VLOOKUP(B46,abilities!$A$2:$C$109,3,0), _xlfn.CONCAT("Evolves into ", R46, " using ", T46, " Journey Points", IF(ISBLANK(S46), ".", _xlfn.CONCAT(" and a ", S46, " Apricorn."))))</f>
        <v>Evolves into Lopunny using 4 Journey Points.</v>
      </c>
    </row>
    <row r="47" spans="1:27" x14ac:dyDescent="0.25">
      <c r="A47" s="1">
        <v>428</v>
      </c>
      <c r="B47" s="3" t="s">
        <v>452</v>
      </c>
      <c r="C47" s="6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817</v>
      </c>
      <c r="L47" s="1" t="s">
        <v>754</v>
      </c>
      <c r="M47" s="1" t="s">
        <v>753</v>
      </c>
      <c r="N47" s="1">
        <f t="shared" si="0"/>
        <v>6</v>
      </c>
      <c r="O47" s="1" t="str">
        <f t="shared" si="4"/>
        <v>normal</v>
      </c>
      <c r="P47" s="1" t="s">
        <v>77</v>
      </c>
      <c r="Q47" s="1" t="s">
        <v>26</v>
      </c>
      <c r="T47" t="str">
        <f t="shared" si="5"/>
        <v/>
      </c>
      <c r="U47" t="str">
        <f t="shared" si="6"/>
        <v>Lopunny</v>
      </c>
      <c r="V47" s="3"/>
      <c r="W47">
        <v>0</v>
      </c>
      <c r="X47">
        <v>0</v>
      </c>
      <c r="Y47">
        <v>2</v>
      </c>
      <c r="Z47" t="str">
        <f>_xlfn.IFNA(VLOOKUP(B47,abilities!$A$2:$C$108,2,0), "Evolution")</f>
        <v>Mutual Infatuation</v>
      </c>
      <c r="AA47" t="str">
        <f>_xlfn.IFNA(VLOOKUP(B47,abilities!$A$2:$C$109,3,0), _xlfn.CONCAT("Evolves into ", R47, " using ", T47, " Journey Points", IF(ISBLANK(S47), ".", _xlfn.CONCAT(" and a ", S47, " Apricorn."))))</f>
        <v>Both Pokémon may only use stances of 3 or less power until both Pokémon cannot use stances.</v>
      </c>
    </row>
    <row r="48" spans="1:27" x14ac:dyDescent="0.25">
      <c r="A48" s="1">
        <v>200</v>
      </c>
      <c r="B48" s="3" t="s">
        <v>226</v>
      </c>
      <c r="C48" s="6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818</v>
      </c>
      <c r="L48" s="1" t="s">
        <v>751</v>
      </c>
      <c r="M48" s="1" t="s">
        <v>752</v>
      </c>
      <c r="N48" s="1">
        <v>5</v>
      </c>
      <c r="O48" s="1" t="str">
        <f t="shared" si="4"/>
        <v>ghost</v>
      </c>
      <c r="P48" s="1" t="s">
        <v>17</v>
      </c>
      <c r="R48" s="1" t="str">
        <f>B49</f>
        <v>Mismagius</v>
      </c>
      <c r="T48">
        <f t="shared" si="5"/>
        <v>5</v>
      </c>
      <c r="U48" t="str">
        <f t="shared" si="6"/>
        <v>Misdreavus</v>
      </c>
      <c r="V48" s="3"/>
      <c r="W48">
        <v>0</v>
      </c>
      <c r="X48">
        <v>0</v>
      </c>
      <c r="Y48">
        <v>1</v>
      </c>
      <c r="Z48" t="str">
        <f>_xlfn.IFNA(VLOOKUP(B48,abilities!$A$2:$C$108,2,0), "Evolution")</f>
        <v>Evolution</v>
      </c>
      <c r="AA48" t="str">
        <f>_xlfn.IFNA(VLOOKUP(B48,abilities!$A$2:$C$109,3,0), _xlfn.CONCAT("Evolves into ", R48, " using ", T48, " Journey Points", IF(ISBLANK(S48), ".", _xlfn.CONCAT(" and a ", S48, " Apricorn."))))</f>
        <v>Evolves into Mismagius using 5 Journey Points.</v>
      </c>
    </row>
    <row r="49" spans="1:27" x14ac:dyDescent="0.25">
      <c r="A49" s="1">
        <v>429</v>
      </c>
      <c r="B49" s="3" t="s">
        <v>453</v>
      </c>
      <c r="C49" s="6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751</v>
      </c>
      <c r="M49" s="1" t="s">
        <v>752</v>
      </c>
      <c r="N49" s="1">
        <f>ROUND((0.4*J49 + 0.5*MAX(F49,H49) + 0.1*MIN(F49,H49) + 0.4*E49 + 0.3*G49 + 0.3*I49) / 20, 0) - 2</f>
        <v>7</v>
      </c>
      <c r="O49" s="1" t="str">
        <f t="shared" si="4"/>
        <v>ghost</v>
      </c>
      <c r="P49" s="1" t="s">
        <v>17</v>
      </c>
      <c r="Q49" s="1" t="s">
        <v>97</v>
      </c>
      <c r="T49" t="str">
        <f t="shared" si="5"/>
        <v/>
      </c>
      <c r="U49" t="str">
        <f t="shared" si="6"/>
        <v>Mismagius</v>
      </c>
      <c r="V49" s="3"/>
      <c r="W49">
        <v>0</v>
      </c>
      <c r="X49">
        <v>0</v>
      </c>
      <c r="Y49">
        <v>2</v>
      </c>
      <c r="Z49" t="str">
        <f>_xlfn.IFNA(VLOOKUP(B49,abilities!$A$2:$C$108,2,0), "Evolution")</f>
        <v>Naturally Crafty</v>
      </c>
      <c r="AA49" t="str">
        <f>_xlfn.IFNA(VLOOKUP(B49,abilities!$A$2:$C$109,3,0), _xlfn.CONCAT("Evolves into ", R49, " using ", T49, " Journey Points", IF(ISBLANK(S49), ".", _xlfn.CONCAT(" and a ", S49, " Apricorn."))))</f>
        <v>Add 2 bonus power when using a Crafty stance.</v>
      </c>
    </row>
    <row r="50" spans="1:27" x14ac:dyDescent="0.25">
      <c r="A50" s="1">
        <v>198</v>
      </c>
      <c r="B50" s="3" t="s">
        <v>224</v>
      </c>
      <c r="C50" s="6" t="s">
        <v>37</v>
      </c>
      <c r="D50" s="6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820</v>
      </c>
      <c r="L50" s="1" t="s">
        <v>751</v>
      </c>
      <c r="M50" s="1" t="s">
        <v>752</v>
      </c>
      <c r="N50" s="1">
        <v>4</v>
      </c>
      <c r="O50" s="1" t="str">
        <f t="shared" si="4"/>
        <v>dark</v>
      </c>
      <c r="P50" s="1" t="str">
        <f>IF(D50 = 0, "", D50)</f>
        <v>flying</v>
      </c>
      <c r="R50" s="1" t="str">
        <f>B51</f>
        <v>Honchkrow</v>
      </c>
      <c r="T50">
        <f t="shared" si="5"/>
        <v>4</v>
      </c>
      <c r="U50" t="str">
        <f t="shared" si="6"/>
        <v>Murkrow</v>
      </c>
      <c r="V50" s="3"/>
      <c r="W50">
        <v>0</v>
      </c>
      <c r="X50">
        <v>0</v>
      </c>
      <c r="Y50">
        <v>1</v>
      </c>
      <c r="Z50" t="str">
        <f>_xlfn.IFNA(VLOOKUP(B50,abilities!$A$2:$C$108,2,0), "Evolution")</f>
        <v>Evolution</v>
      </c>
      <c r="AA50" t="str">
        <f>_xlfn.IFNA(VLOOKUP(B50,abilities!$A$2:$C$109,3,0), _xlfn.CONCAT("Evolves into ", R50, " using ", T50, " Journey Points", IF(ISBLANK(S50), ".", _xlfn.CONCAT(" and a ", S50, " Apricorn."))))</f>
        <v>Evolves into Honchkrow using 4 Journey Points.</v>
      </c>
    </row>
    <row r="51" spans="1:27" x14ac:dyDescent="0.25">
      <c r="A51" s="1">
        <v>430</v>
      </c>
      <c r="B51" s="3" t="s">
        <v>454</v>
      </c>
      <c r="C51" s="6" t="s">
        <v>37</v>
      </c>
      <c r="D51" s="6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821</v>
      </c>
      <c r="L51" s="3" t="s">
        <v>751</v>
      </c>
      <c r="M51" s="3" t="s">
        <v>752</v>
      </c>
      <c r="N51" s="1">
        <v>6</v>
      </c>
      <c r="O51" s="1" t="str">
        <f t="shared" si="4"/>
        <v>dark</v>
      </c>
      <c r="P51" s="1" t="str">
        <f>IF(D51 = 0, "", D51)</f>
        <v>flying</v>
      </c>
      <c r="Q51" s="1" t="s">
        <v>77</v>
      </c>
      <c r="T51" t="str">
        <f t="shared" si="5"/>
        <v/>
      </c>
      <c r="U51" t="str">
        <f t="shared" si="6"/>
        <v>Honchkrow</v>
      </c>
      <c r="V51" s="3"/>
      <c r="W51">
        <v>0</v>
      </c>
      <c r="X51">
        <v>0</v>
      </c>
      <c r="Y51">
        <v>2</v>
      </c>
      <c r="Z51" t="str">
        <f>_xlfn.IFNA(VLOOKUP(B51,abilities!$A$2:$C$108,2,0), "Evolution")</f>
        <v>Big Boss</v>
      </c>
      <c r="AA51" t="str">
        <f>_xlfn.IFNA(VLOOKUP(B51,abilities!$A$2:$C$109,3,0), _xlfn.CONCAT("Evolves into ", R51, " using ", T51, " Journey Points", IF(ISBLANK(S51), ".", _xlfn.CONCAT(" and a ", S51, " Apricorn."))))</f>
        <v>Add 3 bonus power when the opposing Pokémon is a Dark type.</v>
      </c>
    </row>
    <row r="52" spans="1:27" x14ac:dyDescent="0.25">
      <c r="A52" s="1">
        <v>431</v>
      </c>
      <c r="B52" s="3" t="s">
        <v>455</v>
      </c>
      <c r="C52" s="6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822</v>
      </c>
      <c r="L52" s="3" t="s">
        <v>754</v>
      </c>
      <c r="M52" s="3" t="s">
        <v>755</v>
      </c>
      <c r="N52" s="1">
        <f t="shared" ref="N52:N70" si="7">ROUND((0.4*J52 + 0.5*MAX(F52,H52) + 0.1*MIN(F52,H52) + 0.4*E52 + 0.3*G52 + 0.3*I52) / 20, 0) - 2</f>
        <v>3</v>
      </c>
      <c r="O52" s="1" t="str">
        <f t="shared" si="4"/>
        <v>normal</v>
      </c>
      <c r="P52" s="1" t="s">
        <v>37</v>
      </c>
      <c r="R52" s="1" t="str">
        <f>B53</f>
        <v>Purugly</v>
      </c>
      <c r="T52">
        <f t="shared" si="5"/>
        <v>5</v>
      </c>
      <c r="U52" t="str">
        <f t="shared" si="6"/>
        <v>Glameow</v>
      </c>
      <c r="V52" s="3"/>
      <c r="W52">
        <v>0</v>
      </c>
      <c r="X52">
        <v>0</v>
      </c>
      <c r="Y52">
        <v>1</v>
      </c>
      <c r="Z52" t="str">
        <f>_xlfn.IFNA(VLOOKUP(B52,abilities!$A$2:$C$108,2,0), "Evolution")</f>
        <v>Evolution</v>
      </c>
      <c r="AA52" t="str">
        <f>_xlfn.IFNA(VLOOKUP(B52,abilities!$A$2:$C$109,3,0), _xlfn.CONCAT("Evolves into ", R52, " using ", T52, " Journey Points", IF(ISBLANK(S52), ".", _xlfn.CONCAT(" and a ", S52, " Apricorn."))))</f>
        <v>Evolves into Purugly using 5 Journey Points.</v>
      </c>
    </row>
    <row r="53" spans="1:27" x14ac:dyDescent="0.25">
      <c r="A53" s="1">
        <v>432</v>
      </c>
      <c r="B53" s="3" t="s">
        <v>456</v>
      </c>
      <c r="C53" s="6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823</v>
      </c>
      <c r="L53" s="3" t="s">
        <v>754</v>
      </c>
      <c r="M53" s="3" t="s">
        <v>755</v>
      </c>
      <c r="N53" s="1">
        <f t="shared" si="7"/>
        <v>6</v>
      </c>
      <c r="O53" s="1" t="str">
        <f t="shared" si="4"/>
        <v>normal</v>
      </c>
      <c r="P53" s="1" t="s">
        <v>37</v>
      </c>
      <c r="Q53" s="1" t="s">
        <v>55</v>
      </c>
      <c r="T53" t="str">
        <f t="shared" si="5"/>
        <v/>
      </c>
      <c r="U53" t="str">
        <f t="shared" si="6"/>
        <v>Purugly</v>
      </c>
      <c r="V53" s="3"/>
      <c r="W53">
        <v>0</v>
      </c>
      <c r="X53">
        <v>0</v>
      </c>
      <c r="Y53">
        <v>2</v>
      </c>
      <c r="Z53" t="str">
        <f>_xlfn.IFNA(VLOOKUP(B53,abilities!$A$2:$C$108,2,0), "Evolution")</f>
        <v>Angry Kitty</v>
      </c>
      <c r="AA53" t="str">
        <f>_xlfn.IFNA(VLOOKUP(B53,abilities!$A$2:$C$109,3,0), _xlfn.CONCAT("Evolves into ", R53, " using ", T53, " Journey Points", IF(ISBLANK(S53), ".", _xlfn.CONCAT(" and a ", S53, " Apricorn."))))</f>
        <v>When attacked, gain the Focused status effect.</v>
      </c>
    </row>
    <row r="54" spans="1:27" x14ac:dyDescent="0.25">
      <c r="A54" s="1">
        <v>433</v>
      </c>
      <c r="B54" s="3" t="s">
        <v>457</v>
      </c>
      <c r="C54" s="6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824</v>
      </c>
      <c r="L54" s="3" t="s">
        <v>759</v>
      </c>
      <c r="M54" s="3" t="s">
        <v>753</v>
      </c>
      <c r="N54" s="1">
        <f t="shared" si="7"/>
        <v>3</v>
      </c>
      <c r="O54" s="1" t="str">
        <f t="shared" si="4"/>
        <v>psychic</v>
      </c>
      <c r="P54" s="1" t="s">
        <v>33</v>
      </c>
      <c r="R54" s="1" t="str">
        <f>B55</f>
        <v>Chimecho</v>
      </c>
      <c r="T54">
        <f t="shared" si="5"/>
        <v>5</v>
      </c>
      <c r="U54" t="str">
        <f t="shared" si="6"/>
        <v>Chingling</v>
      </c>
      <c r="V54" s="3"/>
      <c r="W54">
        <v>0</v>
      </c>
      <c r="X54">
        <v>0</v>
      </c>
      <c r="Y54">
        <v>1</v>
      </c>
      <c r="Z54" t="str">
        <f>_xlfn.IFNA(VLOOKUP(B54,abilities!$A$2:$C$108,2,0), "Evolution")</f>
        <v>Evolution</v>
      </c>
      <c r="AA54" t="str">
        <f>_xlfn.IFNA(VLOOKUP(B54,abilities!$A$2:$C$109,3,0), _xlfn.CONCAT("Evolves into ", R54, " using ", T54, " Journey Points", IF(ISBLANK(S54), ".", _xlfn.CONCAT(" and a ", S54, " Apricorn."))))</f>
        <v>Evolves into Chimecho using 5 Journey Points.</v>
      </c>
    </row>
    <row r="55" spans="1:27" x14ac:dyDescent="0.25">
      <c r="A55" s="1">
        <v>358</v>
      </c>
      <c r="B55" s="3" t="s">
        <v>384</v>
      </c>
      <c r="C55" s="6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825</v>
      </c>
      <c r="L55" s="3" t="s">
        <v>759</v>
      </c>
      <c r="M55" s="3" t="s">
        <v>753</v>
      </c>
      <c r="N55" s="1">
        <f t="shared" si="7"/>
        <v>6</v>
      </c>
      <c r="O55" s="1" t="str">
        <f t="shared" si="4"/>
        <v>psychic</v>
      </c>
      <c r="P55" s="1" t="s">
        <v>55</v>
      </c>
      <c r="Q55" s="1" t="s">
        <v>44</v>
      </c>
      <c r="T55" t="str">
        <f t="shared" si="5"/>
        <v/>
      </c>
      <c r="U55" t="str">
        <f t="shared" si="6"/>
        <v>Chimecho</v>
      </c>
      <c r="V55" s="3"/>
      <c r="W55">
        <v>0</v>
      </c>
      <c r="X55">
        <v>0</v>
      </c>
      <c r="Y55">
        <v>2</v>
      </c>
      <c r="Z55" t="str">
        <f>_xlfn.IFNA(VLOOKUP(B55,abilities!$A$2:$C$108,2,0), "Evolution")</f>
        <v>Final Chime</v>
      </c>
      <c r="AA55" t="str">
        <f>_xlfn.IFNA(VLOOKUP(B55,abilities!$A$2:$C$109,3,0), _xlfn.CONCAT("Evolves into ", R55, " using ", T55, " Journey Points", IF(ISBLANK(S55), ".", _xlfn.CONCAT(" and a ", S55, " Apricorn."))))</f>
        <v>At the start of a battle turn, this Pokémon may sacrifice itself to revive a fainted Pokémon.</v>
      </c>
    </row>
    <row r="56" spans="1:27" x14ac:dyDescent="0.25">
      <c r="A56" s="1">
        <v>434</v>
      </c>
      <c r="B56" s="3" t="s">
        <v>458</v>
      </c>
      <c r="C56" s="6" t="s">
        <v>13</v>
      </c>
      <c r="D56" s="6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826</v>
      </c>
      <c r="L56" s="3" t="s">
        <v>754</v>
      </c>
      <c r="M56" s="3" t="s">
        <v>755</v>
      </c>
      <c r="N56" s="1">
        <f t="shared" si="7"/>
        <v>4</v>
      </c>
      <c r="O56" s="1" t="str">
        <f t="shared" si="4"/>
        <v>poison</v>
      </c>
      <c r="P56" s="1" t="str">
        <f>IF(D56 = 0, "", D56)</f>
        <v>dark</v>
      </c>
      <c r="R56" s="1" t="str">
        <f>B57</f>
        <v>Skuntank</v>
      </c>
      <c r="T56">
        <f t="shared" si="5"/>
        <v>4</v>
      </c>
      <c r="U56" t="str">
        <f t="shared" si="6"/>
        <v>Stunky</v>
      </c>
      <c r="V56" s="3"/>
      <c r="W56">
        <v>0</v>
      </c>
      <c r="X56">
        <v>0</v>
      </c>
      <c r="Y56">
        <v>1</v>
      </c>
      <c r="Z56" t="str">
        <f>_xlfn.IFNA(VLOOKUP(B56,abilities!$A$2:$C$108,2,0), "Evolution")</f>
        <v>Evolution</v>
      </c>
      <c r="AA56" t="str">
        <f>_xlfn.IFNA(VLOOKUP(B56,abilities!$A$2:$C$109,3,0), _xlfn.CONCAT("Evolves into ", R56, " using ", T56, " Journey Points", IF(ISBLANK(S56), ".", _xlfn.CONCAT(" and a ", S56, " Apricorn."))))</f>
        <v>Evolves into Skuntank using 4 Journey Points.</v>
      </c>
    </row>
    <row r="57" spans="1:27" x14ac:dyDescent="0.25">
      <c r="A57" s="1">
        <v>435</v>
      </c>
      <c r="B57" s="3" t="s">
        <v>459</v>
      </c>
      <c r="C57" s="6" t="s">
        <v>13</v>
      </c>
      <c r="D57" s="6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826</v>
      </c>
      <c r="L57" s="3" t="s">
        <v>754</v>
      </c>
      <c r="M57" s="3" t="s">
        <v>755</v>
      </c>
      <c r="N57" s="1">
        <f t="shared" si="7"/>
        <v>6</v>
      </c>
      <c r="O57" s="1" t="str">
        <f t="shared" si="4"/>
        <v>poison</v>
      </c>
      <c r="P57" s="1" t="str">
        <f>IF(D57 = 0, "", D57)</f>
        <v>dark</v>
      </c>
      <c r="Q57" s="1" t="s">
        <v>17</v>
      </c>
      <c r="T57" t="str">
        <f t="shared" si="5"/>
        <v/>
      </c>
      <c r="U57" t="str">
        <f t="shared" si="6"/>
        <v>Skuntank</v>
      </c>
      <c r="V57" s="3"/>
      <c r="W57">
        <v>0</v>
      </c>
      <c r="X57">
        <v>0</v>
      </c>
      <c r="Y57">
        <v>2</v>
      </c>
      <c r="Z57" t="str">
        <f>_xlfn.IFNA(VLOOKUP(B57,abilities!$A$2:$C$108,2,0), "Evolution")</f>
        <v>Avenging Stench</v>
      </c>
      <c r="AA57" t="str">
        <f>_xlfn.IFNA(VLOOKUP(B57,abilities!$A$2:$C$109,3,0), _xlfn.CONCAT("Evolves into ", R57, " using ", T57, " Journey Points", IF(ISBLANK(S57), ".", _xlfn.CONCAT(" and a ", S57, " Apricorn."))))</f>
        <v>When attacked, the opposing Pokémon is forced to switch out after combat is resolved.</v>
      </c>
    </row>
    <row r="58" spans="1:27" x14ac:dyDescent="0.25">
      <c r="A58" s="1">
        <v>436</v>
      </c>
      <c r="B58" s="3" t="s">
        <v>460</v>
      </c>
      <c r="C58" s="6" t="s">
        <v>105</v>
      </c>
      <c r="D58" s="6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827</v>
      </c>
      <c r="L58" s="3" t="s">
        <v>773</v>
      </c>
      <c r="M58" s="3" t="s">
        <v>752</v>
      </c>
      <c r="N58" s="1">
        <f t="shared" si="7"/>
        <v>3</v>
      </c>
      <c r="O58" s="1" t="str">
        <f t="shared" si="4"/>
        <v>steel</v>
      </c>
      <c r="P58" s="1" t="str">
        <f>IF(D58 = 0, "", D58)</f>
        <v>psychic</v>
      </c>
      <c r="R58" s="1" t="str">
        <f>B59</f>
        <v>Bronzong</v>
      </c>
      <c r="T58">
        <f t="shared" si="5"/>
        <v>5</v>
      </c>
      <c r="U58" t="str">
        <f t="shared" si="6"/>
        <v>Bronzor</v>
      </c>
      <c r="V58" s="3"/>
      <c r="W58">
        <v>0</v>
      </c>
      <c r="X58">
        <v>0</v>
      </c>
      <c r="Y58">
        <v>1</v>
      </c>
      <c r="Z58" t="str">
        <f>_xlfn.IFNA(VLOOKUP(B58,abilities!$A$2:$C$108,2,0), "Evolution")</f>
        <v>Evolution</v>
      </c>
      <c r="AA58" t="str">
        <f>_xlfn.IFNA(VLOOKUP(B58,abilities!$A$2:$C$109,3,0), _xlfn.CONCAT("Evolves into ", R58, " using ", T58, " Journey Points", IF(ISBLANK(S58), ".", _xlfn.CONCAT(" and a ", S58, " Apricorn."))))</f>
        <v>Evolves into Bronzong using 5 Journey Points.</v>
      </c>
    </row>
    <row r="59" spans="1:27" x14ac:dyDescent="0.25">
      <c r="A59" s="1">
        <v>437</v>
      </c>
      <c r="B59" s="3" t="s">
        <v>461</v>
      </c>
      <c r="C59" s="6" t="s">
        <v>105</v>
      </c>
      <c r="D59" s="6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828</v>
      </c>
      <c r="L59" s="3" t="s">
        <v>773</v>
      </c>
      <c r="M59" s="3" t="s">
        <v>752</v>
      </c>
      <c r="N59" s="1">
        <f t="shared" si="7"/>
        <v>6</v>
      </c>
      <c r="O59" s="1" t="str">
        <f t="shared" si="4"/>
        <v>steel</v>
      </c>
      <c r="P59" s="1" t="str">
        <f>IF(D59 = 0, "", D59)</f>
        <v>psychic</v>
      </c>
      <c r="Q59" s="1" t="s">
        <v>77</v>
      </c>
      <c r="T59" t="str">
        <f t="shared" si="5"/>
        <v/>
      </c>
      <c r="U59" t="str">
        <f t="shared" si="6"/>
        <v>Bronzong</v>
      </c>
      <c r="V59" s="3"/>
      <c r="W59">
        <v>0</v>
      </c>
      <c r="X59">
        <v>0</v>
      </c>
      <c r="Y59">
        <v>2</v>
      </c>
      <c r="Z59" t="str">
        <f>_xlfn.IFNA(VLOOKUP(B59,abilities!$A$2:$C$108,2,0), "Evolution")</f>
        <v>Gravity Manipulation</v>
      </c>
      <c r="AA59" t="str">
        <f>_xlfn.IFNA(VLOOKUP(B59,abilities!$A$2:$C$109,3,0), _xlfn.CONCAT("Evolves into ", R59, " using ", T59, " Journey Points", IF(ISBLANK(S59), ".", _xlfn.CONCAT(" and a ", S59, " Apricorn."))))</f>
        <v>When attacked with a Ground-type move, take no damage.</v>
      </c>
    </row>
    <row r="60" spans="1:27" x14ac:dyDescent="0.25">
      <c r="A60" s="1">
        <v>438</v>
      </c>
      <c r="B60" s="3" t="s">
        <v>462</v>
      </c>
      <c r="C60" s="6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829</v>
      </c>
      <c r="L60" s="3" t="s">
        <v>751</v>
      </c>
      <c r="M60" s="3" t="s">
        <v>755</v>
      </c>
      <c r="N60" s="1">
        <f t="shared" si="7"/>
        <v>3</v>
      </c>
      <c r="O60" s="1" t="str">
        <f t="shared" si="4"/>
        <v>rock</v>
      </c>
      <c r="P60" s="6" t="s">
        <v>33</v>
      </c>
      <c r="R60" s="1" t="str">
        <f>B61</f>
        <v>Sudowoodo</v>
      </c>
      <c r="T60">
        <f t="shared" si="5"/>
        <v>3</v>
      </c>
      <c r="U60" t="str">
        <f t="shared" si="6"/>
        <v>Bonsly</v>
      </c>
      <c r="V60" s="3"/>
      <c r="W60">
        <v>0</v>
      </c>
      <c r="X60">
        <v>0</v>
      </c>
      <c r="Y60">
        <v>1</v>
      </c>
      <c r="Z60" t="str">
        <f>_xlfn.IFNA(VLOOKUP(B60,abilities!$A$2:$C$108,2,0), "Evolution")</f>
        <v>Evolution</v>
      </c>
      <c r="AA60" t="str">
        <f>_xlfn.IFNA(VLOOKUP(B60,abilities!$A$2:$C$109,3,0), _xlfn.CONCAT("Evolves into ", R60, " using ", T60, " Journey Points", IF(ISBLANK(S60), ".", _xlfn.CONCAT(" and a ", S60, " Apricorn."))))</f>
        <v>Evolves into Sudowoodo using 3 Journey Points.</v>
      </c>
    </row>
    <row r="61" spans="1:27" x14ac:dyDescent="0.25">
      <c r="A61" s="1">
        <v>185</v>
      </c>
      <c r="B61" s="3" t="s">
        <v>211</v>
      </c>
      <c r="C61" s="6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830</v>
      </c>
      <c r="L61" s="3" t="s">
        <v>751</v>
      </c>
      <c r="M61" s="3" t="s">
        <v>755</v>
      </c>
      <c r="N61" s="1">
        <f t="shared" si="7"/>
        <v>5</v>
      </c>
      <c r="O61" s="1" t="str">
        <f t="shared" si="4"/>
        <v>rock</v>
      </c>
      <c r="P61" s="6" t="s">
        <v>47</v>
      </c>
      <c r="Q61" s="1" t="s">
        <v>12</v>
      </c>
      <c r="T61" t="str">
        <f t="shared" si="5"/>
        <v/>
      </c>
      <c r="U61" t="str">
        <f t="shared" si="6"/>
        <v>Sudowoodo</v>
      </c>
      <c r="V61" s="3"/>
      <c r="W61">
        <v>0</v>
      </c>
      <c r="X61">
        <v>0</v>
      </c>
      <c r="Y61">
        <v>2</v>
      </c>
      <c r="Z61" t="str">
        <f>_xlfn.IFNA(VLOOKUP(B61,abilities!$A$2:$C$108,2,0), "Evolution")</f>
        <v>Water Aversion</v>
      </c>
      <c r="AA61" t="str">
        <f>_xlfn.IFNA(VLOOKUP(B61,abilities!$A$2:$C$109,3,0), _xlfn.CONCAT("Evolves into ", R61, " using ", T61, " Journey Points", IF(ISBLANK(S61), ".", _xlfn.CONCAT(" and a ", S61, " Apricorn."))))</f>
        <v>When attacked with a Water-type move, switch out before resolving combat.</v>
      </c>
    </row>
    <row r="62" spans="1:27" x14ac:dyDescent="0.25">
      <c r="A62" s="1">
        <v>439</v>
      </c>
      <c r="B62" s="3" t="s">
        <v>463</v>
      </c>
      <c r="C62" s="6" t="s">
        <v>85</v>
      </c>
      <c r="D62" s="6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831</v>
      </c>
      <c r="L62" s="3" t="s">
        <v>754</v>
      </c>
      <c r="M62" s="3" t="s">
        <v>752</v>
      </c>
      <c r="N62" s="1">
        <f t="shared" si="7"/>
        <v>4</v>
      </c>
      <c r="O62" s="1" t="str">
        <f t="shared" si="4"/>
        <v>psychic</v>
      </c>
      <c r="P62" s="1" t="str">
        <f>IF(D62 = 0, "", D62)</f>
        <v>fairy</v>
      </c>
      <c r="R62" s="1" t="str">
        <f>B63</f>
        <v>Mr. Mime</v>
      </c>
      <c r="T62">
        <f t="shared" si="5"/>
        <v>4</v>
      </c>
      <c r="U62" t="str">
        <f t="shared" si="6"/>
        <v>Mime Jr.</v>
      </c>
      <c r="V62" s="3"/>
      <c r="W62">
        <v>0</v>
      </c>
      <c r="X62">
        <v>0</v>
      </c>
      <c r="Y62">
        <v>1</v>
      </c>
      <c r="Z62" t="str">
        <f>_xlfn.IFNA(VLOOKUP(B62,abilities!$A$2:$C$108,2,0), "Evolution")</f>
        <v>Evolution</v>
      </c>
      <c r="AA62" t="str">
        <f>_xlfn.IFNA(VLOOKUP(B62,abilities!$A$2:$C$109,3,0), _xlfn.CONCAT("Evolves into ", R62, " using ", T62, " Journey Points", IF(ISBLANK(S62), ".", _xlfn.CONCAT(" and a ", S62, " Apricorn."))))</f>
        <v>Evolves into Mr. Mime using 4 Journey Points.</v>
      </c>
    </row>
    <row r="63" spans="1:27" x14ac:dyDescent="0.25">
      <c r="A63" s="1">
        <v>122</v>
      </c>
      <c r="B63" s="3" t="s">
        <v>147</v>
      </c>
      <c r="C63" s="6" t="s">
        <v>85</v>
      </c>
      <c r="D63" s="6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832</v>
      </c>
      <c r="L63" s="3" t="s">
        <v>754</v>
      </c>
      <c r="M63" s="3" t="s">
        <v>752</v>
      </c>
      <c r="N63" s="1">
        <f t="shared" si="7"/>
        <v>6</v>
      </c>
      <c r="O63" s="1" t="str">
        <f t="shared" si="4"/>
        <v>psychic</v>
      </c>
      <c r="P63" s="1" t="str">
        <f>IF(D63 = 0, "", D63)</f>
        <v>fairy</v>
      </c>
      <c r="Q63" s="1" t="s">
        <v>44</v>
      </c>
      <c r="T63" t="str">
        <f t="shared" si="5"/>
        <v/>
      </c>
      <c r="U63" t="str">
        <f t="shared" si="6"/>
        <v>Mr. Mime</v>
      </c>
      <c r="V63" s="3"/>
      <c r="W63">
        <v>0</v>
      </c>
      <c r="X63">
        <v>0</v>
      </c>
      <c r="Y63">
        <v>2</v>
      </c>
      <c r="Z63" t="str">
        <f>_xlfn.IFNA(VLOOKUP(B63,abilities!$A$2:$C$108,2,0), "Evolution")</f>
        <v>Instant Barrier</v>
      </c>
      <c r="AA63" t="str">
        <f>_xlfn.IFNA(VLOOKUP(B63,abilities!$A$2:$C$109,3,0), _xlfn.CONCAT("Evolves into ", R63, " using ", T63, " Journey Points", IF(ISBLANK(S63), ".", _xlfn.CONCAT(" and a ", S63, " Apricorn."))))</f>
        <v>When switched in, gain the Braced status effect.</v>
      </c>
    </row>
    <row r="64" spans="1:27" x14ac:dyDescent="0.25">
      <c r="A64" s="1">
        <v>440</v>
      </c>
      <c r="B64" s="3" t="s">
        <v>464</v>
      </c>
      <c r="C64" s="6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833</v>
      </c>
      <c r="L64" s="3" t="s">
        <v>751</v>
      </c>
      <c r="M64" s="3" t="s">
        <v>755</v>
      </c>
      <c r="N64" s="1">
        <f t="shared" si="7"/>
        <v>2</v>
      </c>
      <c r="O64" s="1" t="str">
        <f t="shared" si="4"/>
        <v>normal</v>
      </c>
      <c r="P64" s="1" t="s">
        <v>55</v>
      </c>
      <c r="R64" s="1" t="str">
        <f>B65</f>
        <v>Chansey</v>
      </c>
      <c r="T64">
        <f t="shared" si="5"/>
        <v>8</v>
      </c>
      <c r="U64" t="str">
        <f t="shared" si="6"/>
        <v>Happiny</v>
      </c>
      <c r="V64" s="3"/>
      <c r="W64">
        <v>0</v>
      </c>
      <c r="X64">
        <v>0</v>
      </c>
      <c r="Y64">
        <v>1</v>
      </c>
      <c r="Z64" t="str">
        <f>_xlfn.IFNA(VLOOKUP(B64,abilities!$A$2:$C$108,2,0), "Evolution")</f>
        <v>Evolution</v>
      </c>
      <c r="AA64" t="str">
        <f>_xlfn.IFNA(VLOOKUP(B64,abilities!$A$2:$C$109,3,0), _xlfn.CONCAT("Evolves into ", R64, " using ", T64, " Journey Points", IF(ISBLANK(S64), ".", _xlfn.CONCAT(" and a ", S64, " Apricorn."))))</f>
        <v>Evolves into Chansey using 8 Journey Points.</v>
      </c>
    </row>
    <row r="65" spans="1:27" x14ac:dyDescent="0.25">
      <c r="A65" s="1">
        <v>113</v>
      </c>
      <c r="B65" s="3" t="s">
        <v>138</v>
      </c>
      <c r="C65" s="6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834</v>
      </c>
      <c r="L65" s="3" t="s">
        <v>751</v>
      </c>
      <c r="M65" s="3" t="s">
        <v>755</v>
      </c>
      <c r="N65" s="1">
        <f t="shared" si="7"/>
        <v>7</v>
      </c>
      <c r="O65" s="1" t="str">
        <f t="shared" si="4"/>
        <v>normal</v>
      </c>
      <c r="P65" s="1" t="s">
        <v>55</v>
      </c>
      <c r="Q65" s="1" t="s">
        <v>13</v>
      </c>
      <c r="R65" s="1" t="str">
        <f>B66</f>
        <v>Blissey</v>
      </c>
      <c r="T65">
        <f t="shared" si="5"/>
        <v>3</v>
      </c>
      <c r="U65" t="str">
        <f t="shared" si="6"/>
        <v>Chansey</v>
      </c>
      <c r="V65" s="3"/>
      <c r="W65">
        <v>0</v>
      </c>
      <c r="X65">
        <v>0</v>
      </c>
      <c r="Y65">
        <v>2</v>
      </c>
      <c r="Z65" t="str">
        <f>_xlfn.IFNA(VLOOKUP(B65,abilities!$A$2:$C$108,2,0), "Evolution")</f>
        <v>Evolution</v>
      </c>
      <c r="AA65" t="str">
        <f>_xlfn.IFNA(VLOOKUP(B65,abilities!$A$2:$C$109,3,0), _xlfn.CONCAT("Evolves into ", R65, " using ", T65, " Journey Points", IF(ISBLANK(S65), ".", _xlfn.CONCAT(" and a ", S65, " Apricorn."))))</f>
        <v>Evolves into Blissey using 3 Journey Points.</v>
      </c>
    </row>
    <row r="66" spans="1:27" x14ac:dyDescent="0.25">
      <c r="A66" s="1">
        <v>242</v>
      </c>
      <c r="B66" s="3" t="s">
        <v>268</v>
      </c>
      <c r="C66" s="6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835</v>
      </c>
      <c r="L66" s="3" t="s">
        <v>751</v>
      </c>
      <c r="M66" s="3" t="s">
        <v>755</v>
      </c>
      <c r="N66" s="1">
        <f t="shared" si="7"/>
        <v>8</v>
      </c>
      <c r="O66" s="1" t="str">
        <f t="shared" ref="O66:O97" si="8">C66</f>
        <v>normal</v>
      </c>
      <c r="P66" s="1" t="s">
        <v>77</v>
      </c>
      <c r="Q66" s="1" t="s">
        <v>13</v>
      </c>
      <c r="T66" t="str">
        <f t="shared" ref="T66:T97" si="9">IF(ISBLANK(R66), "", ROUND(((N67*(N67-1)/2)-(N66*(N66-1)/2))/2 - (N67-N66)/2, 0) - IF(ISBLANK(S66), 0, 1))</f>
        <v/>
      </c>
      <c r="U66" t="str">
        <f t="shared" si="6"/>
        <v>Blissey</v>
      </c>
      <c r="V66" s="3"/>
      <c r="W66">
        <v>0</v>
      </c>
      <c r="X66">
        <v>0</v>
      </c>
      <c r="Y66">
        <v>3</v>
      </c>
      <c r="Z66" t="str">
        <f>_xlfn.IFNA(VLOOKUP(B66,abilities!$A$2:$C$108,2,0), "Evolution")</f>
        <v>Soft-Boiled Gift</v>
      </c>
      <c r="AA66" t="str">
        <f>_xlfn.IFNA(VLOOKUP(B66,abilities!$A$2:$C$109,3,0), _xlfn.CONCAT("Evolves into ", R66, " using ", T66, " Journey Points", IF(ISBLANK(S66), ".", _xlfn.CONCAT(" and a ", S66, " Apricorn."))))</f>
        <v xml:space="preserve">Once per battle, may heal itself or another non-fainted Pokémon. </v>
      </c>
    </row>
    <row r="67" spans="1:27" x14ac:dyDescent="0.25">
      <c r="A67" s="1">
        <v>441</v>
      </c>
      <c r="B67" s="3" t="s">
        <v>465</v>
      </c>
      <c r="C67" s="6" t="s">
        <v>33</v>
      </c>
      <c r="D67" s="6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836</v>
      </c>
      <c r="L67" s="3" t="s">
        <v>754</v>
      </c>
      <c r="M67" s="3" t="s">
        <v>755</v>
      </c>
      <c r="N67" s="1">
        <f t="shared" si="7"/>
        <v>5</v>
      </c>
      <c r="O67" s="1" t="str">
        <f t="shared" si="8"/>
        <v>normal</v>
      </c>
      <c r="P67" s="1" t="str">
        <f>IF(D67 = 0, "", D67)</f>
        <v>flying</v>
      </c>
      <c r="Q67" s="1" t="s">
        <v>17</v>
      </c>
      <c r="T67" t="str">
        <f t="shared" si="9"/>
        <v/>
      </c>
      <c r="U67" t="str">
        <f t="shared" si="6"/>
        <v>Chatot</v>
      </c>
      <c r="V67" s="3"/>
      <c r="W67">
        <v>0</v>
      </c>
      <c r="X67">
        <v>0</v>
      </c>
      <c r="Y67">
        <v>1</v>
      </c>
      <c r="Z67" t="str">
        <f>_xlfn.IFNA(VLOOKUP(B67,abilities!$A$2:$C$108,2,0), "Evolution")</f>
        <v>Dawn Chorus</v>
      </c>
      <c r="AA67" t="str">
        <f>_xlfn.IFNA(VLOOKUP(B67,abilities!$A$2:$C$109,3,0), _xlfn.CONCAT("Evolves into ", R67, " using ", T67, " Journey Points", IF(ISBLANK(S67), ".", _xlfn.CONCAT(" and a ", S67, " Apricorn."))))</f>
        <v>Add 1 bonus power for each non-fainted Flying-type Pokémon in your party.</v>
      </c>
    </row>
    <row r="68" spans="1:27" x14ac:dyDescent="0.25">
      <c r="A68" s="1">
        <v>442</v>
      </c>
      <c r="B68" s="3" t="s">
        <v>466</v>
      </c>
      <c r="C68" s="6" t="s">
        <v>117</v>
      </c>
      <c r="D68" s="6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837</v>
      </c>
      <c r="L68" s="3" t="s">
        <v>773</v>
      </c>
      <c r="M68" s="3" t="s">
        <v>753</v>
      </c>
      <c r="N68" s="1">
        <f t="shared" si="7"/>
        <v>6</v>
      </c>
      <c r="O68" s="1" t="str">
        <f t="shared" si="8"/>
        <v>ghost</v>
      </c>
      <c r="P68" s="1" t="str">
        <f>IF(D68 = 0, "", D68)</f>
        <v>dark</v>
      </c>
      <c r="Q68" s="1" t="s">
        <v>17</v>
      </c>
      <c r="T68" t="str">
        <f t="shared" si="9"/>
        <v/>
      </c>
      <c r="U68" t="str">
        <f t="shared" si="6"/>
        <v>Spiritomb</v>
      </c>
      <c r="V68" s="3"/>
      <c r="W68">
        <v>0</v>
      </c>
      <c r="X68">
        <v>1</v>
      </c>
      <c r="Y68">
        <v>1</v>
      </c>
      <c r="Z68" t="str">
        <f>_xlfn.IFNA(VLOOKUP(B68,abilities!$A$2:$C$108,2,0), "Evolution")</f>
        <v>Fairy Inhibitor</v>
      </c>
      <c r="AA68" t="str">
        <f>_xlfn.IFNA(VLOOKUP(B68,abilities!$A$2:$C$109,3,0), _xlfn.CONCAT("Evolves into ", R68, " using ", T68, " Journey Points", IF(ISBLANK(S68), ".", _xlfn.CONCAT(" and a ", S68, " Apricorn."))))</f>
        <v>When attacked with a Fairy-type move, take no damage.</v>
      </c>
    </row>
    <row r="69" spans="1:27" x14ac:dyDescent="0.25">
      <c r="A69" s="1">
        <v>443</v>
      </c>
      <c r="B69" s="3" t="s">
        <v>467</v>
      </c>
      <c r="C69" s="6" t="s">
        <v>173</v>
      </c>
      <c r="D69" s="6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838</v>
      </c>
      <c r="L69" s="3" t="s">
        <v>773</v>
      </c>
      <c r="M69" s="3" t="s">
        <v>753</v>
      </c>
      <c r="N69" s="1">
        <f t="shared" si="7"/>
        <v>3</v>
      </c>
      <c r="O69" s="1" t="str">
        <f t="shared" si="8"/>
        <v>dragon</v>
      </c>
      <c r="P69" s="1" t="str">
        <f>IF(D69 = 0, "", D69)</f>
        <v>ground</v>
      </c>
      <c r="R69" s="1" t="str">
        <f>B70</f>
        <v>Gabite</v>
      </c>
      <c r="T69">
        <f t="shared" si="9"/>
        <v>3</v>
      </c>
      <c r="U69" t="str">
        <f t="shared" si="6"/>
        <v>Gible</v>
      </c>
      <c r="V69" s="3"/>
      <c r="W69">
        <v>0</v>
      </c>
      <c r="X69">
        <v>0</v>
      </c>
      <c r="Y69">
        <v>1</v>
      </c>
      <c r="Z69" t="str">
        <f>_xlfn.IFNA(VLOOKUP(B69,abilities!$A$2:$C$108,2,0), "Evolution")</f>
        <v>Evolution</v>
      </c>
      <c r="AA69" t="str">
        <f>_xlfn.IFNA(VLOOKUP(B69,abilities!$A$2:$C$109,3,0), _xlfn.CONCAT("Evolves into ", R69, " using ", T69, " Journey Points", IF(ISBLANK(S69), ".", _xlfn.CONCAT(" and a ", S69, " Apricorn."))))</f>
        <v>Evolves into Gabite using 3 Journey Points.</v>
      </c>
    </row>
    <row r="70" spans="1:27" x14ac:dyDescent="0.25">
      <c r="A70" s="1">
        <v>444</v>
      </c>
      <c r="B70" s="3" t="s">
        <v>468</v>
      </c>
      <c r="C70" s="6" t="s">
        <v>173</v>
      </c>
      <c r="D70" s="6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839</v>
      </c>
      <c r="L70" s="3" t="s">
        <v>773</v>
      </c>
      <c r="M70" s="3" t="s">
        <v>753</v>
      </c>
      <c r="N70" s="1">
        <f t="shared" si="7"/>
        <v>5</v>
      </c>
      <c r="O70" s="1" t="str">
        <f t="shared" si="8"/>
        <v>dragon</v>
      </c>
      <c r="P70" s="1" t="str">
        <f>IF(D70 = 0, "", D70)</f>
        <v>ground</v>
      </c>
      <c r="Q70" s="1" t="s">
        <v>105</v>
      </c>
      <c r="R70" s="1" t="str">
        <f>B71</f>
        <v>Garchomp</v>
      </c>
      <c r="T70">
        <f t="shared" si="9"/>
        <v>8</v>
      </c>
      <c r="U70" t="str">
        <f t="shared" si="6"/>
        <v>Gabite</v>
      </c>
      <c r="V70" s="3"/>
      <c r="W70">
        <v>0</v>
      </c>
      <c r="X70">
        <v>0</v>
      </c>
      <c r="Y70">
        <v>2</v>
      </c>
      <c r="Z70" t="str">
        <f>_xlfn.IFNA(VLOOKUP(B70,abilities!$A$2:$C$108,2,0), "Evolution")</f>
        <v>Evolution</v>
      </c>
      <c r="AA70" t="str">
        <f>_xlfn.IFNA(VLOOKUP(B70,abilities!$A$2:$C$109,3,0), _xlfn.CONCAT("Evolves into ", R70, " using ", T70, " Journey Points", IF(ISBLANK(S70), ".", _xlfn.CONCAT(" and a ", S70, " Apricorn."))))</f>
        <v>Evolves into Garchomp using 8 Journey Points.</v>
      </c>
    </row>
    <row r="71" spans="1:27" x14ac:dyDescent="0.25">
      <c r="A71" s="1">
        <v>445</v>
      </c>
      <c r="B71" s="3" t="s">
        <v>469</v>
      </c>
      <c r="C71" s="6" t="s">
        <v>173</v>
      </c>
      <c r="D71" s="6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840</v>
      </c>
      <c r="L71" s="3" t="s">
        <v>773</v>
      </c>
      <c r="M71" s="3" t="s">
        <v>753</v>
      </c>
      <c r="N71" s="1">
        <v>8</v>
      </c>
      <c r="O71" s="1" t="str">
        <f t="shared" si="8"/>
        <v>dragon</v>
      </c>
      <c r="P71" s="1" t="str">
        <f>IF(D71 = 0, "", D71)</f>
        <v>ground</v>
      </c>
      <c r="Q71" s="1" t="s">
        <v>17</v>
      </c>
      <c r="T71" t="str">
        <f t="shared" si="9"/>
        <v/>
      </c>
      <c r="U71" t="str">
        <f t="shared" si="6"/>
        <v>Garchomp</v>
      </c>
      <c r="V71" s="3"/>
      <c r="W71">
        <v>0</v>
      </c>
      <c r="X71">
        <v>0</v>
      </c>
      <c r="Y71">
        <v>3</v>
      </c>
      <c r="Z71" t="str">
        <f>_xlfn.IFNA(VLOOKUP(B71,abilities!$A$2:$C$108,2,0), "Evolution")</f>
        <v>Mach Speed</v>
      </c>
      <c r="AA71" t="str">
        <f>_xlfn.IFNA(VLOOKUP(B71,abilities!$A$2:$C$109,3,0), _xlfn.CONCAT("Evolves into ", R71, " using ", T71, " Journey Points", IF(ISBLANK(S71), ".", _xlfn.CONCAT(" and a ", S71, " Apricorn."))))</f>
        <v>When the opposing Pokémon switches out, combat must be resolved first.</v>
      </c>
    </row>
    <row r="72" spans="1:27" x14ac:dyDescent="0.25">
      <c r="A72" s="1">
        <v>446</v>
      </c>
      <c r="B72" s="3" t="s">
        <v>470</v>
      </c>
      <c r="C72" s="6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841</v>
      </c>
      <c r="L72" s="3" t="s">
        <v>759</v>
      </c>
      <c r="M72" s="3" t="s">
        <v>753</v>
      </c>
      <c r="N72" s="1">
        <f t="shared" ref="N72:N103" si="10">ROUND((0.4*J72 + 0.5*MAX(F72,H72) + 0.1*MIN(F72,H72) + 0.4*E72 + 0.3*G72 + 0.3*I72) / 20, 0) - 2</f>
        <v>5</v>
      </c>
      <c r="O72" s="1" t="str">
        <f t="shared" si="8"/>
        <v>normal</v>
      </c>
      <c r="P72" s="1" t="s">
        <v>47</v>
      </c>
      <c r="R72" s="1" t="str">
        <f>B73</f>
        <v>Snorlax</v>
      </c>
      <c r="T72">
        <f t="shared" si="9"/>
        <v>8</v>
      </c>
      <c r="U72" t="str">
        <f t="shared" si="6"/>
        <v>Munchlax</v>
      </c>
      <c r="V72" s="3"/>
      <c r="W72">
        <v>0</v>
      </c>
      <c r="X72">
        <v>0</v>
      </c>
      <c r="Y72">
        <v>1</v>
      </c>
      <c r="Z72" t="str">
        <f>_xlfn.IFNA(VLOOKUP(B72,abilities!$A$2:$C$108,2,0), "Evolution")</f>
        <v>Evolution</v>
      </c>
      <c r="AA72" t="str">
        <f>_xlfn.IFNA(VLOOKUP(B72,abilities!$A$2:$C$109,3,0), _xlfn.CONCAT("Evolves into ", R72, " using ", T72, " Journey Points", IF(ISBLANK(S72), ".", _xlfn.CONCAT(" and a ", S72, " Apricorn."))))</f>
        <v>Evolves into Snorlax using 8 Journey Points.</v>
      </c>
    </row>
    <row r="73" spans="1:27" x14ac:dyDescent="0.25">
      <c r="A73" s="1">
        <v>143</v>
      </c>
      <c r="B73" s="3" t="s">
        <v>168</v>
      </c>
      <c r="C73" s="6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842</v>
      </c>
      <c r="L73" s="3" t="s">
        <v>759</v>
      </c>
      <c r="M73" s="3" t="s">
        <v>753</v>
      </c>
      <c r="N73" s="1">
        <f t="shared" si="10"/>
        <v>8</v>
      </c>
      <c r="O73" s="1" t="str">
        <f t="shared" si="8"/>
        <v>normal</v>
      </c>
      <c r="P73" s="1" t="s">
        <v>47</v>
      </c>
      <c r="Q73" s="1" t="s">
        <v>77</v>
      </c>
      <c r="T73" t="str">
        <f t="shared" si="9"/>
        <v/>
      </c>
      <c r="U73" t="str">
        <f t="shared" si="6"/>
        <v>Snorlax</v>
      </c>
      <c r="V73" s="3"/>
      <c r="W73">
        <v>0</v>
      </c>
      <c r="X73">
        <v>0</v>
      </c>
      <c r="Y73">
        <v>2</v>
      </c>
      <c r="Z73" t="str">
        <f>_xlfn.IFNA(VLOOKUP(B73,abilities!$A$2:$C$108,2,0), "Evolution")</f>
        <v>Snack Time</v>
      </c>
      <c r="AA73" t="str">
        <f>_xlfn.IFNA(VLOOKUP(B73,abilities!$A$2:$C$109,3,0), _xlfn.CONCAT("Evolves into ", R73, " using ", T73, " Journey Points", IF(ISBLANK(S73), ".", _xlfn.CONCAT(" and a ", S73, " Apricorn."))))</f>
        <v>Once per battle, may consume an Apricorn to heal itself.</v>
      </c>
    </row>
    <row r="74" spans="1:27" x14ac:dyDescent="0.25">
      <c r="A74" s="1">
        <v>447</v>
      </c>
      <c r="B74" s="3" t="s">
        <v>471</v>
      </c>
      <c r="C74" s="6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843</v>
      </c>
      <c r="L74" s="3" t="s">
        <v>759</v>
      </c>
      <c r="M74" s="3" t="s">
        <v>752</v>
      </c>
      <c r="N74" s="1">
        <f t="shared" si="10"/>
        <v>3</v>
      </c>
      <c r="O74" s="1" t="str">
        <f t="shared" si="8"/>
        <v>fighting</v>
      </c>
      <c r="P74" s="1" t="s">
        <v>33</v>
      </c>
      <c r="R74" s="1" t="str">
        <f>B75</f>
        <v>Lucario</v>
      </c>
      <c r="T74">
        <f t="shared" si="9"/>
        <v>7</v>
      </c>
      <c r="U74" t="str">
        <f t="shared" ref="U74:U105" si="11">B74</f>
        <v>Riolu</v>
      </c>
      <c r="V74" s="3"/>
      <c r="W74">
        <v>0</v>
      </c>
      <c r="X74">
        <v>0</v>
      </c>
      <c r="Y74">
        <v>1</v>
      </c>
      <c r="Z74" t="str">
        <f>_xlfn.IFNA(VLOOKUP(B74,abilities!$A$2:$C$108,2,0), "Evolution")</f>
        <v>Evolution</v>
      </c>
      <c r="AA74" t="str">
        <f>_xlfn.IFNA(VLOOKUP(B74,abilities!$A$2:$C$109,3,0), _xlfn.CONCAT("Evolves into ", R74, " using ", T74, " Journey Points", IF(ISBLANK(S74), ".", _xlfn.CONCAT(" and a ", S74, " Apricorn."))))</f>
        <v>Evolves into Lucario using 7 Journey Points.</v>
      </c>
    </row>
    <row r="75" spans="1:27" x14ac:dyDescent="0.25">
      <c r="A75" s="1">
        <v>448</v>
      </c>
      <c r="B75" s="3" t="s">
        <v>472</v>
      </c>
      <c r="C75" s="6" t="s">
        <v>77</v>
      </c>
      <c r="D75" s="6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844</v>
      </c>
      <c r="L75" s="1" t="s">
        <v>759</v>
      </c>
      <c r="M75" s="1" t="s">
        <v>752</v>
      </c>
      <c r="N75" s="1">
        <f t="shared" si="10"/>
        <v>7</v>
      </c>
      <c r="O75" s="1" t="str">
        <f t="shared" si="8"/>
        <v>fighting</v>
      </c>
      <c r="P75" s="1" t="str">
        <f>IF(D75 = 0, "", D75)</f>
        <v>steel</v>
      </c>
      <c r="Q75" s="1" t="s">
        <v>37</v>
      </c>
      <c r="T75" t="str">
        <f t="shared" si="9"/>
        <v/>
      </c>
      <c r="U75" t="str">
        <f t="shared" si="11"/>
        <v>Lucario</v>
      </c>
      <c r="V75" s="3"/>
      <c r="W75">
        <v>0</v>
      </c>
      <c r="X75">
        <v>0</v>
      </c>
      <c r="Y75">
        <v>2</v>
      </c>
      <c r="Z75" t="str">
        <f>_xlfn.IFNA(VLOOKUP(B75,abilities!$A$2:$C$108,2,0), "Evolution")</f>
        <v>Aura Reader</v>
      </c>
      <c r="AA75" t="str">
        <f>_xlfn.IFNA(VLOOKUP(B75,abilities!$A$2:$C$109,3,0), _xlfn.CONCAT("Evolves into ", R75, " using ", T75, " Journey Points", IF(ISBLANK(S75), ".", _xlfn.CONCAT(" and a ", S75, " Apricorn."))))</f>
        <v>Add 2 bonus power if both Pokémon use stances of the same power.</v>
      </c>
    </row>
    <row r="76" spans="1:27" x14ac:dyDescent="0.25">
      <c r="A76" s="1">
        <v>449</v>
      </c>
      <c r="B76" s="3" t="s">
        <v>473</v>
      </c>
      <c r="C76" s="6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845</v>
      </c>
      <c r="L76" s="1" t="s">
        <v>759</v>
      </c>
      <c r="M76" s="1" t="s">
        <v>755</v>
      </c>
      <c r="N76" s="1">
        <f t="shared" si="10"/>
        <v>4</v>
      </c>
      <c r="O76" s="1" t="str">
        <f t="shared" si="8"/>
        <v>ground</v>
      </c>
      <c r="P76" s="6" t="s">
        <v>33</v>
      </c>
      <c r="R76" s="1" t="str">
        <f>B77</f>
        <v>Hippowdon</v>
      </c>
      <c r="T76">
        <f t="shared" si="9"/>
        <v>6</v>
      </c>
      <c r="U76" t="str">
        <f t="shared" si="11"/>
        <v>Hippopotas</v>
      </c>
      <c r="V76" s="3"/>
      <c r="W76">
        <v>0</v>
      </c>
      <c r="X76">
        <v>0</v>
      </c>
      <c r="Y76">
        <v>1</v>
      </c>
      <c r="Z76" t="str">
        <f>_xlfn.IFNA(VLOOKUP(B76,abilities!$A$2:$C$108,2,0), "Evolution")</f>
        <v>Evolution</v>
      </c>
      <c r="AA76" t="str">
        <f>_xlfn.IFNA(VLOOKUP(B76,abilities!$A$2:$C$109,3,0), _xlfn.CONCAT("Evolves into ", R76, " using ", T76, " Journey Points", IF(ISBLANK(S76), ".", _xlfn.CONCAT(" and a ", S76, " Apricorn."))))</f>
        <v>Evolves into Hippowdon using 6 Journey Points.</v>
      </c>
    </row>
    <row r="77" spans="1:27" x14ac:dyDescent="0.25">
      <c r="A77" s="1">
        <v>450</v>
      </c>
      <c r="B77" s="3" t="s">
        <v>474</v>
      </c>
      <c r="C77" s="6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846</v>
      </c>
      <c r="L77" s="1" t="s">
        <v>759</v>
      </c>
      <c r="M77" s="1" t="s">
        <v>755</v>
      </c>
      <c r="N77" s="1">
        <f t="shared" si="10"/>
        <v>7</v>
      </c>
      <c r="O77" s="1" t="str">
        <f t="shared" si="8"/>
        <v>ground</v>
      </c>
      <c r="P77" s="1" t="s">
        <v>33</v>
      </c>
      <c r="Q77" s="1" t="s">
        <v>48</v>
      </c>
      <c r="T77" t="str">
        <f t="shared" si="9"/>
        <v/>
      </c>
      <c r="U77" t="str">
        <f t="shared" si="11"/>
        <v>Hippowdon</v>
      </c>
      <c r="V77" s="3"/>
      <c r="W77">
        <v>0</v>
      </c>
      <c r="X77">
        <v>0</v>
      </c>
      <c r="Y77">
        <v>2</v>
      </c>
      <c r="Z77" t="str">
        <f>_xlfn.IFNA(VLOOKUP(B77,abilities!$A$2:$C$108,2,0), "Evolution")</f>
        <v>Sand Stream</v>
      </c>
      <c r="AA77" t="str">
        <f>_xlfn.IFNA(VLOOKUP(B77,abilities!$A$2:$C$109,3,0), _xlfn.CONCAT("Evolves into ", R77, " using ", T77, " Journey Points", IF(ISBLANK(S77), ".", _xlfn.CONCAT(" and a ", S77, " Apricorn."))))</f>
        <v>When switched in, the opposing Pokémon takes damage if afflicted by the Weakened status effect.</v>
      </c>
    </row>
    <row r="78" spans="1:27" x14ac:dyDescent="0.25">
      <c r="A78" s="1">
        <v>451</v>
      </c>
      <c r="B78" s="3" t="s">
        <v>475</v>
      </c>
      <c r="C78" s="6" t="s">
        <v>13</v>
      </c>
      <c r="D78" s="6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847</v>
      </c>
      <c r="L78" s="1" t="s">
        <v>751</v>
      </c>
      <c r="M78" s="1" t="s">
        <v>755</v>
      </c>
      <c r="N78" s="1">
        <f t="shared" si="10"/>
        <v>4</v>
      </c>
      <c r="O78" s="1" t="str">
        <f t="shared" si="8"/>
        <v>poison</v>
      </c>
      <c r="P78" s="1" t="str">
        <f>IF(D78 = 0, "", D78)</f>
        <v>bug</v>
      </c>
      <c r="R78" s="1" t="str">
        <f>B79</f>
        <v>Drapion</v>
      </c>
      <c r="T78">
        <f t="shared" si="9"/>
        <v>6</v>
      </c>
      <c r="U78" t="str">
        <f t="shared" si="11"/>
        <v>Skorupi</v>
      </c>
      <c r="V78" s="3"/>
      <c r="W78">
        <v>0</v>
      </c>
      <c r="X78">
        <v>0</v>
      </c>
      <c r="Y78">
        <v>1</v>
      </c>
      <c r="Z78" t="str">
        <f>_xlfn.IFNA(VLOOKUP(B78,abilities!$A$2:$C$108,2,0), "Evolution")</f>
        <v>Evolution</v>
      </c>
      <c r="AA78" t="str">
        <f>_xlfn.IFNA(VLOOKUP(B78,abilities!$A$2:$C$109,3,0), _xlfn.CONCAT("Evolves into ", R78, " using ", T78, " Journey Points", IF(ISBLANK(S78), ".", _xlfn.CONCAT(" and a ", S78, " Apricorn."))))</f>
        <v>Evolves into Drapion using 6 Journey Points.</v>
      </c>
    </row>
    <row r="79" spans="1:27" x14ac:dyDescent="0.25">
      <c r="A79" s="1">
        <v>452</v>
      </c>
      <c r="B79" s="3" t="s">
        <v>476</v>
      </c>
      <c r="C79" s="6" t="s">
        <v>13</v>
      </c>
      <c r="D79" s="6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848</v>
      </c>
      <c r="L79" s="1" t="s">
        <v>751</v>
      </c>
      <c r="M79" s="1" t="s">
        <v>755</v>
      </c>
      <c r="N79" s="1">
        <f t="shared" si="10"/>
        <v>7</v>
      </c>
      <c r="O79" s="1" t="str">
        <f t="shared" si="8"/>
        <v>poison</v>
      </c>
      <c r="P79" s="1" t="str">
        <f>IF(D79 = 0, "", D79)</f>
        <v>dark</v>
      </c>
      <c r="Q79" s="1" t="s">
        <v>47</v>
      </c>
      <c r="T79" t="str">
        <f t="shared" si="9"/>
        <v/>
      </c>
      <c r="U79" t="str">
        <f t="shared" si="11"/>
        <v>Drapion</v>
      </c>
      <c r="V79" s="3"/>
      <c r="W79">
        <v>0</v>
      </c>
      <c r="X79">
        <v>0</v>
      </c>
      <c r="Y79">
        <v>2</v>
      </c>
      <c r="Z79" t="str">
        <f>_xlfn.IFNA(VLOOKUP(B79,abilities!$A$2:$C$108,2,0), "Evolution")</f>
        <v>Barbed Grip</v>
      </c>
      <c r="AA79" t="str">
        <f>_xlfn.IFNA(VLOOKUP(B79,abilities!$A$2:$C$109,3,0), _xlfn.CONCAT("Evolves into ", R79, " using ", T79, " Journey Points", IF(ISBLANK(S79), ".", _xlfn.CONCAT(" and a ", S79, " Apricorn."))))</f>
        <v>When the opposing Pokémon switches out, it takes damage if afflicted by the Weakened status effect.</v>
      </c>
    </row>
    <row r="80" spans="1:27" x14ac:dyDescent="0.25">
      <c r="A80" s="1">
        <v>453</v>
      </c>
      <c r="B80" s="3" t="s">
        <v>477</v>
      </c>
      <c r="C80" s="6" t="s">
        <v>13</v>
      </c>
      <c r="D80" s="6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849</v>
      </c>
      <c r="L80" s="1" t="s">
        <v>751</v>
      </c>
      <c r="M80" s="1" t="s">
        <v>755</v>
      </c>
      <c r="N80" s="1">
        <f t="shared" si="10"/>
        <v>3</v>
      </c>
      <c r="O80" s="1" t="str">
        <f t="shared" si="8"/>
        <v>poison</v>
      </c>
      <c r="P80" s="1" t="str">
        <f>IF(D80 = 0, "", D80)</f>
        <v>fighting</v>
      </c>
      <c r="R80" s="1" t="str">
        <f>B81</f>
        <v>Toxicroak</v>
      </c>
      <c r="T80">
        <f t="shared" si="9"/>
        <v>5</v>
      </c>
      <c r="U80" t="str">
        <f t="shared" si="11"/>
        <v>Croagunk</v>
      </c>
      <c r="V80" s="3"/>
      <c r="W80">
        <v>0</v>
      </c>
      <c r="X80">
        <v>0</v>
      </c>
      <c r="Y80">
        <v>1</v>
      </c>
      <c r="Z80" t="str">
        <f>_xlfn.IFNA(VLOOKUP(B80,abilities!$A$2:$C$108,2,0), "Evolution")</f>
        <v>Evolution</v>
      </c>
      <c r="AA80" t="str">
        <f>_xlfn.IFNA(VLOOKUP(B80,abilities!$A$2:$C$109,3,0), _xlfn.CONCAT("Evolves into ", R80, " using ", T80, " Journey Points", IF(ISBLANK(S80), ".", _xlfn.CONCAT(" and a ", S80, " Apricorn."))))</f>
        <v>Evolves into Toxicroak using 5 Journey Points.</v>
      </c>
    </row>
    <row r="81" spans="1:27" x14ac:dyDescent="0.25">
      <c r="A81" s="1">
        <v>454</v>
      </c>
      <c r="B81" s="3" t="s">
        <v>478</v>
      </c>
      <c r="C81" s="6" t="s">
        <v>13</v>
      </c>
      <c r="D81" s="6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849</v>
      </c>
      <c r="L81" s="1" t="s">
        <v>751</v>
      </c>
      <c r="M81" s="1" t="s">
        <v>755</v>
      </c>
      <c r="N81" s="1">
        <f t="shared" si="10"/>
        <v>6</v>
      </c>
      <c r="O81" s="1" t="str">
        <f t="shared" si="8"/>
        <v>poison</v>
      </c>
      <c r="P81" s="1" t="str">
        <f>IF(D81 = 0, "", D81)</f>
        <v>fighting</v>
      </c>
      <c r="Q81" s="1" t="s">
        <v>37</v>
      </c>
      <c r="T81" t="str">
        <f t="shared" si="9"/>
        <v/>
      </c>
      <c r="U81" t="str">
        <f t="shared" si="11"/>
        <v>Toxicroak</v>
      </c>
      <c r="V81" s="3"/>
      <c r="W81">
        <v>0</v>
      </c>
      <c r="X81">
        <v>0</v>
      </c>
      <c r="Y81">
        <v>2</v>
      </c>
      <c r="Z81" t="str">
        <f>_xlfn.IFNA(VLOOKUP(B81,abilities!$A$2:$C$108,2,0), "Evolution")</f>
        <v>Victory Croak</v>
      </c>
      <c r="AA81" t="str">
        <f>_xlfn.IFNA(VLOOKUP(B81,abilities!$A$2:$C$109,3,0), _xlfn.CONCAT("Evolves into ", R81, " using ", T81, " Journey Points", IF(ISBLANK(S81), ".", _xlfn.CONCAT(" and a ", S81, " Apricorn."))))</f>
        <v>After defeating the opposing Pokémon, inflicts the next Pokémon switched in with the Weakened status effect.</v>
      </c>
    </row>
    <row r="82" spans="1:27" x14ac:dyDescent="0.25">
      <c r="A82" s="1">
        <v>455</v>
      </c>
      <c r="B82" s="3" t="s">
        <v>479</v>
      </c>
      <c r="C82" s="6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850</v>
      </c>
      <c r="L82" s="1" t="s">
        <v>751</v>
      </c>
      <c r="M82" s="1" t="s">
        <v>755</v>
      </c>
      <c r="N82" s="1">
        <f t="shared" si="10"/>
        <v>6</v>
      </c>
      <c r="O82" s="1" t="str">
        <f t="shared" si="8"/>
        <v>grass</v>
      </c>
      <c r="P82" s="6" t="s">
        <v>37</v>
      </c>
      <c r="Q82" s="1" t="s">
        <v>33</v>
      </c>
      <c r="T82" t="str">
        <f t="shared" si="9"/>
        <v/>
      </c>
      <c r="U82" t="str">
        <f t="shared" si="11"/>
        <v>Carnivine</v>
      </c>
      <c r="V82" s="3"/>
      <c r="W82">
        <v>0</v>
      </c>
      <c r="X82">
        <v>0</v>
      </c>
      <c r="Y82">
        <v>1</v>
      </c>
      <c r="Z82" t="str">
        <f>_xlfn.IFNA(VLOOKUP(B82,abilities!$A$2:$C$108,2,0), "Evolution")</f>
        <v>Bug Catcher</v>
      </c>
      <c r="AA82" t="str">
        <f>_xlfn.IFNA(VLOOKUP(B82,abilities!$A$2:$C$109,3,0), _xlfn.CONCAT("Evolves into ", R82, " using ", T82, " Journey Points", IF(ISBLANK(S82), ".", _xlfn.CONCAT(" and a ", S82, " Apricorn."))))</f>
        <v>When attacked with a Bug-type move, take no damage.</v>
      </c>
    </row>
    <row r="83" spans="1:27" x14ac:dyDescent="0.25">
      <c r="A83" s="1">
        <v>456</v>
      </c>
      <c r="B83" s="3" t="s">
        <v>480</v>
      </c>
      <c r="C83" s="6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851</v>
      </c>
      <c r="L83" s="1" t="s">
        <v>756</v>
      </c>
      <c r="M83" s="1" t="s">
        <v>755</v>
      </c>
      <c r="N83" s="1">
        <f t="shared" si="10"/>
        <v>4</v>
      </c>
      <c r="O83" s="1" t="str">
        <f t="shared" si="8"/>
        <v>water</v>
      </c>
      <c r="P83" s="6" t="s">
        <v>33</v>
      </c>
      <c r="R83" s="1" t="str">
        <f>B84</f>
        <v>Lumineon</v>
      </c>
      <c r="T83">
        <f t="shared" si="9"/>
        <v>4</v>
      </c>
      <c r="U83" t="str">
        <f t="shared" si="11"/>
        <v>Finneon</v>
      </c>
      <c r="V83" s="3"/>
      <c r="W83">
        <v>0</v>
      </c>
      <c r="X83">
        <v>0</v>
      </c>
      <c r="Y83">
        <v>1</v>
      </c>
      <c r="Z83" t="str">
        <f>_xlfn.IFNA(VLOOKUP(B83,abilities!$A$2:$C$108,2,0), "Evolution")</f>
        <v>Evolution</v>
      </c>
      <c r="AA83" t="str">
        <f>_xlfn.IFNA(VLOOKUP(B83,abilities!$A$2:$C$109,3,0), _xlfn.CONCAT("Evolves into ", R83, " using ", T83, " Journey Points", IF(ISBLANK(S83), ".", _xlfn.CONCAT(" and a ", S83, " Apricorn."))))</f>
        <v>Evolves into Lumineon using 4 Journey Points.</v>
      </c>
    </row>
    <row r="84" spans="1:27" x14ac:dyDescent="0.25">
      <c r="A84" s="1">
        <v>457</v>
      </c>
      <c r="B84" s="3" t="s">
        <v>481</v>
      </c>
      <c r="C84" s="6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852</v>
      </c>
      <c r="L84" s="1" t="s">
        <v>756</v>
      </c>
      <c r="M84" s="1" t="s">
        <v>755</v>
      </c>
      <c r="N84" s="1">
        <f t="shared" si="10"/>
        <v>6</v>
      </c>
      <c r="O84" s="1" t="str">
        <f t="shared" si="8"/>
        <v>water</v>
      </c>
      <c r="P84" s="1" t="s">
        <v>48</v>
      </c>
      <c r="Q84" s="1" t="s">
        <v>26</v>
      </c>
      <c r="T84" t="str">
        <f t="shared" si="9"/>
        <v/>
      </c>
      <c r="U84" t="str">
        <f t="shared" si="11"/>
        <v>Lumineon</v>
      </c>
      <c r="V84" s="3"/>
      <c r="W84">
        <v>0</v>
      </c>
      <c r="X84">
        <v>0</v>
      </c>
      <c r="Y84">
        <v>2</v>
      </c>
      <c r="Z84" t="str">
        <f>_xlfn.IFNA(VLOOKUP(B84,abilities!$A$2:$C$108,2,0), "Evolution")</f>
        <v xml:space="preserve">Light Show </v>
      </c>
      <c r="AA84" t="str">
        <f>_xlfn.IFNA(VLOOKUP(B84,abilities!$A$2:$C$109,3,0), _xlfn.CONCAT("Evolves into ", R84, " using ", T84, " Journey Points", IF(ISBLANK(S84), ".", _xlfn.CONCAT(" and a ", S84, " Apricorn."))))</f>
        <v>Add 2 bonus power if this attack type is different from your previous attack type.</v>
      </c>
    </row>
    <row r="85" spans="1:27" x14ac:dyDescent="0.25">
      <c r="A85" s="1">
        <v>458</v>
      </c>
      <c r="B85" s="3" t="s">
        <v>482</v>
      </c>
      <c r="C85" s="6" t="s">
        <v>22</v>
      </c>
      <c r="D85" s="6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853</v>
      </c>
      <c r="L85" s="1" t="s">
        <v>756</v>
      </c>
      <c r="M85" s="1" t="s">
        <v>753</v>
      </c>
      <c r="N85" s="1">
        <f t="shared" si="10"/>
        <v>4</v>
      </c>
      <c r="O85" s="1" t="str">
        <f t="shared" si="8"/>
        <v>water</v>
      </c>
      <c r="P85" s="1" t="str">
        <f>IF(D85 = 0, "", D85)</f>
        <v>flying</v>
      </c>
      <c r="R85" s="1" t="str">
        <f>B86</f>
        <v>Mantine</v>
      </c>
      <c r="T85">
        <f t="shared" si="9"/>
        <v>4</v>
      </c>
      <c r="U85" t="str">
        <f t="shared" si="11"/>
        <v>Mantyke</v>
      </c>
      <c r="V85" s="3"/>
      <c r="W85">
        <v>0</v>
      </c>
      <c r="X85">
        <v>0</v>
      </c>
      <c r="Y85">
        <v>1</v>
      </c>
      <c r="Z85" t="str">
        <f>_xlfn.IFNA(VLOOKUP(B85,abilities!$A$2:$C$108,2,0), "Evolution")</f>
        <v>Evolution</v>
      </c>
      <c r="AA85" t="str">
        <f>_xlfn.IFNA(VLOOKUP(B85,abilities!$A$2:$C$109,3,0), _xlfn.CONCAT("Evolves into ", R85, " using ", T85, " Journey Points", IF(ISBLANK(S85), ".", _xlfn.CONCAT(" and a ", S85, " Apricorn."))))</f>
        <v>Evolves into Mantine using 4 Journey Points.</v>
      </c>
    </row>
    <row r="86" spans="1:27" x14ac:dyDescent="0.25">
      <c r="A86" s="1">
        <v>226</v>
      </c>
      <c r="B86" s="3" t="s">
        <v>252</v>
      </c>
      <c r="C86" s="6" t="s">
        <v>22</v>
      </c>
      <c r="D86" s="6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853</v>
      </c>
      <c r="L86" s="1" t="s">
        <v>756</v>
      </c>
      <c r="M86" s="1" t="s">
        <v>753</v>
      </c>
      <c r="N86" s="1">
        <f t="shared" si="10"/>
        <v>6</v>
      </c>
      <c r="O86" s="1" t="str">
        <f t="shared" si="8"/>
        <v>water</v>
      </c>
      <c r="P86" s="1" t="str">
        <f>IF(D86 = 0, "", D86)</f>
        <v>flying</v>
      </c>
      <c r="Q86" s="1" t="s">
        <v>48</v>
      </c>
      <c r="T86" t="str">
        <f t="shared" si="9"/>
        <v/>
      </c>
      <c r="U86" t="str">
        <f t="shared" si="11"/>
        <v>Mantine</v>
      </c>
      <c r="V86" s="3"/>
      <c r="W86">
        <v>0</v>
      </c>
      <c r="X86">
        <v>0</v>
      </c>
      <c r="Y86">
        <v>2</v>
      </c>
      <c r="Z86" t="str">
        <f>_xlfn.IFNA(VLOOKUP(B86,abilities!$A$2:$C$108,2,0), "Evolution")</f>
        <v>Swimming Partner</v>
      </c>
      <c r="AA86" t="str">
        <f>_xlfn.IFNA(VLOOKUP(B86,abilities!$A$2:$C$109,3,0), _xlfn.CONCAT("Evolves into ", R86, " using ", T86, " Journey Points", IF(ISBLANK(S86), ".", _xlfn.CONCAT(" and a ", S86, " Apricorn."))))</f>
        <v>Add 2 bonus power if there is a non-fainted Pokémon in your party from an Ocean biome.</v>
      </c>
    </row>
    <row r="87" spans="1:27" x14ac:dyDescent="0.25">
      <c r="A87">
        <v>223</v>
      </c>
      <c r="B87" t="s">
        <v>249</v>
      </c>
      <c r="C87" t="s">
        <v>22</v>
      </c>
      <c r="D87"/>
      <c r="E87">
        <v>35</v>
      </c>
      <c r="F87">
        <v>65</v>
      </c>
      <c r="G87">
        <v>35</v>
      </c>
      <c r="H87">
        <v>65</v>
      </c>
      <c r="I87">
        <v>35</v>
      </c>
      <c r="J87">
        <v>65</v>
      </c>
      <c r="K87" t="s">
        <v>640</v>
      </c>
      <c r="L87" s="1" t="s">
        <v>756</v>
      </c>
      <c r="M87" s="1" t="s">
        <v>753</v>
      </c>
      <c r="N87" s="1">
        <f t="shared" si="10"/>
        <v>3</v>
      </c>
      <c r="O87" s="1" t="str">
        <f t="shared" si="8"/>
        <v>water</v>
      </c>
      <c r="P87" s="1" t="s">
        <v>33</v>
      </c>
      <c r="Q87"/>
      <c r="R87" s="1" t="str">
        <f>B88</f>
        <v>Octillery</v>
      </c>
      <c r="S87"/>
      <c r="T87">
        <f t="shared" si="9"/>
        <v>5</v>
      </c>
      <c r="U87" t="str">
        <f t="shared" si="11"/>
        <v>Remoraid</v>
      </c>
      <c r="V87"/>
      <c r="W87">
        <v>0</v>
      </c>
      <c r="X87">
        <v>0</v>
      </c>
      <c r="Y87">
        <v>1</v>
      </c>
      <c r="Z87" t="str">
        <f>_xlfn.IFNA(VLOOKUP(B87,abilities!$A$2:$C$108,2,0), "Evolution")</f>
        <v>Evolution</v>
      </c>
      <c r="AA87" t="str">
        <f>_xlfn.IFNA(VLOOKUP(B87,abilities!$A$2:$C$109,3,0), _xlfn.CONCAT("Evolves into ", R87, " using ", T87, " Journey Points", IF(ISBLANK(S87), ".", _xlfn.CONCAT(" and a ", S87, " Apricorn."))))</f>
        <v>Evolves into Octillery using 5 Journey Points.</v>
      </c>
    </row>
    <row r="88" spans="1:27" x14ac:dyDescent="0.25">
      <c r="A88">
        <v>224</v>
      </c>
      <c r="B88" t="s">
        <v>250</v>
      </c>
      <c r="C88" t="s">
        <v>22</v>
      </c>
      <c r="D88"/>
      <c r="E88">
        <v>75</v>
      </c>
      <c r="F88">
        <v>105</v>
      </c>
      <c r="G88">
        <v>75</v>
      </c>
      <c r="H88">
        <v>105</v>
      </c>
      <c r="I88">
        <v>75</v>
      </c>
      <c r="J88">
        <v>45</v>
      </c>
      <c r="K88" t="s">
        <v>640</v>
      </c>
      <c r="L88" s="1" t="s">
        <v>756</v>
      </c>
      <c r="M88" s="1" t="s">
        <v>753</v>
      </c>
      <c r="N88" s="1">
        <f t="shared" si="10"/>
        <v>6</v>
      </c>
      <c r="O88" s="1" t="str">
        <f t="shared" si="8"/>
        <v>water</v>
      </c>
      <c r="P88" t="s">
        <v>17</v>
      </c>
      <c r="Q88" t="s">
        <v>48</v>
      </c>
      <c r="R88"/>
      <c r="S88"/>
      <c r="T88" t="str">
        <f t="shared" si="9"/>
        <v/>
      </c>
      <c r="U88" t="str">
        <f t="shared" si="11"/>
        <v>Octillery</v>
      </c>
      <c r="V88"/>
      <c r="W88">
        <v>0</v>
      </c>
      <c r="X88">
        <v>0</v>
      </c>
      <c r="Y88">
        <v>2</v>
      </c>
      <c r="Z88" t="str">
        <f>_xlfn.IFNA(VLOOKUP(B88,abilities!$A$2:$C$108,2,0), "Evolution")</f>
        <v>Sniper Precision</v>
      </c>
      <c r="AA88" t="str">
        <f>_xlfn.IFNA(VLOOKUP(B88,abilities!$A$2:$C$109,3,0), _xlfn.CONCAT("Evolves into ", R88, " using ", T88, " Journey Points", IF(ISBLANK(S88), ".", _xlfn.CONCAT(" and a ", S88, " Apricorn."))))</f>
        <v>When attacking, the opposing Pokémon takes damage if afflicted by the Weakened status effect.</v>
      </c>
    </row>
    <row r="89" spans="1:27" x14ac:dyDescent="0.25">
      <c r="A89" s="1">
        <v>459</v>
      </c>
      <c r="B89" s="3" t="s">
        <v>483</v>
      </c>
      <c r="C89" s="6" t="s">
        <v>12</v>
      </c>
      <c r="D89" s="6" t="s">
        <v>48</v>
      </c>
      <c r="E89" s="1">
        <v>60</v>
      </c>
      <c r="F89" s="1">
        <v>62</v>
      </c>
      <c r="G89" s="1">
        <v>50</v>
      </c>
      <c r="H89" s="1">
        <v>62</v>
      </c>
      <c r="I89" s="1">
        <v>60</v>
      </c>
      <c r="J89" s="1">
        <v>40</v>
      </c>
      <c r="K89" s="1" t="s">
        <v>854</v>
      </c>
      <c r="L89" s="1" t="s">
        <v>754</v>
      </c>
      <c r="M89" s="1" t="s">
        <v>752</v>
      </c>
      <c r="N89" s="1">
        <f t="shared" si="10"/>
        <v>4</v>
      </c>
      <c r="O89" s="1" t="str">
        <f t="shared" si="8"/>
        <v>grass</v>
      </c>
      <c r="P89" s="1" t="str">
        <f t="shared" ref="P89:P95" si="12">IF(D89 = 0, "", D89)</f>
        <v>ice</v>
      </c>
      <c r="R89" s="1" t="str">
        <f>B90</f>
        <v>Abomasnow</v>
      </c>
      <c r="T89">
        <f t="shared" si="9"/>
        <v>4</v>
      </c>
      <c r="U89" t="str">
        <f t="shared" si="11"/>
        <v>Snover</v>
      </c>
      <c r="V89" s="3"/>
      <c r="W89">
        <v>0</v>
      </c>
      <c r="X89">
        <v>0</v>
      </c>
      <c r="Y89">
        <v>1</v>
      </c>
      <c r="Z89" t="str">
        <f>_xlfn.IFNA(VLOOKUP(B89,abilities!$A$2:$C$108,2,0), "Evolution")</f>
        <v>Evolution</v>
      </c>
      <c r="AA89" t="str">
        <f>_xlfn.IFNA(VLOOKUP(B89,abilities!$A$2:$C$109,3,0), _xlfn.CONCAT("Evolves into ", R89, " using ", T89, " Journey Points", IF(ISBLANK(S89), ".", _xlfn.CONCAT(" and a ", S89, " Apricorn."))))</f>
        <v>Evolves into Abomasnow using 4 Journey Points.</v>
      </c>
    </row>
    <row r="90" spans="1:27" x14ac:dyDescent="0.25">
      <c r="A90" s="1">
        <v>460</v>
      </c>
      <c r="B90" s="3" t="s">
        <v>484</v>
      </c>
      <c r="C90" s="6" t="s">
        <v>12</v>
      </c>
      <c r="D90" s="6" t="s">
        <v>48</v>
      </c>
      <c r="E90" s="1">
        <v>90</v>
      </c>
      <c r="F90" s="1">
        <v>92</v>
      </c>
      <c r="G90" s="1">
        <v>75</v>
      </c>
      <c r="H90" s="1">
        <v>92</v>
      </c>
      <c r="I90" s="1">
        <v>85</v>
      </c>
      <c r="J90" s="1">
        <v>60</v>
      </c>
      <c r="K90" s="1" t="s">
        <v>854</v>
      </c>
      <c r="L90" s="1" t="s">
        <v>754</v>
      </c>
      <c r="M90" s="1" t="s">
        <v>752</v>
      </c>
      <c r="N90" s="1">
        <f t="shared" si="10"/>
        <v>6</v>
      </c>
      <c r="O90" s="1" t="str">
        <f t="shared" si="8"/>
        <v>grass</v>
      </c>
      <c r="P90" s="1" t="str">
        <f t="shared" si="12"/>
        <v>ice</v>
      </c>
      <c r="Q90" s="1" t="s">
        <v>47</v>
      </c>
      <c r="T90" t="str">
        <f t="shared" si="9"/>
        <v/>
      </c>
      <c r="U90" t="str">
        <f t="shared" si="11"/>
        <v>Abomasnow</v>
      </c>
      <c r="V90" s="3"/>
      <c r="W90">
        <v>0</v>
      </c>
      <c r="X90">
        <v>0</v>
      </c>
      <c r="Y90">
        <v>2</v>
      </c>
      <c r="Z90" t="str">
        <f>_xlfn.IFNA(VLOOKUP(B90,abilities!$A$2:$C$108,2,0), "Evolution")</f>
        <v>Snow Warning</v>
      </c>
      <c r="AA90" t="str">
        <f>_xlfn.IFNA(VLOOKUP(B90,abilities!$A$2:$C$109,3,0), _xlfn.CONCAT("Evolves into ", R90, " using ", T90, " Journey Points", IF(ISBLANK(S90), ".", _xlfn.CONCAT(" and a ", S90, " Apricorn."))))</f>
        <v>When switched in, the opposing Pokémon takes damage if afflicted by the Weakened status effect.</v>
      </c>
    </row>
    <row r="91" spans="1:27" x14ac:dyDescent="0.25">
      <c r="A91" s="1">
        <v>215</v>
      </c>
      <c r="B91" s="3" t="s">
        <v>241</v>
      </c>
      <c r="C91" s="6" t="s">
        <v>37</v>
      </c>
      <c r="D91" s="6" t="s">
        <v>48</v>
      </c>
      <c r="E91" s="1">
        <v>55</v>
      </c>
      <c r="F91" s="1">
        <v>95</v>
      </c>
      <c r="G91" s="1">
        <v>55</v>
      </c>
      <c r="H91" s="1">
        <v>35</v>
      </c>
      <c r="I91" s="1">
        <v>75</v>
      </c>
      <c r="J91" s="1">
        <v>115</v>
      </c>
      <c r="K91" s="1" t="s">
        <v>855</v>
      </c>
      <c r="L91" s="1" t="s">
        <v>754</v>
      </c>
      <c r="M91" s="1" t="s">
        <v>752</v>
      </c>
      <c r="N91" s="1">
        <f t="shared" si="10"/>
        <v>6</v>
      </c>
      <c r="O91" s="1" t="str">
        <f t="shared" si="8"/>
        <v>dark</v>
      </c>
      <c r="P91" s="1" t="str">
        <f t="shared" si="12"/>
        <v>ice</v>
      </c>
      <c r="R91" s="1" t="str">
        <f>B92</f>
        <v>Weavile</v>
      </c>
      <c r="T91">
        <f t="shared" si="9"/>
        <v>3</v>
      </c>
      <c r="U91" t="str">
        <f t="shared" si="11"/>
        <v>Sneasel</v>
      </c>
      <c r="V91" s="3"/>
      <c r="W91">
        <v>0</v>
      </c>
      <c r="X91">
        <v>0</v>
      </c>
      <c r="Y91">
        <v>1</v>
      </c>
      <c r="Z91" t="str">
        <f>_xlfn.IFNA(VLOOKUP(B91,abilities!$A$2:$C$108,2,0), "Evolution")</f>
        <v>Evolution</v>
      </c>
      <c r="AA91" t="str">
        <f>_xlfn.IFNA(VLOOKUP(B91,abilities!$A$2:$C$109,3,0), _xlfn.CONCAT("Evolves into ", R91, " using ", T91, " Journey Points", IF(ISBLANK(S91), ".", _xlfn.CONCAT(" and a ", S91, " Apricorn."))))</f>
        <v>Evolves into Weavile using 3 Journey Points.</v>
      </c>
    </row>
    <row r="92" spans="1:27" x14ac:dyDescent="0.25">
      <c r="A92" s="1">
        <v>461</v>
      </c>
      <c r="B92" s="3" t="s">
        <v>485</v>
      </c>
      <c r="C92" s="6" t="s">
        <v>37</v>
      </c>
      <c r="D92" s="6" t="s">
        <v>48</v>
      </c>
      <c r="E92" s="1">
        <v>70</v>
      </c>
      <c r="F92" s="1">
        <v>120</v>
      </c>
      <c r="G92" s="1">
        <v>65</v>
      </c>
      <c r="H92" s="1">
        <v>45</v>
      </c>
      <c r="I92" s="1">
        <v>85</v>
      </c>
      <c r="J92" s="1">
        <v>125</v>
      </c>
      <c r="K92" s="1" t="s">
        <v>855</v>
      </c>
      <c r="L92" s="3" t="s">
        <v>754</v>
      </c>
      <c r="M92" s="3" t="s">
        <v>752</v>
      </c>
      <c r="N92" s="1">
        <f t="shared" si="10"/>
        <v>7</v>
      </c>
      <c r="O92" s="1" t="str">
        <f t="shared" si="8"/>
        <v>dark</v>
      </c>
      <c r="P92" s="1" t="str">
        <f t="shared" si="12"/>
        <v>ice</v>
      </c>
      <c r="Q92" s="1" t="s">
        <v>77</v>
      </c>
      <c r="T92" t="str">
        <f t="shared" si="9"/>
        <v/>
      </c>
      <c r="U92" t="str">
        <f t="shared" si="11"/>
        <v>Weavile</v>
      </c>
      <c r="V92" s="3"/>
      <c r="W92">
        <v>0</v>
      </c>
      <c r="X92">
        <v>0</v>
      </c>
      <c r="Y92">
        <v>2</v>
      </c>
      <c r="Z92" t="str">
        <f>_xlfn.IFNA(VLOOKUP(B92,abilities!$A$2:$C$108,2,0), "Evolution")</f>
        <v>Coordinated Hunting</v>
      </c>
      <c r="AA92" t="str">
        <f>_xlfn.IFNA(VLOOKUP(B92,abilities!$A$2:$C$109,3,0), _xlfn.CONCAT("Evolves into ", R92, " using ", T92, " Journey Points", IF(ISBLANK(S92), ".", _xlfn.CONCAT(" and a ", S92, " Apricorn."))))</f>
        <v>When switched in, add 2 bonus power for the first attack.</v>
      </c>
    </row>
    <row r="93" spans="1:27" x14ac:dyDescent="0.25">
      <c r="A93" s="1">
        <v>81</v>
      </c>
      <c r="B93" s="3" t="s">
        <v>104</v>
      </c>
      <c r="C93" s="6" t="s">
        <v>44</v>
      </c>
      <c r="D93" s="6" t="s">
        <v>105</v>
      </c>
      <c r="E93" s="1">
        <v>25</v>
      </c>
      <c r="F93" s="1">
        <v>35</v>
      </c>
      <c r="G93" s="1">
        <v>70</v>
      </c>
      <c r="H93" s="1">
        <v>95</v>
      </c>
      <c r="I93" s="1">
        <v>55</v>
      </c>
      <c r="J93" s="1">
        <v>45</v>
      </c>
      <c r="K93" s="1" t="s">
        <v>856</v>
      </c>
      <c r="L93" s="3" t="s">
        <v>773</v>
      </c>
      <c r="M93" s="3" t="s">
        <v>755</v>
      </c>
      <c r="N93" s="1">
        <f t="shared" si="10"/>
        <v>4</v>
      </c>
      <c r="O93" s="1" t="str">
        <f t="shared" si="8"/>
        <v>electric</v>
      </c>
      <c r="P93" s="1" t="str">
        <f t="shared" si="12"/>
        <v>steel</v>
      </c>
      <c r="R93" s="1" t="str">
        <f>B94</f>
        <v>Magneton</v>
      </c>
      <c r="T93">
        <f t="shared" si="9"/>
        <v>4</v>
      </c>
      <c r="U93" t="str">
        <f t="shared" si="11"/>
        <v>Magnemite</v>
      </c>
      <c r="V93" s="3"/>
      <c r="W93">
        <v>0</v>
      </c>
      <c r="X93">
        <v>0</v>
      </c>
      <c r="Y93">
        <v>1</v>
      </c>
      <c r="Z93" t="str">
        <f>_xlfn.IFNA(VLOOKUP(B93,abilities!$A$2:$C$108,2,0), "Evolution")</f>
        <v>Evolution</v>
      </c>
      <c r="AA93" t="str">
        <f>_xlfn.IFNA(VLOOKUP(B93,abilities!$A$2:$C$109,3,0), _xlfn.CONCAT("Evolves into ", R93, " using ", T93, " Journey Points", IF(ISBLANK(S93), ".", _xlfn.CONCAT(" and a ", S93, " Apricorn."))))</f>
        <v>Evolves into Magneton using 4 Journey Points.</v>
      </c>
    </row>
    <row r="94" spans="1:27" x14ac:dyDescent="0.25">
      <c r="A94" s="1">
        <v>82</v>
      </c>
      <c r="B94" s="3" t="s">
        <v>106</v>
      </c>
      <c r="C94" s="6" t="s">
        <v>44</v>
      </c>
      <c r="D94" s="6" t="s">
        <v>105</v>
      </c>
      <c r="E94" s="1">
        <v>50</v>
      </c>
      <c r="F94" s="1">
        <v>60</v>
      </c>
      <c r="G94" s="1">
        <v>95</v>
      </c>
      <c r="H94" s="1">
        <v>120</v>
      </c>
      <c r="I94" s="1">
        <v>70</v>
      </c>
      <c r="J94" s="1">
        <v>70</v>
      </c>
      <c r="K94" s="1" t="s">
        <v>856</v>
      </c>
      <c r="L94" s="3" t="s">
        <v>773</v>
      </c>
      <c r="M94" s="3" t="s">
        <v>755</v>
      </c>
      <c r="N94" s="1">
        <f t="shared" si="10"/>
        <v>6</v>
      </c>
      <c r="O94" s="1" t="str">
        <f t="shared" si="8"/>
        <v>electric</v>
      </c>
      <c r="P94" s="1" t="str">
        <f t="shared" si="12"/>
        <v>steel</v>
      </c>
      <c r="Q94" s="1" t="s">
        <v>33</v>
      </c>
      <c r="R94" s="1" t="str">
        <f>B95</f>
        <v>Magnezone</v>
      </c>
      <c r="T94">
        <f t="shared" si="9"/>
        <v>3</v>
      </c>
      <c r="U94" t="str">
        <f t="shared" si="11"/>
        <v>Magneton</v>
      </c>
      <c r="V94" s="3"/>
      <c r="W94">
        <v>0</v>
      </c>
      <c r="X94">
        <v>0</v>
      </c>
      <c r="Y94">
        <v>2</v>
      </c>
      <c r="Z94" t="str">
        <f>_xlfn.IFNA(VLOOKUP(B94,abilities!$A$2:$C$108,2,0), "Evolution")</f>
        <v>Evolution</v>
      </c>
      <c r="AA94" t="str">
        <f>_xlfn.IFNA(VLOOKUP(B94,abilities!$A$2:$C$109,3,0), _xlfn.CONCAT("Evolves into ", R94, " using ", T94, " Journey Points", IF(ISBLANK(S94), ".", _xlfn.CONCAT(" and a ", S94, " Apricorn."))))</f>
        <v>Evolves into Magnezone using 3 Journey Points.</v>
      </c>
    </row>
    <row r="95" spans="1:27" x14ac:dyDescent="0.25">
      <c r="A95" s="1">
        <v>462</v>
      </c>
      <c r="B95" s="3" t="s">
        <v>486</v>
      </c>
      <c r="C95" s="6" t="s">
        <v>44</v>
      </c>
      <c r="D95" s="6" t="s">
        <v>105</v>
      </c>
      <c r="E95" s="1">
        <v>70</v>
      </c>
      <c r="F95" s="1">
        <v>70</v>
      </c>
      <c r="G95" s="1">
        <v>115</v>
      </c>
      <c r="H95" s="1">
        <v>130</v>
      </c>
      <c r="I95" s="1">
        <v>90</v>
      </c>
      <c r="J95" s="1">
        <v>60</v>
      </c>
      <c r="K95" s="1" t="s">
        <v>857</v>
      </c>
      <c r="L95" s="3" t="s">
        <v>773</v>
      </c>
      <c r="M95" s="3" t="s">
        <v>755</v>
      </c>
      <c r="N95" s="1">
        <f t="shared" si="10"/>
        <v>7</v>
      </c>
      <c r="O95" s="1" t="str">
        <f t="shared" si="8"/>
        <v>electric</v>
      </c>
      <c r="P95" s="1" t="str">
        <f t="shared" si="12"/>
        <v>steel</v>
      </c>
      <c r="Q95" s="1" t="s">
        <v>17</v>
      </c>
      <c r="T95" t="str">
        <f t="shared" si="9"/>
        <v/>
      </c>
      <c r="U95" t="str">
        <f t="shared" si="11"/>
        <v>Magnezone</v>
      </c>
      <c r="V95" s="3"/>
      <c r="W95">
        <v>0</v>
      </c>
      <c r="X95">
        <v>0</v>
      </c>
      <c r="Y95">
        <v>3</v>
      </c>
      <c r="Z95" t="str">
        <f>_xlfn.IFNA(VLOOKUP(B95,abilities!$A$2:$C$108,2,0), "Evolution")</f>
        <v>Magnetic Disruption</v>
      </c>
      <c r="AA95" t="str">
        <f>_xlfn.IFNA(VLOOKUP(B95,abilities!$A$2:$C$109,3,0), _xlfn.CONCAT("Evolves into ", R95, " using ", T95, " Journey Points", IF(ISBLANK(S95), ".", _xlfn.CONCAT(" and a ", S95, " Apricorn."))))</f>
        <v>When switched in, the opposing Pokémon loses the Braced status effect.</v>
      </c>
    </row>
    <row r="96" spans="1:27" x14ac:dyDescent="0.25">
      <c r="A96" s="1">
        <v>108</v>
      </c>
      <c r="B96" s="3" t="s">
        <v>133</v>
      </c>
      <c r="C96" s="6" t="s">
        <v>33</v>
      </c>
      <c r="E96" s="1">
        <v>90</v>
      </c>
      <c r="F96" s="1">
        <v>55</v>
      </c>
      <c r="G96" s="1">
        <v>75</v>
      </c>
      <c r="H96" s="1">
        <v>60</v>
      </c>
      <c r="I96" s="1">
        <v>75</v>
      </c>
      <c r="J96" s="1">
        <v>30</v>
      </c>
      <c r="K96" s="1" t="s">
        <v>858</v>
      </c>
      <c r="L96" s="3" t="s">
        <v>754</v>
      </c>
      <c r="M96" s="3" t="s">
        <v>753</v>
      </c>
      <c r="N96" s="1">
        <f t="shared" si="10"/>
        <v>4</v>
      </c>
      <c r="O96" s="1" t="str">
        <f t="shared" si="8"/>
        <v>normal</v>
      </c>
      <c r="P96" s="1" t="s">
        <v>12</v>
      </c>
      <c r="R96" s="1" t="str">
        <f>B97</f>
        <v>Lickilicky</v>
      </c>
      <c r="T96">
        <f t="shared" si="9"/>
        <v>6</v>
      </c>
      <c r="U96" t="str">
        <f t="shared" si="11"/>
        <v>Lickitung</v>
      </c>
      <c r="V96" s="3"/>
      <c r="W96">
        <v>0</v>
      </c>
      <c r="X96">
        <v>0</v>
      </c>
      <c r="Y96">
        <v>1</v>
      </c>
      <c r="Z96" t="str">
        <f>_xlfn.IFNA(VLOOKUP(B96,abilities!$A$2:$C$108,2,0), "Evolution")</f>
        <v>Evolution</v>
      </c>
      <c r="AA96" t="str">
        <f>_xlfn.IFNA(VLOOKUP(B96,abilities!$A$2:$C$109,3,0), _xlfn.CONCAT("Evolves into ", R96, " using ", T96, " Journey Points", IF(ISBLANK(S96), ".", _xlfn.CONCAT(" and a ", S96, " Apricorn."))))</f>
        <v>Evolves into Lickilicky using 6 Journey Points.</v>
      </c>
    </row>
    <row r="97" spans="1:27" ht="14.25" customHeight="1" x14ac:dyDescent="0.25">
      <c r="A97" s="1">
        <v>463</v>
      </c>
      <c r="B97" s="3" t="s">
        <v>487</v>
      </c>
      <c r="C97" s="6" t="s">
        <v>33</v>
      </c>
      <c r="E97" s="1">
        <v>110</v>
      </c>
      <c r="F97" s="1">
        <v>85</v>
      </c>
      <c r="G97" s="1">
        <v>95</v>
      </c>
      <c r="H97" s="1">
        <v>80</v>
      </c>
      <c r="I97" s="1">
        <v>95</v>
      </c>
      <c r="J97" s="1">
        <v>50</v>
      </c>
      <c r="K97" s="1" t="s">
        <v>858</v>
      </c>
      <c r="L97" s="3" t="s">
        <v>754</v>
      </c>
      <c r="M97" s="3" t="s">
        <v>753</v>
      </c>
      <c r="N97" s="1">
        <f t="shared" si="10"/>
        <v>7</v>
      </c>
      <c r="O97" s="1" t="str">
        <f t="shared" si="8"/>
        <v>normal</v>
      </c>
      <c r="P97" s="1" t="s">
        <v>12</v>
      </c>
      <c r="Q97" s="1" t="s">
        <v>48</v>
      </c>
      <c r="T97" t="str">
        <f t="shared" si="9"/>
        <v/>
      </c>
      <c r="U97" t="str">
        <f t="shared" si="11"/>
        <v>Lickilicky</v>
      </c>
      <c r="V97" s="3"/>
      <c r="W97">
        <v>0</v>
      </c>
      <c r="X97">
        <v>0</v>
      </c>
      <c r="Y97">
        <v>2</v>
      </c>
      <c r="Z97" t="str">
        <f>_xlfn.IFNA(VLOOKUP(B97,abilities!$A$2:$C$108,2,0), "Evolution")</f>
        <v>Extra Reach</v>
      </c>
      <c r="AA97" t="str">
        <f>_xlfn.IFNA(VLOOKUP(B97,abilities!$A$2:$C$109,3,0), _xlfn.CONCAT("Evolves into ", R97, " using ", T97, " Journey Points", IF(ISBLANK(S97), ".", _xlfn.CONCAT(" and a ", S97, " Apricorn."))))</f>
        <v>When switched in, gain the Focused status effect.</v>
      </c>
    </row>
    <row r="98" spans="1:27" x14ac:dyDescent="0.25">
      <c r="A98" s="1">
        <v>111</v>
      </c>
      <c r="B98" s="3" t="s">
        <v>136</v>
      </c>
      <c r="C98" s="6" t="s">
        <v>47</v>
      </c>
      <c r="D98" s="6" t="s">
        <v>97</v>
      </c>
      <c r="E98" s="1">
        <v>80</v>
      </c>
      <c r="F98" s="1">
        <v>85</v>
      </c>
      <c r="G98" s="1">
        <v>95</v>
      </c>
      <c r="H98" s="1">
        <v>30</v>
      </c>
      <c r="I98" s="1">
        <v>30</v>
      </c>
      <c r="J98" s="1">
        <v>25</v>
      </c>
      <c r="K98" s="1" t="s">
        <v>859</v>
      </c>
      <c r="L98" s="1" t="s">
        <v>759</v>
      </c>
      <c r="M98" s="1" t="s">
        <v>753</v>
      </c>
      <c r="N98" s="1">
        <f t="shared" si="10"/>
        <v>4</v>
      </c>
      <c r="O98" s="1" t="str">
        <f t="shared" ref="O98:O129" si="13">C98</f>
        <v>ground</v>
      </c>
      <c r="P98" s="1" t="str">
        <f>IF(D98 = 0, "", D98)</f>
        <v>rock</v>
      </c>
      <c r="R98" s="1" t="str">
        <f>B99</f>
        <v>Rhydon</v>
      </c>
      <c r="T98">
        <f t="shared" ref="T98:T125" si="14">IF(ISBLANK(R98), "", ROUND(((N99*(N99-1)/2)-(N98*(N98-1)/2))/2 - (N99-N98)/2, 0) - IF(ISBLANK(S98), 0, 1))</f>
        <v>6</v>
      </c>
      <c r="U98" t="str">
        <f t="shared" si="11"/>
        <v>Rhyhorn</v>
      </c>
      <c r="V98" s="3"/>
      <c r="W98">
        <v>0</v>
      </c>
      <c r="X98">
        <v>0</v>
      </c>
      <c r="Y98">
        <v>1</v>
      </c>
      <c r="Z98" t="str">
        <f>_xlfn.IFNA(VLOOKUP(B98,abilities!$A$2:$C$108,2,0), "Evolution")</f>
        <v>Evolution</v>
      </c>
      <c r="AA98" t="str">
        <f>_xlfn.IFNA(VLOOKUP(B98,abilities!$A$2:$C$109,3,0), _xlfn.CONCAT("Evolves into ", R98, " using ", T98, " Journey Points", IF(ISBLANK(S98), ".", _xlfn.CONCAT(" and a ", S98, " Apricorn."))))</f>
        <v>Evolves into Rhydon using 6 Journey Points.</v>
      </c>
    </row>
    <row r="99" spans="1:27" x14ac:dyDescent="0.25">
      <c r="A99" s="1">
        <v>112</v>
      </c>
      <c r="B99" s="3" t="s">
        <v>137</v>
      </c>
      <c r="C99" s="6" t="s">
        <v>47</v>
      </c>
      <c r="D99" s="6" t="s">
        <v>97</v>
      </c>
      <c r="E99" s="1">
        <v>105</v>
      </c>
      <c r="F99" s="1">
        <v>130</v>
      </c>
      <c r="G99" s="1">
        <v>120</v>
      </c>
      <c r="H99" s="1">
        <v>45</v>
      </c>
      <c r="I99" s="1">
        <v>45</v>
      </c>
      <c r="J99" s="1">
        <v>40</v>
      </c>
      <c r="K99" s="1" t="s">
        <v>860</v>
      </c>
      <c r="L99" s="1" t="s">
        <v>759</v>
      </c>
      <c r="M99" s="1" t="s">
        <v>753</v>
      </c>
      <c r="N99" s="1">
        <f t="shared" si="10"/>
        <v>7</v>
      </c>
      <c r="O99" s="1" t="str">
        <f t="shared" si="13"/>
        <v>ground</v>
      </c>
      <c r="P99" s="1" t="str">
        <f>IF(D99 = 0, "", D99)</f>
        <v>rock</v>
      </c>
      <c r="Q99" s="1" t="s">
        <v>17</v>
      </c>
      <c r="R99" s="1" t="str">
        <f>B100</f>
        <v>Rhyperior</v>
      </c>
      <c r="T99">
        <f t="shared" si="14"/>
        <v>3</v>
      </c>
      <c r="U99" t="str">
        <f t="shared" si="11"/>
        <v>Rhydon</v>
      </c>
      <c r="V99" s="3"/>
      <c r="W99">
        <v>0</v>
      </c>
      <c r="X99">
        <v>0</v>
      </c>
      <c r="Y99">
        <v>2</v>
      </c>
      <c r="Z99" t="str">
        <f>_xlfn.IFNA(VLOOKUP(B99,abilities!$A$2:$C$108,2,0), "Evolution")</f>
        <v>Evolution</v>
      </c>
      <c r="AA99" t="str">
        <f>_xlfn.IFNA(VLOOKUP(B99,abilities!$A$2:$C$109,3,0), _xlfn.CONCAT("Evolves into ", R99, " using ", T99, " Journey Points", IF(ISBLANK(S99), ".", _xlfn.CONCAT(" and a ", S99, " Apricorn."))))</f>
        <v>Evolves into Rhyperior using 3 Journey Points.</v>
      </c>
    </row>
    <row r="100" spans="1:27" x14ac:dyDescent="0.25">
      <c r="A100" s="1">
        <v>464</v>
      </c>
      <c r="B100" s="3" t="s">
        <v>488</v>
      </c>
      <c r="C100" s="6" t="s">
        <v>47</v>
      </c>
      <c r="D100" s="6" t="s">
        <v>97</v>
      </c>
      <c r="E100" s="1">
        <v>115</v>
      </c>
      <c r="F100" s="1">
        <v>140</v>
      </c>
      <c r="G100" s="1">
        <v>130</v>
      </c>
      <c r="H100" s="1">
        <v>55</v>
      </c>
      <c r="I100" s="1">
        <v>55</v>
      </c>
      <c r="J100" s="1">
        <v>40</v>
      </c>
      <c r="K100" s="1" t="s">
        <v>860</v>
      </c>
      <c r="L100" s="1" t="s">
        <v>759</v>
      </c>
      <c r="M100" s="1" t="s">
        <v>753</v>
      </c>
      <c r="N100" s="1">
        <f t="shared" si="10"/>
        <v>8</v>
      </c>
      <c r="O100" s="1" t="str">
        <f t="shared" si="13"/>
        <v>ground</v>
      </c>
      <c r="P100" s="1" t="str">
        <f>IF(D100 = 0, "", D100)</f>
        <v>rock</v>
      </c>
      <c r="Q100" s="1" t="s">
        <v>26</v>
      </c>
      <c r="T100" t="str">
        <f t="shared" si="14"/>
        <v/>
      </c>
      <c r="U100" t="str">
        <f t="shared" si="11"/>
        <v>Rhyperior</v>
      </c>
      <c r="V100" s="3"/>
      <c r="W100">
        <v>0</v>
      </c>
      <c r="X100">
        <v>0</v>
      </c>
      <c r="Y100">
        <v>3</v>
      </c>
      <c r="Z100" t="str">
        <f>_xlfn.IFNA(VLOOKUP(B100,abilities!$A$2:$C$108,2,0), "Evolution")</f>
        <v>Naturally Reckless</v>
      </c>
      <c r="AA100" t="str">
        <f>_xlfn.IFNA(VLOOKUP(B100,abilities!$A$2:$C$109,3,0), _xlfn.CONCAT("Evolves into ", R100, " using ", T100, " Journey Points", IF(ISBLANK(S100), ".", _xlfn.CONCAT(" and a ", S100, " Apricorn."))))</f>
        <v>Add 2 bonus power when using a Reckless stance.</v>
      </c>
    </row>
    <row r="101" spans="1:27" x14ac:dyDescent="0.25">
      <c r="A101" s="1">
        <v>114</v>
      </c>
      <c r="B101" s="3" t="s">
        <v>139</v>
      </c>
      <c r="C101" s="6" t="s">
        <v>12</v>
      </c>
      <c r="E101" s="1">
        <v>65</v>
      </c>
      <c r="F101" s="1">
        <v>55</v>
      </c>
      <c r="G101" s="1">
        <v>115</v>
      </c>
      <c r="H101" s="1">
        <v>100</v>
      </c>
      <c r="I101" s="1">
        <v>40</v>
      </c>
      <c r="J101" s="1">
        <v>60</v>
      </c>
      <c r="K101" s="1" t="s">
        <v>861</v>
      </c>
      <c r="L101" s="1" t="s">
        <v>751</v>
      </c>
      <c r="M101" s="1" t="s">
        <v>755</v>
      </c>
      <c r="N101" s="1">
        <f t="shared" si="10"/>
        <v>6</v>
      </c>
      <c r="O101" s="1" t="str">
        <f t="shared" si="13"/>
        <v>grass</v>
      </c>
      <c r="P101" s="6" t="s">
        <v>33</v>
      </c>
      <c r="R101" s="1" t="str">
        <f>B102</f>
        <v>Tangrowth</v>
      </c>
      <c r="T101">
        <f t="shared" si="14"/>
        <v>3</v>
      </c>
      <c r="U101" t="str">
        <f t="shared" si="11"/>
        <v>Tangela</v>
      </c>
      <c r="V101" s="3"/>
      <c r="W101">
        <v>0</v>
      </c>
      <c r="X101">
        <v>0</v>
      </c>
      <c r="Y101">
        <v>1</v>
      </c>
      <c r="Z101" t="str">
        <f>_xlfn.IFNA(VLOOKUP(B101,abilities!$A$2:$C$108,2,0), "Evolution")</f>
        <v>Evolution</v>
      </c>
      <c r="AA101" t="str">
        <f>_xlfn.IFNA(VLOOKUP(B101,abilities!$A$2:$C$109,3,0), _xlfn.CONCAT("Evolves into ", R101, " using ", T101, " Journey Points", IF(ISBLANK(S101), ".", _xlfn.CONCAT(" and a ", S101, " Apricorn."))))</f>
        <v>Evolves into Tangrowth using 3 Journey Points.</v>
      </c>
    </row>
    <row r="102" spans="1:27" x14ac:dyDescent="0.25">
      <c r="A102" s="1">
        <v>465</v>
      </c>
      <c r="B102" s="3" t="s">
        <v>489</v>
      </c>
      <c r="C102" s="6" t="s">
        <v>12</v>
      </c>
      <c r="E102" s="1">
        <v>100</v>
      </c>
      <c r="F102" s="1">
        <v>100</v>
      </c>
      <c r="G102" s="1">
        <v>125</v>
      </c>
      <c r="H102" s="1">
        <v>110</v>
      </c>
      <c r="I102" s="1">
        <v>50</v>
      </c>
      <c r="J102" s="1">
        <v>50</v>
      </c>
      <c r="K102" s="1" t="s">
        <v>861</v>
      </c>
      <c r="L102" s="1" t="s">
        <v>751</v>
      </c>
      <c r="M102" s="1" t="s">
        <v>755</v>
      </c>
      <c r="N102" s="1">
        <f t="shared" si="10"/>
        <v>7</v>
      </c>
      <c r="O102" s="1" t="str">
        <f t="shared" si="13"/>
        <v>grass</v>
      </c>
      <c r="P102" s="1" t="s">
        <v>13</v>
      </c>
      <c r="Q102" s="1" t="s">
        <v>47</v>
      </c>
      <c r="T102" t="str">
        <f t="shared" si="14"/>
        <v/>
      </c>
      <c r="U102" t="str">
        <f t="shared" si="11"/>
        <v>Tangrowth</v>
      </c>
      <c r="V102" s="3"/>
      <c r="W102">
        <v>0</v>
      </c>
      <c r="X102">
        <v>0</v>
      </c>
      <c r="Y102">
        <v>2</v>
      </c>
      <c r="Z102" t="str">
        <f>_xlfn.IFNA(VLOOKUP(B102,abilities!$A$2:$C$108,2,0), "Evolution")</f>
        <v>Rapid Regrowth</v>
      </c>
      <c r="AA102" t="str">
        <f>_xlfn.IFNA(VLOOKUP(B102,abilities!$A$2:$C$109,3,0), _xlfn.CONCAT("Evolves into ", R102, " using ", T102, " Journey Points", IF(ISBLANK(S102), ".", _xlfn.CONCAT(" and a ", S102, " Apricorn."))))</f>
        <v>Once per battle, may switch out to heal itself.</v>
      </c>
    </row>
    <row r="103" spans="1:27" x14ac:dyDescent="0.25">
      <c r="A103" s="1">
        <v>239</v>
      </c>
      <c r="B103" s="3" t="s">
        <v>265</v>
      </c>
      <c r="C103" s="6" t="s">
        <v>44</v>
      </c>
      <c r="E103" s="1">
        <v>45</v>
      </c>
      <c r="F103" s="1">
        <v>63</v>
      </c>
      <c r="G103" s="1">
        <v>37</v>
      </c>
      <c r="H103" s="1">
        <v>65</v>
      </c>
      <c r="I103" s="1">
        <v>55</v>
      </c>
      <c r="J103" s="1">
        <v>95</v>
      </c>
      <c r="K103" s="1" t="s">
        <v>862</v>
      </c>
      <c r="L103" s="1" t="s">
        <v>754</v>
      </c>
      <c r="M103" s="1" t="s">
        <v>755</v>
      </c>
      <c r="N103" s="1">
        <f t="shared" si="10"/>
        <v>4</v>
      </c>
      <c r="O103" s="1" t="str">
        <f t="shared" si="13"/>
        <v>electric</v>
      </c>
      <c r="P103" s="6" t="s">
        <v>33</v>
      </c>
      <c r="R103" s="1" t="str">
        <f>B104</f>
        <v>Electabuzz</v>
      </c>
      <c r="T103">
        <f t="shared" si="14"/>
        <v>4</v>
      </c>
      <c r="U103" t="str">
        <f t="shared" si="11"/>
        <v>Elekid</v>
      </c>
      <c r="V103" s="3"/>
      <c r="W103">
        <v>0</v>
      </c>
      <c r="X103">
        <v>0</v>
      </c>
      <c r="Y103">
        <v>1</v>
      </c>
      <c r="Z103" t="str">
        <f>_xlfn.IFNA(VLOOKUP(B103,abilities!$A$2:$C$108,2,0), "Evolution")</f>
        <v>Evolution</v>
      </c>
      <c r="AA103" t="str">
        <f>_xlfn.IFNA(VLOOKUP(B103,abilities!$A$2:$C$109,3,0), _xlfn.CONCAT("Evolves into ", R103, " using ", T103, " Journey Points", IF(ISBLANK(S103), ".", _xlfn.CONCAT(" and a ", S103, " Apricorn."))))</f>
        <v>Evolves into Electabuzz using 4 Journey Points.</v>
      </c>
    </row>
    <row r="104" spans="1:27" x14ac:dyDescent="0.25">
      <c r="A104" s="1">
        <v>125</v>
      </c>
      <c r="B104" s="3" t="s">
        <v>150</v>
      </c>
      <c r="C104" s="6" t="s">
        <v>44</v>
      </c>
      <c r="E104" s="1">
        <v>65</v>
      </c>
      <c r="F104" s="1">
        <v>83</v>
      </c>
      <c r="G104" s="1">
        <v>57</v>
      </c>
      <c r="H104" s="1">
        <v>95</v>
      </c>
      <c r="I104" s="1">
        <v>85</v>
      </c>
      <c r="J104" s="1">
        <v>105</v>
      </c>
      <c r="K104" s="1" t="s">
        <v>862</v>
      </c>
      <c r="L104" s="1" t="s">
        <v>754</v>
      </c>
      <c r="M104" s="1" t="s">
        <v>755</v>
      </c>
      <c r="N104" s="1">
        <f t="shared" ref="N104:N139" si="15">ROUND((0.4*J104 + 0.5*MAX(F104,H104) + 0.1*MIN(F104,H104) + 0.4*E104 + 0.3*G104 + 0.3*I104) / 20, 0) - 2</f>
        <v>6</v>
      </c>
      <c r="O104" s="1" t="str">
        <f t="shared" si="13"/>
        <v>electric</v>
      </c>
      <c r="P104" s="1" t="s">
        <v>77</v>
      </c>
      <c r="Q104" s="1" t="s">
        <v>85</v>
      </c>
      <c r="R104" s="1" t="str">
        <f>B105</f>
        <v>Electivire</v>
      </c>
      <c r="T104">
        <f t="shared" si="14"/>
        <v>3</v>
      </c>
      <c r="U104" t="str">
        <f t="shared" si="11"/>
        <v>Electabuzz</v>
      </c>
      <c r="V104" s="3"/>
      <c r="W104">
        <v>0</v>
      </c>
      <c r="X104">
        <v>0</v>
      </c>
      <c r="Y104">
        <v>2</v>
      </c>
      <c r="Z104" t="str">
        <f>_xlfn.IFNA(VLOOKUP(B104,abilities!$A$2:$C$108,2,0), "Evolution")</f>
        <v>Evolution</v>
      </c>
      <c r="AA104" t="str">
        <f>_xlfn.IFNA(VLOOKUP(B104,abilities!$A$2:$C$109,3,0), _xlfn.CONCAT("Evolves into ", R104, " using ", T104, " Journey Points", IF(ISBLANK(S104), ".", _xlfn.CONCAT(" and a ", S104, " Apricorn."))))</f>
        <v>Evolves into Electivire using 3 Journey Points.</v>
      </c>
    </row>
    <row r="105" spans="1:27" x14ac:dyDescent="0.25">
      <c r="A105" s="1">
        <v>466</v>
      </c>
      <c r="B105" s="3" t="s">
        <v>490</v>
      </c>
      <c r="C105" s="6" t="s">
        <v>44</v>
      </c>
      <c r="E105" s="1">
        <v>75</v>
      </c>
      <c r="F105" s="1">
        <v>123</v>
      </c>
      <c r="G105" s="1">
        <v>67</v>
      </c>
      <c r="H105" s="1">
        <v>95</v>
      </c>
      <c r="I105" s="1">
        <v>85</v>
      </c>
      <c r="J105" s="1">
        <v>95</v>
      </c>
      <c r="K105" s="1" t="s">
        <v>863</v>
      </c>
      <c r="L105" s="1" t="s">
        <v>754</v>
      </c>
      <c r="M105" s="1" t="s">
        <v>755</v>
      </c>
      <c r="N105" s="1">
        <f t="shared" si="15"/>
        <v>7</v>
      </c>
      <c r="O105" s="1" t="str">
        <f t="shared" si="13"/>
        <v>electric</v>
      </c>
      <c r="P105" s="1" t="s">
        <v>77</v>
      </c>
      <c r="Q105" s="1" t="s">
        <v>17</v>
      </c>
      <c r="T105" t="str">
        <f t="shared" si="14"/>
        <v/>
      </c>
      <c r="U105" t="str">
        <f t="shared" si="11"/>
        <v>Electivire</v>
      </c>
      <c r="V105" s="3"/>
      <c r="W105">
        <v>0</v>
      </c>
      <c r="X105">
        <v>0</v>
      </c>
      <c r="Y105">
        <v>3</v>
      </c>
      <c r="Z105" t="str">
        <f>_xlfn.IFNA(VLOOKUP(B105,abilities!$A$2:$C$108,2,0), "Evolution")</f>
        <v>Electrical Overload</v>
      </c>
      <c r="AA105" t="str">
        <f>_xlfn.IFNA(VLOOKUP(B105,abilities!$A$2:$C$109,3,0), _xlfn.CONCAT("Evolves into ", R105, " using ", T105, " Journey Points", IF(ISBLANK(S105), ".", _xlfn.CONCAT(" and a ", S105, " Apricorn."))))</f>
        <v>When attacking with an Electric-type move, may add 3 bonus power but cannot select an action next battle turn.</v>
      </c>
    </row>
    <row r="106" spans="1:27" x14ac:dyDescent="0.25">
      <c r="A106" s="1">
        <v>240</v>
      </c>
      <c r="B106" s="3" t="s">
        <v>266</v>
      </c>
      <c r="C106" s="6" t="s">
        <v>17</v>
      </c>
      <c r="E106" s="1">
        <v>45</v>
      </c>
      <c r="F106" s="1">
        <v>75</v>
      </c>
      <c r="G106" s="1">
        <v>37</v>
      </c>
      <c r="H106" s="1">
        <v>70</v>
      </c>
      <c r="I106" s="1">
        <v>55</v>
      </c>
      <c r="J106" s="1">
        <v>83</v>
      </c>
      <c r="K106" s="1" t="s">
        <v>864</v>
      </c>
      <c r="L106" s="1" t="s">
        <v>759</v>
      </c>
      <c r="M106" s="1" t="s">
        <v>755</v>
      </c>
      <c r="N106" s="1">
        <f t="shared" si="15"/>
        <v>4</v>
      </c>
      <c r="O106" s="1" t="str">
        <f t="shared" si="13"/>
        <v>fire</v>
      </c>
      <c r="P106" s="6" t="s">
        <v>33</v>
      </c>
      <c r="R106" s="1" t="str">
        <f>B107</f>
        <v>Magmar</v>
      </c>
      <c r="T106">
        <f t="shared" si="14"/>
        <v>4</v>
      </c>
      <c r="U106" t="str">
        <f t="shared" ref="U106:U137" si="16">B106</f>
        <v>Magby</v>
      </c>
      <c r="V106" s="3"/>
      <c r="W106">
        <v>0</v>
      </c>
      <c r="X106">
        <v>0</v>
      </c>
      <c r="Y106">
        <v>1</v>
      </c>
      <c r="Z106" t="str">
        <f>_xlfn.IFNA(VLOOKUP(B106,abilities!$A$2:$C$108,2,0), "Evolution")</f>
        <v>Evolution</v>
      </c>
      <c r="AA106" t="str">
        <f>_xlfn.IFNA(VLOOKUP(B106,abilities!$A$2:$C$109,3,0), _xlfn.CONCAT("Evolves into ", R106, " using ", T106, " Journey Points", IF(ISBLANK(S106), ".", _xlfn.CONCAT(" and a ", S106, " Apricorn."))))</f>
        <v>Evolves into Magmar using 4 Journey Points.</v>
      </c>
    </row>
    <row r="107" spans="1:27" x14ac:dyDescent="0.25">
      <c r="A107" s="1">
        <v>126</v>
      </c>
      <c r="B107" s="3" t="s">
        <v>151</v>
      </c>
      <c r="C107" s="6" t="s">
        <v>17</v>
      </c>
      <c r="E107" s="1">
        <v>65</v>
      </c>
      <c r="F107" s="1">
        <v>95</v>
      </c>
      <c r="G107" s="1">
        <v>57</v>
      </c>
      <c r="H107" s="1">
        <v>100</v>
      </c>
      <c r="I107" s="1">
        <v>85</v>
      </c>
      <c r="J107" s="1">
        <v>93</v>
      </c>
      <c r="K107" s="1" t="s">
        <v>865</v>
      </c>
      <c r="L107" s="1" t="s">
        <v>759</v>
      </c>
      <c r="M107" s="1" t="s">
        <v>755</v>
      </c>
      <c r="N107" s="1">
        <f t="shared" si="15"/>
        <v>6</v>
      </c>
      <c r="O107" s="1" t="str">
        <f t="shared" si="13"/>
        <v>fire</v>
      </c>
      <c r="P107" s="1" t="s">
        <v>47</v>
      </c>
      <c r="Q107" s="1" t="s">
        <v>85</v>
      </c>
      <c r="R107" s="1" t="str">
        <f>B108</f>
        <v>Magmortar</v>
      </c>
      <c r="T107">
        <f t="shared" si="14"/>
        <v>3</v>
      </c>
      <c r="U107" t="str">
        <f t="shared" si="16"/>
        <v>Magmar</v>
      </c>
      <c r="V107" s="3"/>
      <c r="W107">
        <v>0</v>
      </c>
      <c r="X107">
        <v>0</v>
      </c>
      <c r="Y107">
        <v>2</v>
      </c>
      <c r="Z107" t="str">
        <f>_xlfn.IFNA(VLOOKUP(B107,abilities!$A$2:$C$108,2,0), "Evolution")</f>
        <v>Evolution</v>
      </c>
      <c r="AA107" t="str">
        <f>_xlfn.IFNA(VLOOKUP(B107,abilities!$A$2:$C$109,3,0), _xlfn.CONCAT("Evolves into ", R107, " using ", T107, " Journey Points", IF(ISBLANK(S107), ".", _xlfn.CONCAT(" and a ", S107, " Apricorn."))))</f>
        <v>Evolves into Magmortar using 3 Journey Points.</v>
      </c>
    </row>
    <row r="108" spans="1:27" x14ac:dyDescent="0.25">
      <c r="A108" s="1">
        <v>467</v>
      </c>
      <c r="B108" s="3" t="s">
        <v>491</v>
      </c>
      <c r="C108" s="6" t="s">
        <v>17</v>
      </c>
      <c r="E108" s="1">
        <v>75</v>
      </c>
      <c r="F108" s="1">
        <v>95</v>
      </c>
      <c r="G108" s="1">
        <v>67</v>
      </c>
      <c r="H108" s="1">
        <v>125</v>
      </c>
      <c r="I108" s="1">
        <v>95</v>
      </c>
      <c r="J108" s="1">
        <v>83</v>
      </c>
      <c r="K108" s="1" t="s">
        <v>866</v>
      </c>
      <c r="L108" s="1" t="s">
        <v>759</v>
      </c>
      <c r="M108" s="1" t="s">
        <v>755</v>
      </c>
      <c r="N108" s="1">
        <f t="shared" si="15"/>
        <v>7</v>
      </c>
      <c r="O108" s="1" t="str">
        <f t="shared" si="13"/>
        <v>fire</v>
      </c>
      <c r="P108" s="1" t="s">
        <v>47</v>
      </c>
      <c r="Q108" s="1" t="s">
        <v>44</v>
      </c>
      <c r="T108" t="str">
        <f t="shared" si="14"/>
        <v/>
      </c>
      <c r="U108" t="str">
        <f t="shared" si="16"/>
        <v>Magmortar</v>
      </c>
      <c r="V108" s="3"/>
      <c r="W108">
        <v>0</v>
      </c>
      <c r="X108">
        <v>0</v>
      </c>
      <c r="Y108">
        <v>3</v>
      </c>
      <c r="Z108" t="str">
        <f>_xlfn.IFNA(VLOOKUP(B108,abilities!$A$2:$C$108,2,0), "Evolution")</f>
        <v>Magma Overdrive</v>
      </c>
      <c r="AA108" t="str">
        <f>_xlfn.IFNA(VLOOKUP(B108,abilities!$A$2:$C$109,3,0), _xlfn.CONCAT("Evolves into ", R108, " using ", T108, " Journey Points", IF(ISBLANK(S108), ".", _xlfn.CONCAT(" and a ", S108, " Apricorn."))))</f>
        <v>When attacking with a Fire-type move, may add 3 bonus power but cannot select an action next battle turn.</v>
      </c>
    </row>
    <row r="109" spans="1:27" x14ac:dyDescent="0.25">
      <c r="A109" s="1">
        <v>175</v>
      </c>
      <c r="B109" s="3" t="s">
        <v>201</v>
      </c>
      <c r="C109" s="6" t="s">
        <v>55</v>
      </c>
      <c r="E109" s="1">
        <v>35</v>
      </c>
      <c r="F109" s="1">
        <v>20</v>
      </c>
      <c r="G109" s="1">
        <v>65</v>
      </c>
      <c r="H109" s="1">
        <v>40</v>
      </c>
      <c r="I109" s="1">
        <v>65</v>
      </c>
      <c r="J109" s="1">
        <v>20</v>
      </c>
      <c r="K109" s="1" t="s">
        <v>867</v>
      </c>
      <c r="L109" s="1" t="s">
        <v>754</v>
      </c>
      <c r="M109" s="1" t="s">
        <v>755</v>
      </c>
      <c r="N109" s="1">
        <f t="shared" si="15"/>
        <v>2</v>
      </c>
      <c r="O109" s="1" t="str">
        <f t="shared" si="13"/>
        <v>fairy</v>
      </c>
      <c r="P109" s="6" t="s">
        <v>33</v>
      </c>
      <c r="R109" s="1" t="str">
        <f>B110</f>
        <v>Togetic</v>
      </c>
      <c r="T109">
        <f t="shared" si="14"/>
        <v>3</v>
      </c>
      <c r="U109" t="str">
        <f t="shared" si="16"/>
        <v>Togepi</v>
      </c>
      <c r="V109" s="3"/>
      <c r="W109">
        <v>0</v>
      </c>
      <c r="X109">
        <v>0</v>
      </c>
      <c r="Y109">
        <v>1</v>
      </c>
      <c r="Z109" t="str">
        <f>_xlfn.IFNA(VLOOKUP(B109,abilities!$A$2:$C$108,2,0), "Evolution")</f>
        <v>Evolution</v>
      </c>
      <c r="AA109" t="str">
        <f>_xlfn.IFNA(VLOOKUP(B109,abilities!$A$2:$C$109,3,0), _xlfn.CONCAT("Evolves into ", R109, " using ", T109, " Journey Points", IF(ISBLANK(S109), ".", _xlfn.CONCAT(" and a ", S109, " Apricorn."))))</f>
        <v>Evolves into Togetic using 3 Journey Points.</v>
      </c>
    </row>
    <row r="110" spans="1:27" x14ac:dyDescent="0.25">
      <c r="A110" s="1">
        <v>176</v>
      </c>
      <c r="B110" s="3" t="s">
        <v>202</v>
      </c>
      <c r="C110" s="6" t="s">
        <v>55</v>
      </c>
      <c r="D110" s="6" t="s">
        <v>20</v>
      </c>
      <c r="E110" s="1">
        <v>55</v>
      </c>
      <c r="F110" s="1">
        <v>40</v>
      </c>
      <c r="G110" s="1">
        <v>85</v>
      </c>
      <c r="H110" s="1">
        <v>80</v>
      </c>
      <c r="I110" s="1">
        <v>105</v>
      </c>
      <c r="J110" s="1">
        <v>40</v>
      </c>
      <c r="K110" s="1" t="s">
        <v>835</v>
      </c>
      <c r="L110" s="1" t="s">
        <v>754</v>
      </c>
      <c r="M110" s="1" t="s">
        <v>755</v>
      </c>
      <c r="N110" s="1">
        <f t="shared" si="15"/>
        <v>5</v>
      </c>
      <c r="O110" s="1" t="str">
        <f t="shared" si="13"/>
        <v>fairy</v>
      </c>
      <c r="P110" s="1" t="str">
        <f>IF(D110 = 0, "", D110)</f>
        <v>flying</v>
      </c>
      <c r="Q110" s="1" t="s">
        <v>17</v>
      </c>
      <c r="R110" s="1" t="str">
        <f>B111</f>
        <v>Togekiss</v>
      </c>
      <c r="T110">
        <f t="shared" si="14"/>
        <v>8</v>
      </c>
      <c r="U110" t="str">
        <f t="shared" si="16"/>
        <v>Togetic</v>
      </c>
      <c r="V110" s="3"/>
      <c r="W110">
        <v>0</v>
      </c>
      <c r="X110">
        <v>0</v>
      </c>
      <c r="Y110">
        <v>2</v>
      </c>
      <c r="Z110" t="str">
        <f>_xlfn.IFNA(VLOOKUP(B110,abilities!$A$2:$C$108,2,0), "Evolution")</f>
        <v>Evolution</v>
      </c>
      <c r="AA110" t="str">
        <f>_xlfn.IFNA(VLOOKUP(B110,abilities!$A$2:$C$109,3,0), _xlfn.CONCAT("Evolves into ", R110, " using ", T110, " Journey Points", IF(ISBLANK(S110), ".", _xlfn.CONCAT(" and a ", S110, " Apricorn."))))</f>
        <v>Evolves into Togekiss using 8 Journey Points.</v>
      </c>
    </row>
    <row r="111" spans="1:27" x14ac:dyDescent="0.25">
      <c r="A111" s="1">
        <v>468</v>
      </c>
      <c r="B111" s="3" t="s">
        <v>492</v>
      </c>
      <c r="C111" s="6" t="s">
        <v>55</v>
      </c>
      <c r="D111" s="6" t="s">
        <v>20</v>
      </c>
      <c r="E111" s="1">
        <v>85</v>
      </c>
      <c r="F111" s="1">
        <v>50</v>
      </c>
      <c r="G111" s="1">
        <v>95</v>
      </c>
      <c r="H111" s="1">
        <v>120</v>
      </c>
      <c r="I111" s="1">
        <v>115</v>
      </c>
      <c r="J111" s="1">
        <v>80</v>
      </c>
      <c r="K111" s="1" t="s">
        <v>868</v>
      </c>
      <c r="L111" s="1" t="s">
        <v>754</v>
      </c>
      <c r="M111" s="1" t="s">
        <v>755</v>
      </c>
      <c r="N111" s="1">
        <f t="shared" si="15"/>
        <v>8</v>
      </c>
      <c r="O111" s="1" t="str">
        <f t="shared" si="13"/>
        <v>fairy</v>
      </c>
      <c r="P111" s="1" t="str">
        <f>IF(D111 = 0, "", D111)</f>
        <v>flying</v>
      </c>
      <c r="Q111" s="1" t="s">
        <v>77</v>
      </c>
      <c r="T111" t="str">
        <f t="shared" si="14"/>
        <v/>
      </c>
      <c r="U111" t="str">
        <f t="shared" si="16"/>
        <v>Togekiss</v>
      </c>
      <c r="V111" s="3"/>
      <c r="W111">
        <v>0</v>
      </c>
      <c r="X111">
        <v>0</v>
      </c>
      <c r="Y111">
        <v>3</v>
      </c>
      <c r="Z111" t="str">
        <f>_xlfn.IFNA(VLOOKUP(B111,abilities!$A$2:$C$108,2,0), "Evolution")</f>
        <v>Serene Grace</v>
      </c>
      <c r="AA111" t="str">
        <f>_xlfn.IFNA(VLOOKUP(B111,abilities!$A$2:$C$109,3,0), _xlfn.CONCAT("Evolves into ", R111, " using ", T111, " Journey Points", IF(ISBLANK(S111), ".", _xlfn.CONCAT(" and a ", S111, " Apricorn."))))</f>
        <v>When attacking with a Fairy-type move, Balanced stances are treated as Crafty stances.</v>
      </c>
    </row>
    <row r="112" spans="1:27" x14ac:dyDescent="0.25">
      <c r="A112" s="1">
        <v>193</v>
      </c>
      <c r="B112" s="3" t="s">
        <v>219</v>
      </c>
      <c r="C112" s="6" t="s">
        <v>26</v>
      </c>
      <c r="D112" s="6" t="s">
        <v>20</v>
      </c>
      <c r="E112" s="1">
        <v>65</v>
      </c>
      <c r="F112" s="1">
        <v>65</v>
      </c>
      <c r="G112" s="1">
        <v>45</v>
      </c>
      <c r="H112" s="1">
        <v>75</v>
      </c>
      <c r="I112" s="1">
        <v>45</v>
      </c>
      <c r="J112" s="1">
        <v>95</v>
      </c>
      <c r="K112" s="1" t="s">
        <v>869</v>
      </c>
      <c r="L112" s="1" t="s">
        <v>751</v>
      </c>
      <c r="M112" s="1" t="s">
        <v>755</v>
      </c>
      <c r="N112" s="1">
        <f t="shared" si="15"/>
        <v>5</v>
      </c>
      <c r="O112" s="1" t="str">
        <f t="shared" si="13"/>
        <v>bug</v>
      </c>
      <c r="P112" s="1" t="str">
        <f>IF(D112 = 0, "", D112)</f>
        <v>flying</v>
      </c>
      <c r="R112" s="1" t="str">
        <f>B113</f>
        <v>Yanmega</v>
      </c>
      <c r="T112">
        <f t="shared" si="14"/>
        <v>5</v>
      </c>
      <c r="U112" t="str">
        <f t="shared" si="16"/>
        <v>Yanma</v>
      </c>
      <c r="V112" s="3"/>
      <c r="W112">
        <v>0</v>
      </c>
      <c r="X112">
        <v>0</v>
      </c>
      <c r="Y112">
        <v>1</v>
      </c>
      <c r="Z112" t="str">
        <f>_xlfn.IFNA(VLOOKUP(B112,abilities!$A$2:$C$108,2,0), "Evolution")</f>
        <v>Evolution</v>
      </c>
      <c r="AA112" t="str">
        <f>_xlfn.IFNA(VLOOKUP(B112,abilities!$A$2:$C$109,3,0), _xlfn.CONCAT("Evolves into ", R112, " using ", T112, " Journey Points", IF(ISBLANK(S112), ".", _xlfn.CONCAT(" and a ", S112, " Apricorn."))))</f>
        <v>Evolves into Yanmega using 5 Journey Points.</v>
      </c>
    </row>
    <row r="113" spans="1:27" x14ac:dyDescent="0.25">
      <c r="A113" s="1">
        <v>469</v>
      </c>
      <c r="B113" s="3" t="s">
        <v>493</v>
      </c>
      <c r="C113" s="6" t="s">
        <v>26</v>
      </c>
      <c r="D113" s="6" t="s">
        <v>20</v>
      </c>
      <c r="E113" s="1">
        <v>86</v>
      </c>
      <c r="F113" s="1">
        <v>76</v>
      </c>
      <c r="G113" s="1">
        <v>86</v>
      </c>
      <c r="H113" s="1">
        <v>116</v>
      </c>
      <c r="I113" s="1">
        <v>56</v>
      </c>
      <c r="J113" s="1">
        <v>95</v>
      </c>
      <c r="K113" s="1" t="s">
        <v>870</v>
      </c>
      <c r="L113" s="1" t="s">
        <v>751</v>
      </c>
      <c r="M113" s="1" t="s">
        <v>755</v>
      </c>
      <c r="N113" s="1">
        <f t="shared" si="15"/>
        <v>7</v>
      </c>
      <c r="O113" s="1" t="str">
        <f t="shared" si="13"/>
        <v>bug</v>
      </c>
      <c r="P113" s="1" t="str">
        <f>IF(D113 = 0, "", D113)</f>
        <v>flying</v>
      </c>
      <c r="Q113" s="1" t="s">
        <v>97</v>
      </c>
      <c r="T113" t="str">
        <f t="shared" si="14"/>
        <v/>
      </c>
      <c r="U113" t="str">
        <f t="shared" si="16"/>
        <v>Yanmega</v>
      </c>
      <c r="V113" s="3"/>
      <c r="W113">
        <v>0</v>
      </c>
      <c r="X113">
        <v>0</v>
      </c>
      <c r="Y113">
        <v>2</v>
      </c>
      <c r="Z113" t="str">
        <f>_xlfn.IFNA(VLOOKUP(B113,abilities!$A$2:$C$108,2,0), "Evolution")</f>
        <v>Tinted Lens</v>
      </c>
      <c r="AA113" t="str">
        <f>_xlfn.IFNA(VLOOKUP(B113,abilities!$A$2:$C$109,3,0), _xlfn.CONCAT("Evolves into ", R113, " using ", T113, " Journey Points", IF(ISBLANK(S113), ".", _xlfn.CONCAT(" and a ", S113, " Apricorn."))))</f>
        <v>Add 2 bonus power when attacking with negative type effectiveness.</v>
      </c>
    </row>
    <row r="114" spans="1:27" x14ac:dyDescent="0.25">
      <c r="A114" s="1">
        <v>133</v>
      </c>
      <c r="B114" s="3" t="s">
        <v>158</v>
      </c>
      <c r="C114" s="6" t="s">
        <v>33</v>
      </c>
      <c r="E114" s="1">
        <v>55</v>
      </c>
      <c r="F114" s="1">
        <v>55</v>
      </c>
      <c r="G114" s="1">
        <v>50</v>
      </c>
      <c r="H114" s="1">
        <v>45</v>
      </c>
      <c r="I114" s="1">
        <v>65</v>
      </c>
      <c r="J114" s="1">
        <v>55</v>
      </c>
      <c r="K114" s="1" t="s">
        <v>871</v>
      </c>
      <c r="L114" s="1" t="s">
        <v>754</v>
      </c>
      <c r="M114" s="1" t="s">
        <v>753</v>
      </c>
      <c r="N114" s="1">
        <f t="shared" si="15"/>
        <v>4</v>
      </c>
      <c r="O114" s="1" t="str">
        <f t="shared" si="13"/>
        <v>normal</v>
      </c>
      <c r="P114" s="1" t="s">
        <v>37</v>
      </c>
      <c r="R114" s="1" t="s">
        <v>1051</v>
      </c>
      <c r="S114" s="1" t="s">
        <v>1054</v>
      </c>
      <c r="T114">
        <f t="shared" si="14"/>
        <v>5</v>
      </c>
      <c r="U114" t="str">
        <f t="shared" si="16"/>
        <v>Eevee</v>
      </c>
      <c r="V114" s="3"/>
      <c r="W114">
        <v>0</v>
      </c>
      <c r="X114">
        <v>0</v>
      </c>
      <c r="Y114">
        <v>1</v>
      </c>
      <c r="Z114" t="str">
        <f>_xlfn.IFNA(VLOOKUP(B114,abilities!$A$2:$C$108,2,0), "Evolution")</f>
        <v>Eeveelution</v>
      </c>
      <c r="AA114" t="str">
        <f>_xlfn.IFNA(VLOOKUP(B114,abilities!$A$2:$C$109,3,0), _xlfn.CONCAT("Evolves into ", R114, " using ", T114, " Journey Points", IF(ISBLANK(S114), ".", _xlfn.CONCAT(" and a ", S114, " Apricorn."))))</f>
        <v>Evolves into any Pokémon with an "Evoboost" ability using 5 Journey Points and an Apricorn matching its colour.</v>
      </c>
    </row>
    <row r="115" spans="1:27" x14ac:dyDescent="0.25">
      <c r="A115" s="1">
        <v>134</v>
      </c>
      <c r="B115" s="3" t="s">
        <v>159</v>
      </c>
      <c r="C115" s="6" t="s">
        <v>22</v>
      </c>
      <c r="E115" s="1">
        <v>130</v>
      </c>
      <c r="F115" s="1">
        <v>65</v>
      </c>
      <c r="G115" s="1">
        <v>60</v>
      </c>
      <c r="H115" s="1">
        <v>110</v>
      </c>
      <c r="I115" s="1">
        <v>95</v>
      </c>
      <c r="J115" s="1">
        <v>65</v>
      </c>
      <c r="K115" s="1" t="s">
        <v>872</v>
      </c>
      <c r="L115" s="1" t="s">
        <v>756</v>
      </c>
      <c r="M115" s="1" t="s">
        <v>755</v>
      </c>
      <c r="N115" s="1">
        <f t="shared" si="15"/>
        <v>7</v>
      </c>
      <c r="O115" s="1" t="str">
        <f t="shared" si="13"/>
        <v>water</v>
      </c>
      <c r="P115" s="1" t="s">
        <v>33</v>
      </c>
      <c r="Q115" s="1" t="s">
        <v>48</v>
      </c>
      <c r="T115" t="str">
        <f t="shared" si="14"/>
        <v/>
      </c>
      <c r="U115" t="str">
        <f t="shared" si="16"/>
        <v>Vaporeon</v>
      </c>
      <c r="V115" s="3"/>
      <c r="W115">
        <v>0</v>
      </c>
      <c r="X115">
        <v>0</v>
      </c>
      <c r="Y115">
        <v>2</v>
      </c>
      <c r="Z115" t="str">
        <f>_xlfn.IFNA(VLOOKUP(B115,abilities!$A$2:$C$108,2,0), "Evolution")</f>
        <v>Water Evoboost</v>
      </c>
      <c r="AA115" t="str">
        <f>_xlfn.IFNA(VLOOKUP(B115,abilities!$A$2:$C$109,3,0), _xlfn.CONCAT("Evolves into ", R115, " using ", T115, " Journey Points", IF(ISBLANK(S115), ".", _xlfn.CONCAT(" and a ", S115, " Apricorn."))))</f>
        <v>Add 1 bonus power to Water-type attacks for each unique, non-fainted Pokémon in your party with an "Evoboost" ability.</v>
      </c>
    </row>
    <row r="116" spans="1:27" x14ac:dyDescent="0.25">
      <c r="A116" s="1">
        <v>135</v>
      </c>
      <c r="B116" s="3" t="s">
        <v>160</v>
      </c>
      <c r="C116" s="6" t="s">
        <v>44</v>
      </c>
      <c r="E116" s="1">
        <v>65</v>
      </c>
      <c r="F116" s="1">
        <v>65</v>
      </c>
      <c r="G116" s="1">
        <v>60</v>
      </c>
      <c r="H116" s="1">
        <v>110</v>
      </c>
      <c r="I116" s="1">
        <v>95</v>
      </c>
      <c r="J116" s="1">
        <v>130</v>
      </c>
      <c r="K116" s="1" t="s">
        <v>873</v>
      </c>
      <c r="L116" s="1" t="s">
        <v>754</v>
      </c>
      <c r="M116" s="1" t="s">
        <v>755</v>
      </c>
      <c r="N116" s="1">
        <f t="shared" si="15"/>
        <v>7</v>
      </c>
      <c r="O116" s="1" t="str">
        <f t="shared" si="13"/>
        <v>electric</v>
      </c>
      <c r="P116" s="1" t="s">
        <v>33</v>
      </c>
      <c r="Q116" s="1" t="s">
        <v>117</v>
      </c>
      <c r="T116" t="str">
        <f t="shared" si="14"/>
        <v/>
      </c>
      <c r="U116" t="str">
        <f t="shared" si="16"/>
        <v>Jolteon</v>
      </c>
      <c r="V116" s="3"/>
      <c r="W116">
        <v>0</v>
      </c>
      <c r="X116">
        <v>0</v>
      </c>
      <c r="Y116">
        <v>2</v>
      </c>
      <c r="Z116" t="str">
        <f>_xlfn.IFNA(VLOOKUP(B116,abilities!$A$2:$C$108,2,0), "Evolution")</f>
        <v>Electro Evoboost</v>
      </c>
      <c r="AA116" t="str">
        <f>_xlfn.IFNA(VLOOKUP(B116,abilities!$A$2:$C$109,3,0), _xlfn.CONCAT("Evolves into ", R116, " using ", T116, " Journey Points", IF(ISBLANK(S116), ".", _xlfn.CONCAT(" and a ", S116, " Apricorn."))))</f>
        <v>Add 1 bonus power to Electric-type attacks for each unique, non-fainted Pokémon in your party with an "Evoboost" ability.</v>
      </c>
    </row>
    <row r="117" spans="1:27" x14ac:dyDescent="0.25">
      <c r="A117" s="1">
        <v>136</v>
      </c>
      <c r="B117" s="3" t="s">
        <v>161</v>
      </c>
      <c r="C117" s="6" t="s">
        <v>17</v>
      </c>
      <c r="E117" s="1">
        <v>65</v>
      </c>
      <c r="F117" s="1">
        <v>130</v>
      </c>
      <c r="G117" s="1">
        <v>60</v>
      </c>
      <c r="H117" s="1">
        <v>95</v>
      </c>
      <c r="I117" s="1">
        <v>110</v>
      </c>
      <c r="J117" s="1">
        <v>65</v>
      </c>
      <c r="K117" s="1" t="s">
        <v>789</v>
      </c>
      <c r="L117" s="1" t="s">
        <v>751</v>
      </c>
      <c r="M117" s="1" t="s">
        <v>755</v>
      </c>
      <c r="N117" s="1">
        <f t="shared" si="15"/>
        <v>7</v>
      </c>
      <c r="O117" s="1" t="str">
        <f t="shared" si="13"/>
        <v>fire</v>
      </c>
      <c r="P117" s="1" t="s">
        <v>33</v>
      </c>
      <c r="Q117" s="1" t="s">
        <v>77</v>
      </c>
      <c r="T117" t="str">
        <f t="shared" si="14"/>
        <v/>
      </c>
      <c r="U117" t="str">
        <f t="shared" si="16"/>
        <v>Flareon</v>
      </c>
      <c r="V117" s="3"/>
      <c r="W117">
        <v>0</v>
      </c>
      <c r="X117">
        <v>0</v>
      </c>
      <c r="Y117">
        <v>2</v>
      </c>
      <c r="Z117" t="str">
        <f>_xlfn.IFNA(VLOOKUP(B117,abilities!$A$2:$C$108,2,0), "Evolution")</f>
        <v>Fiery Evoboost</v>
      </c>
      <c r="AA117" t="str">
        <f>_xlfn.IFNA(VLOOKUP(B117,abilities!$A$2:$C$109,3,0), _xlfn.CONCAT("Evolves into ", R117, " using ", T117, " Journey Points", IF(ISBLANK(S117), ".", _xlfn.CONCAT(" and a ", S117, " Apricorn."))))</f>
        <v>Add 1 bonus power to Fire-type attacks for each unique, non-fainted Pokémon in your party with an "Evoboost" ability.</v>
      </c>
    </row>
    <row r="118" spans="1:27" x14ac:dyDescent="0.25">
      <c r="A118" s="1">
        <v>196</v>
      </c>
      <c r="B118" s="3" t="s">
        <v>222</v>
      </c>
      <c r="C118" s="6" t="s">
        <v>85</v>
      </c>
      <c r="E118" s="1">
        <v>65</v>
      </c>
      <c r="F118" s="1">
        <v>65</v>
      </c>
      <c r="G118" s="1">
        <v>60</v>
      </c>
      <c r="H118" s="1">
        <v>130</v>
      </c>
      <c r="I118" s="1">
        <v>95</v>
      </c>
      <c r="J118" s="1">
        <v>110</v>
      </c>
      <c r="K118" s="1" t="s">
        <v>874</v>
      </c>
      <c r="L118" s="1" t="s">
        <v>759</v>
      </c>
      <c r="M118" s="1" t="s">
        <v>755</v>
      </c>
      <c r="N118" s="1">
        <f t="shared" si="15"/>
        <v>7</v>
      </c>
      <c r="O118" s="1" t="str">
        <f t="shared" si="13"/>
        <v>psychic</v>
      </c>
      <c r="P118" s="1" t="s">
        <v>33</v>
      </c>
      <c r="Q118" s="1" t="s">
        <v>55</v>
      </c>
      <c r="T118" t="str">
        <f t="shared" si="14"/>
        <v/>
      </c>
      <c r="U118" t="str">
        <f t="shared" si="16"/>
        <v>Espeon</v>
      </c>
      <c r="V118" s="3"/>
      <c r="W118">
        <v>0</v>
      </c>
      <c r="X118">
        <v>0</v>
      </c>
      <c r="Y118">
        <v>2</v>
      </c>
      <c r="Z118" t="str">
        <f>_xlfn.IFNA(VLOOKUP(B118,abilities!$A$2:$C$108,2,0), "Evolution")</f>
        <v>Psychic Evoboost</v>
      </c>
      <c r="AA118" t="str">
        <f>_xlfn.IFNA(VLOOKUP(B118,abilities!$A$2:$C$109,3,0), _xlfn.CONCAT("Evolves into ", R118, " using ", T118, " Journey Points", IF(ISBLANK(S118), ".", _xlfn.CONCAT(" and a ", S118, " Apricorn."))))</f>
        <v>Add 1 bonus power to Psychic-type attacks for each unique, non-fainted Pokémon in your party with an "Evoboost" ability.</v>
      </c>
    </row>
    <row r="119" spans="1:27" x14ac:dyDescent="0.25">
      <c r="A119" s="1">
        <v>197</v>
      </c>
      <c r="B119" s="3" t="s">
        <v>223</v>
      </c>
      <c r="C119" s="6" t="s">
        <v>37</v>
      </c>
      <c r="E119" s="1">
        <v>95</v>
      </c>
      <c r="F119" s="1">
        <v>65</v>
      </c>
      <c r="G119" s="1">
        <v>110</v>
      </c>
      <c r="H119" s="1">
        <v>60</v>
      </c>
      <c r="I119" s="1">
        <v>130</v>
      </c>
      <c r="J119" s="1">
        <v>65</v>
      </c>
      <c r="K119" s="1" t="s">
        <v>875</v>
      </c>
      <c r="L119" s="1" t="s">
        <v>759</v>
      </c>
      <c r="M119" s="1" t="s">
        <v>752</v>
      </c>
      <c r="N119" s="1">
        <f t="shared" si="15"/>
        <v>7</v>
      </c>
      <c r="O119" s="1" t="str">
        <f t="shared" si="13"/>
        <v>dark</v>
      </c>
      <c r="P119" s="1" t="s">
        <v>33</v>
      </c>
      <c r="Q119" s="1" t="s">
        <v>105</v>
      </c>
      <c r="T119" t="str">
        <f t="shared" si="14"/>
        <v/>
      </c>
      <c r="U119" t="str">
        <f t="shared" si="16"/>
        <v>Umbreon</v>
      </c>
      <c r="V119" s="3"/>
      <c r="W119">
        <v>0</v>
      </c>
      <c r="X119">
        <v>0</v>
      </c>
      <c r="Y119">
        <v>2</v>
      </c>
      <c r="Z119" t="str">
        <f>_xlfn.IFNA(VLOOKUP(B119,abilities!$A$2:$C$108,2,0), "Evolution")</f>
        <v>Dark Evoboost</v>
      </c>
      <c r="AA119" t="str">
        <f>_xlfn.IFNA(VLOOKUP(B119,abilities!$A$2:$C$109,3,0), _xlfn.CONCAT("Evolves into ", R119, " using ", T119, " Journey Points", IF(ISBLANK(S119), ".", _xlfn.CONCAT(" and a ", S119, " Apricorn."))))</f>
        <v>Add 1 bonus power to Dark-type attacks for each unique, non-fainted Pokémon in your party with an "Evoboost" ability.</v>
      </c>
    </row>
    <row r="120" spans="1:27" x14ac:dyDescent="0.25">
      <c r="A120" s="1">
        <v>470</v>
      </c>
      <c r="B120" s="3" t="s">
        <v>494</v>
      </c>
      <c r="C120" s="6" t="s">
        <v>12</v>
      </c>
      <c r="E120" s="1">
        <v>65</v>
      </c>
      <c r="F120" s="1">
        <v>110</v>
      </c>
      <c r="G120" s="1">
        <v>130</v>
      </c>
      <c r="H120" s="1">
        <v>60</v>
      </c>
      <c r="I120" s="1">
        <v>65</v>
      </c>
      <c r="J120" s="1">
        <v>95</v>
      </c>
      <c r="K120" s="1" t="s">
        <v>876</v>
      </c>
      <c r="L120" s="1" t="s">
        <v>751</v>
      </c>
      <c r="M120" s="1" t="s">
        <v>752</v>
      </c>
      <c r="N120" s="1">
        <f t="shared" si="15"/>
        <v>7</v>
      </c>
      <c r="O120" s="1" t="str">
        <f t="shared" si="13"/>
        <v>grass</v>
      </c>
      <c r="P120" s="1" t="s">
        <v>33</v>
      </c>
      <c r="Q120" s="1" t="s">
        <v>26</v>
      </c>
      <c r="T120" t="str">
        <f t="shared" si="14"/>
        <v/>
      </c>
      <c r="U120" t="str">
        <f t="shared" si="16"/>
        <v>Leafeon</v>
      </c>
      <c r="V120" s="3"/>
      <c r="W120">
        <v>0</v>
      </c>
      <c r="X120">
        <v>0</v>
      </c>
      <c r="Y120">
        <v>2</v>
      </c>
      <c r="Z120" t="str">
        <f>_xlfn.IFNA(VLOOKUP(B120,abilities!$A$2:$C$108,2,0), "Evolution")</f>
        <v>Grassy Evoboost</v>
      </c>
      <c r="AA120" t="str">
        <f>_xlfn.IFNA(VLOOKUP(B120,abilities!$A$2:$C$109,3,0), _xlfn.CONCAT("Evolves into ", R120, " using ", T120, " Journey Points", IF(ISBLANK(S120), ".", _xlfn.CONCAT(" and a ", S120, " Apricorn."))))</f>
        <v>Add 1 bonus power to Grass-type attacks for each unique, non-fainted Pokémon in your party with an "Evoboost" ability.</v>
      </c>
    </row>
    <row r="121" spans="1:27" x14ac:dyDescent="0.25">
      <c r="A121" s="1">
        <v>471</v>
      </c>
      <c r="B121" s="3" t="s">
        <v>495</v>
      </c>
      <c r="C121" s="6" t="s">
        <v>48</v>
      </c>
      <c r="E121" s="1">
        <v>65</v>
      </c>
      <c r="F121" s="1">
        <v>60</v>
      </c>
      <c r="G121" s="1">
        <v>110</v>
      </c>
      <c r="H121" s="1">
        <v>130</v>
      </c>
      <c r="I121" s="1">
        <v>95</v>
      </c>
      <c r="J121" s="1">
        <v>65</v>
      </c>
      <c r="K121" s="1" t="s">
        <v>877</v>
      </c>
      <c r="L121" s="1" t="s">
        <v>754</v>
      </c>
      <c r="M121" s="1" t="s">
        <v>752</v>
      </c>
      <c r="N121" s="1">
        <f t="shared" si="15"/>
        <v>7</v>
      </c>
      <c r="O121" s="1" t="str">
        <f t="shared" si="13"/>
        <v>ice</v>
      </c>
      <c r="P121" s="1" t="s">
        <v>33</v>
      </c>
      <c r="Q121" s="1" t="s">
        <v>22</v>
      </c>
      <c r="T121" t="str">
        <f t="shared" si="14"/>
        <v/>
      </c>
      <c r="U121" t="str">
        <f t="shared" si="16"/>
        <v>Glaceon</v>
      </c>
      <c r="V121" s="3"/>
      <c r="W121">
        <v>0</v>
      </c>
      <c r="X121">
        <v>0</v>
      </c>
      <c r="Y121">
        <v>2</v>
      </c>
      <c r="Z121" t="str">
        <f>_xlfn.IFNA(VLOOKUP(B121,abilities!$A$2:$C$108,2,0), "Evolution")</f>
        <v>Icey Evoboost</v>
      </c>
      <c r="AA121" t="str">
        <f>_xlfn.IFNA(VLOOKUP(B121,abilities!$A$2:$C$109,3,0), _xlfn.CONCAT("Evolves into ", R121, " using ", T121, " Journey Points", IF(ISBLANK(S121), ".", _xlfn.CONCAT(" and a ", S121, " Apricorn."))))</f>
        <v>Add 1 bonus power to Ice-type attacks for each unique, non-fainted Pokémon in your party with an "Evoboost" ability.</v>
      </c>
    </row>
    <row r="122" spans="1:27" x14ac:dyDescent="0.25">
      <c r="A122" s="1">
        <v>207</v>
      </c>
      <c r="B122" s="3" t="s">
        <v>233</v>
      </c>
      <c r="C122" s="6" t="s">
        <v>47</v>
      </c>
      <c r="D122" s="6" t="s">
        <v>20</v>
      </c>
      <c r="E122" s="1">
        <v>65</v>
      </c>
      <c r="F122" s="1">
        <v>75</v>
      </c>
      <c r="G122" s="1">
        <v>105</v>
      </c>
      <c r="H122" s="1">
        <v>35</v>
      </c>
      <c r="I122" s="1">
        <v>65</v>
      </c>
      <c r="J122" s="1">
        <v>85</v>
      </c>
      <c r="K122" s="1" t="s">
        <v>878</v>
      </c>
      <c r="L122" s="1" t="s">
        <v>759</v>
      </c>
      <c r="M122" s="1" t="s">
        <v>752</v>
      </c>
      <c r="N122" s="1">
        <f t="shared" si="15"/>
        <v>6</v>
      </c>
      <c r="O122" s="1" t="str">
        <f t="shared" si="13"/>
        <v>ground</v>
      </c>
      <c r="P122" s="1" t="str">
        <f t="shared" ref="P122:P130" si="17">IF(D122 = 0, "", D122)</f>
        <v>flying</v>
      </c>
      <c r="R122" s="1" t="str">
        <f>B123</f>
        <v>Gliscor</v>
      </c>
      <c r="T122">
        <f t="shared" si="14"/>
        <v>3</v>
      </c>
      <c r="U122" t="str">
        <f t="shared" si="16"/>
        <v>Gligar</v>
      </c>
      <c r="V122" s="3"/>
      <c r="W122">
        <v>0</v>
      </c>
      <c r="X122">
        <v>0</v>
      </c>
      <c r="Y122">
        <v>1</v>
      </c>
      <c r="Z122" t="str">
        <f>_xlfn.IFNA(VLOOKUP(B122,abilities!$A$2:$C$108,2,0), "Evolution")</f>
        <v>Evolution</v>
      </c>
      <c r="AA122" t="str">
        <f>_xlfn.IFNA(VLOOKUP(B122,abilities!$A$2:$C$109,3,0), _xlfn.CONCAT("Evolves into ", R122, " using ", T122, " Journey Points", IF(ISBLANK(S122), ".", _xlfn.CONCAT(" and a ", S122, " Apricorn."))))</f>
        <v>Evolves into Gliscor using 3 Journey Points.</v>
      </c>
    </row>
    <row r="123" spans="1:27" x14ac:dyDescent="0.25">
      <c r="A123" s="1">
        <v>472</v>
      </c>
      <c r="B123" s="3" t="s">
        <v>496</v>
      </c>
      <c r="C123" s="6" t="s">
        <v>47</v>
      </c>
      <c r="D123" s="6" t="s">
        <v>20</v>
      </c>
      <c r="E123" s="1">
        <v>75</v>
      </c>
      <c r="F123" s="1">
        <v>95</v>
      </c>
      <c r="G123" s="1">
        <v>125</v>
      </c>
      <c r="H123" s="1">
        <v>45</v>
      </c>
      <c r="I123" s="1">
        <v>75</v>
      </c>
      <c r="J123" s="1">
        <v>95</v>
      </c>
      <c r="K123" s="1" t="s">
        <v>879</v>
      </c>
      <c r="L123" s="1" t="s">
        <v>759</v>
      </c>
      <c r="M123" s="1" t="s">
        <v>752</v>
      </c>
      <c r="N123" s="1">
        <f t="shared" si="15"/>
        <v>7</v>
      </c>
      <c r="O123" s="1" t="str">
        <f t="shared" si="13"/>
        <v>ground</v>
      </c>
      <c r="P123" s="1" t="str">
        <f t="shared" si="17"/>
        <v>flying</v>
      </c>
      <c r="Q123" s="1" t="s">
        <v>48</v>
      </c>
      <c r="T123" t="str">
        <f t="shared" si="14"/>
        <v/>
      </c>
      <c r="U123" t="str">
        <f t="shared" si="16"/>
        <v>Gliscor</v>
      </c>
      <c r="V123" s="3"/>
      <c r="W123">
        <v>0</v>
      </c>
      <c r="X123">
        <v>0</v>
      </c>
      <c r="Y123">
        <v>2</v>
      </c>
      <c r="Z123" t="str">
        <f>_xlfn.IFNA(VLOOKUP(B123,abilities!$A$2:$C$108,2,0), "Evolution")</f>
        <v xml:space="preserve">Hyper Cutter </v>
      </c>
      <c r="AA123" t="str">
        <f>_xlfn.IFNA(VLOOKUP(B123,abilities!$A$2:$C$109,3,0), _xlfn.CONCAT("Evolves into ", R123, " using ", T123, " Journey Points", IF(ISBLANK(S123), ".", _xlfn.CONCAT(" and a ", S123, " Apricorn."))))</f>
        <v>This Pokémon cannot be inflicted with the Petrified status effect.</v>
      </c>
    </row>
    <row r="124" spans="1:27" x14ac:dyDescent="0.25">
      <c r="A124" s="1">
        <v>220</v>
      </c>
      <c r="B124" s="3" t="s">
        <v>246</v>
      </c>
      <c r="C124" s="6" t="s">
        <v>48</v>
      </c>
      <c r="D124" s="6" t="s">
        <v>47</v>
      </c>
      <c r="E124" s="1">
        <v>50</v>
      </c>
      <c r="F124" s="1">
        <v>50</v>
      </c>
      <c r="G124" s="1">
        <v>40</v>
      </c>
      <c r="H124" s="1">
        <v>30</v>
      </c>
      <c r="I124" s="1">
        <v>30</v>
      </c>
      <c r="J124" s="1">
        <v>50</v>
      </c>
      <c r="K124" s="1" t="s">
        <v>880</v>
      </c>
      <c r="L124" s="1" t="s">
        <v>754</v>
      </c>
      <c r="M124" s="1" t="s">
        <v>752</v>
      </c>
      <c r="N124" s="1">
        <f t="shared" si="15"/>
        <v>2</v>
      </c>
      <c r="O124" s="1" t="str">
        <f t="shared" si="13"/>
        <v>ice</v>
      </c>
      <c r="P124" s="1" t="str">
        <f t="shared" si="17"/>
        <v>ground</v>
      </c>
      <c r="R124" s="1" t="str">
        <f>B125</f>
        <v>Piloswine</v>
      </c>
      <c r="T124">
        <f t="shared" si="14"/>
        <v>5</v>
      </c>
      <c r="U124" t="str">
        <f t="shared" si="16"/>
        <v>Swinub</v>
      </c>
      <c r="V124" s="3"/>
      <c r="W124">
        <v>0</v>
      </c>
      <c r="X124">
        <v>0</v>
      </c>
      <c r="Y124">
        <v>1</v>
      </c>
      <c r="Z124" t="str">
        <f>_xlfn.IFNA(VLOOKUP(B124,abilities!$A$2:$C$108,2,0), "Evolution")</f>
        <v>Evolution</v>
      </c>
      <c r="AA124" t="str">
        <f>_xlfn.IFNA(VLOOKUP(B124,abilities!$A$2:$C$109,3,0), _xlfn.CONCAT("Evolves into ", R124, " using ", T124, " Journey Points", IF(ISBLANK(S124), ".", _xlfn.CONCAT(" and a ", S124, " Apricorn."))))</f>
        <v>Evolves into Piloswine using 5 Journey Points.</v>
      </c>
    </row>
    <row r="125" spans="1:27" x14ac:dyDescent="0.25">
      <c r="A125" s="1">
        <v>221</v>
      </c>
      <c r="B125" s="3" t="s">
        <v>247</v>
      </c>
      <c r="C125" s="6" t="s">
        <v>48</v>
      </c>
      <c r="D125" s="6" t="s">
        <v>47</v>
      </c>
      <c r="E125" s="1">
        <v>100</v>
      </c>
      <c r="F125" s="1">
        <v>100</v>
      </c>
      <c r="G125" s="1">
        <v>80</v>
      </c>
      <c r="H125" s="1">
        <v>60</v>
      </c>
      <c r="I125" s="1">
        <v>60</v>
      </c>
      <c r="J125" s="1">
        <v>50</v>
      </c>
      <c r="K125" s="1" t="s">
        <v>881</v>
      </c>
      <c r="L125" s="1" t="s">
        <v>754</v>
      </c>
      <c r="M125" s="1" t="s">
        <v>752</v>
      </c>
      <c r="N125" s="1">
        <f t="shared" si="15"/>
        <v>6</v>
      </c>
      <c r="O125" s="1" t="str">
        <f t="shared" si="13"/>
        <v>ice</v>
      </c>
      <c r="P125" s="1" t="str">
        <f t="shared" si="17"/>
        <v>ground</v>
      </c>
      <c r="Q125" s="1" t="s">
        <v>97</v>
      </c>
      <c r="R125" s="1" t="str">
        <f>B126</f>
        <v>Mamoswine</v>
      </c>
      <c r="T125">
        <f t="shared" si="14"/>
        <v>6</v>
      </c>
      <c r="U125" t="str">
        <f t="shared" si="16"/>
        <v>Piloswine</v>
      </c>
      <c r="V125" s="3"/>
      <c r="W125">
        <v>0</v>
      </c>
      <c r="X125">
        <v>0</v>
      </c>
      <c r="Y125">
        <v>2</v>
      </c>
      <c r="Z125" t="str">
        <f>_xlfn.IFNA(VLOOKUP(B125,abilities!$A$2:$C$108,2,0), "Evolution")</f>
        <v>Evolution</v>
      </c>
      <c r="AA125" t="str">
        <f>_xlfn.IFNA(VLOOKUP(B125,abilities!$A$2:$C$109,3,0), _xlfn.CONCAT("Evolves into ", R125, " using ", T125, " Journey Points", IF(ISBLANK(S125), ".", _xlfn.CONCAT(" and a ", S125, " Apricorn."))))</f>
        <v>Evolves into Mamoswine using 6 Journey Points.</v>
      </c>
    </row>
    <row r="126" spans="1:27" x14ac:dyDescent="0.25">
      <c r="A126" s="1">
        <v>473</v>
      </c>
      <c r="B126" s="3" t="s">
        <v>497</v>
      </c>
      <c r="C126" s="6" t="s">
        <v>48</v>
      </c>
      <c r="D126" s="6" t="s">
        <v>47</v>
      </c>
      <c r="E126" s="1">
        <v>110</v>
      </c>
      <c r="F126" s="1">
        <v>130</v>
      </c>
      <c r="G126" s="1">
        <v>80</v>
      </c>
      <c r="H126" s="1">
        <v>70</v>
      </c>
      <c r="I126" s="1">
        <v>60</v>
      </c>
      <c r="J126" s="1">
        <v>80</v>
      </c>
      <c r="K126" s="1" t="s">
        <v>882</v>
      </c>
      <c r="L126" s="1" t="s">
        <v>754</v>
      </c>
      <c r="M126" s="1" t="s">
        <v>752</v>
      </c>
      <c r="N126" s="1">
        <f t="shared" si="15"/>
        <v>8</v>
      </c>
      <c r="O126" s="1" t="str">
        <f t="shared" si="13"/>
        <v>ice</v>
      </c>
      <c r="P126" s="1" t="str">
        <f t="shared" si="17"/>
        <v>ground</v>
      </c>
      <c r="Q126" s="1" t="s">
        <v>77</v>
      </c>
      <c r="T126" t="str">
        <f>IF(ISBLANK(R126), "", ROUND(((legacy!M246*(legacy!M246-1)/2)-(N126*(N126-1)/2))/2 - (legacy!M246-N126)/2, 0) - IF(ISBLANK(S126), 0, 1))</f>
        <v/>
      </c>
      <c r="U126" t="str">
        <f t="shared" si="16"/>
        <v>Mamoswine</v>
      </c>
      <c r="V126" s="3"/>
      <c r="W126">
        <v>0</v>
      </c>
      <c r="X126">
        <v>0</v>
      </c>
      <c r="Y126">
        <v>3</v>
      </c>
      <c r="Z126" t="str">
        <f>_xlfn.IFNA(VLOOKUP(B126,abilities!$A$2:$C$108,2,0), "Evolution")</f>
        <v>Twin Tusks</v>
      </c>
      <c r="AA126" t="str">
        <f>_xlfn.IFNA(VLOOKUP(B126,abilities!$A$2:$C$109,3,0), _xlfn.CONCAT("Evolves into ", R126, " using ", T126, " Journey Points", IF(ISBLANK(S126), ".", _xlfn.CONCAT(" and a ", S126, " Apricorn."))))</f>
        <v>When attacking, may use a second stance for half its power rounded down. Does not gain any other effects from the stance.</v>
      </c>
    </row>
    <row r="127" spans="1:27" x14ac:dyDescent="0.25">
      <c r="A127" s="1">
        <v>280</v>
      </c>
      <c r="B127" s="3" t="s">
        <v>306</v>
      </c>
      <c r="C127" s="6" t="s">
        <v>85</v>
      </c>
      <c r="D127" s="6" t="s">
        <v>55</v>
      </c>
      <c r="E127" s="1">
        <v>28</v>
      </c>
      <c r="F127" s="1">
        <v>25</v>
      </c>
      <c r="G127" s="1">
        <v>25</v>
      </c>
      <c r="H127" s="1">
        <v>45</v>
      </c>
      <c r="I127" s="1">
        <v>35</v>
      </c>
      <c r="J127" s="1">
        <v>40</v>
      </c>
      <c r="K127" s="1" t="s">
        <v>883</v>
      </c>
      <c r="L127" s="3" t="s">
        <v>751</v>
      </c>
      <c r="M127" s="1" t="s">
        <v>752</v>
      </c>
      <c r="N127" s="1">
        <f t="shared" si="15"/>
        <v>2</v>
      </c>
      <c r="O127" s="1" t="str">
        <f t="shared" si="13"/>
        <v>psychic</v>
      </c>
      <c r="P127" s="1" t="str">
        <f t="shared" si="17"/>
        <v>fairy</v>
      </c>
      <c r="R127" s="1" t="str">
        <f>B128</f>
        <v>Kirlia</v>
      </c>
      <c r="T127">
        <f t="shared" ref="T127:T138" si="18">IF(ISBLANK(R127), "", ROUND(((N128*(N128-1)/2)-(N127*(N127-1)/2))/2 - (N128-N127)/2, 0) - IF(ISBLANK(S127), 0, 1))</f>
        <v>1</v>
      </c>
      <c r="U127" t="str">
        <f t="shared" si="16"/>
        <v>Ralts</v>
      </c>
      <c r="V127" s="3"/>
      <c r="W127">
        <v>0</v>
      </c>
      <c r="X127">
        <v>0</v>
      </c>
      <c r="Y127">
        <v>1</v>
      </c>
      <c r="Z127" t="str">
        <f>_xlfn.IFNA(VLOOKUP(B127,abilities!$A$2:$C$108,2,0), "Evolution")</f>
        <v>Evolution</v>
      </c>
      <c r="AA127" t="str">
        <f>_xlfn.IFNA(VLOOKUP(B127,abilities!$A$2:$C$109,3,0), _xlfn.CONCAT("Evolves into ", R127, " using ", T127, " Journey Points", IF(ISBLANK(S127), ".", _xlfn.CONCAT(" and a ", S127, " Apricorn."))))</f>
        <v>Evolves into Kirlia using 1 Journey Points.</v>
      </c>
    </row>
    <row r="128" spans="1:27" x14ac:dyDescent="0.25">
      <c r="A128" s="1">
        <v>281</v>
      </c>
      <c r="B128" s="3" t="s">
        <v>307</v>
      </c>
      <c r="C128" s="6" t="s">
        <v>85</v>
      </c>
      <c r="D128" s="6" t="s">
        <v>55</v>
      </c>
      <c r="E128" s="1">
        <v>38</v>
      </c>
      <c r="F128" s="1">
        <v>35</v>
      </c>
      <c r="G128" s="1">
        <v>35</v>
      </c>
      <c r="H128" s="1">
        <v>65</v>
      </c>
      <c r="I128" s="1">
        <v>55</v>
      </c>
      <c r="J128" s="1">
        <v>50</v>
      </c>
      <c r="K128" s="1" t="s">
        <v>884</v>
      </c>
      <c r="L128" s="3" t="s">
        <v>751</v>
      </c>
      <c r="M128" s="1" t="s">
        <v>752</v>
      </c>
      <c r="N128" s="1">
        <f t="shared" si="15"/>
        <v>3</v>
      </c>
      <c r="O128" s="1" t="str">
        <f t="shared" si="13"/>
        <v>psychic</v>
      </c>
      <c r="P128" s="1" t="str">
        <f t="shared" si="17"/>
        <v>fairy</v>
      </c>
      <c r="Q128" s="1" t="s">
        <v>117</v>
      </c>
      <c r="R128" s="1" t="s">
        <v>1052</v>
      </c>
      <c r="S128" s="1" t="s">
        <v>1055</v>
      </c>
      <c r="T128">
        <f t="shared" si="18"/>
        <v>6</v>
      </c>
      <c r="U128" t="str">
        <f t="shared" si="16"/>
        <v>Kirlia</v>
      </c>
      <c r="V128" s="3"/>
      <c r="W128">
        <v>0</v>
      </c>
      <c r="X128">
        <v>0</v>
      </c>
      <c r="Y128">
        <v>2</v>
      </c>
      <c r="Z128" t="str">
        <f>_xlfn.IFNA(VLOOKUP(B128,abilities!$A$2:$C$108,2,0), "Evolution")</f>
        <v>Evolution</v>
      </c>
      <c r="AA128" t="str">
        <f>_xlfn.IFNA(VLOOKUP(B128,abilities!$A$2:$C$109,3,0), _xlfn.CONCAT("Evolves into ", R128, " using ", T128, " Journey Points", IF(ISBLANK(S128), ".", _xlfn.CONCAT(" and a ", S128, " Apricorn."))))</f>
        <v>Evolves into Gardevoir/Gallade using 6 Journey Points and a Red/Blue Apricorn.</v>
      </c>
    </row>
    <row r="129" spans="1:27" x14ac:dyDescent="0.25">
      <c r="A129" s="1">
        <v>282</v>
      </c>
      <c r="B129" s="3" t="s">
        <v>308</v>
      </c>
      <c r="C129" s="6" t="s">
        <v>85</v>
      </c>
      <c r="D129" s="6" t="s">
        <v>55</v>
      </c>
      <c r="E129" s="1">
        <v>68</v>
      </c>
      <c r="F129" s="1">
        <v>65</v>
      </c>
      <c r="G129" s="1">
        <v>65</v>
      </c>
      <c r="H129" s="1">
        <v>125</v>
      </c>
      <c r="I129" s="1">
        <v>115</v>
      </c>
      <c r="J129" s="1">
        <v>80</v>
      </c>
      <c r="K129" s="1" t="s">
        <v>885</v>
      </c>
      <c r="L129" s="3" t="s">
        <v>751</v>
      </c>
      <c r="M129" s="1" t="s">
        <v>752</v>
      </c>
      <c r="N129" s="1">
        <f t="shared" si="15"/>
        <v>7</v>
      </c>
      <c r="O129" s="1" t="str">
        <f t="shared" si="13"/>
        <v>psychic</v>
      </c>
      <c r="P129" s="1" t="str">
        <f t="shared" si="17"/>
        <v>fairy</v>
      </c>
      <c r="Q129" s="1" t="s">
        <v>17</v>
      </c>
      <c r="T129" t="str">
        <f t="shared" si="18"/>
        <v/>
      </c>
      <c r="U129" t="str">
        <f t="shared" si="16"/>
        <v>Gardevoir</v>
      </c>
      <c r="V129" s="3"/>
      <c r="W129">
        <v>0</v>
      </c>
      <c r="X129">
        <v>0</v>
      </c>
      <c r="Y129">
        <v>3</v>
      </c>
      <c r="Z129" t="str">
        <f>_xlfn.IFNA(VLOOKUP(B129,abilities!$A$2:$C$108,2,0), "Evolution")</f>
        <v>Ability Tracer</v>
      </c>
      <c r="AA129" t="str">
        <f>_xlfn.IFNA(VLOOKUP(B129,abilities!$A$2:$C$109,3,0), _xlfn.CONCAT("Evolves into ", R129, " using ", T129, " Journey Points", IF(ISBLANK(S129), ".", _xlfn.CONCAT(" and a ", S129, " Apricorn."))))</f>
        <v>The ability of this Pokémon is the ability of the opposing Pokémon. Lasts until switched out.</v>
      </c>
    </row>
    <row r="130" spans="1:27" x14ac:dyDescent="0.25">
      <c r="A130" s="1">
        <v>475</v>
      </c>
      <c r="B130" s="3" t="s">
        <v>498</v>
      </c>
      <c r="C130" s="6" t="s">
        <v>85</v>
      </c>
      <c r="D130" s="6" t="s">
        <v>77</v>
      </c>
      <c r="E130" s="1">
        <v>68</v>
      </c>
      <c r="F130" s="1">
        <v>125</v>
      </c>
      <c r="G130" s="1">
        <v>65</v>
      </c>
      <c r="H130" s="1">
        <v>65</v>
      </c>
      <c r="I130" s="1">
        <v>115</v>
      </c>
      <c r="J130" s="1">
        <v>80</v>
      </c>
      <c r="K130" s="1" t="s">
        <v>886</v>
      </c>
      <c r="L130" s="3" t="s">
        <v>751</v>
      </c>
      <c r="M130" s="1" t="s">
        <v>752</v>
      </c>
      <c r="N130" s="1">
        <f t="shared" si="15"/>
        <v>7</v>
      </c>
      <c r="O130" s="1" t="str">
        <f t="shared" ref="O130:O159" si="19">C130</f>
        <v>psychic</v>
      </c>
      <c r="P130" s="1" t="str">
        <f t="shared" si="17"/>
        <v>fighting</v>
      </c>
      <c r="Q130" s="1" t="s">
        <v>37</v>
      </c>
      <c r="T130" t="str">
        <f t="shared" si="18"/>
        <v/>
      </c>
      <c r="U130" t="str">
        <f t="shared" si="16"/>
        <v>Gallade</v>
      </c>
      <c r="V130" s="3"/>
      <c r="W130">
        <v>0</v>
      </c>
      <c r="X130">
        <v>0</v>
      </c>
      <c r="Y130">
        <v>3</v>
      </c>
      <c r="Z130" t="str">
        <f>_xlfn.IFNA(VLOOKUP(B130,abilities!$A$2:$C$108,2,0), "Evolution")</f>
        <v>Ability Nullifier</v>
      </c>
      <c r="AA130" t="str">
        <f>_xlfn.IFNA(VLOOKUP(B130,abilities!$A$2:$C$109,3,0), _xlfn.CONCAT("Evolves into ", R130, " using ", T130, " Journey Points", IF(ISBLANK(S130), ".", _xlfn.CONCAT(" and a ", S130, " Apricorn."))))</f>
        <v>The ability of the opposing Pokémon cannot be used. Lasts until switched out.</v>
      </c>
    </row>
    <row r="131" spans="1:27" x14ac:dyDescent="0.25">
      <c r="A131" s="1">
        <v>299</v>
      </c>
      <c r="B131" s="3" t="s">
        <v>325</v>
      </c>
      <c r="C131" s="6" t="s">
        <v>97</v>
      </c>
      <c r="E131" s="1">
        <v>30</v>
      </c>
      <c r="F131" s="1">
        <v>45</v>
      </c>
      <c r="G131" s="1">
        <v>135</v>
      </c>
      <c r="H131" s="1">
        <v>45</v>
      </c>
      <c r="I131" s="1">
        <v>90</v>
      </c>
      <c r="J131" s="1">
        <v>30</v>
      </c>
      <c r="K131" s="1" t="s">
        <v>887</v>
      </c>
      <c r="L131" s="3" t="s">
        <v>773</v>
      </c>
      <c r="M131" s="3" t="s">
        <v>752</v>
      </c>
      <c r="N131" s="1">
        <f t="shared" si="15"/>
        <v>4</v>
      </c>
      <c r="O131" s="1" t="str">
        <f t="shared" si="19"/>
        <v>rock</v>
      </c>
      <c r="P131" s="6" t="s">
        <v>33</v>
      </c>
      <c r="R131" s="1" t="str">
        <f>B132</f>
        <v>Probopass</v>
      </c>
      <c r="T131">
        <f t="shared" si="18"/>
        <v>6</v>
      </c>
      <c r="U131" t="str">
        <f t="shared" si="16"/>
        <v>Nosepass</v>
      </c>
      <c r="V131" s="3"/>
      <c r="W131">
        <v>0</v>
      </c>
      <c r="X131">
        <v>0</v>
      </c>
      <c r="Y131">
        <v>1</v>
      </c>
      <c r="Z131" t="str">
        <f>_xlfn.IFNA(VLOOKUP(B131,abilities!$A$2:$C$108,2,0), "Evolution")</f>
        <v>Evolution</v>
      </c>
      <c r="AA131" t="str">
        <f>_xlfn.IFNA(VLOOKUP(B131,abilities!$A$2:$C$109,3,0), _xlfn.CONCAT("Evolves into ", R131, " using ", T131, " Journey Points", IF(ISBLANK(S131), ".", _xlfn.CONCAT(" and a ", S131, " Apricorn."))))</f>
        <v>Evolves into Probopass using 6 Journey Points.</v>
      </c>
    </row>
    <row r="132" spans="1:27" x14ac:dyDescent="0.25">
      <c r="A132" s="1">
        <v>476</v>
      </c>
      <c r="B132" s="3" t="s">
        <v>499</v>
      </c>
      <c r="C132" s="6" t="s">
        <v>97</v>
      </c>
      <c r="D132" s="6" t="s">
        <v>105</v>
      </c>
      <c r="E132" s="1">
        <v>60</v>
      </c>
      <c r="F132" s="1">
        <v>55</v>
      </c>
      <c r="G132" s="1">
        <v>145</v>
      </c>
      <c r="H132" s="1">
        <v>75</v>
      </c>
      <c r="I132" s="1">
        <v>150</v>
      </c>
      <c r="J132" s="1">
        <v>40</v>
      </c>
      <c r="K132" s="1" t="s">
        <v>887</v>
      </c>
      <c r="L132" s="3" t="s">
        <v>773</v>
      </c>
      <c r="M132" s="3" t="s">
        <v>752</v>
      </c>
      <c r="N132" s="1">
        <f t="shared" si="15"/>
        <v>7</v>
      </c>
      <c r="O132" s="1" t="str">
        <f t="shared" si="19"/>
        <v>rock</v>
      </c>
      <c r="P132" s="1" t="str">
        <f>IF(D132 = 0, "", D132)</f>
        <v>steel</v>
      </c>
      <c r="Q132" s="1" t="s">
        <v>47</v>
      </c>
      <c r="T132" t="str">
        <f t="shared" si="18"/>
        <v/>
      </c>
      <c r="U132" t="str">
        <f t="shared" si="16"/>
        <v>Probopass</v>
      </c>
      <c r="V132" s="3"/>
      <c r="W132">
        <v>0</v>
      </c>
      <c r="X132">
        <v>0</v>
      </c>
      <c r="Y132">
        <v>2</v>
      </c>
      <c r="Z132" t="str">
        <f>_xlfn.IFNA(VLOOKUP(B132,abilities!$A$2:$C$108,2,0), "Evolution")</f>
        <v>Mini Noses</v>
      </c>
      <c r="AA132" t="str">
        <f>_xlfn.IFNA(VLOOKUP(B132,abilities!$A$2:$C$109,3,0), _xlfn.CONCAT("Evolves into ", R132, " using ", T132, " Journey Points", IF(ISBLANK(S132), ".", _xlfn.CONCAT(" and a ", S132, " Apricorn."))))</f>
        <v>When switched in, the opposing Pokémon loses the Focused status effect.</v>
      </c>
    </row>
    <row r="133" spans="1:27" x14ac:dyDescent="0.25">
      <c r="A133" s="1">
        <v>355</v>
      </c>
      <c r="B133" s="3" t="s">
        <v>381</v>
      </c>
      <c r="C133" s="6" t="s">
        <v>117</v>
      </c>
      <c r="E133" s="1">
        <v>20</v>
      </c>
      <c r="F133" s="1">
        <v>40</v>
      </c>
      <c r="G133" s="1">
        <v>90</v>
      </c>
      <c r="H133" s="1">
        <v>30</v>
      </c>
      <c r="I133" s="1">
        <v>90</v>
      </c>
      <c r="J133" s="1">
        <v>25</v>
      </c>
      <c r="K133" s="1" t="s">
        <v>888</v>
      </c>
      <c r="L133" s="1" t="s">
        <v>759</v>
      </c>
      <c r="M133" s="1" t="s">
        <v>752</v>
      </c>
      <c r="N133" s="1">
        <f t="shared" si="15"/>
        <v>3</v>
      </c>
      <c r="O133" s="1" t="str">
        <f t="shared" si="19"/>
        <v>ghost</v>
      </c>
      <c r="P133" s="6" t="s">
        <v>17</v>
      </c>
      <c r="R133" s="1" t="str">
        <f>B134</f>
        <v>Dusclops</v>
      </c>
      <c r="T133">
        <f t="shared" si="18"/>
        <v>3</v>
      </c>
      <c r="U133" t="str">
        <f t="shared" si="16"/>
        <v>Duskull</v>
      </c>
      <c r="V133" s="3"/>
      <c r="W133">
        <v>0</v>
      </c>
      <c r="X133">
        <v>0</v>
      </c>
      <c r="Y133">
        <v>1</v>
      </c>
      <c r="Z133" t="str">
        <f>_xlfn.IFNA(VLOOKUP(B133,abilities!$A$2:$C$108,2,0), "Evolution")</f>
        <v>Evolution</v>
      </c>
      <c r="AA133" t="str">
        <f>_xlfn.IFNA(VLOOKUP(B133,abilities!$A$2:$C$109,3,0), _xlfn.CONCAT("Evolves into ", R133, " using ", T133, " Journey Points", IF(ISBLANK(S133), ".", _xlfn.CONCAT(" and a ", S133, " Apricorn."))))</f>
        <v>Evolves into Dusclops using 3 Journey Points.</v>
      </c>
    </row>
    <row r="134" spans="1:27" x14ac:dyDescent="0.25">
      <c r="A134" s="1">
        <v>356</v>
      </c>
      <c r="B134" s="3" t="s">
        <v>382</v>
      </c>
      <c r="C134" s="6" t="s">
        <v>117</v>
      </c>
      <c r="E134" s="1">
        <v>40</v>
      </c>
      <c r="F134" s="1">
        <v>70</v>
      </c>
      <c r="G134" s="1">
        <v>130</v>
      </c>
      <c r="H134" s="1">
        <v>60</v>
      </c>
      <c r="I134" s="1">
        <v>130</v>
      </c>
      <c r="J134" s="1">
        <v>25</v>
      </c>
      <c r="K134" s="1" t="s">
        <v>889</v>
      </c>
      <c r="L134" s="1" t="s">
        <v>759</v>
      </c>
      <c r="M134" s="1" t="s">
        <v>752</v>
      </c>
      <c r="N134" s="1">
        <f t="shared" si="15"/>
        <v>5</v>
      </c>
      <c r="O134" s="1" t="str">
        <f t="shared" si="19"/>
        <v>ghost</v>
      </c>
      <c r="P134" s="1" t="s">
        <v>77</v>
      </c>
      <c r="R134" s="1" t="str">
        <f>B135</f>
        <v>Dusknoir</v>
      </c>
      <c r="T134">
        <f t="shared" si="18"/>
        <v>5</v>
      </c>
      <c r="U134" t="str">
        <f t="shared" si="16"/>
        <v>Dusclops</v>
      </c>
      <c r="V134" s="3"/>
      <c r="W134">
        <v>0</v>
      </c>
      <c r="X134">
        <v>0</v>
      </c>
      <c r="Y134">
        <v>2</v>
      </c>
      <c r="Z134" t="str">
        <f>_xlfn.IFNA(VLOOKUP(B134,abilities!$A$2:$C$108,2,0), "Evolution")</f>
        <v>Evolution</v>
      </c>
      <c r="AA134" t="str">
        <f>_xlfn.IFNA(VLOOKUP(B134,abilities!$A$2:$C$109,3,0), _xlfn.CONCAT("Evolves into ", R134, " using ", T134, " Journey Points", IF(ISBLANK(S134), ".", _xlfn.CONCAT(" and a ", S134, " Apricorn."))))</f>
        <v>Evolves into Dusknoir using 5 Journey Points.</v>
      </c>
    </row>
    <row r="135" spans="1:27" x14ac:dyDescent="0.25">
      <c r="A135" s="1">
        <v>477</v>
      </c>
      <c r="B135" s="3" t="s">
        <v>500</v>
      </c>
      <c r="C135" s="6" t="s">
        <v>117</v>
      </c>
      <c r="E135" s="1">
        <v>45</v>
      </c>
      <c r="F135" s="1">
        <v>100</v>
      </c>
      <c r="G135" s="1">
        <v>135</v>
      </c>
      <c r="H135" s="1">
        <v>65</v>
      </c>
      <c r="I135" s="1">
        <v>135</v>
      </c>
      <c r="J135" s="1">
        <v>45</v>
      </c>
      <c r="K135" s="1" t="s">
        <v>890</v>
      </c>
      <c r="L135" s="1" t="s">
        <v>759</v>
      </c>
      <c r="M135" s="1" t="s">
        <v>752</v>
      </c>
      <c r="N135" s="1">
        <f t="shared" si="15"/>
        <v>7</v>
      </c>
      <c r="O135" s="1" t="str">
        <f t="shared" si="19"/>
        <v>ghost</v>
      </c>
      <c r="P135" s="1" t="s">
        <v>47</v>
      </c>
      <c r="Q135" s="1" t="s">
        <v>77</v>
      </c>
      <c r="T135" t="str">
        <f t="shared" si="18"/>
        <v/>
      </c>
      <c r="U135" t="str">
        <f t="shared" si="16"/>
        <v>Dusknoir</v>
      </c>
      <c r="V135" s="3"/>
      <c r="W135">
        <v>0</v>
      </c>
      <c r="X135">
        <v>0</v>
      </c>
      <c r="Y135">
        <v>3</v>
      </c>
      <c r="Z135" t="str">
        <f>_xlfn.IFNA(VLOOKUP(B135,abilities!$A$2:$C$108,2,0), "Evolution")</f>
        <v>Soul Grip</v>
      </c>
      <c r="AA135" t="str">
        <f>_xlfn.IFNA(VLOOKUP(B135,abilities!$A$2:$C$109,3,0), _xlfn.CONCAT("Evolves into ", R135, " using ", T135, " Journey Points", IF(ISBLANK(S135), ".", _xlfn.CONCAT(" and a ", S135, " Apricorn."))))</f>
        <v>When the opposing Pokémon switches out, it takes damage if afflicted by the Petrified status effect.</v>
      </c>
    </row>
    <row r="136" spans="1:27" x14ac:dyDescent="0.25">
      <c r="A136" s="1">
        <v>361</v>
      </c>
      <c r="B136" s="3" t="s">
        <v>387</v>
      </c>
      <c r="C136" s="6" t="s">
        <v>48</v>
      </c>
      <c r="E136" s="1">
        <v>50</v>
      </c>
      <c r="F136" s="1">
        <v>50</v>
      </c>
      <c r="G136" s="1">
        <v>50</v>
      </c>
      <c r="H136" s="1">
        <v>50</v>
      </c>
      <c r="I136" s="1">
        <v>50</v>
      </c>
      <c r="J136" s="1">
        <v>50</v>
      </c>
      <c r="K136" s="1" t="s">
        <v>891</v>
      </c>
      <c r="L136" s="1" t="s">
        <v>759</v>
      </c>
      <c r="M136" s="1" t="s">
        <v>752</v>
      </c>
      <c r="N136" s="1">
        <f t="shared" si="15"/>
        <v>3</v>
      </c>
      <c r="O136" s="1" t="str">
        <f t="shared" si="19"/>
        <v>ice</v>
      </c>
      <c r="P136" s="6" t="s">
        <v>33</v>
      </c>
      <c r="R136" s="1" t="s">
        <v>1053</v>
      </c>
      <c r="S136" s="1" t="s">
        <v>1056</v>
      </c>
      <c r="T136">
        <f t="shared" si="18"/>
        <v>4</v>
      </c>
      <c r="U136" t="str">
        <f t="shared" si="16"/>
        <v>Snorunt</v>
      </c>
      <c r="V136" s="3"/>
      <c r="W136">
        <v>0</v>
      </c>
      <c r="X136">
        <v>0</v>
      </c>
      <c r="Y136">
        <v>1</v>
      </c>
      <c r="Z136" t="str">
        <f>_xlfn.IFNA(VLOOKUP(B136,abilities!$A$2:$C$108,2,0), "Evolution")</f>
        <v>Evolution</v>
      </c>
      <c r="AA136" t="str">
        <f>_xlfn.IFNA(VLOOKUP(B136,abilities!$A$2:$C$109,3,0), _xlfn.CONCAT("Evolves into ", R136, " using ", T136, " Journey Points", IF(ISBLANK(S136), ".", _xlfn.CONCAT(" and a ", S136, " Apricorn."))))</f>
        <v>Evolves into Glalie/Froslass using 4 Journey Points and a Blue/Red Apricorn.</v>
      </c>
    </row>
    <row r="137" spans="1:27" x14ac:dyDescent="0.25">
      <c r="A137" s="1">
        <v>362</v>
      </c>
      <c r="B137" s="3" t="s">
        <v>388</v>
      </c>
      <c r="C137" s="6" t="s">
        <v>48</v>
      </c>
      <c r="E137" s="1">
        <v>80</v>
      </c>
      <c r="F137" s="1">
        <v>80</v>
      </c>
      <c r="G137" s="1">
        <v>80</v>
      </c>
      <c r="H137" s="1">
        <v>80</v>
      </c>
      <c r="I137" s="1">
        <v>80</v>
      </c>
      <c r="J137" s="1">
        <v>80</v>
      </c>
      <c r="K137" s="1" t="s">
        <v>892</v>
      </c>
      <c r="L137" s="1" t="s">
        <v>759</v>
      </c>
      <c r="M137" s="1" t="s">
        <v>752</v>
      </c>
      <c r="N137" s="1">
        <f t="shared" si="15"/>
        <v>6</v>
      </c>
      <c r="O137" s="1" t="str">
        <f t="shared" si="19"/>
        <v>ice</v>
      </c>
      <c r="P137" s="1" t="s">
        <v>37</v>
      </c>
      <c r="Q137" s="1" t="s">
        <v>47</v>
      </c>
      <c r="T137" t="str">
        <f t="shared" si="18"/>
        <v/>
      </c>
      <c r="U137" t="str">
        <f t="shared" si="16"/>
        <v>Glalie</v>
      </c>
      <c r="V137" s="3"/>
      <c r="W137">
        <v>0</v>
      </c>
      <c r="X137">
        <v>0</v>
      </c>
      <c r="Y137">
        <v>2</v>
      </c>
      <c r="Z137" t="str">
        <f>_xlfn.IFNA(VLOOKUP(B137,abilities!$A$2:$C$108,2,0), "Evolution")</f>
        <v>Deep Freeze</v>
      </c>
      <c r="AA137" t="str">
        <f>_xlfn.IFNA(VLOOKUP(B137,abilities!$A$2:$C$109,3,0), _xlfn.CONCAT("Evolves into ", R137, " using ", T137, " Journey Points", IF(ISBLANK(S137), ".", _xlfn.CONCAT(" and a ", S137, " Apricorn."))))</f>
        <v>When attacked, inflict the Weakened status effect on the opposing Pokémon.</v>
      </c>
    </row>
    <row r="138" spans="1:27" x14ac:dyDescent="0.25">
      <c r="A138" s="1">
        <v>478</v>
      </c>
      <c r="B138" s="3" t="s">
        <v>501</v>
      </c>
      <c r="C138" s="6" t="s">
        <v>48</v>
      </c>
      <c r="D138" s="6" t="s">
        <v>117</v>
      </c>
      <c r="E138" s="1">
        <v>70</v>
      </c>
      <c r="F138" s="1">
        <v>80</v>
      </c>
      <c r="G138" s="1">
        <v>70</v>
      </c>
      <c r="H138" s="1">
        <v>80</v>
      </c>
      <c r="I138" s="1">
        <v>70</v>
      </c>
      <c r="J138" s="1">
        <v>110</v>
      </c>
      <c r="K138" s="1" t="s">
        <v>893</v>
      </c>
      <c r="L138" s="1" t="s">
        <v>759</v>
      </c>
      <c r="M138" s="1" t="s">
        <v>752</v>
      </c>
      <c r="N138" s="1">
        <f t="shared" si="15"/>
        <v>6</v>
      </c>
      <c r="O138" s="1" t="str">
        <f t="shared" si="19"/>
        <v>ice</v>
      </c>
      <c r="P138" s="1" t="str">
        <f>IF(D138 = 0, "", D138)</f>
        <v>ghost</v>
      </c>
      <c r="Q138" s="1" t="s">
        <v>55</v>
      </c>
      <c r="T138" t="str">
        <f t="shared" si="18"/>
        <v/>
      </c>
      <c r="U138" t="str">
        <f t="shared" ref="U138:U169" si="20">B138</f>
        <v>Froslass</v>
      </c>
      <c r="V138" s="3"/>
      <c r="W138">
        <v>0</v>
      </c>
      <c r="X138">
        <v>0</v>
      </c>
      <c r="Y138">
        <v>2</v>
      </c>
      <c r="Z138" t="str">
        <f>_xlfn.IFNA(VLOOKUP(B138,abilities!$A$2:$C$108,2,0), "Evolution")</f>
        <v>Soul Collector</v>
      </c>
      <c r="AA138" t="str">
        <f>_xlfn.IFNA(VLOOKUP(B138,abilities!$A$2:$C$109,3,0), _xlfn.CONCAT("Evolves into ", R138, " using ", T138, " Journey Points", IF(ISBLANK(S138), ".", _xlfn.CONCAT(" and a ", S138, " Apricorn."))))</f>
        <v>Add 1 bonus power for each fainted Pokémon in your party.</v>
      </c>
    </row>
    <row r="139" spans="1:27" x14ac:dyDescent="0.25">
      <c r="A139" s="1">
        <v>479</v>
      </c>
      <c r="B139" s="3" t="s">
        <v>502</v>
      </c>
      <c r="C139" s="11" t="s">
        <v>44</v>
      </c>
      <c r="D139" s="6" t="s">
        <v>117</v>
      </c>
      <c r="E139" s="1">
        <v>50</v>
      </c>
      <c r="F139" s="1">
        <v>65</v>
      </c>
      <c r="G139" s="1">
        <v>107</v>
      </c>
      <c r="H139" s="1">
        <v>105</v>
      </c>
      <c r="I139" s="1">
        <v>107</v>
      </c>
      <c r="J139" s="1">
        <v>86</v>
      </c>
      <c r="K139" s="10" t="s">
        <v>1049</v>
      </c>
      <c r="L139" s="1" t="s">
        <v>751</v>
      </c>
      <c r="M139" s="1" t="s">
        <v>752</v>
      </c>
      <c r="N139" s="1">
        <f t="shared" si="15"/>
        <v>7</v>
      </c>
      <c r="O139" s="1" t="str">
        <f t="shared" si="19"/>
        <v>electric</v>
      </c>
      <c r="P139" s="1" t="str">
        <f>IF(D139 = 0, "", D139)</f>
        <v>ghost</v>
      </c>
      <c r="Q139" s="1" t="s">
        <v>55</v>
      </c>
      <c r="T139" t="str">
        <f>IF(ISBLANK(R139), "", ROUND(((legacy!M225*(legacy!M225-1)/2)-(N139*(N139-1)/2))/2 - (legacy!M225-N139)/2, 0) - IF(ISBLANK(S139), 0, 1))</f>
        <v/>
      </c>
      <c r="U139" t="str">
        <f t="shared" si="20"/>
        <v>Rotom</v>
      </c>
      <c r="V139" s="3"/>
      <c r="W139">
        <v>1</v>
      </c>
      <c r="X139">
        <v>1</v>
      </c>
      <c r="Y139">
        <v>1</v>
      </c>
      <c r="Z139" t="str">
        <f>_xlfn.IFNA(VLOOKUP(B139,abilities!$A$2:$C$108,2,0), "Evolution")</f>
        <v>Spooky Prankster</v>
      </c>
      <c r="AA139" t="str">
        <f>_xlfn.IFNA(VLOOKUP(B139,abilities!$A$2:$C$109,3,0), _xlfn.CONCAT("Evolves into ", R139, " using ", T139, " Journey Points", IF(ISBLANK(S139), ".", _xlfn.CONCAT(" and a ", S139, " Apricorn."))))</f>
        <v>Before combat resolution, this Pokémon applies any status effects.</v>
      </c>
    </row>
    <row r="140" spans="1:27" x14ac:dyDescent="0.25">
      <c r="A140" s="1">
        <v>483</v>
      </c>
      <c r="B140" s="1" t="s">
        <v>506</v>
      </c>
      <c r="C140" s="6" t="s">
        <v>105</v>
      </c>
      <c r="D140" s="6" t="s">
        <v>173</v>
      </c>
      <c r="E140" s="1">
        <v>100</v>
      </c>
      <c r="F140" s="1">
        <v>120</v>
      </c>
      <c r="G140" s="1">
        <v>120</v>
      </c>
      <c r="H140" s="1">
        <v>150</v>
      </c>
      <c r="I140" s="1">
        <v>100</v>
      </c>
      <c r="J140" s="1">
        <v>90</v>
      </c>
      <c r="K140" s="1" t="s">
        <v>936</v>
      </c>
      <c r="L140" s="3" t="s">
        <v>941</v>
      </c>
      <c r="N140" s="3">
        <v>11</v>
      </c>
      <c r="O140" s="1" t="str">
        <f t="shared" si="19"/>
        <v>steel</v>
      </c>
      <c r="P140" s="1" t="str">
        <f>IF(D140 = 0, "", D140)</f>
        <v>dragon</v>
      </c>
      <c r="Q140" s="1" t="s">
        <v>17</v>
      </c>
      <c r="T140" t="str">
        <f t="shared" ref="T140:T148" si="21">IF(ISBLANK(R140), "", ROUND(((N141*(N141-1)/2)-(N140*(N140-1)/2))/2 - (N141-N140)/2, 0) - IF(ISBLANK(S140), 0, 1))</f>
        <v/>
      </c>
      <c r="U140" t="str">
        <f t="shared" si="20"/>
        <v>Dialga</v>
      </c>
      <c r="W140">
        <v>0</v>
      </c>
      <c r="X140">
        <v>1</v>
      </c>
      <c r="Y140">
        <v>1</v>
      </c>
      <c r="Z140" t="str">
        <f>_xlfn.IFNA(VLOOKUP(B140,abilities!$A$2:$C$108,2,0), "Evolution")</f>
        <v>Temporal Branching</v>
      </c>
      <c r="AA140" t="str">
        <f>_xlfn.IFNA(VLOOKUP(B140,abilities!$A$2:$C$109,3,0), _xlfn.CONCAT("Evolves into ", R140, " using ", T140, " Journey Points", IF(ISBLANK(S140), ".", _xlfn.CONCAT(" and a ", S140, " Apricorn."))))</f>
        <v>During combat resolution, may swap its stance as long as the result of the combat is different.</v>
      </c>
    </row>
    <row r="141" spans="1:27" x14ac:dyDescent="0.25">
      <c r="A141" s="1">
        <v>484</v>
      </c>
      <c r="B141" s="1" t="s">
        <v>507</v>
      </c>
      <c r="C141" s="6" t="s">
        <v>22</v>
      </c>
      <c r="D141" s="6" t="s">
        <v>173</v>
      </c>
      <c r="E141" s="1">
        <v>90</v>
      </c>
      <c r="F141" s="1">
        <v>120</v>
      </c>
      <c r="G141" s="1">
        <v>100</v>
      </c>
      <c r="H141" s="1">
        <v>150</v>
      </c>
      <c r="I141" s="1">
        <v>120</v>
      </c>
      <c r="J141" s="1">
        <v>100</v>
      </c>
      <c r="K141" s="1" t="s">
        <v>935</v>
      </c>
      <c r="L141" s="3" t="s">
        <v>941</v>
      </c>
      <c r="N141" s="3">
        <v>11</v>
      </c>
      <c r="O141" s="1" t="str">
        <f t="shared" si="19"/>
        <v>water</v>
      </c>
      <c r="P141" s="1" t="str">
        <f>IF(D141 = 0, "", D141)</f>
        <v>dragon</v>
      </c>
      <c r="Q141" s="1" t="s">
        <v>44</v>
      </c>
      <c r="T141" t="str">
        <f t="shared" si="21"/>
        <v/>
      </c>
      <c r="U141" t="str">
        <f t="shared" si="20"/>
        <v>Palkia</v>
      </c>
      <c r="W141">
        <v>0</v>
      </c>
      <c r="X141">
        <v>1</v>
      </c>
      <c r="Y141">
        <v>1</v>
      </c>
      <c r="Z141" t="str">
        <f>_xlfn.IFNA(VLOOKUP(B141,abilities!$A$2:$C$108,2,0), "Evolution")</f>
        <v>Spatial Rift</v>
      </c>
      <c r="AA141" t="str">
        <f>_xlfn.IFNA(VLOOKUP(B141,abilities!$A$2:$C$109,3,0), _xlfn.CONCAT("Evolves into ", R141, " using ", T141, " Journey Points", IF(ISBLANK(S141), ".", _xlfn.CONCAT(" and a ", S141, " Apricorn."))))</f>
        <v>During combat resolution, if this Pokémon wins with 3 or more power, deal additional damage.</v>
      </c>
    </row>
    <row r="142" spans="1:27" x14ac:dyDescent="0.25">
      <c r="A142" s="1">
        <v>485</v>
      </c>
      <c r="B142" s="1" t="s">
        <v>508</v>
      </c>
      <c r="C142" s="6" t="s">
        <v>17</v>
      </c>
      <c r="D142" s="6" t="s">
        <v>105</v>
      </c>
      <c r="E142" s="1">
        <v>91</v>
      </c>
      <c r="F142" s="1">
        <v>90</v>
      </c>
      <c r="G142" s="1">
        <v>106</v>
      </c>
      <c r="H142" s="1">
        <v>130</v>
      </c>
      <c r="I142" s="1">
        <v>106</v>
      </c>
      <c r="J142" s="1">
        <v>77</v>
      </c>
      <c r="K142" s="1" t="s">
        <v>934</v>
      </c>
      <c r="L142" s="3" t="s">
        <v>759</v>
      </c>
      <c r="M142" s="3" t="s">
        <v>755</v>
      </c>
      <c r="N142" s="1">
        <f>ROUND((0.4*J142 + 0.5*MAX(F142,H142) + 0.1*MIN(F142,H142) + 0.4*E142 + 0.3*G142 + 0.3*I142) / 20, 0) - 2</f>
        <v>8</v>
      </c>
      <c r="O142" s="1" t="str">
        <f t="shared" si="19"/>
        <v>fire</v>
      </c>
      <c r="P142" s="1" t="str">
        <f>IF(D142 = 0, "", D142)</f>
        <v>steel</v>
      </c>
      <c r="Q142" s="1" t="s">
        <v>47</v>
      </c>
      <c r="T142" t="str">
        <f t="shared" si="21"/>
        <v/>
      </c>
      <c r="U142" t="str">
        <f t="shared" si="20"/>
        <v>Heatran</v>
      </c>
      <c r="W142">
        <v>0</v>
      </c>
      <c r="X142">
        <v>1</v>
      </c>
      <c r="Y142">
        <v>1</v>
      </c>
      <c r="Z142" t="str">
        <f>_xlfn.IFNA(VLOOKUP(B142,abilities!$A$2:$C$108,2,0), "Evolution")</f>
        <v>Tectonic Shift</v>
      </c>
      <c r="AA142" t="str">
        <f>_xlfn.IFNA(VLOOKUP(B142,abilities!$A$2:$C$109,3,0), _xlfn.CONCAT("Evolves into ", R142, " using ", T142, " Journey Points", IF(ISBLANK(S142), ".", _xlfn.CONCAT(" and a ", S142, " Apricorn."))))</f>
        <v>When attacked with a Ground-type move, gain the Focused and Braced status effects.</v>
      </c>
    </row>
    <row r="143" spans="1:27" x14ac:dyDescent="0.25">
      <c r="A143" s="1">
        <v>486</v>
      </c>
      <c r="B143" s="1" t="s">
        <v>509</v>
      </c>
      <c r="C143" s="6" t="s">
        <v>33</v>
      </c>
      <c r="E143" s="1">
        <v>110</v>
      </c>
      <c r="F143" s="1">
        <v>160</v>
      </c>
      <c r="G143" s="1">
        <v>110</v>
      </c>
      <c r="H143" s="1">
        <v>80</v>
      </c>
      <c r="I143" s="1">
        <v>110</v>
      </c>
      <c r="J143" s="1">
        <v>100</v>
      </c>
      <c r="K143" s="1" t="s">
        <v>933</v>
      </c>
      <c r="L143" s="3" t="s">
        <v>754</v>
      </c>
      <c r="M143" s="3" t="s">
        <v>752</v>
      </c>
      <c r="N143" s="1">
        <f>ROUND((0.4*J143 + 0.5*MAX(F143,H143) + 0.1*MIN(F143,H143) + 0.4*E143 + 0.3*G143 + 0.3*I143) / 20, 0) - 2</f>
        <v>10</v>
      </c>
      <c r="O143" s="1" t="str">
        <f t="shared" si="19"/>
        <v>normal</v>
      </c>
      <c r="P143" s="1" t="s">
        <v>47</v>
      </c>
      <c r="Q143" s="1" t="s">
        <v>48</v>
      </c>
      <c r="T143" t="str">
        <f t="shared" si="21"/>
        <v/>
      </c>
      <c r="U143" t="str">
        <f t="shared" si="20"/>
        <v>Regigigas</v>
      </c>
      <c r="W143">
        <v>1</v>
      </c>
      <c r="X143">
        <v>1</v>
      </c>
      <c r="Y143">
        <v>1</v>
      </c>
      <c r="Z143" t="str">
        <f>_xlfn.IFNA(VLOOKUP(B143,abilities!$A$2:$C$108,2,0), "Evolution")</f>
        <v>Stasis Protocol</v>
      </c>
      <c r="AA143" t="str">
        <f>_xlfn.IFNA(VLOOKUP(B143,abilities!$A$2:$C$109,3,0), _xlfn.CONCAT("Evolves into ", R143, " using ", T143, " Journey Points", IF(ISBLANK(S143), ".", _xlfn.CONCAT(" and a ", S143, " Apricorn."))))</f>
        <v>Must use a stance with lower power than the last used stance if possible.</v>
      </c>
    </row>
    <row r="144" spans="1:27" x14ac:dyDescent="0.25">
      <c r="A144" s="1">
        <v>487</v>
      </c>
      <c r="B144" s="1" t="s">
        <v>510</v>
      </c>
      <c r="C144" s="6" t="s">
        <v>117</v>
      </c>
      <c r="D144" s="6" t="s">
        <v>173</v>
      </c>
      <c r="E144" s="1">
        <v>150</v>
      </c>
      <c r="F144" s="1">
        <v>120</v>
      </c>
      <c r="G144" s="1">
        <v>100</v>
      </c>
      <c r="H144" s="1">
        <v>120</v>
      </c>
      <c r="I144" s="1">
        <v>100</v>
      </c>
      <c r="J144" s="1">
        <v>90</v>
      </c>
      <c r="K144" s="1" t="s">
        <v>932</v>
      </c>
      <c r="L144" s="3" t="s">
        <v>941</v>
      </c>
      <c r="N144" s="3">
        <v>11</v>
      </c>
      <c r="O144" s="1" t="str">
        <f t="shared" si="19"/>
        <v>ghost</v>
      </c>
      <c r="P144" s="1" t="str">
        <f>IF(D144 = 0, "", D144)</f>
        <v>dragon</v>
      </c>
      <c r="Q144" s="1" t="s">
        <v>77</v>
      </c>
      <c r="T144" t="str">
        <f t="shared" si="21"/>
        <v/>
      </c>
      <c r="U144" t="str">
        <f t="shared" si="20"/>
        <v>Giratina</v>
      </c>
      <c r="W144">
        <v>0</v>
      </c>
      <c r="X144">
        <v>1</v>
      </c>
      <c r="Y144">
        <v>1</v>
      </c>
      <c r="Z144" t="str">
        <f>_xlfn.IFNA(VLOOKUP(B144,abilities!$A$2:$C$108,2,0), "Evolution")</f>
        <v>Renegade World</v>
      </c>
      <c r="AA144" t="str">
        <f>_xlfn.IFNA(VLOOKUP(B144,abilities!$A$2:$C$109,3,0), _xlfn.CONCAT("Evolves into ", R144, " using ", T144, " Journey Points", IF(ISBLANK(S144), ".", _xlfn.CONCAT(" and a ", S144, " Apricorn."))))</f>
        <v>Your opponent cannot use any stances matching ones you have already used.</v>
      </c>
    </row>
    <row r="145" spans="1:27" x14ac:dyDescent="0.25">
      <c r="A145" s="1">
        <v>488</v>
      </c>
      <c r="B145" s="1" t="s">
        <v>511</v>
      </c>
      <c r="C145" s="6" t="s">
        <v>85</v>
      </c>
      <c r="E145" s="1">
        <v>120</v>
      </c>
      <c r="F145" s="1">
        <v>70</v>
      </c>
      <c r="G145" s="1">
        <v>120</v>
      </c>
      <c r="H145" s="1">
        <v>75</v>
      </c>
      <c r="I145" s="1">
        <v>130</v>
      </c>
      <c r="J145" s="1">
        <v>85</v>
      </c>
      <c r="K145" s="1" t="s">
        <v>931</v>
      </c>
      <c r="L145" s="3" t="s">
        <v>751</v>
      </c>
      <c r="M145" s="3" t="s">
        <v>752</v>
      </c>
      <c r="N145" s="1">
        <v>9</v>
      </c>
      <c r="O145" s="1" t="str">
        <f t="shared" si="19"/>
        <v>psychic</v>
      </c>
      <c r="P145" s="1" t="s">
        <v>55</v>
      </c>
      <c r="Q145" s="1" t="s">
        <v>13</v>
      </c>
      <c r="T145" t="str">
        <f t="shared" si="21"/>
        <v/>
      </c>
      <c r="U145" t="str">
        <f t="shared" si="20"/>
        <v>Cresselia</v>
      </c>
      <c r="W145">
        <v>1</v>
      </c>
      <c r="X145">
        <v>1</v>
      </c>
      <c r="Y145">
        <v>1</v>
      </c>
      <c r="Z145" t="str">
        <f>_xlfn.IFNA(VLOOKUP(B145,abilities!$A$2:$C$108,2,0), "Evolution")</f>
        <v>Lunar Blessing</v>
      </c>
      <c r="AA145" t="str">
        <f>_xlfn.IFNA(VLOOKUP(B145,abilities!$A$2:$C$109,3,0), _xlfn.CONCAT("Evolves into ", R145, " using ", T145, " Journey Points", IF(ISBLANK(S145), ".", _xlfn.CONCAT(" and a ", S145, " Apricorn."))))</f>
        <v>At the start of a battle turn, may consume the Weakened status effect from the opposing Pokémon to heal itself.</v>
      </c>
    </row>
    <row r="146" spans="1:27" x14ac:dyDescent="0.25">
      <c r="A146" s="1">
        <v>489</v>
      </c>
      <c r="B146" s="1" t="s">
        <v>512</v>
      </c>
      <c r="C146" s="6" t="s">
        <v>22</v>
      </c>
      <c r="E146" s="1">
        <v>80</v>
      </c>
      <c r="F146" s="1">
        <v>80</v>
      </c>
      <c r="G146" s="1">
        <v>80</v>
      </c>
      <c r="H146" s="1">
        <v>80</v>
      </c>
      <c r="I146" s="1">
        <v>80</v>
      </c>
      <c r="J146" s="1">
        <v>80</v>
      </c>
      <c r="K146" s="1" t="s">
        <v>930</v>
      </c>
      <c r="L146" s="1" t="s">
        <v>756</v>
      </c>
      <c r="M146" s="1" t="s">
        <v>755</v>
      </c>
      <c r="N146" s="1">
        <f>ROUND((0.4*J146 + 0.5*MAX(F146,H146) + 0.1*MIN(F146,H146) + 0.4*E146 + 0.3*G146 + 0.3*I146) / 20, 0) - 2</f>
        <v>6</v>
      </c>
      <c r="O146" s="1" t="str">
        <f t="shared" si="19"/>
        <v>water</v>
      </c>
      <c r="P146" s="6" t="s">
        <v>33</v>
      </c>
      <c r="Q146" s="1" t="s">
        <v>55</v>
      </c>
      <c r="T146" t="str">
        <f t="shared" si="21"/>
        <v/>
      </c>
      <c r="U146" t="str">
        <f t="shared" si="20"/>
        <v>Phione</v>
      </c>
      <c r="W146">
        <v>0</v>
      </c>
      <c r="X146">
        <v>0</v>
      </c>
      <c r="Y146">
        <v>1</v>
      </c>
      <c r="Z146" t="str">
        <f>_xlfn.IFNA(VLOOKUP(B146,abilities!$A$2:$C$108,2,0), "Evolution")</f>
        <v>Tiny Alliance</v>
      </c>
      <c r="AA146" t="str">
        <f>_xlfn.IFNA(VLOOKUP(B146,abilities!$A$2:$C$109,3,0), _xlfn.CONCAT("Evolves into ", R146, " using ", T146, " Journey Points", IF(ISBLANK(S146), ".", _xlfn.CONCAT(" and a ", S146, " Apricorn."))))</f>
        <v>Add 1 bonus power for each non-fainted Pokémon in your party with a lower base power.</v>
      </c>
    </row>
    <row r="147" spans="1:27" x14ac:dyDescent="0.25">
      <c r="A147" s="1">
        <v>490</v>
      </c>
      <c r="B147" s="1" t="s">
        <v>513</v>
      </c>
      <c r="C147" s="6" t="s">
        <v>22</v>
      </c>
      <c r="E147" s="1">
        <v>100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1" t="s">
        <v>929</v>
      </c>
      <c r="L147" s="3" t="s">
        <v>756</v>
      </c>
      <c r="M147" s="3" t="s">
        <v>752</v>
      </c>
      <c r="N147" s="1">
        <f>ROUND((0.4*J147 + 0.5*MAX(F147,H147) + 0.1*MIN(F147,H147) + 0.4*E147 + 0.3*G147 + 0.3*I147) / 20, 0) - 2</f>
        <v>8</v>
      </c>
      <c r="O147" s="1" t="str">
        <f t="shared" si="19"/>
        <v>water</v>
      </c>
      <c r="P147" s="1" t="s">
        <v>12</v>
      </c>
      <c r="Q147" s="1" t="s">
        <v>26</v>
      </c>
      <c r="T147" t="str">
        <f t="shared" si="21"/>
        <v/>
      </c>
      <c r="U147" t="str">
        <f t="shared" si="20"/>
        <v>Manaphy</v>
      </c>
      <c r="W147">
        <v>1</v>
      </c>
      <c r="X147">
        <v>1</v>
      </c>
      <c r="Y147">
        <v>1</v>
      </c>
      <c r="Z147" t="str">
        <f>_xlfn.IFNA(VLOOKUP(B147,abilities!$A$2:$C$108,2,0), "Evolution")</f>
        <v>Tail Glow</v>
      </c>
      <c r="AA147" t="str">
        <f>_xlfn.IFNA(VLOOKUP(B147,abilities!$A$2:$C$109,3,0), _xlfn.CONCAT("Evolves into ", R147, " using ", T147, " Journey Points", IF(ISBLANK(S147), ".", _xlfn.CONCAT(" and a ", S147, " Apricorn."))))</f>
        <v>When attacking with a Bug-type move, gain the Focused status effect.</v>
      </c>
    </row>
    <row r="148" spans="1:27" x14ac:dyDescent="0.25">
      <c r="A148" s="1">
        <v>491</v>
      </c>
      <c r="B148" s="1" t="s">
        <v>514</v>
      </c>
      <c r="C148" s="6" t="s">
        <v>37</v>
      </c>
      <c r="E148" s="1">
        <v>70</v>
      </c>
      <c r="F148" s="1">
        <v>90</v>
      </c>
      <c r="G148" s="1">
        <v>90</v>
      </c>
      <c r="H148" s="1">
        <v>135</v>
      </c>
      <c r="I148" s="1">
        <v>90</v>
      </c>
      <c r="J148" s="1">
        <v>125</v>
      </c>
      <c r="K148" s="1" t="s">
        <v>928</v>
      </c>
      <c r="L148" s="3" t="s">
        <v>751</v>
      </c>
      <c r="M148" s="3" t="s">
        <v>752</v>
      </c>
      <c r="N148" s="1">
        <v>9</v>
      </c>
      <c r="O148" s="1" t="str">
        <f t="shared" si="19"/>
        <v>dark</v>
      </c>
      <c r="P148" s="1" t="s">
        <v>77</v>
      </c>
      <c r="Q148" s="1" t="s">
        <v>48</v>
      </c>
      <c r="T148" t="str">
        <f t="shared" si="21"/>
        <v/>
      </c>
      <c r="U148" t="str">
        <f t="shared" si="20"/>
        <v>Darkrai</v>
      </c>
      <c r="W148">
        <v>1</v>
      </c>
      <c r="X148">
        <v>1</v>
      </c>
      <c r="Y148">
        <v>1</v>
      </c>
      <c r="Z148" t="str">
        <f>_xlfn.IFNA(VLOOKUP(B148,abilities!$A$2:$C$108,2,0), "Evolution")</f>
        <v>Nightmare Feast</v>
      </c>
      <c r="AA148" t="str">
        <f>_xlfn.IFNA(VLOOKUP(B148,abilities!$A$2:$C$109,3,0), _xlfn.CONCAT("Evolves into ", R148, " using ", T148, " Journey Points", IF(ISBLANK(S148), ".", _xlfn.CONCAT(" and a ", S148, " Apricorn."))))</f>
        <v>At the start of a battle turn, may consume the Petrified status effect from the opposing Pokémon to heal itself.</v>
      </c>
    </row>
    <row r="149" spans="1:27" x14ac:dyDescent="0.25">
      <c r="A149" s="1">
        <v>492</v>
      </c>
      <c r="B149" s="1" t="s">
        <v>515</v>
      </c>
      <c r="C149" s="6" t="s">
        <v>12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927</v>
      </c>
      <c r="L149" s="3" t="s">
        <v>754</v>
      </c>
      <c r="M149" s="3" t="s">
        <v>755</v>
      </c>
      <c r="N149" s="1">
        <f t="shared" ref="N149:N154" si="22">ROUND((0.4*J149 + 0.5*MAX(F149,H149) + 0.1*MIN(F149,H149) + 0.4*E149 + 0.3*G149 + 0.3*I149) / 20, 0) - 2</f>
        <v>8</v>
      </c>
      <c r="O149" s="1" t="str">
        <f t="shared" si="19"/>
        <v>grass</v>
      </c>
      <c r="P149" s="1" t="s">
        <v>47</v>
      </c>
      <c r="Q149" s="1" t="s">
        <v>85</v>
      </c>
      <c r="T149" t="str">
        <f>IF(ISBLANK(R149), "", ROUND(((legacy!M228*(legacy!M228-1)/2)-(N149*(N149-1)/2))/2 - (legacy!M228-N149)/2, 0) - IF(ISBLANK(S149), 0, 1))</f>
        <v/>
      </c>
      <c r="U149" t="str">
        <f t="shared" si="20"/>
        <v>Shaymin</v>
      </c>
      <c r="W149">
        <v>0</v>
      </c>
      <c r="X149">
        <v>1</v>
      </c>
      <c r="Y149">
        <v>1</v>
      </c>
      <c r="Z149" t="str">
        <f>_xlfn.IFNA(VLOOKUP(B149,abilities!$A$2:$C$108,2,0), "Evolution")</f>
        <v>Garden Guardians</v>
      </c>
      <c r="AA149" t="str">
        <f>_xlfn.IFNA(VLOOKUP(B149,abilities!$A$2:$C$109,3,0), _xlfn.CONCAT("Evolves into ", R149, " using ", T149, " Journey Points", IF(ISBLANK(S149), ".", _xlfn.CONCAT(" and a ", S149, " Apricorn."))))</f>
        <v>When this Pokémon takes damage, you may instead redirect the damage to a full health Pokémon in your party.</v>
      </c>
    </row>
    <row r="150" spans="1:27" x14ac:dyDescent="0.25">
      <c r="A150" s="1">
        <v>228</v>
      </c>
      <c r="B150" s="1" t="s">
        <v>254</v>
      </c>
      <c r="C150" s="6" t="s">
        <v>37</v>
      </c>
      <c r="D150" s="6" t="s">
        <v>17</v>
      </c>
      <c r="E150" s="1">
        <v>45</v>
      </c>
      <c r="F150" s="1">
        <v>60</v>
      </c>
      <c r="G150" s="1">
        <v>30</v>
      </c>
      <c r="H150" s="1">
        <v>80</v>
      </c>
      <c r="I150" s="1">
        <v>50</v>
      </c>
      <c r="J150" s="1">
        <v>65</v>
      </c>
      <c r="K150" s="1" t="s">
        <v>895</v>
      </c>
      <c r="L150" s="1" t="s">
        <v>759</v>
      </c>
      <c r="M150" s="1" t="s">
        <v>755</v>
      </c>
      <c r="N150" s="1">
        <f t="shared" si="22"/>
        <v>4</v>
      </c>
      <c r="O150" s="1" t="str">
        <f t="shared" si="19"/>
        <v>dark</v>
      </c>
      <c r="P150" s="1" t="str">
        <f>IF(D150 = 0, "", D150)</f>
        <v>fire</v>
      </c>
      <c r="R150" s="1" t="str">
        <f>B151</f>
        <v>Houndoom</v>
      </c>
      <c r="T150">
        <f t="shared" ref="T150:T156" si="23">IF(ISBLANK(R150), "", ROUND(((N151*(N151-1)/2)-(N150*(N150-1)/2))/2 - (N151-N150)/2, 0) - IF(ISBLANK(S150), 0, 1))</f>
        <v>6</v>
      </c>
      <c r="U150" t="str">
        <f t="shared" si="20"/>
        <v>Houndour</v>
      </c>
      <c r="W150">
        <v>0</v>
      </c>
      <c r="X150">
        <v>0</v>
      </c>
      <c r="Y150">
        <v>1</v>
      </c>
      <c r="Z150" t="str">
        <f>_xlfn.IFNA(VLOOKUP(B150,abilities!$A$2:$C$108,2,0), "Evolution")</f>
        <v>Evolution</v>
      </c>
      <c r="AA150" t="str">
        <f>_xlfn.IFNA(VLOOKUP(B150,abilities!$A$2:$C$109,3,0), _xlfn.CONCAT("Evolves into ", R150, " using ", T150, " Journey Points", IF(ISBLANK(S150), ".", _xlfn.CONCAT(" and a ", S150, " Apricorn."))))</f>
        <v>Evolves into Houndoom using 6 Journey Points.</v>
      </c>
    </row>
    <row r="151" spans="1:27" x14ac:dyDescent="0.25">
      <c r="A151" s="1">
        <v>229</v>
      </c>
      <c r="B151" s="1" t="s">
        <v>255</v>
      </c>
      <c r="C151" s="6" t="s">
        <v>37</v>
      </c>
      <c r="D151" s="6" t="s">
        <v>17</v>
      </c>
      <c r="E151" s="1">
        <v>75</v>
      </c>
      <c r="F151" s="1">
        <v>90</v>
      </c>
      <c r="G151" s="1">
        <v>50</v>
      </c>
      <c r="H151" s="1">
        <v>110</v>
      </c>
      <c r="I151" s="1">
        <v>80</v>
      </c>
      <c r="J151" s="1">
        <v>95</v>
      </c>
      <c r="K151" s="1" t="s">
        <v>895</v>
      </c>
      <c r="L151" s="1" t="s">
        <v>759</v>
      </c>
      <c r="M151" s="1" t="s">
        <v>755</v>
      </c>
      <c r="N151" s="1">
        <f t="shared" si="22"/>
        <v>7</v>
      </c>
      <c r="O151" s="1" t="str">
        <f t="shared" si="19"/>
        <v>dark</v>
      </c>
      <c r="P151" s="1" t="str">
        <f>IF(D151 = 0, "", D151)</f>
        <v>fire</v>
      </c>
      <c r="Q151" s="1" t="s">
        <v>44</v>
      </c>
      <c r="T151" t="str">
        <f t="shared" si="23"/>
        <v/>
      </c>
      <c r="U151" t="str">
        <f t="shared" si="20"/>
        <v>Houndoom</v>
      </c>
      <c r="W151">
        <v>0</v>
      </c>
      <c r="X151">
        <v>0</v>
      </c>
      <c r="Y151">
        <v>2</v>
      </c>
      <c r="Z151" t="str">
        <f>_xlfn.IFNA(VLOOKUP(B151,abilities!$A$2:$C$108,2,0), "Evolution")</f>
        <v>Eerie Howl</v>
      </c>
      <c r="AA151" t="str">
        <f>_xlfn.IFNA(VLOOKUP(B151,abilities!$A$2:$C$109,3,0), _xlfn.CONCAT("Evolves into ", R151, " using ", T151, " Journey Points", IF(ISBLANK(S151), ".", _xlfn.CONCAT(" and a ", S151, " Apricorn."))))</f>
        <v>After defeating the opposing Pokémon, inflicts the next Pokémon switched in with the Petrified status effect.</v>
      </c>
    </row>
    <row r="152" spans="1:27" x14ac:dyDescent="0.25">
      <c r="A152" s="1">
        <v>359</v>
      </c>
      <c r="B152" s="1" t="s">
        <v>385</v>
      </c>
      <c r="C152" s="6" t="s">
        <v>37</v>
      </c>
      <c r="E152" s="1">
        <v>65</v>
      </c>
      <c r="F152" s="1">
        <v>130</v>
      </c>
      <c r="G152" s="1">
        <v>60</v>
      </c>
      <c r="H152" s="1">
        <v>75</v>
      </c>
      <c r="I152" s="1">
        <v>60</v>
      </c>
      <c r="J152" s="1">
        <v>75</v>
      </c>
      <c r="K152" s="1" t="s">
        <v>896</v>
      </c>
      <c r="L152" s="3" t="s">
        <v>759</v>
      </c>
      <c r="M152" s="3" t="s">
        <v>752</v>
      </c>
      <c r="N152" s="1">
        <f t="shared" si="22"/>
        <v>6</v>
      </c>
      <c r="O152" s="1" t="str">
        <f t="shared" si="19"/>
        <v>dark</v>
      </c>
      <c r="P152" s="1" t="s">
        <v>77</v>
      </c>
      <c r="Q152" s="1" t="s">
        <v>85</v>
      </c>
      <c r="T152" t="str">
        <f t="shared" si="23"/>
        <v/>
      </c>
      <c r="U152" t="str">
        <f t="shared" si="20"/>
        <v>Absol</v>
      </c>
      <c r="W152">
        <v>0</v>
      </c>
      <c r="X152">
        <v>0</v>
      </c>
      <c r="Y152">
        <v>1</v>
      </c>
      <c r="Z152" t="str">
        <f>_xlfn.IFNA(VLOOKUP(B152,abilities!$A$2:$C$108,2,0), "Evolution")</f>
        <v>Disaster Reflex</v>
      </c>
      <c r="AA152" t="str">
        <f>_xlfn.IFNA(VLOOKUP(B152,abilities!$A$2:$C$109,3,0), _xlfn.CONCAT("Evolves into ", R152, " using ", T152, " Journey Points", IF(ISBLANK(S152), ".", _xlfn.CONCAT(" and a ", S152, " Apricorn."))))</f>
        <v>During combat resolution, if the opposing Pokémon wins with 3 or more power, take no damage.</v>
      </c>
    </row>
    <row r="153" spans="1:27" x14ac:dyDescent="0.25">
      <c r="A153" s="1">
        <v>377</v>
      </c>
      <c r="B153" s="3" t="s">
        <v>403</v>
      </c>
      <c r="C153" s="6" t="s">
        <v>97</v>
      </c>
      <c r="E153" s="1">
        <v>80</v>
      </c>
      <c r="F153" s="1">
        <v>100</v>
      </c>
      <c r="G153" s="1">
        <v>200</v>
      </c>
      <c r="H153" s="1">
        <v>50</v>
      </c>
      <c r="I153" s="1">
        <v>100</v>
      </c>
      <c r="J153" s="1">
        <v>50</v>
      </c>
      <c r="K153" s="1" t="s">
        <v>925</v>
      </c>
      <c r="L153" s="3" t="s">
        <v>773</v>
      </c>
      <c r="M153" s="3" t="s">
        <v>753</v>
      </c>
      <c r="N153" s="1">
        <f t="shared" si="22"/>
        <v>8</v>
      </c>
      <c r="O153" s="1" t="str">
        <f t="shared" si="19"/>
        <v>rock</v>
      </c>
      <c r="P153" s="1" t="s">
        <v>47</v>
      </c>
      <c r="Q153" s="1" t="s">
        <v>77</v>
      </c>
      <c r="T153" t="str">
        <f t="shared" si="23"/>
        <v/>
      </c>
      <c r="U153" t="str">
        <f t="shared" si="20"/>
        <v>Regirock</v>
      </c>
      <c r="V153" s="3"/>
      <c r="W153">
        <v>1</v>
      </c>
      <c r="X153">
        <v>1</v>
      </c>
      <c r="Y153">
        <v>1</v>
      </c>
      <c r="Z153" t="str">
        <f>_xlfn.IFNA(VLOOKUP(B153,abilities!$A$2:$C$108,2,0), "Evolution")</f>
        <v>Renewal Protocol</v>
      </c>
      <c r="AA153" t="str">
        <f>_xlfn.IFNA(VLOOKUP(B153,abilities!$A$2:$C$109,3,0), _xlfn.CONCAT("Evolves into ", R153, " using ", T153, " Journey Points", IF(ISBLANK(S153), ".", _xlfn.CONCAT(" and a ", S153, " Apricorn."))))</f>
        <v>This Pokémon cannot be inflicted with the Petrified or Weakened status effects.</v>
      </c>
    </row>
    <row r="154" spans="1:27" x14ac:dyDescent="0.25">
      <c r="A154" s="1">
        <v>378</v>
      </c>
      <c r="B154" s="3" t="s">
        <v>404</v>
      </c>
      <c r="C154" s="6" t="s">
        <v>48</v>
      </c>
      <c r="E154" s="1">
        <v>80</v>
      </c>
      <c r="F154" s="1">
        <v>50</v>
      </c>
      <c r="G154" s="1">
        <v>100</v>
      </c>
      <c r="H154" s="1">
        <v>100</v>
      </c>
      <c r="I154" s="1">
        <v>200</v>
      </c>
      <c r="J154" s="1">
        <v>50</v>
      </c>
      <c r="K154" s="1" t="s">
        <v>924</v>
      </c>
      <c r="L154" s="3" t="s">
        <v>773</v>
      </c>
      <c r="M154" s="3" t="s">
        <v>752</v>
      </c>
      <c r="N154" s="1">
        <f t="shared" si="22"/>
        <v>8</v>
      </c>
      <c r="O154" s="1" t="str">
        <f t="shared" si="19"/>
        <v>ice</v>
      </c>
      <c r="P154" s="1" t="s">
        <v>44</v>
      </c>
      <c r="Q154" s="1" t="s">
        <v>77</v>
      </c>
      <c r="T154" t="str">
        <f t="shared" si="23"/>
        <v/>
      </c>
      <c r="U154" t="str">
        <f t="shared" si="20"/>
        <v>Regice</v>
      </c>
      <c r="V154" s="3"/>
      <c r="W154">
        <v>1</v>
      </c>
      <c r="X154">
        <v>1</v>
      </c>
      <c r="Y154">
        <v>1</v>
      </c>
      <c r="Z154" t="str">
        <f>_xlfn.IFNA(VLOOKUP(B154,abilities!$A$2:$C$108,2,0), "Evolution")</f>
        <v>Renewal Protocol</v>
      </c>
      <c r="AA154" t="str">
        <f>_xlfn.IFNA(VLOOKUP(B154,abilities!$A$2:$C$109,3,0), _xlfn.CONCAT("Evolves into ", R154, " using ", T154, " Journey Points", IF(ISBLANK(S154), ".", _xlfn.CONCAT(" and a ", S154, " Apricorn."))))</f>
        <v>This Pokémon cannot be inflicted with the Petrified or Weakened status effects.</v>
      </c>
    </row>
    <row r="155" spans="1:27" x14ac:dyDescent="0.25">
      <c r="A155" s="1">
        <v>379</v>
      </c>
      <c r="B155" s="3" t="s">
        <v>405</v>
      </c>
      <c r="C155" s="6" t="s">
        <v>105</v>
      </c>
      <c r="E155" s="1">
        <v>80</v>
      </c>
      <c r="F155" s="1">
        <v>75</v>
      </c>
      <c r="G155" s="1">
        <v>150</v>
      </c>
      <c r="H155" s="1">
        <v>75</v>
      </c>
      <c r="I155" s="1">
        <v>150</v>
      </c>
      <c r="J155" s="1">
        <v>50</v>
      </c>
      <c r="K155" s="1" t="s">
        <v>923</v>
      </c>
      <c r="L155" s="3" t="s">
        <v>773</v>
      </c>
      <c r="M155" s="3" t="s">
        <v>755</v>
      </c>
      <c r="N155" s="1">
        <v>8</v>
      </c>
      <c r="O155" s="1" t="str">
        <f t="shared" si="19"/>
        <v>steel</v>
      </c>
      <c r="P155" s="1" t="s">
        <v>117</v>
      </c>
      <c r="Q155" s="1" t="s">
        <v>77</v>
      </c>
      <c r="T155" t="str">
        <f t="shared" si="23"/>
        <v/>
      </c>
      <c r="U155" t="str">
        <f t="shared" si="20"/>
        <v>Registeel</v>
      </c>
      <c r="V155" s="3"/>
      <c r="W155">
        <v>1</v>
      </c>
      <c r="X155">
        <v>1</v>
      </c>
      <c r="Y155">
        <v>1</v>
      </c>
      <c r="Z155" t="str">
        <f>_xlfn.IFNA(VLOOKUP(B155,abilities!$A$2:$C$108,2,0), "Evolution")</f>
        <v>Renewal Protocol</v>
      </c>
      <c r="AA155" t="str">
        <f>_xlfn.IFNA(VLOOKUP(B155,abilities!$A$2:$C$109,3,0), _xlfn.CONCAT("Evolves into ", R155, " using ", T155, " Journey Points", IF(ISBLANK(S155), ".", _xlfn.CONCAT(" and a ", S155, " Apricorn."))))</f>
        <v>This Pokémon cannot be inflicted with the Petrified or Weakened status effects.</v>
      </c>
    </row>
    <row r="156" spans="1:27" x14ac:dyDescent="0.25">
      <c r="A156">
        <v>129</v>
      </c>
      <c r="B156" t="s">
        <v>154</v>
      </c>
      <c r="C156" s="6" t="s">
        <v>22</v>
      </c>
      <c r="E156" s="1">
        <v>20</v>
      </c>
      <c r="F156" s="1">
        <v>10</v>
      </c>
      <c r="G156" s="1">
        <v>15</v>
      </c>
      <c r="H156" s="1">
        <v>55</v>
      </c>
      <c r="I156" s="1">
        <v>20</v>
      </c>
      <c r="J156" s="1">
        <v>80</v>
      </c>
      <c r="K156" t="s">
        <v>897</v>
      </c>
      <c r="L156" s="3" t="s">
        <v>756</v>
      </c>
      <c r="M156" s="1" t="s">
        <v>753</v>
      </c>
      <c r="N156" s="1">
        <f t="shared" ref="N156:N161" si="24">ROUND((0.4*J156 + 0.5*MAX(F156,H156) + 0.1*MIN(F156,H156) + 0.4*E156 + 0.3*G156 + 0.3*I156) / 20, 0) - 2</f>
        <v>2</v>
      </c>
      <c r="O156" s="1" t="str">
        <f t="shared" si="19"/>
        <v>water</v>
      </c>
      <c r="P156" s="6" t="s">
        <v>33</v>
      </c>
      <c r="R156" s="1" t="str">
        <f>B157</f>
        <v>Gyarados</v>
      </c>
      <c r="T156">
        <f t="shared" si="23"/>
        <v>11</v>
      </c>
      <c r="U156" t="str">
        <f t="shared" si="20"/>
        <v>Magikarp</v>
      </c>
      <c r="V156"/>
      <c r="W156">
        <v>0</v>
      </c>
      <c r="X156">
        <v>0</v>
      </c>
      <c r="Y156">
        <v>1</v>
      </c>
      <c r="Z156" t="str">
        <f>_xlfn.IFNA(VLOOKUP(B156,abilities!$A$2:$C$108,2,0), "Evolution")</f>
        <v>Evolution</v>
      </c>
      <c r="AA156" t="str">
        <f>_xlfn.IFNA(VLOOKUP(B156,abilities!$A$2:$C$109,3,0), _xlfn.CONCAT("Evolves into ", R156, " using ", T156, " Journey Points", IF(ISBLANK(S156), ".", _xlfn.CONCAT(" and a ", S156, " Apricorn."))))</f>
        <v>Evolves into Gyarados using 11 Journey Points.</v>
      </c>
    </row>
    <row r="157" spans="1:27" x14ac:dyDescent="0.25">
      <c r="A157">
        <v>130</v>
      </c>
      <c r="B157" t="s">
        <v>155</v>
      </c>
      <c r="C157" s="6" t="s">
        <v>22</v>
      </c>
      <c r="D157" s="6" t="s">
        <v>20</v>
      </c>
      <c r="E157" s="1">
        <v>95</v>
      </c>
      <c r="F157" s="1">
        <v>125</v>
      </c>
      <c r="G157" s="1">
        <v>79</v>
      </c>
      <c r="H157" s="1">
        <v>60</v>
      </c>
      <c r="I157" s="1">
        <v>100</v>
      </c>
      <c r="J157" s="1">
        <v>81</v>
      </c>
      <c r="K157" t="s">
        <v>898</v>
      </c>
      <c r="L157" s="1" t="s">
        <v>756</v>
      </c>
      <c r="M157" s="1" t="s">
        <v>753</v>
      </c>
      <c r="N157" s="1">
        <f t="shared" si="24"/>
        <v>8</v>
      </c>
      <c r="O157" s="1" t="str">
        <f t="shared" si="19"/>
        <v>water</v>
      </c>
      <c r="P157" s="1" t="str">
        <f>IF(D157 = 0, "", D157)</f>
        <v>flying</v>
      </c>
      <c r="Q157" s="1" t="s">
        <v>173</v>
      </c>
      <c r="T157" t="str">
        <f>IF(ISBLANK(R157), "", ROUND(((legacy!N247*(legacy!N247-1)/2)-(N157*(N157-1)/2))/2 - (legacy!N247-N157)/2, 0) - IF(ISBLANK(S157), 0, 1))</f>
        <v/>
      </c>
      <c r="U157" t="str">
        <f t="shared" si="20"/>
        <v>Gyarados</v>
      </c>
      <c r="V157"/>
      <c r="W157">
        <v>0</v>
      </c>
      <c r="X157">
        <v>0</v>
      </c>
      <c r="Y157">
        <v>2</v>
      </c>
      <c r="Z157" t="str">
        <f>_xlfn.IFNA(VLOOKUP(B157,abilities!$A$2:$C$108,2,0), "Evolution")</f>
        <v>Intimidating Rage</v>
      </c>
      <c r="AA157" t="str">
        <f>_xlfn.IFNA(VLOOKUP(B157,abilities!$A$2:$C$109,3,0), _xlfn.CONCAT("Evolves into ", R157, " using ", T157, " Journey Points", IF(ISBLANK(S157), ".", _xlfn.CONCAT(" and a ", S157, " Apricorn."))))</f>
        <v>When switched in, inflict the opposing Pokémon with the Petrified status effect.</v>
      </c>
    </row>
    <row r="158" spans="1:27" x14ac:dyDescent="0.25">
      <c r="A158">
        <v>172</v>
      </c>
      <c r="B158" t="s">
        <v>198</v>
      </c>
      <c r="C158" t="s">
        <v>44</v>
      </c>
      <c r="D158"/>
      <c r="E158" s="1">
        <v>20</v>
      </c>
      <c r="F158" s="1">
        <v>40</v>
      </c>
      <c r="G158" s="1">
        <v>15</v>
      </c>
      <c r="H158" s="1">
        <v>35</v>
      </c>
      <c r="I158" s="1">
        <v>35</v>
      </c>
      <c r="J158" s="1">
        <v>60</v>
      </c>
      <c r="K158" t="s">
        <v>615</v>
      </c>
      <c r="L158" s="1" t="s">
        <v>751</v>
      </c>
      <c r="M158" s="1" t="s">
        <v>753</v>
      </c>
      <c r="N158" s="1">
        <f t="shared" si="24"/>
        <v>2</v>
      </c>
      <c r="O158" s="1" t="str">
        <f t="shared" si="19"/>
        <v>electric</v>
      </c>
      <c r="P158" t="s">
        <v>33</v>
      </c>
      <c r="Q158"/>
      <c r="R158" t="str">
        <f>B159</f>
        <v>Pikachu</v>
      </c>
      <c r="S158"/>
      <c r="T158">
        <f t="shared" ref="T158:T171" si="25">IF(ISBLANK(R158), "", ROUND(((N159*(N159-1)/2)-(N158*(N158-1)/2))/2 - (N159-N158)/2, 0) - IF(ISBLANK(S158), 0, 1))</f>
        <v>1</v>
      </c>
      <c r="U158" t="str">
        <f t="shared" si="20"/>
        <v>Pichu</v>
      </c>
      <c r="V158"/>
      <c r="W158">
        <v>0</v>
      </c>
      <c r="X158">
        <v>0</v>
      </c>
      <c r="Y158">
        <v>1</v>
      </c>
      <c r="Z158" t="str">
        <f>_xlfn.IFNA(VLOOKUP(B158,abilities!$A$2:$C$108,2,0), "Evolution")</f>
        <v>Evolution</v>
      </c>
      <c r="AA158" t="str">
        <f>_xlfn.IFNA(VLOOKUP(B158,abilities!$A$2:$C$109,3,0), _xlfn.CONCAT("Evolves into ", R158, " using ", T158, " Journey Points", IF(ISBLANK(S158), ".", _xlfn.CONCAT(" and a ", S158, " Apricorn."))))</f>
        <v>Evolves into Pikachu using 1 Journey Points.</v>
      </c>
    </row>
    <row r="159" spans="1:27" x14ac:dyDescent="0.25">
      <c r="A159">
        <v>25</v>
      </c>
      <c r="B159" t="s">
        <v>43</v>
      </c>
      <c r="C159" t="s">
        <v>44</v>
      </c>
      <c r="D159"/>
      <c r="E159" s="1">
        <v>35</v>
      </c>
      <c r="F159" s="1">
        <v>55</v>
      </c>
      <c r="G159" s="1">
        <v>40</v>
      </c>
      <c r="H159" s="1">
        <v>50</v>
      </c>
      <c r="I159" s="1">
        <v>50</v>
      </c>
      <c r="J159" s="1">
        <v>90</v>
      </c>
      <c r="K159" t="s">
        <v>530</v>
      </c>
      <c r="L159" s="1" t="s">
        <v>751</v>
      </c>
      <c r="M159" s="1" t="s">
        <v>753</v>
      </c>
      <c r="N159" s="1">
        <f t="shared" si="24"/>
        <v>3</v>
      </c>
      <c r="O159" s="1" t="str">
        <f t="shared" si="19"/>
        <v>electric</v>
      </c>
      <c r="P159" s="1" t="s">
        <v>22</v>
      </c>
      <c r="Q159" t="s">
        <v>33</v>
      </c>
      <c r="R159" t="str">
        <f>B160</f>
        <v>Raichu</v>
      </c>
      <c r="S159"/>
      <c r="T159">
        <f t="shared" si="25"/>
        <v>5</v>
      </c>
      <c r="U159" t="str">
        <f t="shared" si="20"/>
        <v>Pikachu</v>
      </c>
      <c r="V159"/>
      <c r="W159">
        <v>0</v>
      </c>
      <c r="X159">
        <v>0</v>
      </c>
      <c r="Y159">
        <v>2</v>
      </c>
      <c r="Z159" t="str">
        <f>_xlfn.IFNA(VLOOKUP(B159,abilities!$A$2:$C$108,2,0), "Evolution")</f>
        <v>Evolution</v>
      </c>
      <c r="AA159" t="str">
        <f>_xlfn.IFNA(VLOOKUP(B159,abilities!$A$2:$C$109,3,0), _xlfn.CONCAT("Evolves into ", R159, " using ", T159, " Journey Points", IF(ISBLANK(S159), ".", _xlfn.CONCAT(" and a ", S159, " Apricorn."))))</f>
        <v>Evolves into Raichu using 5 Journey Points.</v>
      </c>
    </row>
    <row r="160" spans="1:27" x14ac:dyDescent="0.25">
      <c r="A160">
        <v>26</v>
      </c>
      <c r="B160" t="s">
        <v>45</v>
      </c>
      <c r="C160" t="s">
        <v>44</v>
      </c>
      <c r="D160"/>
      <c r="E160" s="1">
        <v>60</v>
      </c>
      <c r="F160" s="1">
        <v>90</v>
      </c>
      <c r="G160" s="1">
        <v>55</v>
      </c>
      <c r="H160" s="1">
        <v>90</v>
      </c>
      <c r="I160" s="1">
        <v>80</v>
      </c>
      <c r="J160" s="1">
        <v>110</v>
      </c>
      <c r="K160" t="s">
        <v>530</v>
      </c>
      <c r="L160" s="1" t="s">
        <v>751</v>
      </c>
      <c r="M160" s="1" t="s">
        <v>753</v>
      </c>
      <c r="N160" s="1">
        <f t="shared" si="24"/>
        <v>6</v>
      </c>
      <c r="O160" s="1" t="str">
        <f t="shared" ref="O160:O167" si="26">C160</f>
        <v>electric</v>
      </c>
      <c r="P160" s="1" t="s">
        <v>22</v>
      </c>
      <c r="Q160" t="s">
        <v>77</v>
      </c>
      <c r="R160"/>
      <c r="S160"/>
      <c r="T160" t="str">
        <f t="shared" si="25"/>
        <v/>
      </c>
      <c r="U160" t="str">
        <f t="shared" si="20"/>
        <v>Raichu</v>
      </c>
      <c r="V160"/>
      <c r="W160">
        <v>0</v>
      </c>
      <c r="X160">
        <v>0</v>
      </c>
      <c r="Y160">
        <v>3</v>
      </c>
      <c r="Z160" t="str">
        <f>_xlfn.IFNA(VLOOKUP(B160,abilities!$A$2:$C$108,2,0), "Evolution")</f>
        <v>Surge Surfer</v>
      </c>
      <c r="AA160" t="str">
        <f>_xlfn.IFNA(VLOOKUP(B160,abilities!$A$2:$C$109,3,0), _xlfn.CONCAT("Evolves into ", R160, " using ", T160, " Journey Points", IF(ISBLANK(S160), ".", _xlfn.CONCAT(" and a ", S160, " Apricorn."))))</f>
        <v>When attacking with a Electric-type move, Balanced stances are treated as Crafty stances.</v>
      </c>
    </row>
    <row r="161" spans="1:27" x14ac:dyDescent="0.25">
      <c r="A161">
        <v>298</v>
      </c>
      <c r="B161" t="s">
        <v>324</v>
      </c>
      <c r="C161" t="s">
        <v>33</v>
      </c>
      <c r="D161" t="s">
        <v>55</v>
      </c>
      <c r="E161" s="1">
        <v>50</v>
      </c>
      <c r="F161" s="1">
        <v>20</v>
      </c>
      <c r="G161" s="1">
        <v>40</v>
      </c>
      <c r="H161" s="1">
        <v>20</v>
      </c>
      <c r="I161" s="1">
        <v>40</v>
      </c>
      <c r="J161" s="1">
        <v>20</v>
      </c>
      <c r="K161" t="s">
        <v>690</v>
      </c>
      <c r="L161" s="3" t="s">
        <v>756</v>
      </c>
      <c r="M161" s="1" t="s">
        <v>755</v>
      </c>
      <c r="N161" s="1">
        <f t="shared" si="24"/>
        <v>1</v>
      </c>
      <c r="O161" s="1" t="str">
        <f t="shared" si="26"/>
        <v>normal</v>
      </c>
      <c r="P161" s="1" t="str">
        <f t="shared" ref="P161:P166" si="27">D161</f>
        <v>fairy</v>
      </c>
      <c r="Q161"/>
      <c r="R161" s="1" t="str">
        <f>B162</f>
        <v>Marill</v>
      </c>
      <c r="S161"/>
      <c r="T161">
        <f t="shared" si="25"/>
        <v>1</v>
      </c>
      <c r="U161" t="str">
        <f t="shared" si="20"/>
        <v>Azurill</v>
      </c>
      <c r="V161"/>
      <c r="W161">
        <v>0</v>
      </c>
      <c r="X161">
        <v>0</v>
      </c>
      <c r="Y161">
        <v>1</v>
      </c>
      <c r="Z161" t="str">
        <f>_xlfn.IFNA(VLOOKUP(B161,abilities!$A$2:$C$108,2,0), "Evolution")</f>
        <v>Evolution</v>
      </c>
      <c r="AA161" t="str">
        <f>_xlfn.IFNA(VLOOKUP(B161,abilities!$A$2:$C$109,3,0), _xlfn.CONCAT("Evolves into ", R161, " using ", T161, " Journey Points", IF(ISBLANK(S161), ".", _xlfn.CONCAT(" and a ", S161, " Apricorn."))))</f>
        <v>Evolves into Marill using 1 Journey Points.</v>
      </c>
    </row>
    <row r="162" spans="1:27" x14ac:dyDescent="0.25">
      <c r="A162">
        <v>183</v>
      </c>
      <c r="B162" t="s">
        <v>209</v>
      </c>
      <c r="C162" t="s">
        <v>22</v>
      </c>
      <c r="D162" t="s">
        <v>55</v>
      </c>
      <c r="E162">
        <v>70</v>
      </c>
      <c r="F162" s="1">
        <v>20</v>
      </c>
      <c r="G162" s="1">
        <v>50</v>
      </c>
      <c r="H162" s="1">
        <v>20</v>
      </c>
      <c r="I162" s="1">
        <v>50</v>
      </c>
      <c r="J162" s="1">
        <v>40</v>
      </c>
      <c r="K162" t="s">
        <v>620</v>
      </c>
      <c r="L162" s="3" t="s">
        <v>756</v>
      </c>
      <c r="M162" s="1" t="s">
        <v>755</v>
      </c>
      <c r="N162" s="1">
        <v>3</v>
      </c>
      <c r="O162" s="1" t="str">
        <f t="shared" si="26"/>
        <v>water</v>
      </c>
      <c r="P162" s="1" t="str">
        <f t="shared" si="27"/>
        <v>fairy</v>
      </c>
      <c r="Q162" t="s">
        <v>33</v>
      </c>
      <c r="R162" s="1" t="str">
        <f>B163</f>
        <v>Azumarill</v>
      </c>
      <c r="S162"/>
      <c r="T162">
        <f t="shared" si="25"/>
        <v>3</v>
      </c>
      <c r="U162" t="str">
        <f t="shared" si="20"/>
        <v>Marill</v>
      </c>
      <c r="V162"/>
      <c r="W162">
        <v>0</v>
      </c>
      <c r="X162">
        <v>0</v>
      </c>
      <c r="Y162">
        <v>2</v>
      </c>
      <c r="Z162" t="str">
        <f>_xlfn.IFNA(VLOOKUP(B162,abilities!$A$2:$C$108,2,0), "Evolution")</f>
        <v>Evolution</v>
      </c>
      <c r="AA162" t="str">
        <f>_xlfn.IFNA(VLOOKUP(B162,abilities!$A$2:$C$109,3,0), _xlfn.CONCAT("Evolves into ", R162, " using ", T162, " Journey Points", IF(ISBLANK(S162), ".", _xlfn.CONCAT(" and a ", S162, " Apricorn."))))</f>
        <v>Evolves into Azumarill using 3 Journey Points.</v>
      </c>
    </row>
    <row r="163" spans="1:27" x14ac:dyDescent="0.25">
      <c r="A163">
        <v>184</v>
      </c>
      <c r="B163" t="s">
        <v>210</v>
      </c>
      <c r="C163" t="s">
        <v>22</v>
      </c>
      <c r="D163" t="s">
        <v>55</v>
      </c>
      <c r="E163">
        <v>100</v>
      </c>
      <c r="F163" s="1">
        <v>50</v>
      </c>
      <c r="G163" s="1">
        <v>80</v>
      </c>
      <c r="H163" s="1">
        <v>60</v>
      </c>
      <c r="I163" s="1">
        <v>80</v>
      </c>
      <c r="J163" s="1">
        <v>50</v>
      </c>
      <c r="K163" t="s">
        <v>621</v>
      </c>
      <c r="L163" s="3" t="s">
        <v>756</v>
      </c>
      <c r="M163" s="1" t="s">
        <v>755</v>
      </c>
      <c r="N163" s="1">
        <f t="shared" ref="N163:N196" si="28">ROUND((0.4*J163 + 0.5*MAX(F163,H163) + 0.1*MIN(F163,H163) + 0.4*E163 + 0.3*G163 + 0.3*I163) / 20, 0) - 2</f>
        <v>5</v>
      </c>
      <c r="O163" s="1" t="str">
        <f t="shared" si="26"/>
        <v>water</v>
      </c>
      <c r="P163" s="1" t="str">
        <f t="shared" si="27"/>
        <v>fairy</v>
      </c>
      <c r="Q163" t="s">
        <v>48</v>
      </c>
      <c r="S163"/>
      <c r="T163" t="str">
        <f t="shared" si="25"/>
        <v/>
      </c>
      <c r="U163" t="str">
        <f t="shared" si="20"/>
        <v>Azumarill</v>
      </c>
      <c r="V163"/>
      <c r="W163">
        <v>0</v>
      </c>
      <c r="X163">
        <v>0</v>
      </c>
      <c r="Y163">
        <v>3</v>
      </c>
      <c r="Z163" t="str">
        <f>_xlfn.IFNA(VLOOKUP(B163,abilities!$A$2:$C$108,2,0), "Evolution")</f>
        <v>Huge Power</v>
      </c>
      <c r="AA163" t="str">
        <f>_xlfn.IFNA(VLOOKUP(B163,abilities!$A$2:$C$109,3,0), _xlfn.CONCAT("Evolves into ", R163, " using ", T163, " Journey Points", IF(ISBLANK(S163), ".", _xlfn.CONCAT(" and a ", S163, " Apricorn."))))</f>
        <v>Add 2 bonus power when the opposing Pokémon has higher base power.</v>
      </c>
    </row>
    <row r="164" spans="1:27" x14ac:dyDescent="0.25">
      <c r="A164">
        <v>41</v>
      </c>
      <c r="B164" t="s">
        <v>61</v>
      </c>
      <c r="C164" t="s">
        <v>13</v>
      </c>
      <c r="D164" t="s">
        <v>20</v>
      </c>
      <c r="E164">
        <v>40</v>
      </c>
      <c r="F164">
        <v>45</v>
      </c>
      <c r="G164">
        <v>35</v>
      </c>
      <c r="H164">
        <v>30</v>
      </c>
      <c r="I164">
        <v>40</v>
      </c>
      <c r="J164">
        <v>55</v>
      </c>
      <c r="K164" t="s">
        <v>539</v>
      </c>
      <c r="L164" s="3" t="s">
        <v>759</v>
      </c>
      <c r="M164" s="3" t="s">
        <v>752</v>
      </c>
      <c r="N164" s="1">
        <v>3</v>
      </c>
      <c r="O164" s="1" t="str">
        <f t="shared" si="26"/>
        <v>poison</v>
      </c>
      <c r="P164" s="1" t="str">
        <f t="shared" si="27"/>
        <v>flying</v>
      </c>
      <c r="Q164"/>
      <c r="R164" s="1" t="str">
        <f>B165</f>
        <v>Golbat</v>
      </c>
      <c r="S164"/>
      <c r="T164">
        <f t="shared" si="25"/>
        <v>5</v>
      </c>
      <c r="U164" t="str">
        <f t="shared" si="20"/>
        <v>Zubat</v>
      </c>
      <c r="V164"/>
      <c r="W164">
        <v>0</v>
      </c>
      <c r="X164">
        <v>0</v>
      </c>
      <c r="Y164">
        <v>1</v>
      </c>
      <c r="Z164" t="str">
        <f>_xlfn.IFNA(VLOOKUP(B164,abilities!$A$2:$C$108,2,0), "Evolution")</f>
        <v>Evolution</v>
      </c>
      <c r="AA164" t="str">
        <f>_xlfn.IFNA(VLOOKUP(B164,abilities!$A$2:$C$109,3,0), _xlfn.CONCAT("Evolves into ", R164, " using ", T164, " Journey Points", IF(ISBLANK(S164), ".", _xlfn.CONCAT(" and a ", S164, " Apricorn."))))</f>
        <v>Evolves into Golbat using 5 Journey Points.</v>
      </c>
    </row>
    <row r="165" spans="1:27" x14ac:dyDescent="0.25">
      <c r="A165">
        <v>42</v>
      </c>
      <c r="B165" t="s">
        <v>62</v>
      </c>
      <c r="C165" t="s">
        <v>13</v>
      </c>
      <c r="D165" t="s">
        <v>20</v>
      </c>
      <c r="E165">
        <v>75</v>
      </c>
      <c r="F165">
        <v>80</v>
      </c>
      <c r="G165">
        <v>70</v>
      </c>
      <c r="H165">
        <v>65</v>
      </c>
      <c r="I165">
        <v>75</v>
      </c>
      <c r="J165">
        <v>90</v>
      </c>
      <c r="K165" t="s">
        <v>539</v>
      </c>
      <c r="L165" s="3" t="s">
        <v>759</v>
      </c>
      <c r="M165" s="3" t="s">
        <v>752</v>
      </c>
      <c r="N165" s="1">
        <f t="shared" si="28"/>
        <v>6</v>
      </c>
      <c r="O165" s="1" t="str">
        <f t="shared" si="26"/>
        <v>poison</v>
      </c>
      <c r="P165" s="1" t="str">
        <f t="shared" si="27"/>
        <v>flying</v>
      </c>
      <c r="Q165" t="s">
        <v>33</v>
      </c>
      <c r="R165" s="1" t="str">
        <f>B166</f>
        <v>Crobat</v>
      </c>
      <c r="S165"/>
      <c r="T165">
        <f t="shared" si="25"/>
        <v>3</v>
      </c>
      <c r="U165" t="str">
        <f t="shared" si="20"/>
        <v>Golbat</v>
      </c>
      <c r="V165"/>
      <c r="W165">
        <v>0</v>
      </c>
      <c r="X165">
        <v>0</v>
      </c>
      <c r="Y165">
        <v>2</v>
      </c>
      <c r="Z165" t="str">
        <f>_xlfn.IFNA(VLOOKUP(B165,abilities!$A$2:$C$108,2,0), "Evolution")</f>
        <v>Evolution</v>
      </c>
      <c r="AA165" t="str">
        <f>_xlfn.IFNA(VLOOKUP(B165,abilities!$A$2:$C$109,3,0), _xlfn.CONCAT("Evolves into ", R165, " using ", T165, " Journey Points", IF(ISBLANK(S165), ".", _xlfn.CONCAT(" and a ", S165, " Apricorn."))))</f>
        <v>Evolves into Crobat using 3 Journey Points.</v>
      </c>
    </row>
    <row r="166" spans="1:27" x14ac:dyDescent="0.25">
      <c r="A166">
        <v>169</v>
      </c>
      <c r="B166" t="s">
        <v>195</v>
      </c>
      <c r="C166" t="s">
        <v>13</v>
      </c>
      <c r="D166" t="s">
        <v>20</v>
      </c>
      <c r="E166">
        <v>85</v>
      </c>
      <c r="F166">
        <v>90</v>
      </c>
      <c r="G166">
        <v>80</v>
      </c>
      <c r="H166">
        <v>70</v>
      </c>
      <c r="I166">
        <v>80</v>
      </c>
      <c r="J166">
        <v>130</v>
      </c>
      <c r="K166" t="s">
        <v>539</v>
      </c>
      <c r="L166" s="3" t="s">
        <v>759</v>
      </c>
      <c r="M166" s="3" t="s">
        <v>752</v>
      </c>
      <c r="N166" s="1">
        <f t="shared" si="28"/>
        <v>7</v>
      </c>
      <c r="O166" s="1" t="str">
        <f t="shared" si="26"/>
        <v>poison</v>
      </c>
      <c r="P166" s="1" t="str">
        <f t="shared" si="27"/>
        <v>flying</v>
      </c>
      <c r="Q166" t="s">
        <v>26</v>
      </c>
      <c r="S166"/>
      <c r="T166" t="str">
        <f t="shared" si="25"/>
        <v/>
      </c>
      <c r="U166" t="str">
        <f t="shared" si="20"/>
        <v>Crobat</v>
      </c>
      <c r="V166"/>
      <c r="W166">
        <v>0</v>
      </c>
      <c r="X166">
        <v>0</v>
      </c>
      <c r="Y166">
        <v>3</v>
      </c>
      <c r="Z166" t="str">
        <f>_xlfn.IFNA(VLOOKUP(B166,abilities!$A$2:$C$108,2,0), "Evolution")</f>
        <v>Cross Poison</v>
      </c>
      <c r="AA166" t="str">
        <f>_xlfn.IFNA(VLOOKUP(B166,abilities!$A$2:$C$109,3,0), _xlfn.CONCAT("Evolves into ", R166, " using ", T166, " Journey Points", IF(ISBLANK(S166), ".", _xlfn.CONCAT(" and a ", S166, " Apricorn."))))</f>
        <v>When attacking with a Poison-type move, Balanced stances are treated as Crafty stances.</v>
      </c>
    </row>
    <row r="167" spans="1:27" x14ac:dyDescent="0.25">
      <c r="A167">
        <v>66</v>
      </c>
      <c r="B167" t="s">
        <v>88</v>
      </c>
      <c r="C167" t="s">
        <v>77</v>
      </c>
      <c r="D167"/>
      <c r="E167">
        <v>70</v>
      </c>
      <c r="F167">
        <v>80</v>
      </c>
      <c r="G167">
        <v>50</v>
      </c>
      <c r="H167">
        <v>35</v>
      </c>
      <c r="I167">
        <v>35</v>
      </c>
      <c r="J167">
        <v>35</v>
      </c>
      <c r="K167" t="s">
        <v>554</v>
      </c>
      <c r="L167" s="3" t="s">
        <v>759</v>
      </c>
      <c r="M167" s="3" t="s">
        <v>753</v>
      </c>
      <c r="N167" s="1">
        <f t="shared" si="28"/>
        <v>4</v>
      </c>
      <c r="O167" s="1" t="str">
        <f t="shared" si="26"/>
        <v>fighting</v>
      </c>
      <c r="P167" t="s">
        <v>33</v>
      </c>
      <c r="Q167"/>
      <c r="R167" s="1" t="str">
        <f>B168</f>
        <v>Machoke</v>
      </c>
      <c r="S167"/>
      <c r="T167">
        <f t="shared" si="25"/>
        <v>2</v>
      </c>
      <c r="U167" t="str">
        <f t="shared" si="20"/>
        <v>Machop</v>
      </c>
      <c r="V167"/>
      <c r="W167">
        <v>0</v>
      </c>
      <c r="X167">
        <v>0</v>
      </c>
      <c r="Y167">
        <v>1</v>
      </c>
      <c r="Z167" t="str">
        <f>_xlfn.IFNA(VLOOKUP(B167,abilities!$A$2:$C$108,2,0), "Evolution")</f>
        <v>Evolution</v>
      </c>
      <c r="AA167" t="str">
        <f>_xlfn.IFNA(VLOOKUP(B167,abilities!$A$2:$C$109,3,0), _xlfn.CONCAT("Evolves into ", R167, " using ", T167, " Journey Points", IF(ISBLANK(S167), ".", _xlfn.CONCAT(" and a ", S167, " Apricorn."))))</f>
        <v>Evolves into Machoke using 2 Journey Points.</v>
      </c>
    </row>
    <row r="168" spans="1:27" x14ac:dyDescent="0.25">
      <c r="A168">
        <v>67</v>
      </c>
      <c r="B168" t="s">
        <v>89</v>
      </c>
      <c r="C168" t="s">
        <v>77</v>
      </c>
      <c r="D168"/>
      <c r="E168">
        <v>80</v>
      </c>
      <c r="F168">
        <v>100</v>
      </c>
      <c r="G168">
        <v>70</v>
      </c>
      <c r="H168">
        <v>50</v>
      </c>
      <c r="I168">
        <v>60</v>
      </c>
      <c r="J168">
        <v>45</v>
      </c>
      <c r="K168" t="s">
        <v>554</v>
      </c>
      <c r="L168" s="3" t="s">
        <v>759</v>
      </c>
      <c r="M168" s="3" t="s">
        <v>753</v>
      </c>
      <c r="N168" s="1">
        <f t="shared" si="28"/>
        <v>5</v>
      </c>
      <c r="O168" s="1" t="str">
        <f t="shared" ref="O168:O181" si="29">C168</f>
        <v>fighting</v>
      </c>
      <c r="P168" t="s">
        <v>105</v>
      </c>
      <c r="Q168" t="s">
        <v>33</v>
      </c>
      <c r="R168" s="1" t="str">
        <f>B169</f>
        <v>Machamp</v>
      </c>
      <c r="S168"/>
      <c r="T168">
        <f t="shared" si="25"/>
        <v>5</v>
      </c>
      <c r="U168" t="str">
        <f t="shared" si="20"/>
        <v>Machoke</v>
      </c>
      <c r="V168"/>
      <c r="W168">
        <v>0</v>
      </c>
      <c r="X168">
        <v>0</v>
      </c>
      <c r="Y168">
        <v>2</v>
      </c>
      <c r="Z168" t="str">
        <f>_xlfn.IFNA(VLOOKUP(B168,abilities!$A$2:$C$108,2,0), "Evolution")</f>
        <v>Evolution</v>
      </c>
      <c r="AA168" t="str">
        <f>_xlfn.IFNA(VLOOKUP(B168,abilities!$A$2:$C$109,3,0), _xlfn.CONCAT("Evolves into ", R168, " using ", T168, " Journey Points", IF(ISBLANK(S168), ".", _xlfn.CONCAT(" and a ", S168, " Apricorn."))))</f>
        <v>Evolves into Machamp using 5 Journey Points.</v>
      </c>
    </row>
    <row r="169" spans="1:27" x14ac:dyDescent="0.25">
      <c r="A169">
        <v>68</v>
      </c>
      <c r="B169" t="s">
        <v>90</v>
      </c>
      <c r="C169" t="s">
        <v>77</v>
      </c>
      <c r="D169"/>
      <c r="E169">
        <v>90</v>
      </c>
      <c r="F169">
        <v>130</v>
      </c>
      <c r="G169">
        <v>80</v>
      </c>
      <c r="H169">
        <v>65</v>
      </c>
      <c r="I169">
        <v>85</v>
      </c>
      <c r="J169">
        <v>55</v>
      </c>
      <c r="K169" t="s">
        <v>554</v>
      </c>
      <c r="L169" s="3" t="s">
        <v>759</v>
      </c>
      <c r="M169" s="3" t="s">
        <v>753</v>
      </c>
      <c r="N169" s="1">
        <f t="shared" si="28"/>
        <v>7</v>
      </c>
      <c r="O169" s="1" t="str">
        <f t="shared" si="29"/>
        <v>fighting</v>
      </c>
      <c r="P169" t="s">
        <v>105</v>
      </c>
      <c r="Q169" t="s">
        <v>47</v>
      </c>
      <c r="S169"/>
      <c r="T169" t="str">
        <f t="shared" si="25"/>
        <v/>
      </c>
      <c r="U169" t="str">
        <f t="shared" si="20"/>
        <v>Machamp</v>
      </c>
      <c r="V169"/>
      <c r="W169">
        <v>0</v>
      </c>
      <c r="X169">
        <v>0</v>
      </c>
      <c r="Y169">
        <v>3</v>
      </c>
      <c r="Z169" t="str">
        <f>_xlfn.IFNA(VLOOKUP(B169,abilities!$A$2:$C$108,2,0), "Evolution")</f>
        <v>No Guard</v>
      </c>
      <c r="AA169" t="str">
        <f>_xlfn.IFNA(VLOOKUP(B169,abilities!$A$2:$C$109,3,0), _xlfn.CONCAT("Evolves into ", R169, " using ", T169, " Journey Points", IF(ISBLANK(S169), ".", _xlfn.CONCAT(" and a ", S169, " Apricorn."))))</f>
        <v>Both Pokémon may only use stances of 4 or more power until both Pokémon cannot use stances.</v>
      </c>
    </row>
    <row r="170" spans="1:27" x14ac:dyDescent="0.25">
      <c r="A170">
        <v>77</v>
      </c>
      <c r="B170" t="s">
        <v>100</v>
      </c>
      <c r="C170" t="s">
        <v>17</v>
      </c>
      <c r="D170"/>
      <c r="E170">
        <v>50</v>
      </c>
      <c r="F170">
        <v>85</v>
      </c>
      <c r="G170">
        <v>55</v>
      </c>
      <c r="H170">
        <v>65</v>
      </c>
      <c r="I170">
        <v>65</v>
      </c>
      <c r="J170">
        <v>90</v>
      </c>
      <c r="K170" t="s">
        <v>559</v>
      </c>
      <c r="L170" s="3" t="s">
        <v>754</v>
      </c>
      <c r="M170" s="3" t="s">
        <v>755</v>
      </c>
      <c r="N170" s="1">
        <f t="shared" si="28"/>
        <v>5</v>
      </c>
      <c r="O170" s="1" t="str">
        <f t="shared" si="29"/>
        <v>fire</v>
      </c>
      <c r="P170" t="s">
        <v>33</v>
      </c>
      <c r="Q170"/>
      <c r="R170" s="1" t="str">
        <f>B171</f>
        <v>Rapidash</v>
      </c>
      <c r="S170"/>
      <c r="T170">
        <f t="shared" si="25"/>
        <v>5</v>
      </c>
      <c r="U170" t="str">
        <f t="shared" ref="U170:U176" si="30">B170</f>
        <v>Ponyta</v>
      </c>
      <c r="V170"/>
      <c r="W170">
        <v>0</v>
      </c>
      <c r="X170">
        <v>0</v>
      </c>
      <c r="Y170">
        <v>1</v>
      </c>
      <c r="Z170" t="str">
        <f>_xlfn.IFNA(VLOOKUP(B170,abilities!$A$2:$C$108,2,0), "Evolution")</f>
        <v>Evolution</v>
      </c>
      <c r="AA170" t="str">
        <f>_xlfn.IFNA(VLOOKUP(B170,abilities!$A$2:$C$109,3,0), _xlfn.CONCAT("Evolves into ", R170, " using ", T170, " Journey Points", IF(ISBLANK(S170), ".", _xlfn.CONCAT(" and a ", S170, " Apricorn."))))</f>
        <v>Evolves into Rapidash using 5 Journey Points.</v>
      </c>
    </row>
    <row r="171" spans="1:27" x14ac:dyDescent="0.25">
      <c r="A171">
        <v>78</v>
      </c>
      <c r="B171" t="s">
        <v>101</v>
      </c>
      <c r="C171" t="s">
        <v>17</v>
      </c>
      <c r="D171"/>
      <c r="E171">
        <v>65</v>
      </c>
      <c r="F171">
        <v>100</v>
      </c>
      <c r="G171">
        <v>70</v>
      </c>
      <c r="H171">
        <v>80</v>
      </c>
      <c r="I171">
        <v>80</v>
      </c>
      <c r="J171">
        <v>105</v>
      </c>
      <c r="K171" t="s">
        <v>559</v>
      </c>
      <c r="L171" s="3" t="s">
        <v>754</v>
      </c>
      <c r="M171" s="3" t="s">
        <v>755</v>
      </c>
      <c r="N171" s="1">
        <f t="shared" si="28"/>
        <v>7</v>
      </c>
      <c r="O171" s="1" t="str">
        <f t="shared" si="29"/>
        <v>fire</v>
      </c>
      <c r="P171" t="s">
        <v>47</v>
      </c>
      <c r="Q171" t="s">
        <v>44</v>
      </c>
      <c r="S171"/>
      <c r="T171" t="str">
        <f t="shared" si="25"/>
        <v/>
      </c>
      <c r="U171" t="str">
        <f t="shared" si="30"/>
        <v>Rapidash</v>
      </c>
      <c r="V171"/>
      <c r="W171">
        <v>0</v>
      </c>
      <c r="X171">
        <v>0</v>
      </c>
      <c r="Y171">
        <v>2</v>
      </c>
      <c r="Z171" t="str">
        <f>_xlfn.IFNA(VLOOKUP(B171,abilities!$A$2:$C$108,2,0), "Evolution")</f>
        <v>Herd Leader</v>
      </c>
      <c r="AA171" t="str">
        <f>_xlfn.IFNA(VLOOKUP(B171,abilities!$A$2:$C$109,3,0), _xlfn.CONCAT("Evolves into ", R171, " using ", T171, " Journey Points", IF(ISBLANK(S171), ".", _xlfn.CONCAT(" and a ", S171, " Apricorn."))))</f>
        <v>Add 3 bonus power if sent in as the first Pokémon in a battle. Lasts until switched out.</v>
      </c>
    </row>
    <row r="172" spans="1:27" x14ac:dyDescent="0.25">
      <c r="A172">
        <v>214</v>
      </c>
      <c r="B172" t="s">
        <v>240</v>
      </c>
      <c r="C172" t="s">
        <v>26</v>
      </c>
      <c r="D172" t="s">
        <v>77</v>
      </c>
      <c r="E172">
        <v>80</v>
      </c>
      <c r="F172">
        <v>125</v>
      </c>
      <c r="G172">
        <v>75</v>
      </c>
      <c r="H172">
        <v>40</v>
      </c>
      <c r="I172">
        <v>95</v>
      </c>
      <c r="J172">
        <v>85</v>
      </c>
      <c r="K172" t="s">
        <v>635</v>
      </c>
      <c r="L172" s="3" t="s">
        <v>751</v>
      </c>
      <c r="M172" s="3" t="s">
        <v>753</v>
      </c>
      <c r="N172" s="1">
        <f t="shared" si="28"/>
        <v>7</v>
      </c>
      <c r="O172" s="1" t="str">
        <f t="shared" si="29"/>
        <v>bug</v>
      </c>
      <c r="P172" s="1" t="str">
        <f t="shared" ref="P172:P181" si="31">D172</f>
        <v>fighting</v>
      </c>
      <c r="Q172" t="s">
        <v>97</v>
      </c>
      <c r="R172"/>
      <c r="S172"/>
      <c r="T172" t="str">
        <f>IF(ISBLANK(R172), "", ROUND(((#REF!*(#REF!-1)/2)-(N172*(N172-1)/2))/2 - (#REF!-N172)/2, 0) - IF(ISBLANK(S172), 0, 1))</f>
        <v/>
      </c>
      <c r="U172" t="str">
        <f t="shared" si="30"/>
        <v>Heracross</v>
      </c>
      <c r="V172"/>
      <c r="W172">
        <v>0</v>
      </c>
      <c r="X172">
        <v>0</v>
      </c>
      <c r="Y172">
        <v>1</v>
      </c>
      <c r="Z172" t="str">
        <f>_xlfn.IFNA(VLOOKUP(B172,abilities!$A$2:$C$108,2,0), "Evolution")</f>
        <v>Big Horn</v>
      </c>
      <c r="AA172" t="str">
        <f>_xlfn.IFNA(VLOOKUP(B172,abilities!$A$2:$C$109,3,0), _xlfn.CONCAT("Evolves into ", R172, " using ", T172, " Journey Points", IF(ISBLANK(S172), ".", _xlfn.CONCAT(" and a ", S172, " Apricorn."))))</f>
        <v>Add 1 bonus power when attacking with positive type effectiveness.</v>
      </c>
    </row>
    <row r="173" spans="1:27" x14ac:dyDescent="0.25">
      <c r="A173">
        <v>144</v>
      </c>
      <c r="B173" t="s">
        <v>169</v>
      </c>
      <c r="C173" t="s">
        <v>48</v>
      </c>
      <c r="D173" t="s">
        <v>20</v>
      </c>
      <c r="E173">
        <v>90</v>
      </c>
      <c r="F173">
        <v>85</v>
      </c>
      <c r="G173">
        <v>100</v>
      </c>
      <c r="H173">
        <v>95</v>
      </c>
      <c r="I173">
        <v>125</v>
      </c>
      <c r="J173">
        <v>85</v>
      </c>
      <c r="K173" t="s">
        <v>599</v>
      </c>
      <c r="L173" s="3" t="s">
        <v>759</v>
      </c>
      <c r="M173" t="s">
        <v>752</v>
      </c>
      <c r="N173" s="1">
        <f t="shared" si="28"/>
        <v>8</v>
      </c>
      <c r="O173" s="1" t="str">
        <f t="shared" si="29"/>
        <v>ice</v>
      </c>
      <c r="P173" s="1" t="str">
        <f t="shared" si="31"/>
        <v>flying</v>
      </c>
      <c r="Q173" t="s">
        <v>85</v>
      </c>
      <c r="R173"/>
      <c r="S173"/>
      <c r="T173" t="str">
        <f t="shared" ref="T173:T196" si="32">IF(ISBLANK(R173), "", ROUND(((N174*(N174-1)/2)-(N173*(N173-1)/2))/2 - (N174-N173)/2, 0) - IF(ISBLANK(S173), 0, 1))</f>
        <v/>
      </c>
      <c r="U173" t="str">
        <f t="shared" si="30"/>
        <v>Articuno</v>
      </c>
      <c r="V173"/>
      <c r="W173">
        <v>1</v>
      </c>
      <c r="X173">
        <v>1</v>
      </c>
      <c r="Y173">
        <v>1</v>
      </c>
      <c r="Z173" t="str">
        <f>_xlfn.IFNA(VLOOKUP(B173,abilities!$A$2:$C$108,2,0), "Evolution")</f>
        <v>Icey Competitor</v>
      </c>
      <c r="AA173" t="str">
        <f>_xlfn.IFNA(VLOOKUP(B173,abilities!$A$2:$C$109,3,0), _xlfn.CONCAT("Evolves into ", R173, " using ", T173, " Journey Points", IF(ISBLANK(S173), ".", _xlfn.CONCAT(" and a ", S173, " Apricorn."))))</f>
        <v>Add 2 bonus power if the opposing Pokémon has any bonus power applied.</v>
      </c>
    </row>
    <row r="174" spans="1:27" x14ac:dyDescent="0.25">
      <c r="A174">
        <v>145</v>
      </c>
      <c r="B174" t="s">
        <v>170</v>
      </c>
      <c r="C174" t="s">
        <v>44</v>
      </c>
      <c r="D174" t="s">
        <v>20</v>
      </c>
      <c r="E174">
        <v>90</v>
      </c>
      <c r="F174">
        <v>90</v>
      </c>
      <c r="G174">
        <v>85</v>
      </c>
      <c r="H174">
        <v>125</v>
      </c>
      <c r="I174">
        <v>90</v>
      </c>
      <c r="J174">
        <v>100</v>
      </c>
      <c r="K174" t="s">
        <v>589</v>
      </c>
      <c r="L174" s="3" t="s">
        <v>759</v>
      </c>
      <c r="M174" t="s">
        <v>753</v>
      </c>
      <c r="N174" s="1">
        <f t="shared" si="28"/>
        <v>8</v>
      </c>
      <c r="O174" s="1" t="str">
        <f t="shared" si="29"/>
        <v>electric</v>
      </c>
      <c r="P174" s="1" t="str">
        <f t="shared" si="31"/>
        <v>flying</v>
      </c>
      <c r="Q174" t="s">
        <v>77</v>
      </c>
      <c r="R174"/>
      <c r="S174"/>
      <c r="T174" t="str">
        <f t="shared" si="32"/>
        <v/>
      </c>
      <c r="U174" t="str">
        <f t="shared" si="30"/>
        <v>Zapdos</v>
      </c>
      <c r="V174"/>
      <c r="W174">
        <v>1</v>
      </c>
      <c r="X174">
        <v>1</v>
      </c>
      <c r="Y174">
        <v>1</v>
      </c>
      <c r="Z174" t="str">
        <f>_xlfn.IFNA(VLOOKUP(B174,abilities!$A$2:$C$108,2,0), "Evolution")</f>
        <v>Shocking Defiance</v>
      </c>
      <c r="AA174" t="str">
        <f>_xlfn.IFNA(VLOOKUP(B174,abilities!$A$2:$C$109,3,0), _xlfn.CONCAT("Evolves into ", R174, " using ", T174, " Journey Points", IF(ISBLANK(S174), ".", _xlfn.CONCAT(" and a ", S174, " Apricorn."))))</f>
        <v>Add 2 bonus power if this Pokémon has a negative status effect.</v>
      </c>
    </row>
    <row r="175" spans="1:27" x14ac:dyDescent="0.25">
      <c r="A175">
        <v>146</v>
      </c>
      <c r="B175" t="s">
        <v>171</v>
      </c>
      <c r="C175" t="s">
        <v>17</v>
      </c>
      <c r="D175" t="s">
        <v>20</v>
      </c>
      <c r="E175">
        <v>90</v>
      </c>
      <c r="F175">
        <v>100</v>
      </c>
      <c r="G175">
        <v>90</v>
      </c>
      <c r="H175">
        <v>125</v>
      </c>
      <c r="I175">
        <v>85</v>
      </c>
      <c r="J175">
        <v>90</v>
      </c>
      <c r="K175" t="s">
        <v>519</v>
      </c>
      <c r="L175" s="3" t="s">
        <v>759</v>
      </c>
      <c r="M175" t="s">
        <v>755</v>
      </c>
      <c r="N175" s="1">
        <f t="shared" si="28"/>
        <v>8</v>
      </c>
      <c r="O175" s="1" t="str">
        <f t="shared" si="29"/>
        <v>fire</v>
      </c>
      <c r="P175" s="1" t="str">
        <f t="shared" si="31"/>
        <v>flying</v>
      </c>
      <c r="Q175" t="s">
        <v>37</v>
      </c>
      <c r="R175"/>
      <c r="S175"/>
      <c r="T175" t="str">
        <f t="shared" si="32"/>
        <v/>
      </c>
      <c r="U175" t="str">
        <f t="shared" si="30"/>
        <v>Moltres</v>
      </c>
      <c r="V175"/>
      <c r="W175">
        <v>1</v>
      </c>
      <c r="X175">
        <v>1</v>
      </c>
      <c r="Y175">
        <v>1</v>
      </c>
      <c r="Z175" t="str">
        <f>_xlfn.IFNA(VLOOKUP(B175,abilities!$A$2:$C$108,2,0), "Evolution")</f>
        <v>Flaming Berserker</v>
      </c>
      <c r="AA175" t="str">
        <f>_xlfn.IFNA(VLOOKUP(B175,abilities!$A$2:$C$109,3,0), _xlfn.CONCAT("Evolves into ", R175, " using ", T175, " Journey Points", IF(ISBLANK(S175), ".", _xlfn.CONCAT(" and a ", S175, " Apricorn."))))</f>
        <v>Add 2 bonus power if this Pokémon has taken damage.</v>
      </c>
    </row>
    <row r="176" spans="1:27" x14ac:dyDescent="0.25">
      <c r="A176">
        <v>246</v>
      </c>
      <c r="B176" t="s">
        <v>272</v>
      </c>
      <c r="C176" t="s">
        <v>97</v>
      </c>
      <c r="D176" t="s">
        <v>47</v>
      </c>
      <c r="E176">
        <v>50</v>
      </c>
      <c r="F176">
        <v>64</v>
      </c>
      <c r="G176">
        <v>50</v>
      </c>
      <c r="H176">
        <v>45</v>
      </c>
      <c r="I176">
        <v>50</v>
      </c>
      <c r="J176">
        <v>41</v>
      </c>
      <c r="K176" t="s">
        <v>653</v>
      </c>
      <c r="L176" s="3" t="s">
        <v>773</v>
      </c>
      <c r="M176" t="s">
        <v>755</v>
      </c>
      <c r="N176" s="1">
        <f t="shared" si="28"/>
        <v>3</v>
      </c>
      <c r="O176" s="1" t="str">
        <f t="shared" si="29"/>
        <v>rock</v>
      </c>
      <c r="P176" s="1" t="str">
        <f t="shared" si="31"/>
        <v>ground</v>
      </c>
      <c r="Q176"/>
      <c r="R176" s="1" t="str">
        <f>B177</f>
        <v>Pupitar</v>
      </c>
      <c r="S176"/>
      <c r="T176">
        <f t="shared" si="32"/>
        <v>3</v>
      </c>
      <c r="U176" t="str">
        <f t="shared" si="30"/>
        <v>Larvitar</v>
      </c>
      <c r="V176"/>
      <c r="W176">
        <v>0</v>
      </c>
      <c r="X176">
        <v>0</v>
      </c>
      <c r="Y176">
        <v>1</v>
      </c>
      <c r="Z176" t="str">
        <f>_xlfn.IFNA(VLOOKUP(B176,abilities!$A$2:$C$108,2,0), "Evolution")</f>
        <v>Evolution</v>
      </c>
      <c r="AA176" t="str">
        <f>_xlfn.IFNA(VLOOKUP(B176,abilities!$A$2:$C$109,3,0), _xlfn.CONCAT("Evolves into ", R176, " using ", T176, " Journey Points", IF(ISBLANK(S176), ".", _xlfn.CONCAT(" and a ", S176, " Apricorn."))))</f>
        <v>Evolves into Pupitar using 3 Journey Points.</v>
      </c>
    </row>
    <row r="177" spans="1:27" x14ac:dyDescent="0.25">
      <c r="A177">
        <v>247</v>
      </c>
      <c r="B177" t="s">
        <v>273</v>
      </c>
      <c r="C177" t="s">
        <v>97</v>
      </c>
      <c r="D177" t="s">
        <v>47</v>
      </c>
      <c r="E177">
        <v>70</v>
      </c>
      <c r="F177">
        <v>84</v>
      </c>
      <c r="G177">
        <v>70</v>
      </c>
      <c r="H177">
        <v>65</v>
      </c>
      <c r="I177">
        <v>70</v>
      </c>
      <c r="J177">
        <v>51</v>
      </c>
      <c r="K177" t="s">
        <v>654</v>
      </c>
      <c r="L177" s="3" t="s">
        <v>773</v>
      </c>
      <c r="M177" t="s">
        <v>755</v>
      </c>
      <c r="N177" s="1">
        <f t="shared" si="28"/>
        <v>5</v>
      </c>
      <c r="O177" s="1" t="str">
        <f t="shared" si="29"/>
        <v>rock</v>
      </c>
      <c r="P177" s="1" t="str">
        <f t="shared" si="31"/>
        <v>ground</v>
      </c>
      <c r="Q177" t="s">
        <v>37</v>
      </c>
      <c r="R177" s="1" t="str">
        <f>B178</f>
        <v>Tyranitar</v>
      </c>
      <c r="S177"/>
      <c r="T177">
        <f t="shared" si="32"/>
        <v>8</v>
      </c>
      <c r="U177" t="str">
        <f t="shared" ref="U177:U212" si="33">B177</f>
        <v>Pupitar</v>
      </c>
      <c r="V177"/>
      <c r="W177">
        <v>0</v>
      </c>
      <c r="X177">
        <v>0</v>
      </c>
      <c r="Y177">
        <v>2</v>
      </c>
      <c r="Z177" t="str">
        <f>_xlfn.IFNA(VLOOKUP(B177,abilities!$A$2:$C$108,2,0), "Evolution")</f>
        <v>Evolution</v>
      </c>
      <c r="AA177" t="str">
        <f>_xlfn.IFNA(VLOOKUP(B177,abilities!$A$2:$C$109,3,0), _xlfn.CONCAT("Evolves into ", R177, " using ", T177, " Journey Points", IF(ISBLANK(S177), ".", _xlfn.CONCAT(" and a ", S177, " Apricorn."))))</f>
        <v>Evolves into Tyranitar using 8 Journey Points.</v>
      </c>
    </row>
    <row r="178" spans="1:27" x14ac:dyDescent="0.25">
      <c r="A178">
        <v>248</v>
      </c>
      <c r="B178" t="s">
        <v>274</v>
      </c>
      <c r="C178" t="s">
        <v>97</v>
      </c>
      <c r="D178" t="s">
        <v>37</v>
      </c>
      <c r="E178">
        <v>100</v>
      </c>
      <c r="F178">
        <v>134</v>
      </c>
      <c r="G178">
        <v>110</v>
      </c>
      <c r="H178">
        <v>95</v>
      </c>
      <c r="I178">
        <v>100</v>
      </c>
      <c r="J178">
        <v>61</v>
      </c>
      <c r="K178" t="s">
        <v>644</v>
      </c>
      <c r="L178" s="3" t="s">
        <v>773</v>
      </c>
      <c r="M178" t="s">
        <v>755</v>
      </c>
      <c r="N178" s="1">
        <f t="shared" si="28"/>
        <v>8</v>
      </c>
      <c r="O178" s="1" t="str">
        <f t="shared" si="29"/>
        <v>rock</v>
      </c>
      <c r="P178" s="1" t="str">
        <f t="shared" si="31"/>
        <v>dark</v>
      </c>
      <c r="Q178" t="s">
        <v>17</v>
      </c>
      <c r="S178"/>
      <c r="T178" t="str">
        <f t="shared" si="32"/>
        <v/>
      </c>
      <c r="U178" t="str">
        <f t="shared" si="33"/>
        <v>Tyranitar</v>
      </c>
      <c r="V178"/>
      <c r="W178">
        <v>0</v>
      </c>
      <c r="X178">
        <v>0</v>
      </c>
      <c r="Y178">
        <v>3</v>
      </c>
      <c r="Z178" t="str">
        <f>_xlfn.IFNA(VLOOKUP(B178,abilities!$A$2:$C$108,2,0), "Evolution")</f>
        <v>Responsive Armour</v>
      </c>
      <c r="AA178" t="str">
        <f>_xlfn.IFNA(VLOOKUP(B178,abilities!$A$2:$C$109,3,0), _xlfn.CONCAT("Evolves into ", R178, " using ", T178, " Journey Points", IF(ISBLANK(S178), ".", _xlfn.CONCAT(" and a ", S178, " Apricorn."))))</f>
        <v>When attacked with a Fighting-type move, gain the Focused and Braced status effects.</v>
      </c>
    </row>
    <row r="179" spans="1:27" x14ac:dyDescent="0.25">
      <c r="A179">
        <v>374</v>
      </c>
      <c r="B179" t="s">
        <v>400</v>
      </c>
      <c r="C179" t="s">
        <v>105</v>
      </c>
      <c r="D179" t="s">
        <v>85</v>
      </c>
      <c r="E179">
        <v>40</v>
      </c>
      <c r="F179">
        <v>55</v>
      </c>
      <c r="G179">
        <v>80</v>
      </c>
      <c r="H179">
        <v>35</v>
      </c>
      <c r="I179">
        <v>60</v>
      </c>
      <c r="J179">
        <v>30</v>
      </c>
      <c r="K179" t="s">
        <v>741</v>
      </c>
      <c r="L179" s="3" t="s">
        <v>773</v>
      </c>
      <c r="M179" s="3" t="s">
        <v>752</v>
      </c>
      <c r="N179" s="1">
        <f t="shared" si="28"/>
        <v>3</v>
      </c>
      <c r="O179" s="1" t="str">
        <f t="shared" si="29"/>
        <v>steel</v>
      </c>
      <c r="P179" s="1" t="str">
        <f t="shared" si="31"/>
        <v>psychic</v>
      </c>
      <c r="Q179"/>
      <c r="R179" s="1" t="str">
        <f>B180</f>
        <v>Metang</v>
      </c>
      <c r="S179"/>
      <c r="T179">
        <f t="shared" si="32"/>
        <v>3</v>
      </c>
      <c r="U179" t="str">
        <f t="shared" si="33"/>
        <v>Beldum</v>
      </c>
      <c r="V179"/>
      <c r="W179">
        <v>0</v>
      </c>
      <c r="X179">
        <v>0</v>
      </c>
      <c r="Y179">
        <v>1</v>
      </c>
      <c r="Z179" t="str">
        <f>_xlfn.IFNA(VLOOKUP(B179,abilities!$A$2:$C$108,2,0), "Evolution")</f>
        <v>Evolution</v>
      </c>
      <c r="AA179" t="str">
        <f>_xlfn.IFNA(VLOOKUP(B179,abilities!$A$2:$C$109,3,0), _xlfn.CONCAT("Evolves into ", R179, " using ", T179, " Journey Points", IF(ISBLANK(S179), ".", _xlfn.CONCAT(" and a ", S179, " Apricorn."))))</f>
        <v>Evolves into Metang using 3 Journey Points.</v>
      </c>
    </row>
    <row r="180" spans="1:27" x14ac:dyDescent="0.25">
      <c r="A180">
        <v>375</v>
      </c>
      <c r="B180" t="s">
        <v>401</v>
      </c>
      <c r="C180" t="s">
        <v>105</v>
      </c>
      <c r="D180" t="s">
        <v>85</v>
      </c>
      <c r="E180">
        <v>60</v>
      </c>
      <c r="F180">
        <v>75</v>
      </c>
      <c r="G180">
        <v>100</v>
      </c>
      <c r="H180">
        <v>55</v>
      </c>
      <c r="I180">
        <v>80</v>
      </c>
      <c r="J180">
        <v>50</v>
      </c>
      <c r="K180" t="s">
        <v>742</v>
      </c>
      <c r="L180" s="3" t="s">
        <v>773</v>
      </c>
      <c r="M180" s="3" t="s">
        <v>752</v>
      </c>
      <c r="N180" s="1">
        <f t="shared" si="28"/>
        <v>5</v>
      </c>
      <c r="O180" s="1" t="str">
        <f t="shared" si="29"/>
        <v>steel</v>
      </c>
      <c r="P180" s="1" t="str">
        <f t="shared" si="31"/>
        <v>psychic</v>
      </c>
      <c r="Q180" t="s">
        <v>47</v>
      </c>
      <c r="R180" s="1" t="str">
        <f>B181</f>
        <v>Metagross</v>
      </c>
      <c r="S180"/>
      <c r="T180">
        <f t="shared" si="32"/>
        <v>8</v>
      </c>
      <c r="U180" t="str">
        <f t="shared" si="33"/>
        <v>Metang</v>
      </c>
      <c r="V180"/>
      <c r="W180">
        <v>0</v>
      </c>
      <c r="X180">
        <v>0</v>
      </c>
      <c r="Y180">
        <v>2</v>
      </c>
      <c r="Z180" t="str">
        <f>_xlfn.IFNA(VLOOKUP(B180,abilities!$A$2:$C$108,2,0), "Evolution")</f>
        <v>Evolution</v>
      </c>
      <c r="AA180" t="str">
        <f>_xlfn.IFNA(VLOOKUP(B180,abilities!$A$2:$C$109,3,0), _xlfn.CONCAT("Evolves into ", R180, " using ", T180, " Journey Points", IF(ISBLANK(S180), ".", _xlfn.CONCAT(" and a ", S180, " Apricorn."))))</f>
        <v>Evolves into Metagross using 8 Journey Points.</v>
      </c>
    </row>
    <row r="181" spans="1:27" x14ac:dyDescent="0.25">
      <c r="A181">
        <v>376</v>
      </c>
      <c r="B181" t="s">
        <v>402</v>
      </c>
      <c r="C181" t="s">
        <v>105</v>
      </c>
      <c r="D181" t="s">
        <v>85</v>
      </c>
      <c r="E181">
        <v>80</v>
      </c>
      <c r="F181">
        <v>135</v>
      </c>
      <c r="G181">
        <v>130</v>
      </c>
      <c r="H181">
        <v>95</v>
      </c>
      <c r="I181">
        <v>90</v>
      </c>
      <c r="J181">
        <v>70</v>
      </c>
      <c r="K181" t="s">
        <v>743</v>
      </c>
      <c r="L181" s="3" t="s">
        <v>773</v>
      </c>
      <c r="M181" s="3" t="s">
        <v>752</v>
      </c>
      <c r="N181" s="1">
        <f t="shared" si="28"/>
        <v>8</v>
      </c>
      <c r="O181" s="1" t="str">
        <f t="shared" si="29"/>
        <v>steel</v>
      </c>
      <c r="P181" s="1" t="str">
        <f t="shared" si="31"/>
        <v>psychic</v>
      </c>
      <c r="Q181" t="s">
        <v>47</v>
      </c>
      <c r="S181"/>
      <c r="T181" t="str">
        <f t="shared" si="32"/>
        <v/>
      </c>
      <c r="U181" t="str">
        <f t="shared" si="33"/>
        <v>Metagross</v>
      </c>
      <c r="V181"/>
      <c r="W181">
        <v>0</v>
      </c>
      <c r="X181">
        <v>0</v>
      </c>
      <c r="Y181">
        <v>3</v>
      </c>
      <c r="Z181" t="str">
        <f>_xlfn.IFNA(VLOOKUP(B181,abilities!$A$2:$C$108,2,0), "Evolution")</f>
        <v>Combat Simulator</v>
      </c>
      <c r="AA181" t="str">
        <f>_xlfn.IFNA(VLOOKUP(B181,abilities!$A$2:$C$109,3,0), _xlfn.CONCAT("Evolves into ", R181, " using ", T181, " Journey Points", IF(ISBLANK(S181), ".", _xlfn.CONCAT(" and a ", S181, " Apricorn."))))</f>
        <v>Your opponent must tell you whether they will use a Crafty, Balanced or Reckless stance.</v>
      </c>
    </row>
    <row r="182" spans="1:27" x14ac:dyDescent="0.25">
      <c r="A182">
        <v>201</v>
      </c>
      <c r="B182" t="s">
        <v>227</v>
      </c>
      <c r="C182" t="s">
        <v>85</v>
      </c>
      <c r="D182"/>
      <c r="E182">
        <v>48</v>
      </c>
      <c r="F182">
        <v>72</v>
      </c>
      <c r="G182">
        <v>48</v>
      </c>
      <c r="H182">
        <v>72</v>
      </c>
      <c r="I182">
        <v>48</v>
      </c>
      <c r="J182">
        <v>48</v>
      </c>
      <c r="K182" t="s">
        <v>628</v>
      </c>
      <c r="L182" s="3" t="s">
        <v>773</v>
      </c>
      <c r="M182" s="3" t="s">
        <v>753</v>
      </c>
      <c r="N182" s="1">
        <f t="shared" si="28"/>
        <v>4</v>
      </c>
      <c r="O182" s="1" t="s">
        <v>44</v>
      </c>
      <c r="P182" t="s">
        <v>48</v>
      </c>
      <c r="Q182" t="s">
        <v>17</v>
      </c>
      <c r="R182"/>
      <c r="S182"/>
      <c r="T182" t="str">
        <f t="shared" si="32"/>
        <v/>
      </c>
      <c r="U182" t="str">
        <f t="shared" si="33"/>
        <v>Unown</v>
      </c>
      <c r="V182"/>
      <c r="W182">
        <v>0</v>
      </c>
      <c r="X182">
        <v>0</v>
      </c>
      <c r="Y182">
        <v>1</v>
      </c>
      <c r="Z182" t="str">
        <f>_xlfn.IFNA(VLOOKUP(B182,abilities!$A$2:$C$108,2,0), "Evolution")</f>
        <v>Hidden Potential</v>
      </c>
      <c r="AA182" t="str">
        <f>_xlfn.IFNA(VLOOKUP(B182,abilities!$A$2:$C$109,3,0), _xlfn.CONCAT("Evolves into ", R182, " using ", T182, " Journey Points", IF(ISBLANK(S182), ".", _xlfn.CONCAT(" and a ", S182, " Apricorn."))))</f>
        <v>After defeating the opposing Pokémon, add 3 bonus power each time. Lasts until switched out.</v>
      </c>
    </row>
    <row r="183" spans="1:27" x14ac:dyDescent="0.25">
      <c r="A183">
        <v>92</v>
      </c>
      <c r="B183" t="s">
        <v>116</v>
      </c>
      <c r="C183" t="s">
        <v>117</v>
      </c>
      <c r="D183" t="s">
        <v>13</v>
      </c>
      <c r="E183">
        <v>30</v>
      </c>
      <c r="F183">
        <v>35</v>
      </c>
      <c r="G183">
        <v>30</v>
      </c>
      <c r="H183">
        <v>100</v>
      </c>
      <c r="I183">
        <v>35</v>
      </c>
      <c r="J183">
        <v>80</v>
      </c>
      <c r="K183" t="s">
        <v>568</v>
      </c>
      <c r="L183" s="3" t="s">
        <v>751</v>
      </c>
      <c r="M183" s="3" t="s">
        <v>752</v>
      </c>
      <c r="N183" s="1">
        <f t="shared" si="28"/>
        <v>4</v>
      </c>
      <c r="O183" s="1" t="str">
        <f t="shared" ref="O183:O206" si="34">C183</f>
        <v>ghost</v>
      </c>
      <c r="P183" s="1" t="str">
        <f>IF(D183 = 0, "", D183)</f>
        <v>poison</v>
      </c>
      <c r="Q183"/>
      <c r="R183" s="1" t="str">
        <f>B184</f>
        <v>Haunter</v>
      </c>
      <c r="S183"/>
      <c r="T183">
        <f t="shared" si="32"/>
        <v>2</v>
      </c>
      <c r="U183" t="str">
        <f t="shared" si="33"/>
        <v>Gastly</v>
      </c>
      <c r="V183"/>
      <c r="W183">
        <v>0</v>
      </c>
      <c r="X183">
        <v>0</v>
      </c>
      <c r="Y183">
        <v>1</v>
      </c>
      <c r="Z183" t="str">
        <f>_xlfn.IFNA(VLOOKUP(B183,abilities!$A$2:$C$108,2,0), "Evolution")</f>
        <v>Evolution</v>
      </c>
      <c r="AA183" t="str">
        <f>_xlfn.IFNA(VLOOKUP(B183,abilities!$A$2:$C$109,3,0), _xlfn.CONCAT("Evolves into ", R183, " using ", T183, " Journey Points", IF(ISBLANK(S183), ".", _xlfn.CONCAT(" and a ", S183, " Apricorn."))))</f>
        <v>Evolves into Haunter using 2 Journey Points.</v>
      </c>
    </row>
    <row r="184" spans="1:27" x14ac:dyDescent="0.25">
      <c r="A184">
        <v>93</v>
      </c>
      <c r="B184" t="s">
        <v>118</v>
      </c>
      <c r="C184" t="s">
        <v>117</v>
      </c>
      <c r="D184" t="s">
        <v>13</v>
      </c>
      <c r="E184">
        <v>45</v>
      </c>
      <c r="F184">
        <v>50</v>
      </c>
      <c r="G184">
        <v>45</v>
      </c>
      <c r="H184">
        <v>115</v>
      </c>
      <c r="I184">
        <v>55</v>
      </c>
      <c r="J184">
        <v>95</v>
      </c>
      <c r="K184" t="s">
        <v>568</v>
      </c>
      <c r="L184" s="3" t="s">
        <v>751</v>
      </c>
      <c r="M184" s="3" t="s">
        <v>752</v>
      </c>
      <c r="N184" s="1">
        <f t="shared" si="28"/>
        <v>5</v>
      </c>
      <c r="O184" s="1" t="str">
        <f t="shared" si="34"/>
        <v>ghost</v>
      </c>
      <c r="P184" s="1" t="str">
        <f>IF(D184 = 0, "", D184)</f>
        <v>poison</v>
      </c>
      <c r="Q184" t="s">
        <v>17</v>
      </c>
      <c r="R184" s="1" t="str">
        <f>B185</f>
        <v>Gengar</v>
      </c>
      <c r="S184"/>
      <c r="T184">
        <f t="shared" si="32"/>
        <v>5</v>
      </c>
      <c r="U184" t="str">
        <f t="shared" si="33"/>
        <v>Haunter</v>
      </c>
      <c r="V184"/>
      <c r="W184">
        <v>0</v>
      </c>
      <c r="X184">
        <v>0</v>
      </c>
      <c r="Y184">
        <v>2</v>
      </c>
      <c r="Z184" t="str">
        <f>_xlfn.IFNA(VLOOKUP(B184,abilities!$A$2:$C$108,2,0), "Evolution")</f>
        <v>Evolution</v>
      </c>
      <c r="AA184" t="str">
        <f>_xlfn.IFNA(VLOOKUP(B184,abilities!$A$2:$C$109,3,0), _xlfn.CONCAT("Evolves into ", R184, " using ", T184, " Journey Points", IF(ISBLANK(S184), ".", _xlfn.CONCAT(" and a ", S184, " Apricorn."))))</f>
        <v>Evolves into Gengar using 5 Journey Points.</v>
      </c>
    </row>
    <row r="185" spans="1:27" x14ac:dyDescent="0.25">
      <c r="A185">
        <v>94</v>
      </c>
      <c r="B185" t="s">
        <v>119</v>
      </c>
      <c r="C185" t="s">
        <v>117</v>
      </c>
      <c r="D185" t="s">
        <v>13</v>
      </c>
      <c r="E185">
        <v>60</v>
      </c>
      <c r="F185">
        <v>65</v>
      </c>
      <c r="G185">
        <v>60</v>
      </c>
      <c r="H185">
        <v>130</v>
      </c>
      <c r="I185">
        <v>75</v>
      </c>
      <c r="J185">
        <v>110</v>
      </c>
      <c r="K185" t="s">
        <v>569</v>
      </c>
      <c r="L185" s="3" t="s">
        <v>751</v>
      </c>
      <c r="M185" s="3" t="s">
        <v>752</v>
      </c>
      <c r="N185" s="1">
        <f t="shared" si="28"/>
        <v>7</v>
      </c>
      <c r="O185" s="1" t="str">
        <f t="shared" si="34"/>
        <v>ghost</v>
      </c>
      <c r="P185" s="1" t="str">
        <f>IF(D185 = 0, "", D185)</f>
        <v>poison</v>
      </c>
      <c r="Q185" t="s">
        <v>77</v>
      </c>
      <c r="S185"/>
      <c r="T185" t="str">
        <f t="shared" si="32"/>
        <v/>
      </c>
      <c r="U185" t="str">
        <f t="shared" si="33"/>
        <v>Gengar</v>
      </c>
      <c r="V185"/>
      <c r="W185">
        <v>0</v>
      </c>
      <c r="X185">
        <v>0</v>
      </c>
      <c r="Y185">
        <v>3</v>
      </c>
      <c r="Z185" t="str">
        <f>_xlfn.IFNA(VLOOKUP(B185,abilities!$A$2:$C$108,2,0), "Evolution")</f>
        <v>Cursed Body</v>
      </c>
      <c r="AA185" t="str">
        <f>_xlfn.IFNA(VLOOKUP(B185,abilities!$A$2:$C$109,3,0), _xlfn.CONCAT("Evolves into ", R185, " using ", T185, " Journey Points", IF(ISBLANK(S185), ".", _xlfn.CONCAT(" and a ", S185, " Apricorn."))))</f>
        <v>When attacked, inflict the Petrified status effect on the opposing Pokémon.</v>
      </c>
    </row>
    <row r="186" spans="1:27" x14ac:dyDescent="0.25">
      <c r="A186">
        <v>95</v>
      </c>
      <c r="B186" t="s">
        <v>120</v>
      </c>
      <c r="C186" t="s">
        <v>97</v>
      </c>
      <c r="D186" t="s">
        <v>47</v>
      </c>
      <c r="E186">
        <v>35</v>
      </c>
      <c r="F186">
        <v>45</v>
      </c>
      <c r="G186">
        <v>160</v>
      </c>
      <c r="H186">
        <v>30</v>
      </c>
      <c r="I186">
        <v>45</v>
      </c>
      <c r="J186">
        <v>70</v>
      </c>
      <c r="K186" t="s">
        <v>570</v>
      </c>
      <c r="L186" s="3" t="s">
        <v>759</v>
      </c>
      <c r="M186" t="s">
        <v>755</v>
      </c>
      <c r="N186" s="1">
        <f t="shared" si="28"/>
        <v>4</v>
      </c>
      <c r="O186" s="1" t="str">
        <f t="shared" si="34"/>
        <v>rock</v>
      </c>
      <c r="P186" s="1" t="str">
        <f>IF(D186 = 0, "", D186)</f>
        <v>ground</v>
      </c>
      <c r="Q186"/>
      <c r="R186" s="1" t="str">
        <f>B187</f>
        <v>Steelix</v>
      </c>
      <c r="S186"/>
      <c r="T186">
        <f t="shared" si="32"/>
        <v>4</v>
      </c>
      <c r="U186" t="str">
        <f t="shared" si="33"/>
        <v>Onix</v>
      </c>
      <c r="V186"/>
      <c r="W186">
        <v>0</v>
      </c>
      <c r="X186">
        <v>0</v>
      </c>
      <c r="Y186">
        <v>1</v>
      </c>
      <c r="Z186" t="str">
        <f>_xlfn.IFNA(VLOOKUP(B186,abilities!$A$2:$C$108,2,0), "Evolution")</f>
        <v>Evolution</v>
      </c>
      <c r="AA186" t="str">
        <f>_xlfn.IFNA(VLOOKUP(B186,abilities!$A$2:$C$109,3,0), _xlfn.CONCAT("Evolves into ", R186, " using ", T186, " Journey Points", IF(ISBLANK(S186), ".", _xlfn.CONCAT(" and a ", S186, " Apricorn."))))</f>
        <v>Evolves into Steelix using 4 Journey Points.</v>
      </c>
    </row>
    <row r="187" spans="1:27" x14ac:dyDescent="0.25">
      <c r="A187">
        <v>208</v>
      </c>
      <c r="B187" t="s">
        <v>234</v>
      </c>
      <c r="C187" t="s">
        <v>105</v>
      </c>
      <c r="D187" t="s">
        <v>47</v>
      </c>
      <c r="E187">
        <v>75</v>
      </c>
      <c r="F187">
        <v>85</v>
      </c>
      <c r="G187">
        <v>200</v>
      </c>
      <c r="H187">
        <v>55</v>
      </c>
      <c r="I187">
        <v>65</v>
      </c>
      <c r="J187">
        <v>30</v>
      </c>
      <c r="K187" t="s">
        <v>633</v>
      </c>
      <c r="L187" s="3" t="s">
        <v>759</v>
      </c>
      <c r="M187" t="s">
        <v>755</v>
      </c>
      <c r="N187" s="1">
        <f t="shared" si="28"/>
        <v>6</v>
      </c>
      <c r="O187" s="1" t="str">
        <f t="shared" si="34"/>
        <v>steel</v>
      </c>
      <c r="P187" s="1" t="str">
        <f>IF(D187 = 0, "", D187)</f>
        <v>ground</v>
      </c>
      <c r="Q187" t="s">
        <v>97</v>
      </c>
      <c r="S187"/>
      <c r="T187" t="str">
        <f t="shared" si="32"/>
        <v/>
      </c>
      <c r="U187" t="str">
        <f t="shared" si="33"/>
        <v>Steelix</v>
      </c>
      <c r="V187"/>
      <c r="W187">
        <v>0</v>
      </c>
      <c r="X187">
        <v>0</v>
      </c>
      <c r="Y187">
        <v>2</v>
      </c>
      <c r="Z187" t="str">
        <f>_xlfn.IFNA(VLOOKUP(B187,abilities!$A$2:$C$108,2,0), "Evolution")</f>
        <v>Rock Tunnelling</v>
      </c>
      <c r="AA187" t="str">
        <f>_xlfn.IFNA(VLOOKUP(B187,abilities!$A$2:$C$109,3,0), _xlfn.CONCAT("Evolves into ", R187, " using ", T187, " Journey Points", IF(ISBLANK(S187), ".", _xlfn.CONCAT(" and a ", S187, " Apricorn."))))</f>
        <v>Add 2 bonus power when the opposing Pokémon is from a Mountain biome.</v>
      </c>
    </row>
    <row r="188" spans="1:27" x14ac:dyDescent="0.25">
      <c r="A188">
        <v>173</v>
      </c>
      <c r="B188" t="s">
        <v>199</v>
      </c>
      <c r="C188" t="s">
        <v>55</v>
      </c>
      <c r="D188"/>
      <c r="E188">
        <v>50</v>
      </c>
      <c r="F188">
        <v>25</v>
      </c>
      <c r="G188">
        <v>28</v>
      </c>
      <c r="H188">
        <v>45</v>
      </c>
      <c r="I188">
        <v>55</v>
      </c>
      <c r="J188">
        <v>15</v>
      </c>
      <c r="K188" t="s">
        <v>616</v>
      </c>
      <c r="L188" s="3" t="s">
        <v>759</v>
      </c>
      <c r="M188" t="s">
        <v>753</v>
      </c>
      <c r="N188" s="1">
        <f t="shared" si="28"/>
        <v>2</v>
      </c>
      <c r="O188" s="1" t="str">
        <f t="shared" si="34"/>
        <v>fairy</v>
      </c>
      <c r="P188" s="1" t="s">
        <v>33</v>
      </c>
      <c r="Q188"/>
      <c r="R188" s="1" t="str">
        <f>B189</f>
        <v>Clefairy</v>
      </c>
      <c r="S188"/>
      <c r="T188">
        <f t="shared" si="32"/>
        <v>2</v>
      </c>
      <c r="U188" t="str">
        <f t="shared" si="33"/>
        <v>Cleffa</v>
      </c>
      <c r="V188"/>
      <c r="W188">
        <v>0</v>
      </c>
      <c r="X188">
        <v>0</v>
      </c>
      <c r="Y188">
        <v>1</v>
      </c>
      <c r="Z188" t="str">
        <f>_xlfn.IFNA(VLOOKUP(B188,abilities!$A$2:$C$108,2,0), "Evolution")</f>
        <v>Evolution</v>
      </c>
      <c r="AA188" t="str">
        <f>_xlfn.IFNA(VLOOKUP(B188,abilities!$A$2:$C$109,3,0), _xlfn.CONCAT("Evolves into ", R188, " using ", T188, " Journey Points", IF(ISBLANK(S188), ".", _xlfn.CONCAT(" and a ", S188, " Apricorn."))))</f>
        <v>Evolves into Clefairy using 2 Journey Points.</v>
      </c>
    </row>
    <row r="189" spans="1:27" x14ac:dyDescent="0.25">
      <c r="A189">
        <v>35</v>
      </c>
      <c r="B189" t="s">
        <v>54</v>
      </c>
      <c r="C189" t="s">
        <v>55</v>
      </c>
      <c r="D189"/>
      <c r="E189">
        <v>70</v>
      </c>
      <c r="F189">
        <v>45</v>
      </c>
      <c r="G189">
        <v>48</v>
      </c>
      <c r="H189">
        <v>60</v>
      </c>
      <c r="I189">
        <v>65</v>
      </c>
      <c r="J189">
        <v>35</v>
      </c>
      <c r="K189" t="s">
        <v>536</v>
      </c>
      <c r="L189" s="3" t="s">
        <v>759</v>
      </c>
      <c r="M189" t="s">
        <v>753</v>
      </c>
      <c r="N189" s="1">
        <f t="shared" si="28"/>
        <v>4</v>
      </c>
      <c r="O189" s="1" t="str">
        <f t="shared" si="34"/>
        <v>fairy</v>
      </c>
      <c r="P189" s="1" t="s">
        <v>37</v>
      </c>
      <c r="Q189" t="s">
        <v>33</v>
      </c>
      <c r="R189" s="1" t="str">
        <f>B190</f>
        <v>Clefable</v>
      </c>
      <c r="S189"/>
      <c r="T189">
        <f t="shared" si="32"/>
        <v>4</v>
      </c>
      <c r="U189" t="str">
        <f t="shared" si="33"/>
        <v>Clefairy</v>
      </c>
      <c r="V189"/>
      <c r="W189">
        <v>0</v>
      </c>
      <c r="X189">
        <v>0</v>
      </c>
      <c r="Y189">
        <v>2</v>
      </c>
      <c r="Z189" t="str">
        <f>_xlfn.IFNA(VLOOKUP(B189,abilities!$A$2:$C$108,2,0), "Evolution")</f>
        <v>Evolution</v>
      </c>
      <c r="AA189" t="str">
        <f>_xlfn.IFNA(VLOOKUP(B189,abilities!$A$2:$C$109,3,0), _xlfn.CONCAT("Evolves into ", R189, " using ", T189, " Journey Points", IF(ISBLANK(S189), ".", _xlfn.CONCAT(" and a ", S189, " Apricorn."))))</f>
        <v>Evolves into Clefable using 4 Journey Points.</v>
      </c>
    </row>
    <row r="190" spans="1:27" x14ac:dyDescent="0.25">
      <c r="A190">
        <v>36</v>
      </c>
      <c r="B190" t="s">
        <v>56</v>
      </c>
      <c r="C190" t="s">
        <v>55</v>
      </c>
      <c r="D190"/>
      <c r="E190">
        <v>95</v>
      </c>
      <c r="F190">
        <v>70</v>
      </c>
      <c r="G190">
        <v>73</v>
      </c>
      <c r="H190">
        <v>95</v>
      </c>
      <c r="I190">
        <v>90</v>
      </c>
      <c r="J190">
        <v>60</v>
      </c>
      <c r="K190" t="s">
        <v>536</v>
      </c>
      <c r="L190" s="3" t="s">
        <v>759</v>
      </c>
      <c r="M190" t="s">
        <v>753</v>
      </c>
      <c r="N190" s="1">
        <f t="shared" si="28"/>
        <v>6</v>
      </c>
      <c r="O190" s="1" t="str">
        <f t="shared" si="34"/>
        <v>fairy</v>
      </c>
      <c r="P190" s="1" t="s">
        <v>85</v>
      </c>
      <c r="Q190" t="s">
        <v>44</v>
      </c>
      <c r="S190"/>
      <c r="T190" t="str">
        <f t="shared" si="32"/>
        <v/>
      </c>
      <c r="U190" t="str">
        <f t="shared" si="33"/>
        <v>Clefable</v>
      </c>
      <c r="V190"/>
      <c r="W190">
        <v>0</v>
      </c>
      <c r="X190">
        <v>0</v>
      </c>
      <c r="Y190">
        <v>3</v>
      </c>
      <c r="Z190" t="str">
        <f>_xlfn.IFNA(VLOOKUP(B190,abilities!$A$2:$C$108,2,0), "Evolution")</f>
        <v>Magic Guard</v>
      </c>
      <c r="AA190" t="str">
        <f>_xlfn.IFNA(VLOOKUP(B190,abilities!$A$2:$C$109,3,0), _xlfn.CONCAT("Evolves into ", R190, " using ", T190, " Journey Points", IF(ISBLANK(S190), ".", _xlfn.CONCAT(" and a ", S190, " Apricorn."))))</f>
        <v>This Pokémon can only be damaged by direct attacks.</v>
      </c>
    </row>
    <row r="191" spans="1:27" x14ac:dyDescent="0.25">
      <c r="A191">
        <v>213</v>
      </c>
      <c r="B191" t="s">
        <v>239</v>
      </c>
      <c r="C191" t="s">
        <v>26</v>
      </c>
      <c r="D191" t="s">
        <v>97</v>
      </c>
      <c r="E191">
        <v>20</v>
      </c>
      <c r="F191">
        <v>10</v>
      </c>
      <c r="G191">
        <v>230</v>
      </c>
      <c r="H191">
        <v>10</v>
      </c>
      <c r="I191">
        <v>230</v>
      </c>
      <c r="J191">
        <v>5</v>
      </c>
      <c r="K191" t="s">
        <v>634</v>
      </c>
      <c r="L191" s="3" t="s">
        <v>754</v>
      </c>
      <c r="M191" t="s">
        <v>753</v>
      </c>
      <c r="N191" s="1">
        <f t="shared" si="28"/>
        <v>6</v>
      </c>
      <c r="O191" s="1" t="str">
        <f t="shared" si="34"/>
        <v>bug</v>
      </c>
      <c r="P191" s="1" t="str">
        <f t="shared" ref="P191:P206" si="35">IF(D191 = 0, "", D191)</f>
        <v>rock</v>
      </c>
      <c r="Q191" t="s">
        <v>13</v>
      </c>
      <c r="R191"/>
      <c r="S191"/>
      <c r="T191" t="str">
        <f t="shared" si="32"/>
        <v/>
      </c>
      <c r="U191" t="str">
        <f t="shared" si="33"/>
        <v>Shuckle</v>
      </c>
      <c r="V191"/>
      <c r="W191">
        <v>0</v>
      </c>
      <c r="X191">
        <v>0</v>
      </c>
      <c r="Y191">
        <v>1</v>
      </c>
      <c r="Z191" t="str">
        <f>_xlfn.IFNA(VLOOKUP(B191,abilities!$A$2:$C$108,2,0), "Evolution")</f>
        <v>Berry Juice</v>
      </c>
      <c r="AA191" t="str">
        <f>_xlfn.IFNA(VLOOKUP(B191,abilities!$A$2:$C$109,3,0), _xlfn.CONCAT("Evolves into ", R191, " using ", T191, " Journey Points", IF(ISBLANK(S191), ".", _xlfn.CONCAT(" and a ", S191, " Apricorn."))))</f>
        <v xml:space="preserve">Once per battle, may heal itself or another non-fainted Pokémon. </v>
      </c>
    </row>
    <row r="192" spans="1:27" x14ac:dyDescent="0.25">
      <c r="A192">
        <v>194</v>
      </c>
      <c r="B192" t="s">
        <v>220</v>
      </c>
      <c r="C192" t="s">
        <v>22</v>
      </c>
      <c r="D192" t="s">
        <v>47</v>
      </c>
      <c r="E192">
        <v>55</v>
      </c>
      <c r="F192">
        <v>45</v>
      </c>
      <c r="G192">
        <v>45</v>
      </c>
      <c r="H192">
        <v>25</v>
      </c>
      <c r="I192">
        <v>25</v>
      </c>
      <c r="J192">
        <v>15</v>
      </c>
      <c r="K192" t="s">
        <v>625</v>
      </c>
      <c r="L192" s="3" t="s">
        <v>756</v>
      </c>
      <c r="M192" t="s">
        <v>753</v>
      </c>
      <c r="N192" s="1">
        <f t="shared" si="28"/>
        <v>2</v>
      </c>
      <c r="O192" s="1" t="str">
        <f t="shared" si="34"/>
        <v>water</v>
      </c>
      <c r="P192" s="1" t="str">
        <f t="shared" si="35"/>
        <v>ground</v>
      </c>
      <c r="Q192"/>
      <c r="R192" s="1" t="str">
        <f>B193</f>
        <v>Quagsire</v>
      </c>
      <c r="S192"/>
      <c r="T192">
        <f t="shared" si="32"/>
        <v>3</v>
      </c>
      <c r="U192" t="str">
        <f t="shared" si="33"/>
        <v>Wooper</v>
      </c>
      <c r="V192"/>
      <c r="W192">
        <v>0</v>
      </c>
      <c r="X192">
        <v>0</v>
      </c>
      <c r="Y192">
        <v>1</v>
      </c>
      <c r="Z192" t="str">
        <f>_xlfn.IFNA(VLOOKUP(B192,abilities!$A$2:$C$108,2,0), "Evolution")</f>
        <v>Evolution</v>
      </c>
      <c r="AA192" t="str">
        <f>_xlfn.IFNA(VLOOKUP(B192,abilities!$A$2:$C$109,3,0), _xlfn.CONCAT("Evolves into ", R192, " using ", T192, " Journey Points", IF(ISBLANK(S192), ".", _xlfn.CONCAT(" and a ", S192, " Apricorn."))))</f>
        <v>Evolves into Quagsire using 3 Journey Points.</v>
      </c>
    </row>
    <row r="193" spans="1:28" x14ac:dyDescent="0.25">
      <c r="A193">
        <v>195</v>
      </c>
      <c r="B193" t="s">
        <v>221</v>
      </c>
      <c r="C193" t="s">
        <v>22</v>
      </c>
      <c r="D193" t="s">
        <v>47</v>
      </c>
      <c r="E193">
        <v>95</v>
      </c>
      <c r="F193">
        <v>85</v>
      </c>
      <c r="G193">
        <v>85</v>
      </c>
      <c r="H193">
        <v>65</v>
      </c>
      <c r="I193">
        <v>65</v>
      </c>
      <c r="J193">
        <v>35</v>
      </c>
      <c r="K193" t="s">
        <v>625</v>
      </c>
      <c r="L193" s="3" t="s">
        <v>756</v>
      </c>
      <c r="M193" t="s">
        <v>753</v>
      </c>
      <c r="N193" s="1">
        <f t="shared" si="28"/>
        <v>5</v>
      </c>
      <c r="O193" s="1" t="str">
        <f t="shared" si="34"/>
        <v>water</v>
      </c>
      <c r="P193" s="1" t="str">
        <f t="shared" si="35"/>
        <v>ground</v>
      </c>
      <c r="Q193" t="s">
        <v>13</v>
      </c>
      <c r="S193"/>
      <c r="T193" t="str">
        <f t="shared" si="32"/>
        <v/>
      </c>
      <c r="U193" t="str">
        <f t="shared" si="33"/>
        <v>Quagsire</v>
      </c>
      <c r="V193"/>
      <c r="W193">
        <v>0</v>
      </c>
      <c r="X193">
        <v>0</v>
      </c>
      <c r="Y193">
        <v>2</v>
      </c>
      <c r="Z193" t="str">
        <f>_xlfn.IFNA(VLOOKUP(B193,abilities!$A$2:$C$108,2,0), "Evolution")</f>
        <v>Aquatic Melody</v>
      </c>
      <c r="AA193" t="str">
        <f>_xlfn.IFNA(VLOOKUP(B193,abilities!$A$2:$C$109,3,0), _xlfn.CONCAT("Evolves into ", R193, " using ", T193, " Journey Points", IF(ISBLANK(S193), ".", _xlfn.CONCAT(" and a ", S193, " Apricorn."))))</f>
        <v>Add 1 bonus power for each non-fainted Water-type Pokémon in your party.</v>
      </c>
    </row>
    <row r="194" spans="1:28" x14ac:dyDescent="0.25">
      <c r="A194" s="1">
        <v>363</v>
      </c>
      <c r="B194" s="3" t="s">
        <v>389</v>
      </c>
      <c r="C194" s="6" t="s">
        <v>48</v>
      </c>
      <c r="D194" s="6" t="s">
        <v>22</v>
      </c>
      <c r="E194" s="1">
        <v>70</v>
      </c>
      <c r="F194" s="1">
        <v>40</v>
      </c>
      <c r="G194" s="1">
        <v>50</v>
      </c>
      <c r="H194" s="1">
        <v>55</v>
      </c>
      <c r="I194" s="1">
        <v>50</v>
      </c>
      <c r="J194" s="1">
        <v>25</v>
      </c>
      <c r="K194" s="1" t="s">
        <v>899</v>
      </c>
      <c r="L194" s="3" t="s">
        <v>756</v>
      </c>
      <c r="M194" s="3" t="s">
        <v>752</v>
      </c>
      <c r="N194" s="1">
        <f t="shared" si="28"/>
        <v>3</v>
      </c>
      <c r="O194" s="1" t="str">
        <f t="shared" si="34"/>
        <v>ice</v>
      </c>
      <c r="P194" s="1" t="str">
        <f t="shared" si="35"/>
        <v>water</v>
      </c>
      <c r="R194" s="1" t="str">
        <f>B195</f>
        <v>Sealeo</v>
      </c>
      <c r="T194">
        <f t="shared" si="32"/>
        <v>3</v>
      </c>
      <c r="U194" t="str">
        <f t="shared" si="33"/>
        <v>Spheal</v>
      </c>
      <c r="V194" s="3"/>
      <c r="W194">
        <v>0</v>
      </c>
      <c r="X194">
        <v>0</v>
      </c>
      <c r="Y194">
        <v>1</v>
      </c>
      <c r="Z194" t="str">
        <f>_xlfn.IFNA(VLOOKUP(B194,abilities!$A$2:$C$108,2,0), "Evolution")</f>
        <v>Evolution</v>
      </c>
      <c r="AA194" t="str">
        <f>_xlfn.IFNA(VLOOKUP(B194,abilities!$A$2:$C$109,3,0), _xlfn.CONCAT("Evolves into ", R194, " using ", T194, " Journey Points", IF(ISBLANK(S194), ".", _xlfn.CONCAT(" and a ", S194, " Apricorn."))))</f>
        <v>Evolves into Sealeo using 3 Journey Points.</v>
      </c>
    </row>
    <row r="195" spans="1:28" x14ac:dyDescent="0.25">
      <c r="A195" s="1">
        <v>364</v>
      </c>
      <c r="B195" s="3" t="s">
        <v>390</v>
      </c>
      <c r="C195" s="6" t="s">
        <v>48</v>
      </c>
      <c r="D195" s="6" t="s">
        <v>22</v>
      </c>
      <c r="E195" s="1">
        <v>90</v>
      </c>
      <c r="F195" s="1">
        <v>60</v>
      </c>
      <c r="G195" s="1">
        <v>70</v>
      </c>
      <c r="H195" s="1">
        <v>75</v>
      </c>
      <c r="I195" s="1">
        <v>70</v>
      </c>
      <c r="J195" s="1">
        <v>45</v>
      </c>
      <c r="K195" s="1" t="s">
        <v>900</v>
      </c>
      <c r="L195" s="1" t="s">
        <v>756</v>
      </c>
      <c r="M195" s="1" t="s">
        <v>752</v>
      </c>
      <c r="N195" s="1">
        <f t="shared" si="28"/>
        <v>5</v>
      </c>
      <c r="O195" s="1" t="str">
        <f t="shared" si="34"/>
        <v>ice</v>
      </c>
      <c r="P195" s="1" t="str">
        <f t="shared" si="35"/>
        <v>water</v>
      </c>
      <c r="Q195" s="1" t="s">
        <v>33</v>
      </c>
      <c r="R195" s="1" t="str">
        <f>B196</f>
        <v>Walrein</v>
      </c>
      <c r="T195">
        <f t="shared" si="32"/>
        <v>5</v>
      </c>
      <c r="U195" t="str">
        <f t="shared" si="33"/>
        <v>Sealeo</v>
      </c>
      <c r="V195" s="3"/>
      <c r="W195">
        <v>0</v>
      </c>
      <c r="X195">
        <v>0</v>
      </c>
      <c r="Y195">
        <v>2</v>
      </c>
      <c r="Z195" t="str">
        <f>_xlfn.IFNA(VLOOKUP(B195,abilities!$A$2:$C$108,2,0), "Evolution")</f>
        <v>Evolution</v>
      </c>
      <c r="AA195" t="str">
        <f>_xlfn.IFNA(VLOOKUP(B195,abilities!$A$2:$C$109,3,0), _xlfn.CONCAT("Evolves into ", R195, " using ", T195, " Journey Points", IF(ISBLANK(S195), ".", _xlfn.CONCAT(" and a ", S195, " Apricorn."))))</f>
        <v>Evolves into Walrein using 5 Journey Points.</v>
      </c>
    </row>
    <row r="196" spans="1:28" x14ac:dyDescent="0.25">
      <c r="A196" s="1">
        <v>365</v>
      </c>
      <c r="B196" s="3" t="s">
        <v>391</v>
      </c>
      <c r="C196" s="6" t="s">
        <v>48</v>
      </c>
      <c r="D196" s="6" t="s">
        <v>22</v>
      </c>
      <c r="E196" s="1">
        <v>110</v>
      </c>
      <c r="F196" s="1">
        <v>80</v>
      </c>
      <c r="G196" s="1">
        <v>90</v>
      </c>
      <c r="H196" s="1">
        <v>95</v>
      </c>
      <c r="I196" s="1">
        <v>90</v>
      </c>
      <c r="J196" s="1">
        <v>65</v>
      </c>
      <c r="K196" s="1" t="s">
        <v>901</v>
      </c>
      <c r="L196" s="1" t="s">
        <v>756</v>
      </c>
      <c r="M196" s="1" t="s">
        <v>752</v>
      </c>
      <c r="N196" s="1">
        <f t="shared" si="28"/>
        <v>7</v>
      </c>
      <c r="O196" s="1" t="str">
        <f t="shared" si="34"/>
        <v>ice</v>
      </c>
      <c r="P196" s="1" t="str">
        <f t="shared" si="35"/>
        <v>water</v>
      </c>
      <c r="Q196" s="1" t="s">
        <v>47</v>
      </c>
      <c r="T196" t="str">
        <f t="shared" si="32"/>
        <v/>
      </c>
      <c r="U196" t="str">
        <f t="shared" si="33"/>
        <v>Walrein</v>
      </c>
      <c r="V196" s="3"/>
      <c r="W196">
        <v>0</v>
      </c>
      <c r="X196">
        <v>0</v>
      </c>
      <c r="Y196">
        <v>3</v>
      </c>
      <c r="Z196" t="str">
        <f>_xlfn.IFNA(VLOOKUP(B196,abilities!$A$2:$C$108,2,0), "Evolution")</f>
        <v>Herd Protector</v>
      </c>
      <c r="AA196" t="str">
        <f>_xlfn.IFNA(VLOOKUP(B196,abilities!$A$2:$C$109,3,0), _xlfn.CONCAT("Evolves into ", R196, " using ", T196, " Journey Points", IF(ISBLANK(S196), ".", _xlfn.CONCAT(" and a ", S196, " Apricorn."))))</f>
        <v>Add 3 bonus power if sent in as the first Pokémon in a battle. Lasts until switched out.</v>
      </c>
    </row>
    <row r="197" spans="1:28" x14ac:dyDescent="0.25">
      <c r="A197" s="1">
        <v>41</v>
      </c>
      <c r="B197" s="3" t="s">
        <v>61</v>
      </c>
      <c r="C197" s="6" t="s">
        <v>13</v>
      </c>
      <c r="D197" s="6" t="s">
        <v>20</v>
      </c>
      <c r="N197" s="1">
        <v>3</v>
      </c>
      <c r="O197" s="1" t="str">
        <f t="shared" si="34"/>
        <v>poison</v>
      </c>
      <c r="P197" s="1" t="str">
        <f t="shared" si="35"/>
        <v>flying</v>
      </c>
      <c r="U197" t="str">
        <f t="shared" si="33"/>
        <v>Zubat</v>
      </c>
      <c r="V197" s="1" t="s">
        <v>1187</v>
      </c>
      <c r="W197">
        <v>0</v>
      </c>
      <c r="X197">
        <v>0</v>
      </c>
      <c r="Y197">
        <v>1</v>
      </c>
      <c r="Z197" t="s">
        <v>1240</v>
      </c>
      <c r="AA197" t="s">
        <v>1241</v>
      </c>
      <c r="AB197" t="s">
        <v>1189</v>
      </c>
    </row>
    <row r="198" spans="1:28" x14ac:dyDescent="0.25">
      <c r="A198" s="1">
        <v>431</v>
      </c>
      <c r="B198" s="3" t="s">
        <v>455</v>
      </c>
      <c r="C198" s="6" t="s">
        <v>33</v>
      </c>
      <c r="N198" s="1">
        <v>3</v>
      </c>
      <c r="O198" s="1" t="str">
        <f t="shared" si="34"/>
        <v>normal</v>
      </c>
      <c r="P198" s="1" t="s">
        <v>37</v>
      </c>
      <c r="U198" t="str">
        <f t="shared" si="33"/>
        <v>Glameow</v>
      </c>
      <c r="V198" s="1" t="s">
        <v>1187</v>
      </c>
      <c r="W198">
        <v>0</v>
      </c>
      <c r="X198">
        <v>0</v>
      </c>
      <c r="Y198">
        <v>1</v>
      </c>
      <c r="Z198" t="s">
        <v>1240</v>
      </c>
      <c r="AA198" t="s">
        <v>1241</v>
      </c>
      <c r="AB198" t="s">
        <v>1189</v>
      </c>
    </row>
    <row r="199" spans="1:28" x14ac:dyDescent="0.25">
      <c r="A199" s="1">
        <v>453</v>
      </c>
      <c r="B199" s="3" t="s">
        <v>477</v>
      </c>
      <c r="C199" s="6" t="s">
        <v>13</v>
      </c>
      <c r="D199" s="6" t="s">
        <v>77</v>
      </c>
      <c r="N199" s="1">
        <v>3</v>
      </c>
      <c r="O199" s="1" t="str">
        <f t="shared" si="34"/>
        <v>poison</v>
      </c>
      <c r="P199" s="1" t="str">
        <f t="shared" si="35"/>
        <v>fighting</v>
      </c>
      <c r="U199" t="str">
        <f t="shared" si="33"/>
        <v>Croagunk</v>
      </c>
      <c r="V199" s="1" t="s">
        <v>1187</v>
      </c>
      <c r="W199">
        <v>0</v>
      </c>
      <c r="X199">
        <v>0</v>
      </c>
      <c r="Y199">
        <v>1</v>
      </c>
      <c r="Z199" t="s">
        <v>1240</v>
      </c>
      <c r="AA199" t="s">
        <v>1241</v>
      </c>
      <c r="AB199" t="s">
        <v>1190</v>
      </c>
    </row>
    <row r="200" spans="1:28" x14ac:dyDescent="0.25">
      <c r="A200" s="1">
        <v>436</v>
      </c>
      <c r="B200" s="3" t="s">
        <v>460</v>
      </c>
      <c r="C200" s="6" t="s">
        <v>85</v>
      </c>
      <c r="D200" s="6" t="s">
        <v>105</v>
      </c>
      <c r="N200" s="1">
        <v>3</v>
      </c>
      <c r="O200" s="1" t="str">
        <f t="shared" si="34"/>
        <v>psychic</v>
      </c>
      <c r="P200" s="1" t="str">
        <f t="shared" si="35"/>
        <v>steel</v>
      </c>
      <c r="U200" t="str">
        <f t="shared" si="33"/>
        <v>Bronzor</v>
      </c>
      <c r="V200" s="1" t="s">
        <v>1187</v>
      </c>
      <c r="W200">
        <v>0</v>
      </c>
      <c r="X200">
        <v>0</v>
      </c>
      <c r="Y200">
        <v>1</v>
      </c>
      <c r="Z200" t="s">
        <v>1240</v>
      </c>
      <c r="AA200" t="s">
        <v>1241</v>
      </c>
      <c r="AB200" t="s">
        <v>1190</v>
      </c>
    </row>
    <row r="201" spans="1:28" x14ac:dyDescent="0.25">
      <c r="A201" s="1">
        <v>434</v>
      </c>
      <c r="B201" s="3" t="s">
        <v>1188</v>
      </c>
      <c r="C201" s="6" t="s">
        <v>13</v>
      </c>
      <c r="D201" s="6" t="s">
        <v>37</v>
      </c>
      <c r="N201" s="1">
        <v>4</v>
      </c>
      <c r="O201" s="1" t="str">
        <f t="shared" si="34"/>
        <v>poison</v>
      </c>
      <c r="P201" s="1" t="str">
        <f t="shared" si="35"/>
        <v>dark</v>
      </c>
      <c r="U201" t="str">
        <f t="shared" si="33"/>
        <v>Skunky</v>
      </c>
      <c r="V201" s="1" t="s">
        <v>1187</v>
      </c>
      <c r="W201">
        <v>0</v>
      </c>
      <c r="X201">
        <v>0</v>
      </c>
      <c r="Y201">
        <v>1</v>
      </c>
      <c r="Z201" t="s">
        <v>1240</v>
      </c>
      <c r="AA201" t="s">
        <v>1241</v>
      </c>
      <c r="AB201" t="s">
        <v>1189</v>
      </c>
    </row>
    <row r="202" spans="1:28" x14ac:dyDescent="0.25">
      <c r="A202" s="1">
        <v>198</v>
      </c>
      <c r="B202" s="3" t="s">
        <v>224</v>
      </c>
      <c r="C202" s="6" t="s">
        <v>37</v>
      </c>
      <c r="D202" s="6" t="s">
        <v>20</v>
      </c>
      <c r="N202" s="1">
        <v>4</v>
      </c>
      <c r="O202" s="1" t="str">
        <f t="shared" si="34"/>
        <v>dark</v>
      </c>
      <c r="P202" s="1" t="str">
        <f t="shared" si="35"/>
        <v>flying</v>
      </c>
      <c r="U202" t="str">
        <f t="shared" si="33"/>
        <v>Murkrow</v>
      </c>
      <c r="V202" s="1" t="s">
        <v>1187</v>
      </c>
      <c r="W202">
        <v>0</v>
      </c>
      <c r="X202">
        <v>0</v>
      </c>
      <c r="Y202">
        <v>1</v>
      </c>
      <c r="Z202" t="s">
        <v>1240</v>
      </c>
      <c r="AA202" t="s">
        <v>1241</v>
      </c>
      <c r="AB202" t="s">
        <v>1189</v>
      </c>
    </row>
    <row r="203" spans="1:28" x14ac:dyDescent="0.25">
      <c r="A203" s="1">
        <v>451</v>
      </c>
      <c r="B203" s="1" t="s">
        <v>475</v>
      </c>
      <c r="C203" s="6" t="s">
        <v>13</v>
      </c>
      <c r="D203" s="6" t="s">
        <v>26</v>
      </c>
      <c r="N203" s="1">
        <v>4</v>
      </c>
      <c r="O203" s="1" t="str">
        <f t="shared" si="34"/>
        <v>poison</v>
      </c>
      <c r="P203" s="1" t="str">
        <f t="shared" si="35"/>
        <v>bug</v>
      </c>
      <c r="U203" t="str">
        <f t="shared" si="33"/>
        <v>Skorupi</v>
      </c>
      <c r="V203" s="1" t="s">
        <v>1187</v>
      </c>
      <c r="W203">
        <v>0</v>
      </c>
      <c r="X203">
        <v>0</v>
      </c>
      <c r="Y203">
        <v>1</v>
      </c>
      <c r="Z203" t="s">
        <v>1240</v>
      </c>
      <c r="AA203" t="s">
        <v>1241</v>
      </c>
      <c r="AB203" t="s">
        <v>1190</v>
      </c>
    </row>
    <row r="204" spans="1:28" x14ac:dyDescent="0.25">
      <c r="A204" s="1">
        <v>228</v>
      </c>
      <c r="B204" s="1" t="s">
        <v>254</v>
      </c>
      <c r="C204" s="6" t="s">
        <v>37</v>
      </c>
      <c r="D204" s="6" t="s">
        <v>17</v>
      </c>
      <c r="N204" s="1">
        <v>4</v>
      </c>
      <c r="O204" s="1" t="str">
        <f t="shared" si="34"/>
        <v>dark</v>
      </c>
      <c r="P204" s="1" t="str">
        <f t="shared" si="35"/>
        <v>fire</v>
      </c>
      <c r="U204" t="str">
        <f t="shared" si="33"/>
        <v>Houndour</v>
      </c>
      <c r="V204" s="1" t="s">
        <v>1187</v>
      </c>
      <c r="W204">
        <v>0</v>
      </c>
      <c r="X204">
        <v>0</v>
      </c>
      <c r="Y204">
        <v>1</v>
      </c>
      <c r="Z204" t="s">
        <v>1240</v>
      </c>
      <c r="AA204" t="s">
        <v>1241</v>
      </c>
      <c r="AB204" t="s">
        <v>1190</v>
      </c>
    </row>
    <row r="205" spans="1:28" x14ac:dyDescent="0.25">
      <c r="A205" s="1">
        <v>435</v>
      </c>
      <c r="B205" s="1" t="s">
        <v>459</v>
      </c>
      <c r="C205" s="6" t="s">
        <v>13</v>
      </c>
      <c r="D205" s="6" t="s">
        <v>37</v>
      </c>
      <c r="N205" s="1">
        <v>6</v>
      </c>
      <c r="O205" s="1" t="str">
        <f t="shared" si="34"/>
        <v>poison</v>
      </c>
      <c r="P205" s="1" t="str">
        <f t="shared" si="35"/>
        <v>dark</v>
      </c>
      <c r="Q205" s="1" t="s">
        <v>17</v>
      </c>
      <c r="U205" t="str">
        <f t="shared" si="33"/>
        <v>Skuntank</v>
      </c>
      <c r="V205" s="1" t="s">
        <v>1231</v>
      </c>
      <c r="W205">
        <v>0</v>
      </c>
      <c r="X205">
        <v>0</v>
      </c>
      <c r="Y205">
        <v>1</v>
      </c>
      <c r="Z205" t="str">
        <f>_xlfn.IFNA(VLOOKUP(B205,abilities!$A$2:$C$108,2,0), "Evolution")</f>
        <v>Avenging Stench</v>
      </c>
      <c r="AA205" t="str">
        <f>_xlfn.IFNA(VLOOKUP(B205,abilities!$A$2:$C$109,3,0), _xlfn.CONCAT("Evolves into ", R205, " using ", T205, " Journey Points", IF(ISBLANK(S205), ".", _xlfn.CONCAT(" and a ", S205, " Apricorn."))))</f>
        <v>When attacked, the opposing Pokémon is forced to switch out after combat is resolved.</v>
      </c>
      <c r="AB205" t="s">
        <v>1235</v>
      </c>
    </row>
    <row r="206" spans="1:28" x14ac:dyDescent="0.25">
      <c r="A206" s="1">
        <v>480</v>
      </c>
      <c r="B206" s="1" t="s">
        <v>503</v>
      </c>
      <c r="C206" s="6" t="s">
        <v>85</v>
      </c>
      <c r="D206" s="6" t="s">
        <v>48</v>
      </c>
      <c r="N206" s="1">
        <v>8</v>
      </c>
      <c r="O206" s="1" t="str">
        <f t="shared" si="34"/>
        <v>psychic</v>
      </c>
      <c r="P206" s="1" t="str">
        <f t="shared" si="35"/>
        <v>ice</v>
      </c>
      <c r="Q206" s="1" t="s">
        <v>55</v>
      </c>
      <c r="U206" t="str">
        <f t="shared" si="33"/>
        <v>Uxie</v>
      </c>
      <c r="V206" s="1" t="s">
        <v>1231</v>
      </c>
      <c r="W206">
        <v>0</v>
      </c>
      <c r="X206">
        <v>0</v>
      </c>
      <c r="Y206">
        <v>1</v>
      </c>
      <c r="Z206" t="str">
        <f>_xlfn.IFNA(VLOOKUP(B206,abilities!$A$2:$C$108,2,0), "Evolution")</f>
        <v>Chilling Acuity</v>
      </c>
      <c r="AA206" t="str">
        <f>_xlfn.IFNA(VLOOKUP(B206,abilities!$A$2:$C$109,3,0), _xlfn.CONCAT("Evolves into ", R206, " using ", T206, " Journey Points", IF(ISBLANK(S206), ".", _xlfn.CONCAT(" and a ", S206, " Apricorn."))))</f>
        <v>Gains the Ice typing. When attacking with an Ice-type move, add 2 bonus power</v>
      </c>
      <c r="AB206" t="s">
        <v>1235</v>
      </c>
    </row>
    <row r="207" spans="1:28" x14ac:dyDescent="0.25">
      <c r="A207" s="1">
        <v>432</v>
      </c>
      <c r="B207" s="1" t="s">
        <v>456</v>
      </c>
      <c r="C207" s="6" t="s">
        <v>33</v>
      </c>
      <c r="N207" s="1">
        <v>6</v>
      </c>
      <c r="O207" s="1" t="str">
        <f t="shared" ref="O207:O212" si="36">C207</f>
        <v>normal</v>
      </c>
      <c r="P207" s="1" t="s">
        <v>37</v>
      </c>
      <c r="Q207" s="1" t="s">
        <v>55</v>
      </c>
      <c r="U207" t="str">
        <f t="shared" si="33"/>
        <v>Purugly</v>
      </c>
      <c r="V207" s="1" t="s">
        <v>1232</v>
      </c>
      <c r="W207">
        <v>0</v>
      </c>
      <c r="X207">
        <v>0</v>
      </c>
      <c r="Y207">
        <v>1</v>
      </c>
      <c r="Z207" t="str">
        <f>_xlfn.IFNA(VLOOKUP(B207,abilities!$A$2:$C$108,2,0), "Evolution")</f>
        <v>Angry Kitty</v>
      </c>
      <c r="AA207" t="str">
        <f>_xlfn.IFNA(VLOOKUP(B207,abilities!$A$2:$C$109,3,0), _xlfn.CONCAT("Evolves into ", R207, " using ", T207, " Journey Points", IF(ISBLANK(S207), ".", _xlfn.CONCAT(" and a ", S207, " Apricorn."))))</f>
        <v>When attacked, gain the Focused status effect.</v>
      </c>
      <c r="AB207" t="s">
        <v>1236</v>
      </c>
    </row>
    <row r="208" spans="1:28" x14ac:dyDescent="0.25">
      <c r="A208" s="1">
        <v>481</v>
      </c>
      <c r="B208" s="1" t="s">
        <v>504</v>
      </c>
      <c r="C208" s="6" t="s">
        <v>85</v>
      </c>
      <c r="D208" s="6" t="s">
        <v>44</v>
      </c>
      <c r="N208" s="1">
        <v>8</v>
      </c>
      <c r="O208" s="1" t="str">
        <f t="shared" si="36"/>
        <v>psychic</v>
      </c>
      <c r="P208" s="1" t="str">
        <f t="shared" ref="P208:P210" si="37">IF(D208 = 0, "", D208)</f>
        <v>electric</v>
      </c>
      <c r="Q208" s="1" t="s">
        <v>55</v>
      </c>
      <c r="U208" t="str">
        <f t="shared" si="33"/>
        <v>Mesprit</v>
      </c>
      <c r="V208" s="1" t="s">
        <v>1232</v>
      </c>
      <c r="W208">
        <v>0</v>
      </c>
      <c r="X208">
        <v>0</v>
      </c>
      <c r="Y208">
        <v>1</v>
      </c>
      <c r="Z208" t="str">
        <f>_xlfn.IFNA(VLOOKUP(B208,abilities!$A$2:$C$108,2,0), "Evolution")</f>
        <v>Energising Verity</v>
      </c>
      <c r="AA208" t="str">
        <f>_xlfn.IFNA(VLOOKUP(B208,abilities!$A$2:$C$109,3,0), _xlfn.CONCAT("Evolves into ", R208, " using ", T208, " Journey Points", IF(ISBLANK(S208), ".", _xlfn.CONCAT(" and a ", S208, " Apricorn."))))</f>
        <v>Gains the Electric typing. When attacking with an Electric-type move, add 2 bonus power.</v>
      </c>
      <c r="AB208" t="s">
        <v>1236</v>
      </c>
    </row>
    <row r="209" spans="1:28" x14ac:dyDescent="0.25">
      <c r="A209" s="1">
        <v>454</v>
      </c>
      <c r="B209" s="1" t="s">
        <v>478</v>
      </c>
      <c r="C209" s="6" t="s">
        <v>13</v>
      </c>
      <c r="D209" s="6" t="s">
        <v>77</v>
      </c>
      <c r="N209" s="1">
        <v>6</v>
      </c>
      <c r="O209" s="1" t="str">
        <f t="shared" si="36"/>
        <v>poison</v>
      </c>
      <c r="P209" s="1" t="str">
        <f t="shared" si="37"/>
        <v>fighting</v>
      </c>
      <c r="Q209" s="1" t="s">
        <v>37</v>
      </c>
      <c r="U209" t="str">
        <f t="shared" si="33"/>
        <v>Toxicroak</v>
      </c>
      <c r="V209" s="1" t="s">
        <v>1233</v>
      </c>
      <c r="W209">
        <v>0</v>
      </c>
      <c r="X209">
        <v>0</v>
      </c>
      <c r="Y209">
        <v>1</v>
      </c>
      <c r="Z209" t="str">
        <f>_xlfn.IFNA(VLOOKUP(B209,abilities!$A$2:$C$108,2,0), "Evolution")</f>
        <v>Victory Croak</v>
      </c>
      <c r="AA209" t="str">
        <f>_xlfn.IFNA(VLOOKUP(B209,abilities!$A$2:$C$109,3,0), _xlfn.CONCAT("Evolves into ", R209, " using ", T209, " Journey Points", IF(ISBLANK(S209), ".", _xlfn.CONCAT(" and a ", S209, " Apricorn."))))</f>
        <v>After defeating the opposing Pokémon, inflicts the next Pokémon switched in with the Weakened status effect.</v>
      </c>
      <c r="AB209" t="s">
        <v>1237</v>
      </c>
    </row>
    <row r="210" spans="1:28" x14ac:dyDescent="0.25">
      <c r="A210" s="1">
        <v>482</v>
      </c>
      <c r="B210" s="1" t="s">
        <v>505</v>
      </c>
      <c r="C210" s="6" t="s">
        <v>85</v>
      </c>
      <c r="D210" s="6" t="s">
        <v>17</v>
      </c>
      <c r="N210" s="1">
        <v>8</v>
      </c>
      <c r="O210" s="1" t="str">
        <f t="shared" si="36"/>
        <v>psychic</v>
      </c>
      <c r="P210" s="1" t="str">
        <f t="shared" si="37"/>
        <v>fire</v>
      </c>
      <c r="Q210" s="1" t="s">
        <v>55</v>
      </c>
      <c r="U210" t="str">
        <f t="shared" si="33"/>
        <v>Azelf</v>
      </c>
      <c r="V210" s="1" t="s">
        <v>1233</v>
      </c>
      <c r="W210">
        <v>0</v>
      </c>
      <c r="X210">
        <v>0</v>
      </c>
      <c r="Y210">
        <v>1</v>
      </c>
      <c r="Z210" t="str">
        <f>_xlfn.IFNA(VLOOKUP(B210,abilities!$A$2:$C$108,2,0), "Evolution")</f>
        <v>Blazing Valor</v>
      </c>
      <c r="AA210" t="str">
        <f>_xlfn.IFNA(VLOOKUP(B210,abilities!$A$2:$C$109,3,0), _xlfn.CONCAT("Evolves into ", R210, " using ", T210, " Journey Points", IF(ISBLANK(S210), ".", _xlfn.CONCAT(" and a ", S210, " Apricorn."))))</f>
        <v>Gains the Fire typing. When attacking with a Fire-type move, add 2 bonus power.</v>
      </c>
      <c r="AB210" t="s">
        <v>1237</v>
      </c>
    </row>
    <row r="211" spans="1:28" x14ac:dyDescent="0.25">
      <c r="A211" s="1">
        <v>474</v>
      </c>
      <c r="B211" s="1" t="s">
        <v>978</v>
      </c>
      <c r="C211" s="6" t="s">
        <v>33</v>
      </c>
      <c r="N211" s="1">
        <v>10</v>
      </c>
      <c r="O211" s="1" t="s">
        <v>44</v>
      </c>
      <c r="P211" s="1" t="s">
        <v>17</v>
      </c>
      <c r="Q211" s="1" t="s">
        <v>48</v>
      </c>
      <c r="U211" t="str">
        <f t="shared" si="33"/>
        <v>Porygon-Z</v>
      </c>
      <c r="V211" s="1" t="s">
        <v>1234</v>
      </c>
      <c r="W211">
        <v>0</v>
      </c>
      <c r="X211">
        <v>0</v>
      </c>
      <c r="Y211">
        <v>1</v>
      </c>
      <c r="Z211" t="str">
        <f>_xlfn.IFNA(VLOOKUP(B211,abilities!$A$2:$C$108,2,0), "Evolution")</f>
        <v>Dubious Efficiency</v>
      </c>
      <c r="AA211" t="str">
        <f>_xlfn.IFNA(VLOOKUP(B211,abilities!$A$2:$C$109,3,0), _xlfn.CONCAT("Evolves into ", R211, " using ", T211, " Journey Points", IF(ISBLANK(S211), ".", _xlfn.CONCAT(" and a ", S211, " Apricorn."))))</f>
        <v>During combat resolution, may swap its stance as long as the result of the combat remains the same.</v>
      </c>
      <c r="AB211" t="s">
        <v>1238</v>
      </c>
    </row>
    <row r="212" spans="1:28" x14ac:dyDescent="0.25">
      <c r="A212" s="1">
        <v>493</v>
      </c>
      <c r="B212" s="1" t="s">
        <v>516</v>
      </c>
      <c r="C212" s="6" t="s">
        <v>33</v>
      </c>
      <c r="N212" s="1">
        <v>12</v>
      </c>
      <c r="O212" s="1" t="str">
        <f t="shared" si="36"/>
        <v>normal</v>
      </c>
      <c r="P212" s="1" t="s">
        <v>47</v>
      </c>
      <c r="Q212" s="1" t="s">
        <v>117</v>
      </c>
      <c r="U212" t="str">
        <f t="shared" si="33"/>
        <v>Arceus</v>
      </c>
      <c r="V212" s="1" t="s">
        <v>1234</v>
      </c>
      <c r="W212">
        <v>0</v>
      </c>
      <c r="X212">
        <v>0</v>
      </c>
      <c r="Y212">
        <v>1</v>
      </c>
      <c r="Z212" t="str">
        <f>_xlfn.IFNA(VLOOKUP(B212,abilities!$A$2:$C$108,2,0), "Evolution")</f>
        <v>Judgment Eternal</v>
      </c>
      <c r="AA212" t="str">
        <f>_xlfn.IFNA(VLOOKUP(B212,abilities!$A$2:$C$109,3,0), _xlfn.CONCAT("Evolves into ", R212, " using ", T212, " Journey Points", IF(ISBLANK(S212), ".", _xlfn.CONCAT(" and a ", S212, " Apricorn."))))</f>
        <v>When attacking with a Normal-type move, add 3 bonus power.</v>
      </c>
      <c r="AB212" t="s">
        <v>1238</v>
      </c>
    </row>
  </sheetData>
  <phoneticPr fontId="18" type="noConversion"/>
  <conditionalFormatting sqref="X1:Y1 O1:U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J9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J12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:J196 E122:J1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6:J15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J16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:J19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0746-C13D-4DE9-BA8F-31AB6461E97D}">
  <dimension ref="A1:D108"/>
  <sheetViews>
    <sheetView tabSelected="1" topLeftCell="A61" zoomScaleNormal="100" workbookViewId="0">
      <selection activeCell="C97" sqref="C97"/>
    </sheetView>
  </sheetViews>
  <sheetFormatPr defaultRowHeight="15" x14ac:dyDescent="0.25"/>
  <cols>
    <col min="1" max="1" width="17.7109375" customWidth="1"/>
    <col min="2" max="2" width="20" bestFit="1" customWidth="1"/>
    <col min="3" max="3" width="114.5703125" customWidth="1"/>
    <col min="4" max="4" width="16.5703125" bestFit="1" customWidth="1"/>
  </cols>
  <sheetData>
    <row r="1" spans="1:4" x14ac:dyDescent="0.25">
      <c r="A1" t="s">
        <v>762</v>
      </c>
      <c r="B1" t="s">
        <v>1045</v>
      </c>
      <c r="C1" t="s">
        <v>1046</v>
      </c>
      <c r="D1" t="s">
        <v>1047</v>
      </c>
    </row>
    <row r="2" spans="1:4" x14ac:dyDescent="0.25">
      <c r="A2" t="s">
        <v>415</v>
      </c>
      <c r="B2" t="s">
        <v>985</v>
      </c>
      <c r="C2" s="22" t="s">
        <v>1165</v>
      </c>
      <c r="D2" s="23" t="s">
        <v>1114</v>
      </c>
    </row>
    <row r="3" spans="1:4" x14ac:dyDescent="0.25">
      <c r="A3" t="s">
        <v>418</v>
      </c>
      <c r="B3" t="s">
        <v>986</v>
      </c>
      <c r="C3" s="20" t="s">
        <v>1204</v>
      </c>
      <c r="D3" s="20" t="s">
        <v>1116</v>
      </c>
    </row>
    <row r="4" spans="1:4" x14ac:dyDescent="0.25">
      <c r="A4" t="s">
        <v>421</v>
      </c>
      <c r="B4" t="s">
        <v>987</v>
      </c>
      <c r="C4" s="21" t="s">
        <v>1124</v>
      </c>
      <c r="D4" s="21" t="s">
        <v>1117</v>
      </c>
    </row>
    <row r="5" spans="1:4" x14ac:dyDescent="0.25">
      <c r="A5" t="s">
        <v>424</v>
      </c>
      <c r="B5" t="s">
        <v>1245</v>
      </c>
      <c r="C5" s="21" t="s">
        <v>1125</v>
      </c>
      <c r="D5" s="21" t="s">
        <v>1117</v>
      </c>
    </row>
    <row r="6" spans="1:4" x14ac:dyDescent="0.25">
      <c r="A6" t="s">
        <v>426</v>
      </c>
      <c r="B6" t="s">
        <v>1076</v>
      </c>
      <c r="C6" s="15" t="s">
        <v>1201</v>
      </c>
      <c r="D6" s="15" t="s">
        <v>1120</v>
      </c>
    </row>
    <row r="7" spans="1:4" x14ac:dyDescent="0.25">
      <c r="A7" t="s">
        <v>428</v>
      </c>
      <c r="B7" t="s">
        <v>988</v>
      </c>
      <c r="C7" s="21" t="s">
        <v>1219</v>
      </c>
      <c r="D7" s="21" t="s">
        <v>1117</v>
      </c>
    </row>
    <row r="8" spans="1:4" x14ac:dyDescent="0.25">
      <c r="A8" t="s">
        <v>431</v>
      </c>
      <c r="B8" t="s">
        <v>989</v>
      </c>
      <c r="C8" s="22" t="s">
        <v>1012</v>
      </c>
      <c r="D8" s="22" t="s">
        <v>1114</v>
      </c>
    </row>
    <row r="9" spans="1:4" x14ac:dyDescent="0.25">
      <c r="A9" t="s">
        <v>433</v>
      </c>
      <c r="B9" t="s">
        <v>991</v>
      </c>
      <c r="C9" s="17" t="s">
        <v>1093</v>
      </c>
      <c r="D9" s="17" t="s">
        <v>1209</v>
      </c>
    </row>
    <row r="10" spans="1:4" x14ac:dyDescent="0.25">
      <c r="A10" t="s">
        <v>435</v>
      </c>
      <c r="B10" t="s">
        <v>1215</v>
      </c>
      <c r="C10" s="20" t="s">
        <v>1246</v>
      </c>
      <c r="D10" s="20" t="s">
        <v>1116</v>
      </c>
    </row>
    <row r="11" spans="1:4" x14ac:dyDescent="0.25">
      <c r="A11" t="s">
        <v>437</v>
      </c>
      <c r="B11" t="s">
        <v>992</v>
      </c>
      <c r="C11" s="19" t="s">
        <v>1082</v>
      </c>
      <c r="D11" s="19" t="s">
        <v>1115</v>
      </c>
    </row>
    <row r="12" spans="1:4" x14ac:dyDescent="0.25">
      <c r="A12" t="s">
        <v>439</v>
      </c>
      <c r="B12" t="s">
        <v>993</v>
      </c>
      <c r="C12" s="22" t="s">
        <v>1226</v>
      </c>
      <c r="D12" s="22" t="s">
        <v>1114</v>
      </c>
    </row>
    <row r="13" spans="1:4" x14ac:dyDescent="0.25">
      <c r="A13" t="s">
        <v>440</v>
      </c>
      <c r="B13" t="s">
        <v>994</v>
      </c>
      <c r="C13" s="19" t="s">
        <v>1077</v>
      </c>
      <c r="D13" s="19" t="s">
        <v>1115</v>
      </c>
    </row>
    <row r="14" spans="1:4" x14ac:dyDescent="0.25">
      <c r="A14" t="s">
        <v>442</v>
      </c>
      <c r="B14" t="s">
        <v>995</v>
      </c>
      <c r="C14" s="21" t="s">
        <v>1229</v>
      </c>
      <c r="D14" s="21" t="s">
        <v>1117</v>
      </c>
    </row>
    <row r="15" spans="1:4" x14ac:dyDescent="0.25">
      <c r="A15" t="s">
        <v>443</v>
      </c>
      <c r="B15" t="s">
        <v>996</v>
      </c>
      <c r="C15" s="24" t="s">
        <v>1121</v>
      </c>
      <c r="D15" s="24" t="s">
        <v>1122</v>
      </c>
    </row>
    <row r="16" spans="1:4" x14ac:dyDescent="0.25">
      <c r="A16" t="s">
        <v>445</v>
      </c>
      <c r="B16" t="s">
        <v>997</v>
      </c>
      <c r="C16" s="18" t="s">
        <v>1225</v>
      </c>
      <c r="D16" s="17" t="s">
        <v>1209</v>
      </c>
    </row>
    <row r="17" spans="1:4" x14ac:dyDescent="0.25">
      <c r="A17" t="s">
        <v>447</v>
      </c>
      <c r="B17" t="s">
        <v>1000</v>
      </c>
      <c r="C17" s="17" t="s">
        <v>1078</v>
      </c>
      <c r="D17" s="17" t="s">
        <v>1209</v>
      </c>
    </row>
    <row r="18" spans="1:4" x14ac:dyDescent="0.25">
      <c r="A18" t="s">
        <v>778</v>
      </c>
      <c r="B18" t="s">
        <v>998</v>
      </c>
      <c r="C18" s="17" t="s">
        <v>1139</v>
      </c>
      <c r="D18" s="17" t="s">
        <v>1209</v>
      </c>
    </row>
    <row r="19" spans="1:4" x14ac:dyDescent="0.25">
      <c r="A19" t="s">
        <v>448</v>
      </c>
      <c r="B19" t="s">
        <v>1177</v>
      </c>
      <c r="C19" s="20" t="s">
        <v>1223</v>
      </c>
      <c r="D19" s="20" t="s">
        <v>1116</v>
      </c>
    </row>
    <row r="20" spans="1:4" x14ac:dyDescent="0.25">
      <c r="A20" t="s">
        <v>450</v>
      </c>
      <c r="B20" t="s">
        <v>1089</v>
      </c>
      <c r="C20" s="21" t="s">
        <v>1140</v>
      </c>
      <c r="D20" s="21" t="s">
        <v>1117</v>
      </c>
    </row>
    <row r="21" spans="1:4" x14ac:dyDescent="0.25">
      <c r="A21" t="s">
        <v>452</v>
      </c>
      <c r="B21" t="s">
        <v>1216</v>
      </c>
      <c r="C21" s="23" t="s">
        <v>1132</v>
      </c>
      <c r="D21" s="23" t="s">
        <v>1114</v>
      </c>
    </row>
    <row r="22" spans="1:4" x14ac:dyDescent="0.25">
      <c r="A22" t="s">
        <v>453</v>
      </c>
      <c r="B22" t="s">
        <v>1014</v>
      </c>
      <c r="C22" s="21" t="s">
        <v>1083</v>
      </c>
      <c r="D22" s="21" t="s">
        <v>1117</v>
      </c>
    </row>
    <row r="23" spans="1:4" x14ac:dyDescent="0.25">
      <c r="A23" t="s">
        <v>454</v>
      </c>
      <c r="B23" t="s">
        <v>999</v>
      </c>
      <c r="C23" s="21" t="s">
        <v>1230</v>
      </c>
      <c r="D23" s="21" t="s">
        <v>1117</v>
      </c>
    </row>
    <row r="24" spans="1:4" x14ac:dyDescent="0.25">
      <c r="A24" t="s">
        <v>456</v>
      </c>
      <c r="B24" t="s">
        <v>1186</v>
      </c>
      <c r="C24" s="20" t="s">
        <v>1095</v>
      </c>
      <c r="D24" s="20" t="s">
        <v>1116</v>
      </c>
    </row>
    <row r="25" spans="1:4" x14ac:dyDescent="0.25">
      <c r="A25" t="s">
        <v>384</v>
      </c>
      <c r="B25" t="s">
        <v>1001</v>
      </c>
      <c r="C25" s="22" t="s">
        <v>1003</v>
      </c>
      <c r="D25" s="23" t="s">
        <v>1114</v>
      </c>
    </row>
    <row r="26" spans="1:4" x14ac:dyDescent="0.25">
      <c r="A26" t="s">
        <v>459</v>
      </c>
      <c r="B26" t="s">
        <v>1002</v>
      </c>
      <c r="C26" s="17" t="s">
        <v>1096</v>
      </c>
      <c r="D26" s="17" t="s">
        <v>1209</v>
      </c>
    </row>
    <row r="27" spans="1:4" x14ac:dyDescent="0.25">
      <c r="A27" t="s">
        <v>461</v>
      </c>
      <c r="B27" t="s">
        <v>1207</v>
      </c>
      <c r="C27" s="17" t="s">
        <v>1208</v>
      </c>
      <c r="D27" s="17" t="s">
        <v>1209</v>
      </c>
    </row>
    <row r="28" spans="1:4" x14ac:dyDescent="0.25">
      <c r="A28" t="s">
        <v>211</v>
      </c>
      <c r="B28" t="s">
        <v>1004</v>
      </c>
      <c r="C28" s="17" t="s">
        <v>1092</v>
      </c>
      <c r="D28" s="17" t="s">
        <v>1209</v>
      </c>
    </row>
    <row r="29" spans="1:4" x14ac:dyDescent="0.25">
      <c r="A29" t="s">
        <v>147</v>
      </c>
      <c r="B29" t="s">
        <v>1104</v>
      </c>
      <c r="C29" s="19" t="s">
        <v>1105</v>
      </c>
      <c r="D29" s="16" t="s">
        <v>1115</v>
      </c>
    </row>
    <row r="30" spans="1:4" x14ac:dyDescent="0.25">
      <c r="A30" t="s">
        <v>268</v>
      </c>
      <c r="B30" t="s">
        <v>1108</v>
      </c>
      <c r="C30" s="14" t="s">
        <v>1106</v>
      </c>
      <c r="D30" s="15" t="s">
        <v>1120</v>
      </c>
    </row>
    <row r="31" spans="1:4" x14ac:dyDescent="0.25">
      <c r="A31" s="8" t="s">
        <v>465</v>
      </c>
      <c r="B31" s="8" t="s">
        <v>1170</v>
      </c>
      <c r="C31" s="21" t="s">
        <v>1221</v>
      </c>
      <c r="D31" s="21" t="s">
        <v>1117</v>
      </c>
    </row>
    <row r="32" spans="1:4" x14ac:dyDescent="0.25">
      <c r="A32" s="8" t="s">
        <v>466</v>
      </c>
      <c r="B32" t="s">
        <v>990</v>
      </c>
      <c r="C32" s="20" t="s">
        <v>1085</v>
      </c>
      <c r="D32" s="20" t="s">
        <v>1116</v>
      </c>
    </row>
    <row r="33" spans="1:4" x14ac:dyDescent="0.25">
      <c r="A33" s="8" t="s">
        <v>469</v>
      </c>
      <c r="B33" t="s">
        <v>1005</v>
      </c>
      <c r="C33" s="19" t="s">
        <v>1173</v>
      </c>
      <c r="D33" s="19" t="s">
        <v>1115</v>
      </c>
    </row>
    <row r="34" spans="1:4" x14ac:dyDescent="0.25">
      <c r="A34" s="8" t="s">
        <v>168</v>
      </c>
      <c r="B34" t="s">
        <v>1006</v>
      </c>
      <c r="C34" s="15" t="s">
        <v>1103</v>
      </c>
      <c r="D34" s="15" t="s">
        <v>1120</v>
      </c>
    </row>
    <row r="35" spans="1:4" x14ac:dyDescent="0.25">
      <c r="A35" s="8" t="s">
        <v>472</v>
      </c>
      <c r="B35" t="s">
        <v>1007</v>
      </c>
      <c r="C35" s="21" t="s">
        <v>1126</v>
      </c>
      <c r="D35" s="21" t="s">
        <v>1117</v>
      </c>
    </row>
    <row r="36" spans="1:4" x14ac:dyDescent="0.25">
      <c r="A36" s="8" t="s">
        <v>474</v>
      </c>
      <c r="B36" t="s">
        <v>1010</v>
      </c>
      <c r="C36" s="19" t="s">
        <v>1101</v>
      </c>
      <c r="D36" s="19" t="s">
        <v>1115</v>
      </c>
    </row>
    <row r="37" spans="1:4" x14ac:dyDescent="0.25">
      <c r="A37" s="8" t="s">
        <v>476</v>
      </c>
      <c r="B37" s="8" t="s">
        <v>1031</v>
      </c>
      <c r="C37" s="19" t="s">
        <v>1171</v>
      </c>
      <c r="D37" s="19" t="s">
        <v>1115</v>
      </c>
    </row>
    <row r="38" spans="1:4" x14ac:dyDescent="0.25">
      <c r="A38" s="8" t="s">
        <v>478</v>
      </c>
      <c r="B38" s="8" t="s">
        <v>1033</v>
      </c>
      <c r="C38" s="24" t="s">
        <v>1184</v>
      </c>
      <c r="D38" s="24" t="s">
        <v>1122</v>
      </c>
    </row>
    <row r="39" spans="1:4" x14ac:dyDescent="0.25">
      <c r="A39" s="8" t="s">
        <v>479</v>
      </c>
      <c r="B39" s="8" t="s">
        <v>1008</v>
      </c>
      <c r="C39" s="17" t="s">
        <v>1086</v>
      </c>
      <c r="D39" s="17" t="s">
        <v>1209</v>
      </c>
    </row>
    <row r="40" spans="1:4" x14ac:dyDescent="0.25">
      <c r="A40" s="8" t="s">
        <v>481</v>
      </c>
      <c r="B40" s="8" t="s">
        <v>1099</v>
      </c>
      <c r="C40" s="21" t="s">
        <v>1175</v>
      </c>
      <c r="D40" s="21" t="s">
        <v>1117</v>
      </c>
    </row>
    <row r="41" spans="1:4" x14ac:dyDescent="0.25">
      <c r="A41" s="8" t="s">
        <v>252</v>
      </c>
      <c r="B41" s="8" t="s">
        <v>1176</v>
      </c>
      <c r="C41" s="21" t="s">
        <v>1123</v>
      </c>
      <c r="D41" s="21" t="s">
        <v>1117</v>
      </c>
    </row>
    <row r="42" spans="1:4" x14ac:dyDescent="0.25">
      <c r="A42" s="8" t="s">
        <v>250</v>
      </c>
      <c r="B42" s="8" t="s">
        <v>1009</v>
      </c>
      <c r="C42" s="20" t="s">
        <v>1100</v>
      </c>
      <c r="D42" s="20" t="s">
        <v>1116</v>
      </c>
    </row>
    <row r="43" spans="1:4" x14ac:dyDescent="0.25">
      <c r="A43" s="8" t="s">
        <v>484</v>
      </c>
      <c r="B43" s="8" t="s">
        <v>1011</v>
      </c>
      <c r="C43" s="19" t="s">
        <v>1101</v>
      </c>
      <c r="D43" s="19" t="s">
        <v>1115</v>
      </c>
    </row>
    <row r="44" spans="1:4" x14ac:dyDescent="0.25">
      <c r="A44" s="8" t="s">
        <v>485</v>
      </c>
      <c r="B44" s="8" t="s">
        <v>1182</v>
      </c>
      <c r="C44" s="19" t="s">
        <v>1079</v>
      </c>
      <c r="D44" s="19" t="s">
        <v>1115</v>
      </c>
    </row>
    <row r="45" spans="1:4" x14ac:dyDescent="0.25">
      <c r="A45" s="8" t="s">
        <v>486</v>
      </c>
      <c r="B45" s="8" t="s">
        <v>1027</v>
      </c>
      <c r="C45" s="19" t="s">
        <v>1080</v>
      </c>
      <c r="D45" s="19" t="s">
        <v>1115</v>
      </c>
    </row>
    <row r="46" spans="1:4" x14ac:dyDescent="0.25">
      <c r="A46" s="8" t="s">
        <v>487</v>
      </c>
      <c r="B46" s="8" t="s">
        <v>1013</v>
      </c>
      <c r="C46" s="19" t="s">
        <v>1090</v>
      </c>
      <c r="D46" s="19" t="s">
        <v>1115</v>
      </c>
    </row>
    <row r="47" spans="1:4" x14ac:dyDescent="0.25">
      <c r="A47" s="8" t="s">
        <v>488</v>
      </c>
      <c r="B47" s="8" t="s">
        <v>1015</v>
      </c>
      <c r="C47" s="21" t="s">
        <v>1084</v>
      </c>
      <c r="D47" s="21" t="s">
        <v>1117</v>
      </c>
    </row>
    <row r="48" spans="1:4" x14ac:dyDescent="0.25">
      <c r="A48" s="8" t="s">
        <v>489</v>
      </c>
      <c r="B48" s="8" t="s">
        <v>1016</v>
      </c>
      <c r="C48" s="15" t="s">
        <v>1107</v>
      </c>
      <c r="D48" s="15" t="s">
        <v>1120</v>
      </c>
    </row>
    <row r="49" spans="1:4" x14ac:dyDescent="0.25">
      <c r="A49" s="8" t="s">
        <v>490</v>
      </c>
      <c r="B49" s="8" t="s">
        <v>1018</v>
      </c>
      <c r="C49" s="20" t="s">
        <v>1183</v>
      </c>
      <c r="D49" s="20" t="s">
        <v>1116</v>
      </c>
    </row>
    <row r="50" spans="1:4" x14ac:dyDescent="0.25">
      <c r="A50" s="8" t="s">
        <v>491</v>
      </c>
      <c r="B50" s="8" t="s">
        <v>1017</v>
      </c>
      <c r="C50" s="20" t="s">
        <v>1128</v>
      </c>
      <c r="D50" s="20" t="s">
        <v>1116</v>
      </c>
    </row>
    <row r="51" spans="1:4" x14ac:dyDescent="0.25">
      <c r="A51" s="9" t="s">
        <v>492</v>
      </c>
      <c r="B51" s="8" t="s">
        <v>1019</v>
      </c>
      <c r="C51" s="20" t="s">
        <v>1244</v>
      </c>
      <c r="D51" s="20" t="s">
        <v>1116</v>
      </c>
    </row>
    <row r="52" spans="1:4" x14ac:dyDescent="0.25">
      <c r="A52" s="8" t="s">
        <v>493</v>
      </c>
      <c r="B52" s="8" t="s">
        <v>1032</v>
      </c>
      <c r="C52" s="21" t="s">
        <v>1088</v>
      </c>
      <c r="D52" s="21" t="s">
        <v>1117</v>
      </c>
    </row>
    <row r="53" spans="1:4" x14ac:dyDescent="0.25">
      <c r="A53" s="8" t="s">
        <v>158</v>
      </c>
      <c r="B53" s="8" t="s">
        <v>1057</v>
      </c>
      <c r="C53" t="s">
        <v>1058</v>
      </c>
    </row>
    <row r="54" spans="1:4" x14ac:dyDescent="0.25">
      <c r="A54" s="3" t="s">
        <v>159</v>
      </c>
      <c r="B54" s="8" t="s">
        <v>1020</v>
      </c>
      <c r="C54" s="21" t="s">
        <v>1147</v>
      </c>
      <c r="D54" s="21" t="s">
        <v>1117</v>
      </c>
    </row>
    <row r="55" spans="1:4" x14ac:dyDescent="0.25">
      <c r="A55" s="3" t="s">
        <v>160</v>
      </c>
      <c r="B55" s="8" t="s">
        <v>1213</v>
      </c>
      <c r="C55" s="21" t="s">
        <v>1146</v>
      </c>
      <c r="D55" s="21" t="s">
        <v>1117</v>
      </c>
    </row>
    <row r="56" spans="1:4" x14ac:dyDescent="0.25">
      <c r="A56" s="3" t="s">
        <v>161</v>
      </c>
      <c r="B56" s="8" t="s">
        <v>1212</v>
      </c>
      <c r="C56" s="21" t="s">
        <v>1145</v>
      </c>
      <c r="D56" s="21" t="s">
        <v>1117</v>
      </c>
    </row>
    <row r="57" spans="1:4" x14ac:dyDescent="0.25">
      <c r="A57" s="3" t="s">
        <v>222</v>
      </c>
      <c r="B57" s="8" t="s">
        <v>1021</v>
      </c>
      <c r="C57" s="21" t="s">
        <v>1144</v>
      </c>
      <c r="D57" s="21" t="s">
        <v>1117</v>
      </c>
    </row>
    <row r="58" spans="1:4" x14ac:dyDescent="0.25">
      <c r="A58" s="3" t="s">
        <v>223</v>
      </c>
      <c r="B58" s="8" t="s">
        <v>1022</v>
      </c>
      <c r="C58" s="21" t="s">
        <v>1143</v>
      </c>
      <c r="D58" s="21" t="s">
        <v>1117</v>
      </c>
    </row>
    <row r="59" spans="1:4" x14ac:dyDescent="0.25">
      <c r="A59" s="3" t="s">
        <v>494</v>
      </c>
      <c r="B59" s="8" t="s">
        <v>1210</v>
      </c>
      <c r="C59" s="21" t="s">
        <v>1142</v>
      </c>
      <c r="D59" s="21" t="s">
        <v>1117</v>
      </c>
    </row>
    <row r="60" spans="1:4" x14ac:dyDescent="0.25">
      <c r="A60" s="3" t="s">
        <v>495</v>
      </c>
      <c r="B60" s="8" t="s">
        <v>1211</v>
      </c>
      <c r="C60" s="21" t="s">
        <v>1141</v>
      </c>
      <c r="D60" s="21" t="s">
        <v>1117</v>
      </c>
    </row>
    <row r="61" spans="1:4" x14ac:dyDescent="0.25">
      <c r="A61" s="3" t="s">
        <v>496</v>
      </c>
      <c r="B61" s="8" t="s">
        <v>1023</v>
      </c>
      <c r="C61" s="22" t="s">
        <v>1091</v>
      </c>
      <c r="D61" s="22" t="s">
        <v>1114</v>
      </c>
    </row>
    <row r="62" spans="1:4" x14ac:dyDescent="0.25">
      <c r="A62" s="3" t="s">
        <v>497</v>
      </c>
      <c r="B62" s="8" t="s">
        <v>1127</v>
      </c>
      <c r="C62" s="20" t="s">
        <v>1223</v>
      </c>
      <c r="D62" s="20" t="s">
        <v>1116</v>
      </c>
    </row>
    <row r="63" spans="1:4" x14ac:dyDescent="0.25">
      <c r="A63" s="3" t="s">
        <v>978</v>
      </c>
      <c r="B63" s="8" t="s">
        <v>1112</v>
      </c>
      <c r="C63" s="22" t="s">
        <v>1113</v>
      </c>
      <c r="D63" s="22" t="s">
        <v>1114</v>
      </c>
    </row>
    <row r="64" spans="1:4" x14ac:dyDescent="0.25">
      <c r="A64" s="3" t="s">
        <v>308</v>
      </c>
      <c r="B64" s="8" t="s">
        <v>1024</v>
      </c>
      <c r="C64" s="24" t="s">
        <v>1129</v>
      </c>
      <c r="D64" s="24" t="s">
        <v>1122</v>
      </c>
    </row>
    <row r="65" spans="1:4" x14ac:dyDescent="0.25">
      <c r="A65" s="3" t="s">
        <v>498</v>
      </c>
      <c r="B65" s="8" t="s">
        <v>1025</v>
      </c>
      <c r="C65" s="24" t="s">
        <v>1130</v>
      </c>
      <c r="D65" s="24" t="s">
        <v>1122</v>
      </c>
    </row>
    <row r="66" spans="1:4" x14ac:dyDescent="0.25">
      <c r="A66" s="3" t="s">
        <v>499</v>
      </c>
      <c r="B66" s="8" t="s">
        <v>1026</v>
      </c>
      <c r="C66" s="19" t="s">
        <v>1081</v>
      </c>
      <c r="D66" s="19" t="s">
        <v>1115</v>
      </c>
    </row>
    <row r="67" spans="1:4" x14ac:dyDescent="0.25">
      <c r="A67" s="3" t="s">
        <v>500</v>
      </c>
      <c r="B67" s="8" t="s">
        <v>1028</v>
      </c>
      <c r="C67" s="19" t="s">
        <v>1172</v>
      </c>
      <c r="D67" s="19" t="s">
        <v>1115</v>
      </c>
    </row>
    <row r="68" spans="1:4" x14ac:dyDescent="0.25">
      <c r="A68" s="3" t="s">
        <v>388</v>
      </c>
      <c r="B68" s="8" t="s">
        <v>1030</v>
      </c>
      <c r="C68" s="17" t="s">
        <v>1093</v>
      </c>
      <c r="D68" s="17" t="s">
        <v>1209</v>
      </c>
    </row>
    <row r="69" spans="1:4" x14ac:dyDescent="0.25">
      <c r="A69" s="3" t="s">
        <v>501</v>
      </c>
      <c r="B69" t="s">
        <v>1029</v>
      </c>
      <c r="C69" s="21" t="s">
        <v>1217</v>
      </c>
      <c r="D69" s="21" t="s">
        <v>1117</v>
      </c>
    </row>
    <row r="70" spans="1:4" x14ac:dyDescent="0.25">
      <c r="A70" s="3" t="s">
        <v>502</v>
      </c>
      <c r="B70" t="s">
        <v>1118</v>
      </c>
      <c r="C70" s="22" t="s">
        <v>1119</v>
      </c>
      <c r="D70" s="22" t="s">
        <v>1114</v>
      </c>
    </row>
    <row r="71" spans="1:4" x14ac:dyDescent="0.25">
      <c r="A71" s="3" t="s">
        <v>503</v>
      </c>
      <c r="B71" t="s">
        <v>1195</v>
      </c>
      <c r="C71" s="20" t="s">
        <v>1200</v>
      </c>
      <c r="D71" s="20" t="s">
        <v>1116</v>
      </c>
    </row>
    <row r="72" spans="1:4" x14ac:dyDescent="0.25">
      <c r="A72" s="3" t="s">
        <v>504</v>
      </c>
      <c r="B72" t="s">
        <v>1196</v>
      </c>
      <c r="C72" s="20" t="s">
        <v>1199</v>
      </c>
      <c r="D72" s="20" t="s">
        <v>1116</v>
      </c>
    </row>
    <row r="73" spans="1:4" x14ac:dyDescent="0.25">
      <c r="A73" s="3" t="s">
        <v>505</v>
      </c>
      <c r="B73" t="s">
        <v>1197</v>
      </c>
      <c r="C73" s="20" t="s">
        <v>1198</v>
      </c>
      <c r="D73" s="20" t="s">
        <v>1116</v>
      </c>
    </row>
    <row r="74" spans="1:4" x14ac:dyDescent="0.25">
      <c r="A74" s="1" t="s">
        <v>506</v>
      </c>
      <c r="B74" t="s">
        <v>1152</v>
      </c>
      <c r="C74" s="22" t="s">
        <v>1153</v>
      </c>
      <c r="D74" s="22" t="s">
        <v>1114</v>
      </c>
    </row>
    <row r="75" spans="1:4" x14ac:dyDescent="0.25">
      <c r="A75" s="1" t="s">
        <v>507</v>
      </c>
      <c r="B75" t="s">
        <v>1154</v>
      </c>
      <c r="C75" s="22" t="s">
        <v>1155</v>
      </c>
      <c r="D75" s="22" t="s">
        <v>1114</v>
      </c>
    </row>
    <row r="76" spans="1:4" x14ac:dyDescent="0.25">
      <c r="A76" s="1" t="s">
        <v>508</v>
      </c>
      <c r="B76" t="s">
        <v>1034</v>
      </c>
      <c r="C76" s="17" t="s">
        <v>1110</v>
      </c>
      <c r="D76" s="17" t="s">
        <v>1209</v>
      </c>
    </row>
    <row r="77" spans="1:4" x14ac:dyDescent="0.25">
      <c r="A77" s="1" t="s">
        <v>509</v>
      </c>
      <c r="B77" t="s">
        <v>1040</v>
      </c>
      <c r="C77" s="23" t="s">
        <v>1156</v>
      </c>
      <c r="D77" s="22" t="s">
        <v>1114</v>
      </c>
    </row>
    <row r="78" spans="1:4" x14ac:dyDescent="0.25">
      <c r="A78" s="1" t="s">
        <v>510</v>
      </c>
      <c r="B78" t="s">
        <v>1181</v>
      </c>
      <c r="C78" s="23" t="s">
        <v>1157</v>
      </c>
      <c r="D78" s="22" t="s">
        <v>1114</v>
      </c>
    </row>
    <row r="79" spans="1:4" x14ac:dyDescent="0.25">
      <c r="A79" s="1" t="s">
        <v>511</v>
      </c>
      <c r="B79" s="8" t="s">
        <v>1102</v>
      </c>
      <c r="C79" s="23" t="s">
        <v>1243</v>
      </c>
      <c r="D79" s="22" t="s">
        <v>1114</v>
      </c>
    </row>
    <row r="80" spans="1:4" x14ac:dyDescent="0.25">
      <c r="A80" s="1" t="s">
        <v>512</v>
      </c>
      <c r="B80" t="s">
        <v>1137</v>
      </c>
      <c r="C80" s="21" t="s">
        <v>1220</v>
      </c>
      <c r="D80" s="21" t="s">
        <v>1117</v>
      </c>
    </row>
    <row r="81" spans="1:4" x14ac:dyDescent="0.25">
      <c r="A81" s="1" t="s">
        <v>513</v>
      </c>
      <c r="B81" t="s">
        <v>1036</v>
      </c>
      <c r="C81" s="20" t="s">
        <v>1111</v>
      </c>
      <c r="D81" s="20" t="s">
        <v>1116</v>
      </c>
    </row>
    <row r="82" spans="1:4" x14ac:dyDescent="0.25">
      <c r="A82" s="1" t="s">
        <v>514</v>
      </c>
      <c r="B82" s="8" t="s">
        <v>1041</v>
      </c>
      <c r="C82" s="22" t="s">
        <v>1242</v>
      </c>
      <c r="D82" s="22" t="s">
        <v>1114</v>
      </c>
    </row>
    <row r="83" spans="1:4" x14ac:dyDescent="0.25">
      <c r="A83" s="1" t="s">
        <v>515</v>
      </c>
      <c r="B83" s="8" t="s">
        <v>1109</v>
      </c>
      <c r="C83" s="18" t="s">
        <v>1224</v>
      </c>
      <c r="D83" s="17" t="s">
        <v>1209</v>
      </c>
    </row>
    <row r="84" spans="1:4" x14ac:dyDescent="0.25">
      <c r="A84" s="1" t="s">
        <v>516</v>
      </c>
      <c r="B84" t="s">
        <v>1239</v>
      </c>
      <c r="C84" s="20" t="s">
        <v>1194</v>
      </c>
      <c r="D84" s="20" t="s">
        <v>1116</v>
      </c>
    </row>
    <row r="85" spans="1:4" x14ac:dyDescent="0.25">
      <c r="A85" s="1" t="s">
        <v>255</v>
      </c>
      <c r="B85" t="s">
        <v>1037</v>
      </c>
      <c r="C85" s="24" t="s">
        <v>1185</v>
      </c>
      <c r="D85" s="24" t="s">
        <v>1122</v>
      </c>
    </row>
    <row r="86" spans="1:4" x14ac:dyDescent="0.25">
      <c r="A86" s="1" t="s">
        <v>385</v>
      </c>
      <c r="B86" t="s">
        <v>1035</v>
      </c>
      <c r="C86" s="22" t="s">
        <v>1138</v>
      </c>
      <c r="D86" s="22" t="s">
        <v>1114</v>
      </c>
    </row>
    <row r="87" spans="1:4" x14ac:dyDescent="0.25">
      <c r="A87" s="3" t="s">
        <v>403</v>
      </c>
      <c r="B87" t="s">
        <v>1134</v>
      </c>
      <c r="C87" s="22" t="s">
        <v>1133</v>
      </c>
      <c r="D87" s="22" t="s">
        <v>1114</v>
      </c>
    </row>
    <row r="88" spans="1:4" x14ac:dyDescent="0.25">
      <c r="A88" s="3" t="s">
        <v>404</v>
      </c>
      <c r="B88" t="s">
        <v>1134</v>
      </c>
      <c r="C88" s="22" t="s">
        <v>1133</v>
      </c>
      <c r="D88" s="22" t="s">
        <v>1114</v>
      </c>
    </row>
    <row r="89" spans="1:4" x14ac:dyDescent="0.25">
      <c r="A89" s="3" t="s">
        <v>405</v>
      </c>
      <c r="B89" t="s">
        <v>1134</v>
      </c>
      <c r="C89" s="22" t="s">
        <v>1133</v>
      </c>
      <c r="D89" s="22" t="s">
        <v>1114</v>
      </c>
    </row>
    <row r="90" spans="1:4" x14ac:dyDescent="0.25">
      <c r="A90" t="s">
        <v>155</v>
      </c>
      <c r="B90" t="s">
        <v>1098</v>
      </c>
      <c r="C90" s="19" t="s">
        <v>1097</v>
      </c>
      <c r="D90" s="19" t="s">
        <v>1115</v>
      </c>
    </row>
    <row r="91" spans="1:4" x14ac:dyDescent="0.25">
      <c r="A91" t="s">
        <v>45</v>
      </c>
      <c r="B91" t="s">
        <v>1206</v>
      </c>
      <c r="C91" s="20" t="s">
        <v>1205</v>
      </c>
      <c r="D91" s="20" t="s">
        <v>1116</v>
      </c>
    </row>
    <row r="92" spans="1:4" x14ac:dyDescent="0.25">
      <c r="A92" t="s">
        <v>210</v>
      </c>
      <c r="B92" t="s">
        <v>1136</v>
      </c>
      <c r="C92" s="21" t="s">
        <v>1174</v>
      </c>
      <c r="D92" s="21" t="s">
        <v>1117</v>
      </c>
    </row>
    <row r="93" spans="1:4" x14ac:dyDescent="0.25">
      <c r="A93" t="s">
        <v>195</v>
      </c>
      <c r="B93" t="s">
        <v>1167</v>
      </c>
      <c r="C93" s="20" t="s">
        <v>1203</v>
      </c>
      <c r="D93" s="20" t="s">
        <v>1116</v>
      </c>
    </row>
    <row r="94" spans="1:4" x14ac:dyDescent="0.25">
      <c r="A94" t="s">
        <v>90</v>
      </c>
      <c r="B94" t="s">
        <v>1038</v>
      </c>
      <c r="C94" s="23" t="s">
        <v>1131</v>
      </c>
      <c r="D94" s="23" t="s">
        <v>1114</v>
      </c>
    </row>
    <row r="95" spans="1:4" x14ac:dyDescent="0.25">
      <c r="A95" t="s">
        <v>101</v>
      </c>
      <c r="B95" t="s">
        <v>1039</v>
      </c>
      <c r="C95" s="24" t="s">
        <v>1087</v>
      </c>
      <c r="D95" s="24" t="s">
        <v>1122</v>
      </c>
    </row>
    <row r="96" spans="1:4" x14ac:dyDescent="0.25">
      <c r="A96" t="s">
        <v>240</v>
      </c>
      <c r="B96" t="s">
        <v>1158</v>
      </c>
      <c r="C96" s="21" t="s">
        <v>1159</v>
      </c>
      <c r="D96" s="21" t="s">
        <v>1117</v>
      </c>
    </row>
    <row r="97" spans="1:4" x14ac:dyDescent="0.25">
      <c r="A97" t="s">
        <v>169</v>
      </c>
      <c r="B97" t="s">
        <v>1178</v>
      </c>
      <c r="C97" s="21" t="s">
        <v>1161</v>
      </c>
      <c r="D97" s="21" t="s">
        <v>1117</v>
      </c>
    </row>
    <row r="98" spans="1:4" x14ac:dyDescent="0.25">
      <c r="A98" t="s">
        <v>170</v>
      </c>
      <c r="B98" t="s">
        <v>1179</v>
      </c>
      <c r="C98" s="21" t="s">
        <v>1160</v>
      </c>
      <c r="D98" s="21" t="s">
        <v>1117</v>
      </c>
    </row>
    <row r="99" spans="1:4" x14ac:dyDescent="0.25">
      <c r="A99" t="s">
        <v>171</v>
      </c>
      <c r="B99" t="s">
        <v>1180</v>
      </c>
      <c r="C99" s="21" t="s">
        <v>1162</v>
      </c>
      <c r="D99" s="21" t="s">
        <v>1117</v>
      </c>
    </row>
    <row r="100" spans="1:4" x14ac:dyDescent="0.25">
      <c r="A100" t="s">
        <v>274</v>
      </c>
      <c r="B100" t="s">
        <v>1164</v>
      </c>
      <c r="C100" s="17" t="s">
        <v>1163</v>
      </c>
      <c r="D100" s="17" t="s">
        <v>1209</v>
      </c>
    </row>
    <row r="101" spans="1:4" x14ac:dyDescent="0.25">
      <c r="A101" t="s">
        <v>402</v>
      </c>
      <c r="B101" t="s">
        <v>1135</v>
      </c>
      <c r="C101" s="22" t="s">
        <v>1202</v>
      </c>
      <c r="D101" s="23" t="s">
        <v>1114</v>
      </c>
    </row>
    <row r="102" spans="1:4" x14ac:dyDescent="0.25">
      <c r="A102" t="s">
        <v>227</v>
      </c>
      <c r="B102" t="s">
        <v>1228</v>
      </c>
      <c r="C102" s="24" t="s">
        <v>1227</v>
      </c>
      <c r="D102" s="24" t="s">
        <v>1122</v>
      </c>
    </row>
    <row r="103" spans="1:4" x14ac:dyDescent="0.25">
      <c r="A103" t="s">
        <v>119</v>
      </c>
      <c r="B103" t="s">
        <v>1166</v>
      </c>
      <c r="C103" s="17" t="s">
        <v>1094</v>
      </c>
      <c r="D103" s="17" t="s">
        <v>1209</v>
      </c>
    </row>
    <row r="104" spans="1:4" x14ac:dyDescent="0.25">
      <c r="A104" t="s">
        <v>234</v>
      </c>
      <c r="B104" t="s">
        <v>1214</v>
      </c>
      <c r="C104" s="21" t="s">
        <v>1222</v>
      </c>
      <c r="D104" s="21" t="s">
        <v>1117</v>
      </c>
    </row>
    <row r="105" spans="1:4" x14ac:dyDescent="0.25">
      <c r="A105" t="s">
        <v>56</v>
      </c>
      <c r="B105" t="s">
        <v>1148</v>
      </c>
      <c r="C105" s="22" t="s">
        <v>1149</v>
      </c>
      <c r="D105" s="23" t="s">
        <v>1114</v>
      </c>
    </row>
    <row r="106" spans="1:4" x14ac:dyDescent="0.25">
      <c r="A106" t="s">
        <v>239</v>
      </c>
      <c r="B106" t="s">
        <v>1150</v>
      </c>
      <c r="C106" s="14" t="s">
        <v>1106</v>
      </c>
      <c r="D106" s="15" t="s">
        <v>1120</v>
      </c>
    </row>
    <row r="107" spans="1:4" x14ac:dyDescent="0.25">
      <c r="A107" t="s">
        <v>221</v>
      </c>
      <c r="B107" t="s">
        <v>1168</v>
      </c>
      <c r="C107" s="21" t="s">
        <v>1218</v>
      </c>
      <c r="D107" s="21" t="s">
        <v>1117</v>
      </c>
    </row>
    <row r="108" spans="1:4" x14ac:dyDescent="0.25">
      <c r="A108" s="3" t="s">
        <v>391</v>
      </c>
      <c r="B108" t="s">
        <v>1169</v>
      </c>
      <c r="C108" s="24" t="s">
        <v>1087</v>
      </c>
      <c r="D108" s="24" t="s">
        <v>1122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K19"/>
  <sheetViews>
    <sheetView workbookViewId="0">
      <selection activeCell="B25" sqref="B25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4" max="4" width="3" customWidth="1"/>
    <col min="5" max="5" width="7.85546875" bestFit="1" customWidth="1"/>
    <col min="6" max="8" width="3" bestFit="1" customWidth="1"/>
    <col min="9" max="9" width="3.28515625" customWidth="1"/>
    <col min="10" max="10" width="8.140625" bestFit="1" customWidth="1"/>
    <col min="11" max="11" width="3" bestFit="1" customWidth="1"/>
  </cols>
  <sheetData>
    <row r="1" spans="1:11" x14ac:dyDescent="0.25">
      <c r="A1" s="1"/>
      <c r="B1" s="1"/>
      <c r="C1" s="1"/>
    </row>
    <row r="2" spans="1:11" x14ac:dyDescent="0.25">
      <c r="A2" s="1" t="s">
        <v>754</v>
      </c>
      <c r="B2" s="1" t="s">
        <v>753</v>
      </c>
      <c r="C2" s="1">
        <f>COUNTIFS(sinnoh!L2:L196, A2, sinnoh!M2:M196, B2)</f>
        <v>16</v>
      </c>
      <c r="E2" t="s">
        <v>33</v>
      </c>
      <c r="F2">
        <f>COUNTIF(sinnoh!C2:C196, E2)</f>
        <v>22</v>
      </c>
      <c r="G2">
        <f>COUNTIF(sinnoh!D2:D196, E2)</f>
        <v>0</v>
      </c>
      <c r="H2">
        <f>SUM(F2,G2)</f>
        <v>22</v>
      </c>
      <c r="J2" t="s">
        <v>1042</v>
      </c>
      <c r="K2">
        <f>COUNTIF(abilities!D2:D108, J2)</f>
        <v>0</v>
      </c>
    </row>
    <row r="3" spans="1:11" x14ac:dyDescent="0.25">
      <c r="A3" s="1" t="s">
        <v>754</v>
      </c>
      <c r="B3" s="1" t="s">
        <v>752</v>
      </c>
      <c r="C3" s="1">
        <f>COUNTIFS(sinnoh!L2:L196, A3, sinnoh!M2:M196, B3)</f>
        <v>11</v>
      </c>
      <c r="E3" t="s">
        <v>17</v>
      </c>
      <c r="F3">
        <f>COUNTIF(sinnoh!C2:C196, E3)</f>
        <v>11</v>
      </c>
      <c r="G3">
        <f>COUNTIF(sinnoh!D2:D196, E3)</f>
        <v>2</v>
      </c>
      <c r="H3">
        <f t="shared" ref="H3:H19" si="0">SUM(F3,G3)</f>
        <v>13</v>
      </c>
      <c r="I3" s="3"/>
      <c r="J3" t="s">
        <v>1043</v>
      </c>
      <c r="K3">
        <f>COUNTIF(abilities!D2:D108, J3)</f>
        <v>0</v>
      </c>
    </row>
    <row r="4" spans="1:11" x14ac:dyDescent="0.25">
      <c r="A4" s="1" t="s">
        <v>754</v>
      </c>
      <c r="B4" s="1" t="s">
        <v>755</v>
      </c>
      <c r="C4" s="1">
        <f>COUNTIFS(sinnoh!L2:L196, A4, sinnoh!M2:M196, B4)</f>
        <v>21</v>
      </c>
      <c r="E4" t="s">
        <v>22</v>
      </c>
      <c r="F4">
        <f>COUNTIF(sinnoh!C2:C196, E4)</f>
        <v>25</v>
      </c>
      <c r="G4">
        <f>COUNTIF(sinnoh!D2:D196, E4)</f>
        <v>4</v>
      </c>
      <c r="H4">
        <f t="shared" si="0"/>
        <v>29</v>
      </c>
      <c r="I4" s="3"/>
      <c r="J4" t="s">
        <v>1044</v>
      </c>
      <c r="K4">
        <f>COUNTIF(abilities!D2:D108, J4)</f>
        <v>0</v>
      </c>
    </row>
    <row r="5" spans="1:11" x14ac:dyDescent="0.25">
      <c r="A5" s="1" t="s">
        <v>751</v>
      </c>
      <c r="B5" s="1" t="s">
        <v>753</v>
      </c>
      <c r="C5" s="1">
        <f>COUNTIFS(sinnoh!L2:L196, A5, sinnoh!M2:M196, B5)</f>
        <v>15</v>
      </c>
      <c r="E5" t="s">
        <v>44</v>
      </c>
      <c r="F5">
        <f>COUNTIF(sinnoh!C2:C196, E5)</f>
        <v>16</v>
      </c>
      <c r="G5">
        <f>COUNTIF(sinnoh!D2:D196, E5)</f>
        <v>0</v>
      </c>
      <c r="H5">
        <f t="shared" si="0"/>
        <v>16</v>
      </c>
    </row>
    <row r="6" spans="1:11" x14ac:dyDescent="0.25">
      <c r="A6" s="1" t="s">
        <v>751</v>
      </c>
      <c r="B6" s="1" t="s">
        <v>752</v>
      </c>
      <c r="C6" s="1">
        <f>COUNTIFS(sinnoh!L2:L196, A6, sinnoh!M2:M196, B6)</f>
        <v>15</v>
      </c>
      <c r="E6" t="s">
        <v>12</v>
      </c>
      <c r="F6">
        <f>COUNTIF(sinnoh!C2:C196, E6)</f>
        <v>15</v>
      </c>
      <c r="G6">
        <f>COUNTIF(sinnoh!D2:D196, E6)</f>
        <v>1</v>
      </c>
      <c r="H6">
        <f t="shared" si="0"/>
        <v>16</v>
      </c>
    </row>
    <row r="7" spans="1:11" x14ac:dyDescent="0.25">
      <c r="A7" s="1" t="s">
        <v>751</v>
      </c>
      <c r="B7" s="1" t="s">
        <v>755</v>
      </c>
      <c r="C7" s="1">
        <f>COUNTIFS(sinnoh!L2:L196, A7, sinnoh!M2:M196, B7)</f>
        <v>20</v>
      </c>
      <c r="E7" t="s">
        <v>48</v>
      </c>
      <c r="F7">
        <f>COUNTIF(sinnoh!C2:C196, E7)</f>
        <v>12</v>
      </c>
      <c r="G7">
        <f>COUNTIF(sinnoh!D2:D196, E7)</f>
        <v>4</v>
      </c>
      <c r="H7">
        <f t="shared" si="0"/>
        <v>16</v>
      </c>
    </row>
    <row r="8" spans="1:11" x14ac:dyDescent="0.25">
      <c r="A8" s="1" t="s">
        <v>759</v>
      </c>
      <c r="B8" s="1" t="s">
        <v>753</v>
      </c>
      <c r="C8" s="1">
        <f>COUNTIFS(sinnoh!L2:L196, A8, sinnoh!M2:M196, B8)</f>
        <v>17</v>
      </c>
      <c r="E8" t="s">
        <v>77</v>
      </c>
      <c r="F8">
        <f>COUNTIF(sinnoh!C2:C196, E8)</f>
        <v>5</v>
      </c>
      <c r="G8">
        <f>COUNTIF(sinnoh!D2:D196, E8)</f>
        <v>6</v>
      </c>
      <c r="H8">
        <f t="shared" si="0"/>
        <v>11</v>
      </c>
    </row>
    <row r="9" spans="1:11" x14ac:dyDescent="0.25">
      <c r="A9" s="1" t="s">
        <v>759</v>
      </c>
      <c r="B9" s="1" t="s">
        <v>752</v>
      </c>
      <c r="C9" s="1">
        <f>COUNTIFS(sinnoh!L2:L196, A9, sinnoh!M2:M196, B9)</f>
        <v>16</v>
      </c>
      <c r="E9" t="s">
        <v>13</v>
      </c>
      <c r="F9">
        <f>COUNTIF(sinnoh!C2:C196, E9)</f>
        <v>9</v>
      </c>
      <c r="G9">
        <f>COUNTIF(sinnoh!D2:D196, E9)</f>
        <v>6</v>
      </c>
      <c r="H9">
        <f t="shared" si="0"/>
        <v>15</v>
      </c>
    </row>
    <row r="10" spans="1:11" x14ac:dyDescent="0.25">
      <c r="A10" s="1" t="s">
        <v>759</v>
      </c>
      <c r="B10" s="1" t="s">
        <v>755</v>
      </c>
      <c r="C10" s="1">
        <f>COUNTIFS(sinnoh!L2:L196, A10, sinnoh!M2:M196, B10)</f>
        <v>12</v>
      </c>
      <c r="E10" t="s">
        <v>47</v>
      </c>
      <c r="F10">
        <f>COUNTIF(sinnoh!C2:C196, E10)</f>
        <v>7</v>
      </c>
      <c r="G10">
        <f>COUNTIF(sinnoh!D2:D196, E10)</f>
        <v>15</v>
      </c>
      <c r="H10">
        <f t="shared" si="0"/>
        <v>22</v>
      </c>
    </row>
    <row r="11" spans="1:11" x14ac:dyDescent="0.25">
      <c r="A11" s="1" t="s">
        <v>756</v>
      </c>
      <c r="B11" s="1" t="s">
        <v>753</v>
      </c>
      <c r="C11" s="1">
        <f>COUNTIFS(sinnoh!L2:L196, A11, sinnoh!M2:M196, B11)</f>
        <v>10</v>
      </c>
      <c r="E11" t="s">
        <v>20</v>
      </c>
      <c r="F11">
        <f>COUNTIF(sinnoh!C2:C196, E11)</f>
        <v>0</v>
      </c>
      <c r="G11">
        <f>COUNTIF(sinnoh!D2:D196, E11)</f>
        <v>26</v>
      </c>
      <c r="H11">
        <f t="shared" si="0"/>
        <v>26</v>
      </c>
    </row>
    <row r="12" spans="1:11" x14ac:dyDescent="0.25">
      <c r="A12" s="1" t="s">
        <v>756</v>
      </c>
      <c r="B12" s="1" t="s">
        <v>752</v>
      </c>
      <c r="C12" s="1">
        <f>COUNTIFS(sinnoh!L2:L196, A12, sinnoh!M2:M196, B12)</f>
        <v>9</v>
      </c>
      <c r="E12" t="s">
        <v>85</v>
      </c>
      <c r="F12">
        <f>COUNTIF(sinnoh!C2:C196, E12)</f>
        <v>11</v>
      </c>
      <c r="G12">
        <f>COUNTIF(sinnoh!D2:D196, E12)</f>
        <v>5</v>
      </c>
      <c r="H12">
        <f t="shared" si="0"/>
        <v>16</v>
      </c>
    </row>
    <row r="13" spans="1:11" x14ac:dyDescent="0.25">
      <c r="A13" s="1" t="s">
        <v>756</v>
      </c>
      <c r="B13" s="1" t="s">
        <v>755</v>
      </c>
      <c r="C13" s="1">
        <f>COUNTIFS(sinnoh!L2:L196, A13, sinnoh!M2:M196, B13)</f>
        <v>9</v>
      </c>
      <c r="E13" t="s">
        <v>26</v>
      </c>
      <c r="F13">
        <f>COUNTIF(sinnoh!C2:C196, E13)</f>
        <v>11</v>
      </c>
      <c r="G13">
        <f>COUNTIF(sinnoh!D2:D196, E13)</f>
        <v>1</v>
      </c>
      <c r="H13">
        <f t="shared" si="0"/>
        <v>12</v>
      </c>
    </row>
    <row r="14" spans="1:11" x14ac:dyDescent="0.25">
      <c r="A14" s="1" t="s">
        <v>773</v>
      </c>
      <c r="B14" s="1" t="s">
        <v>753</v>
      </c>
      <c r="C14" s="1">
        <f>COUNTIFS(sinnoh!L2:L196, A14, sinnoh!M2:M196, B14)</f>
        <v>6</v>
      </c>
      <c r="E14" t="s">
        <v>97</v>
      </c>
      <c r="F14">
        <f>COUNTIF(sinnoh!C2:C196, E14)</f>
        <v>9</v>
      </c>
      <c r="G14">
        <f>COUNTIF(sinnoh!D2:D196, E14)</f>
        <v>4</v>
      </c>
      <c r="H14">
        <f t="shared" si="0"/>
        <v>13</v>
      </c>
    </row>
    <row r="15" spans="1:11" x14ac:dyDescent="0.25">
      <c r="A15" s="1" t="s">
        <v>773</v>
      </c>
      <c r="B15" s="1" t="s">
        <v>752</v>
      </c>
      <c r="C15" s="1">
        <f>COUNTIFS(sinnoh!L2:L196, A15, sinnoh!M2:M196, B15)</f>
        <v>8</v>
      </c>
      <c r="E15" t="s">
        <v>117</v>
      </c>
      <c r="F15">
        <f>COUNTIF(sinnoh!C2:C196, E15)</f>
        <v>12</v>
      </c>
      <c r="G15">
        <f>COUNTIF(sinnoh!D2:D196, E15)</f>
        <v>2</v>
      </c>
      <c r="H15">
        <f t="shared" si="0"/>
        <v>14</v>
      </c>
    </row>
    <row r="16" spans="1:11" x14ac:dyDescent="0.25">
      <c r="A16" s="1" t="s">
        <v>773</v>
      </c>
      <c r="B16" s="1" t="s">
        <v>755</v>
      </c>
      <c r="C16" s="1">
        <f>COUNTIFS(sinnoh!L2:L196, A16, sinnoh!M2:M196, B16)</f>
        <v>7</v>
      </c>
      <c r="E16" t="s">
        <v>173</v>
      </c>
      <c r="F16">
        <f>COUNTIF(sinnoh!C2:C196, E16)</f>
        <v>5</v>
      </c>
      <c r="G16">
        <f>COUNTIF(sinnoh!D2:D196, E16)</f>
        <v>3</v>
      </c>
      <c r="H16">
        <f t="shared" si="0"/>
        <v>8</v>
      </c>
    </row>
    <row r="17" spans="1:8" x14ac:dyDescent="0.25">
      <c r="A17" s="1"/>
      <c r="B17" s="1"/>
      <c r="C17" s="1"/>
      <c r="E17" t="s">
        <v>37</v>
      </c>
      <c r="F17">
        <f>COUNTIF(sinnoh!C2:C196, E17)</f>
        <v>9</v>
      </c>
      <c r="G17">
        <f>COUNTIF(sinnoh!D2:D196, E17)</f>
        <v>5</v>
      </c>
      <c r="H17">
        <f t="shared" si="0"/>
        <v>14</v>
      </c>
    </row>
    <row r="18" spans="1:8" x14ac:dyDescent="0.25">
      <c r="A18" s="1"/>
      <c r="B18" s="1"/>
      <c r="C18" s="1"/>
      <c r="E18" t="s">
        <v>105</v>
      </c>
      <c r="F18">
        <f>COUNTIF(sinnoh!C2:C196, E18)</f>
        <v>10</v>
      </c>
      <c r="G18">
        <f>COUNTIF(sinnoh!D2:D196, E18)</f>
        <v>7</v>
      </c>
      <c r="H18">
        <f t="shared" si="0"/>
        <v>17</v>
      </c>
    </row>
    <row r="19" spans="1:8" x14ac:dyDescent="0.25">
      <c r="A19" s="1"/>
      <c r="B19" s="1"/>
      <c r="C19" s="1"/>
      <c r="E19" t="s">
        <v>55</v>
      </c>
      <c r="F19">
        <f>COUNTIF(sinnoh!C2:C196, E19)</f>
        <v>6</v>
      </c>
      <c r="G19">
        <f>COUNTIF(sinnoh!D2:D196, E19)</f>
        <v>8</v>
      </c>
      <c r="H19">
        <f t="shared" si="0"/>
        <v>14</v>
      </c>
    </row>
  </sheetData>
  <phoneticPr fontId="18" type="noConversion"/>
  <conditionalFormatting sqref="C2:C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6"/>
  <sheetViews>
    <sheetView topLeftCell="A131" workbookViewId="0">
      <selection activeCell="I109" sqref="I109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533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530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530</v>
      </c>
    </row>
    <row r="28" spans="1:11" x14ac:dyDescent="0.25">
      <c r="A28">
        <v>29</v>
      </c>
      <c r="B28" t="s">
        <v>750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534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534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535</v>
      </c>
    </row>
    <row r="31" spans="1:11" x14ac:dyDescent="0.25">
      <c r="A31">
        <v>32</v>
      </c>
      <c r="B31" t="s">
        <v>750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534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534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535</v>
      </c>
    </row>
    <row r="34" spans="1:11" x14ac:dyDescent="0.25">
      <c r="A34">
        <v>37</v>
      </c>
      <c r="B34" t="s">
        <v>57</v>
      </c>
      <c r="C34" t="s">
        <v>17</v>
      </c>
      <c r="D34" t="s">
        <v>48</v>
      </c>
      <c r="E34">
        <v>38</v>
      </c>
      <c r="F34">
        <v>41</v>
      </c>
      <c r="G34">
        <v>40</v>
      </c>
      <c r="H34">
        <v>50</v>
      </c>
      <c r="I34">
        <v>65</v>
      </c>
      <c r="J34">
        <v>65</v>
      </c>
      <c r="K34" t="s">
        <v>537</v>
      </c>
    </row>
    <row r="35" spans="1:11" x14ac:dyDescent="0.25">
      <c r="A35">
        <v>38</v>
      </c>
      <c r="B35" t="s">
        <v>58</v>
      </c>
      <c r="C35" t="s">
        <v>17</v>
      </c>
      <c r="D35" t="s">
        <v>48</v>
      </c>
      <c r="E35">
        <v>73</v>
      </c>
      <c r="F35">
        <v>67</v>
      </c>
      <c r="G35">
        <v>75</v>
      </c>
      <c r="H35">
        <v>81</v>
      </c>
      <c r="I35">
        <v>100</v>
      </c>
      <c r="J35">
        <v>109</v>
      </c>
      <c r="K35" t="s">
        <v>537</v>
      </c>
    </row>
    <row r="36" spans="1:11" x14ac:dyDescent="0.25">
      <c r="A36">
        <v>39</v>
      </c>
      <c r="B36" t="s">
        <v>59</v>
      </c>
      <c r="C36" t="s">
        <v>33</v>
      </c>
      <c r="D36" t="s">
        <v>55</v>
      </c>
      <c r="E36">
        <v>115</v>
      </c>
      <c r="F36">
        <v>45</v>
      </c>
      <c r="G36">
        <v>20</v>
      </c>
      <c r="H36">
        <v>45</v>
      </c>
      <c r="I36">
        <v>25</v>
      </c>
      <c r="J36">
        <v>20</v>
      </c>
      <c r="K36" t="s">
        <v>538</v>
      </c>
    </row>
    <row r="37" spans="1:11" x14ac:dyDescent="0.25">
      <c r="A37">
        <v>40</v>
      </c>
      <c r="B37" t="s">
        <v>60</v>
      </c>
      <c r="C37" t="s">
        <v>33</v>
      </c>
      <c r="D37" t="s">
        <v>55</v>
      </c>
      <c r="E37">
        <v>140</v>
      </c>
      <c r="F37">
        <v>70</v>
      </c>
      <c r="G37">
        <v>45</v>
      </c>
      <c r="H37">
        <v>85</v>
      </c>
      <c r="I37">
        <v>50</v>
      </c>
      <c r="J37">
        <v>45</v>
      </c>
      <c r="K37" t="s">
        <v>538</v>
      </c>
    </row>
    <row r="38" spans="1:11" x14ac:dyDescent="0.25">
      <c r="A38">
        <v>43</v>
      </c>
      <c r="B38" t="s">
        <v>63</v>
      </c>
      <c r="C38" t="s">
        <v>12</v>
      </c>
      <c r="D38" t="s">
        <v>13</v>
      </c>
      <c r="E38">
        <v>45</v>
      </c>
      <c r="F38">
        <v>50</v>
      </c>
      <c r="G38">
        <v>55</v>
      </c>
      <c r="H38">
        <v>75</v>
      </c>
      <c r="I38">
        <v>65</v>
      </c>
      <c r="J38">
        <v>30</v>
      </c>
      <c r="K38" t="s">
        <v>540</v>
      </c>
    </row>
    <row r="39" spans="1:11" x14ac:dyDescent="0.25">
      <c r="A39">
        <v>44</v>
      </c>
      <c r="B39" t="s">
        <v>64</v>
      </c>
      <c r="C39" t="s">
        <v>12</v>
      </c>
      <c r="D39" t="s">
        <v>13</v>
      </c>
      <c r="E39">
        <v>60</v>
      </c>
      <c r="F39">
        <v>65</v>
      </c>
      <c r="G39">
        <v>70</v>
      </c>
      <c r="H39">
        <v>85</v>
      </c>
      <c r="I39">
        <v>75</v>
      </c>
      <c r="J39">
        <v>40</v>
      </c>
      <c r="K39" t="s">
        <v>540</v>
      </c>
    </row>
    <row r="40" spans="1:11" x14ac:dyDescent="0.25">
      <c r="A40">
        <v>45</v>
      </c>
      <c r="B40" t="s">
        <v>65</v>
      </c>
      <c r="C40" t="s">
        <v>12</v>
      </c>
      <c r="D40" t="s">
        <v>13</v>
      </c>
      <c r="E40">
        <v>75</v>
      </c>
      <c r="F40">
        <v>80</v>
      </c>
      <c r="G40">
        <v>85</v>
      </c>
      <c r="H40">
        <v>110</v>
      </c>
      <c r="I40">
        <v>90</v>
      </c>
      <c r="J40">
        <v>50</v>
      </c>
      <c r="K40" t="s">
        <v>541</v>
      </c>
    </row>
    <row r="41" spans="1:11" x14ac:dyDescent="0.25">
      <c r="A41">
        <v>46</v>
      </c>
      <c r="B41" t="s">
        <v>66</v>
      </c>
      <c r="C41" t="s">
        <v>26</v>
      </c>
      <c r="D41" t="s">
        <v>12</v>
      </c>
      <c r="E41">
        <v>35</v>
      </c>
      <c r="F41">
        <v>70</v>
      </c>
      <c r="G41">
        <v>55</v>
      </c>
      <c r="H41">
        <v>45</v>
      </c>
      <c r="I41">
        <v>55</v>
      </c>
      <c r="J41">
        <v>25</v>
      </c>
      <c r="K41" t="s">
        <v>542</v>
      </c>
    </row>
    <row r="42" spans="1:11" x14ac:dyDescent="0.25">
      <c r="A42">
        <v>47</v>
      </c>
      <c r="B42" t="s">
        <v>67</v>
      </c>
      <c r="C42" t="s">
        <v>26</v>
      </c>
      <c r="D42" t="s">
        <v>12</v>
      </c>
      <c r="E42">
        <v>60</v>
      </c>
      <c r="F42">
        <v>95</v>
      </c>
      <c r="G42">
        <v>80</v>
      </c>
      <c r="H42">
        <v>60</v>
      </c>
      <c r="I42">
        <v>80</v>
      </c>
      <c r="J42">
        <v>30</v>
      </c>
      <c r="K42" t="s">
        <v>542</v>
      </c>
    </row>
    <row r="43" spans="1:11" x14ac:dyDescent="0.25">
      <c r="A43">
        <v>48</v>
      </c>
      <c r="B43" t="s">
        <v>68</v>
      </c>
      <c r="C43" t="s">
        <v>26</v>
      </c>
      <c r="D43" t="s">
        <v>13</v>
      </c>
      <c r="E43">
        <v>60</v>
      </c>
      <c r="F43">
        <v>55</v>
      </c>
      <c r="G43">
        <v>50</v>
      </c>
      <c r="H43">
        <v>40</v>
      </c>
      <c r="I43">
        <v>55</v>
      </c>
      <c r="J43">
        <v>45</v>
      </c>
      <c r="K43" t="s">
        <v>543</v>
      </c>
    </row>
    <row r="44" spans="1:11" x14ac:dyDescent="0.25">
      <c r="A44">
        <v>49</v>
      </c>
      <c r="B44" t="s">
        <v>69</v>
      </c>
      <c r="C44" t="s">
        <v>26</v>
      </c>
      <c r="D44" t="s">
        <v>13</v>
      </c>
      <c r="E44">
        <v>70</v>
      </c>
      <c r="F44">
        <v>65</v>
      </c>
      <c r="G44">
        <v>60</v>
      </c>
      <c r="H44">
        <v>90</v>
      </c>
      <c r="I44">
        <v>75</v>
      </c>
      <c r="J44">
        <v>90</v>
      </c>
      <c r="K44" t="s">
        <v>544</v>
      </c>
    </row>
    <row r="45" spans="1:11" x14ac:dyDescent="0.25">
      <c r="A45">
        <v>50</v>
      </c>
      <c r="B45" t="s">
        <v>70</v>
      </c>
      <c r="C45" t="s">
        <v>47</v>
      </c>
      <c r="D45" t="s">
        <v>47</v>
      </c>
      <c r="E45">
        <v>10</v>
      </c>
      <c r="F45">
        <v>55</v>
      </c>
      <c r="G45">
        <v>30</v>
      </c>
      <c r="H45">
        <v>35</v>
      </c>
      <c r="I45">
        <v>45</v>
      </c>
      <c r="J45">
        <v>90</v>
      </c>
      <c r="K45" t="s">
        <v>545</v>
      </c>
    </row>
    <row r="46" spans="1:11" x14ac:dyDescent="0.25">
      <c r="A46">
        <v>51</v>
      </c>
      <c r="B46" t="s">
        <v>71</v>
      </c>
      <c r="C46" t="s">
        <v>47</v>
      </c>
      <c r="D46" t="s">
        <v>47</v>
      </c>
      <c r="E46">
        <v>35</v>
      </c>
      <c r="F46">
        <v>100</v>
      </c>
      <c r="G46">
        <v>60</v>
      </c>
      <c r="H46">
        <v>50</v>
      </c>
      <c r="I46">
        <v>70</v>
      </c>
      <c r="J46">
        <v>110</v>
      </c>
      <c r="K46" t="s">
        <v>545</v>
      </c>
    </row>
    <row r="47" spans="1:11" x14ac:dyDescent="0.25">
      <c r="A47">
        <v>52</v>
      </c>
      <c r="B47" t="s">
        <v>72</v>
      </c>
      <c r="C47" t="s">
        <v>33</v>
      </c>
      <c r="D47" t="s">
        <v>37</v>
      </c>
      <c r="E47">
        <v>40</v>
      </c>
      <c r="F47">
        <v>35</v>
      </c>
      <c r="G47">
        <v>35</v>
      </c>
      <c r="H47">
        <v>50</v>
      </c>
      <c r="I47">
        <v>40</v>
      </c>
      <c r="J47">
        <v>90</v>
      </c>
      <c r="K47" t="s">
        <v>546</v>
      </c>
    </row>
    <row r="48" spans="1:11" x14ac:dyDescent="0.25">
      <c r="A48">
        <v>53</v>
      </c>
      <c r="B48" t="s">
        <v>73</v>
      </c>
      <c r="C48" t="s">
        <v>33</v>
      </c>
      <c r="D48" t="s">
        <v>37</v>
      </c>
      <c r="E48">
        <v>65</v>
      </c>
      <c r="F48">
        <v>60</v>
      </c>
      <c r="G48">
        <v>60</v>
      </c>
      <c r="H48">
        <v>75</v>
      </c>
      <c r="I48">
        <v>65</v>
      </c>
      <c r="J48">
        <v>115</v>
      </c>
      <c r="K48" t="s">
        <v>547</v>
      </c>
    </row>
    <row r="49" spans="1:11" x14ac:dyDescent="0.25">
      <c r="A49">
        <v>54</v>
      </c>
      <c r="B49" t="s">
        <v>74</v>
      </c>
      <c r="C49" t="s">
        <v>22</v>
      </c>
      <c r="E49">
        <v>50</v>
      </c>
      <c r="F49">
        <v>52</v>
      </c>
      <c r="G49">
        <v>48</v>
      </c>
      <c r="H49">
        <v>65</v>
      </c>
      <c r="I49">
        <v>50</v>
      </c>
      <c r="J49">
        <v>55</v>
      </c>
      <c r="K49" t="s">
        <v>548</v>
      </c>
    </row>
    <row r="50" spans="1:11" x14ac:dyDescent="0.25">
      <c r="A50">
        <v>55</v>
      </c>
      <c r="B50" t="s">
        <v>75</v>
      </c>
      <c r="C50" t="s">
        <v>22</v>
      </c>
      <c r="E50">
        <v>80</v>
      </c>
      <c r="F50">
        <v>82</v>
      </c>
      <c r="G50">
        <v>78</v>
      </c>
      <c r="H50">
        <v>95</v>
      </c>
      <c r="I50">
        <v>80</v>
      </c>
      <c r="J50">
        <v>85</v>
      </c>
      <c r="K50" t="s">
        <v>548</v>
      </c>
    </row>
    <row r="51" spans="1:11" x14ac:dyDescent="0.25">
      <c r="A51">
        <v>56</v>
      </c>
      <c r="B51" t="s">
        <v>76</v>
      </c>
      <c r="C51" t="s">
        <v>77</v>
      </c>
      <c r="E51">
        <v>40</v>
      </c>
      <c r="F51">
        <v>80</v>
      </c>
      <c r="G51">
        <v>35</v>
      </c>
      <c r="H51">
        <v>35</v>
      </c>
      <c r="I51">
        <v>45</v>
      </c>
      <c r="J51">
        <v>70</v>
      </c>
      <c r="K51" t="s">
        <v>549</v>
      </c>
    </row>
    <row r="52" spans="1:11" x14ac:dyDescent="0.25">
      <c r="A52">
        <v>57</v>
      </c>
      <c r="B52" t="s">
        <v>78</v>
      </c>
      <c r="C52" t="s">
        <v>77</v>
      </c>
      <c r="E52">
        <v>65</v>
      </c>
      <c r="F52">
        <v>105</v>
      </c>
      <c r="G52">
        <v>60</v>
      </c>
      <c r="H52">
        <v>60</v>
      </c>
      <c r="I52">
        <v>70</v>
      </c>
      <c r="J52">
        <v>95</v>
      </c>
      <c r="K52" t="s">
        <v>549</v>
      </c>
    </row>
    <row r="53" spans="1:11" x14ac:dyDescent="0.25">
      <c r="A53">
        <v>58</v>
      </c>
      <c r="B53" t="s">
        <v>79</v>
      </c>
      <c r="C53" t="s">
        <v>17</v>
      </c>
      <c r="E53">
        <v>55</v>
      </c>
      <c r="F53">
        <v>70</v>
      </c>
      <c r="G53">
        <v>45</v>
      </c>
      <c r="H53">
        <v>70</v>
      </c>
      <c r="I53">
        <v>50</v>
      </c>
      <c r="J53">
        <v>60</v>
      </c>
      <c r="K53" t="s">
        <v>550</v>
      </c>
    </row>
    <row r="54" spans="1:11" x14ac:dyDescent="0.25">
      <c r="A54">
        <v>59</v>
      </c>
      <c r="B54" t="s">
        <v>80</v>
      </c>
      <c r="C54" t="s">
        <v>17</v>
      </c>
      <c r="E54">
        <v>90</v>
      </c>
      <c r="F54">
        <v>110</v>
      </c>
      <c r="G54">
        <v>80</v>
      </c>
      <c r="H54">
        <v>100</v>
      </c>
      <c r="I54">
        <v>80</v>
      </c>
      <c r="J54">
        <v>95</v>
      </c>
      <c r="K54" t="s">
        <v>551</v>
      </c>
    </row>
    <row r="55" spans="1:11" x14ac:dyDescent="0.25">
      <c r="A55">
        <v>60</v>
      </c>
      <c r="B55" t="s">
        <v>81</v>
      </c>
      <c r="C55" t="s">
        <v>22</v>
      </c>
      <c r="E55">
        <v>40</v>
      </c>
      <c r="F55">
        <v>50</v>
      </c>
      <c r="G55">
        <v>40</v>
      </c>
      <c r="H55">
        <v>40</v>
      </c>
      <c r="I55">
        <v>40</v>
      </c>
      <c r="J55">
        <v>90</v>
      </c>
      <c r="K55" t="s">
        <v>552</v>
      </c>
    </row>
    <row r="56" spans="1:11" x14ac:dyDescent="0.25">
      <c r="A56">
        <v>61</v>
      </c>
      <c r="B56" t="s">
        <v>82</v>
      </c>
      <c r="C56" t="s">
        <v>22</v>
      </c>
      <c r="E56">
        <v>65</v>
      </c>
      <c r="F56">
        <v>65</v>
      </c>
      <c r="G56">
        <v>65</v>
      </c>
      <c r="H56">
        <v>50</v>
      </c>
      <c r="I56">
        <v>50</v>
      </c>
      <c r="J56">
        <v>90</v>
      </c>
      <c r="K56" t="s">
        <v>552</v>
      </c>
    </row>
    <row r="57" spans="1:11" x14ac:dyDescent="0.25">
      <c r="A57">
        <v>62</v>
      </c>
      <c r="B57" t="s">
        <v>83</v>
      </c>
      <c r="C57" t="s">
        <v>22</v>
      </c>
      <c r="D57" t="s">
        <v>77</v>
      </c>
      <c r="E57">
        <v>90</v>
      </c>
      <c r="F57">
        <v>95</v>
      </c>
      <c r="G57">
        <v>95</v>
      </c>
      <c r="H57">
        <v>70</v>
      </c>
      <c r="I57">
        <v>90</v>
      </c>
      <c r="J57">
        <v>70</v>
      </c>
      <c r="K57" t="s">
        <v>552</v>
      </c>
    </row>
    <row r="58" spans="1:11" x14ac:dyDescent="0.25">
      <c r="A58">
        <v>63</v>
      </c>
      <c r="B58" t="s">
        <v>84</v>
      </c>
      <c r="C58" t="s">
        <v>85</v>
      </c>
      <c r="E58">
        <v>25</v>
      </c>
      <c r="F58">
        <v>20</v>
      </c>
      <c r="G58">
        <v>15</v>
      </c>
      <c r="H58">
        <v>105</v>
      </c>
      <c r="I58">
        <v>55</v>
      </c>
      <c r="J58">
        <v>90</v>
      </c>
      <c r="K58" t="s">
        <v>553</v>
      </c>
    </row>
    <row r="59" spans="1:11" x14ac:dyDescent="0.25">
      <c r="A59">
        <v>64</v>
      </c>
      <c r="B59" t="s">
        <v>86</v>
      </c>
      <c r="C59" t="s">
        <v>85</v>
      </c>
      <c r="E59">
        <v>40</v>
      </c>
      <c r="F59">
        <v>35</v>
      </c>
      <c r="G59">
        <v>30</v>
      </c>
      <c r="H59">
        <v>120</v>
      </c>
      <c r="I59">
        <v>70</v>
      </c>
      <c r="J59">
        <v>105</v>
      </c>
      <c r="K59" t="s">
        <v>553</v>
      </c>
    </row>
    <row r="60" spans="1:11" x14ac:dyDescent="0.25">
      <c r="A60">
        <v>65</v>
      </c>
      <c r="B60" t="s">
        <v>87</v>
      </c>
      <c r="C60" t="s">
        <v>85</v>
      </c>
      <c r="E60">
        <v>55</v>
      </c>
      <c r="F60">
        <v>50</v>
      </c>
      <c r="G60">
        <v>65</v>
      </c>
      <c r="H60">
        <v>175</v>
      </c>
      <c r="I60">
        <v>105</v>
      </c>
      <c r="J60">
        <v>150</v>
      </c>
      <c r="K60" t="s">
        <v>553</v>
      </c>
    </row>
    <row r="61" spans="1:11" x14ac:dyDescent="0.25">
      <c r="A61">
        <v>69</v>
      </c>
      <c r="B61" t="s">
        <v>91</v>
      </c>
      <c r="C61" t="s">
        <v>12</v>
      </c>
      <c r="D61" t="s">
        <v>13</v>
      </c>
      <c r="E61">
        <v>50</v>
      </c>
      <c r="F61">
        <v>75</v>
      </c>
      <c r="G61">
        <v>35</v>
      </c>
      <c r="H61">
        <v>70</v>
      </c>
      <c r="I61">
        <v>30</v>
      </c>
      <c r="J61">
        <v>40</v>
      </c>
      <c r="K61" t="s">
        <v>541</v>
      </c>
    </row>
    <row r="62" spans="1:11" x14ac:dyDescent="0.25">
      <c r="A62">
        <v>70</v>
      </c>
      <c r="B62" t="s">
        <v>92</v>
      </c>
      <c r="C62" t="s">
        <v>12</v>
      </c>
      <c r="D62" t="s">
        <v>13</v>
      </c>
      <c r="E62">
        <v>65</v>
      </c>
      <c r="F62">
        <v>90</v>
      </c>
      <c r="G62">
        <v>50</v>
      </c>
      <c r="H62">
        <v>85</v>
      </c>
      <c r="I62">
        <v>45</v>
      </c>
      <c r="J62">
        <v>55</v>
      </c>
      <c r="K62" t="s">
        <v>555</v>
      </c>
    </row>
    <row r="63" spans="1:11" x14ac:dyDescent="0.25">
      <c r="A63">
        <v>71</v>
      </c>
      <c r="B63" t="s">
        <v>93</v>
      </c>
      <c r="C63" t="s">
        <v>12</v>
      </c>
      <c r="D63" t="s">
        <v>13</v>
      </c>
      <c r="E63">
        <v>80</v>
      </c>
      <c r="F63">
        <v>105</v>
      </c>
      <c r="G63">
        <v>65</v>
      </c>
      <c r="H63">
        <v>100</v>
      </c>
      <c r="I63">
        <v>70</v>
      </c>
      <c r="J63">
        <v>70</v>
      </c>
      <c r="K63" t="s">
        <v>555</v>
      </c>
    </row>
    <row r="64" spans="1:11" x14ac:dyDescent="0.25">
      <c r="A64">
        <v>72</v>
      </c>
      <c r="B64" t="s">
        <v>94</v>
      </c>
      <c r="C64" t="s">
        <v>22</v>
      </c>
      <c r="D64" t="s">
        <v>13</v>
      </c>
      <c r="E64">
        <v>40</v>
      </c>
      <c r="F64">
        <v>40</v>
      </c>
      <c r="G64">
        <v>35</v>
      </c>
      <c r="H64">
        <v>50</v>
      </c>
      <c r="I64">
        <v>100</v>
      </c>
      <c r="J64">
        <v>70</v>
      </c>
      <c r="K64" t="s">
        <v>556</v>
      </c>
    </row>
    <row r="65" spans="1:11" x14ac:dyDescent="0.25">
      <c r="A65">
        <v>73</v>
      </c>
      <c r="B65" t="s">
        <v>95</v>
      </c>
      <c r="C65" t="s">
        <v>22</v>
      </c>
      <c r="D65" t="s">
        <v>13</v>
      </c>
      <c r="E65">
        <v>80</v>
      </c>
      <c r="F65">
        <v>70</v>
      </c>
      <c r="G65">
        <v>65</v>
      </c>
      <c r="H65">
        <v>80</v>
      </c>
      <c r="I65">
        <v>120</v>
      </c>
      <c r="J65">
        <v>100</v>
      </c>
      <c r="K65" t="s">
        <v>556</v>
      </c>
    </row>
    <row r="66" spans="1:11" x14ac:dyDescent="0.25">
      <c r="A66">
        <v>74</v>
      </c>
      <c r="B66" t="s">
        <v>96</v>
      </c>
      <c r="C66" t="s">
        <v>97</v>
      </c>
      <c r="D66" t="s">
        <v>47</v>
      </c>
      <c r="E66">
        <v>40</v>
      </c>
      <c r="F66">
        <v>80</v>
      </c>
      <c r="G66">
        <v>100</v>
      </c>
      <c r="H66">
        <v>30</v>
      </c>
      <c r="I66">
        <v>30</v>
      </c>
      <c r="J66">
        <v>20</v>
      </c>
      <c r="K66" t="s">
        <v>557</v>
      </c>
    </row>
    <row r="67" spans="1:11" x14ac:dyDescent="0.25">
      <c r="A67">
        <v>75</v>
      </c>
      <c r="B67" t="s">
        <v>98</v>
      </c>
      <c r="C67" t="s">
        <v>97</v>
      </c>
      <c r="D67" t="s">
        <v>47</v>
      </c>
      <c r="E67">
        <v>55</v>
      </c>
      <c r="F67">
        <v>95</v>
      </c>
      <c r="G67">
        <v>115</v>
      </c>
      <c r="H67">
        <v>45</v>
      </c>
      <c r="I67">
        <v>45</v>
      </c>
      <c r="J67">
        <v>35</v>
      </c>
      <c r="K67" t="s">
        <v>557</v>
      </c>
    </row>
    <row r="68" spans="1:11" x14ac:dyDescent="0.25">
      <c r="A68">
        <v>76</v>
      </c>
      <c r="B68" t="s">
        <v>99</v>
      </c>
      <c r="C68" t="s">
        <v>97</v>
      </c>
      <c r="D68" t="s">
        <v>47</v>
      </c>
      <c r="E68">
        <v>80</v>
      </c>
      <c r="F68">
        <v>120</v>
      </c>
      <c r="G68">
        <v>130</v>
      </c>
      <c r="H68">
        <v>55</v>
      </c>
      <c r="I68">
        <v>65</v>
      </c>
      <c r="J68">
        <v>45</v>
      </c>
      <c r="K68" t="s">
        <v>558</v>
      </c>
    </row>
    <row r="69" spans="1:11" x14ac:dyDescent="0.25">
      <c r="A69">
        <v>79</v>
      </c>
      <c r="B69" t="s">
        <v>102</v>
      </c>
      <c r="C69" t="s">
        <v>22</v>
      </c>
      <c r="D69" t="s">
        <v>85</v>
      </c>
      <c r="E69">
        <v>90</v>
      </c>
      <c r="F69">
        <v>65</v>
      </c>
      <c r="G69">
        <v>65</v>
      </c>
      <c r="H69">
        <v>40</v>
      </c>
      <c r="I69">
        <v>40</v>
      </c>
      <c r="J69">
        <v>15</v>
      </c>
      <c r="K69" t="s">
        <v>560</v>
      </c>
    </row>
    <row r="70" spans="1:11" x14ac:dyDescent="0.25">
      <c r="A70">
        <v>80</v>
      </c>
      <c r="B70" t="s">
        <v>103</v>
      </c>
      <c r="C70" t="s">
        <v>22</v>
      </c>
      <c r="D70" t="s">
        <v>85</v>
      </c>
      <c r="E70">
        <v>95</v>
      </c>
      <c r="F70">
        <v>75</v>
      </c>
      <c r="G70">
        <v>180</v>
      </c>
      <c r="H70">
        <v>130</v>
      </c>
      <c r="I70">
        <v>80</v>
      </c>
      <c r="J70">
        <v>30</v>
      </c>
      <c r="K70" t="s">
        <v>561</v>
      </c>
    </row>
    <row r="71" spans="1:11" x14ac:dyDescent="0.25">
      <c r="A71">
        <v>83</v>
      </c>
      <c r="B71" t="s">
        <v>107</v>
      </c>
      <c r="C71" t="s">
        <v>33</v>
      </c>
      <c r="D71" t="s">
        <v>20</v>
      </c>
      <c r="E71">
        <v>52</v>
      </c>
      <c r="F71">
        <v>90</v>
      </c>
      <c r="G71">
        <v>55</v>
      </c>
      <c r="H71">
        <v>58</v>
      </c>
      <c r="I71">
        <v>62</v>
      </c>
      <c r="J71">
        <v>60</v>
      </c>
      <c r="K71" t="s">
        <v>562</v>
      </c>
    </row>
    <row r="72" spans="1:11" x14ac:dyDescent="0.25">
      <c r="A72">
        <v>84</v>
      </c>
      <c r="B72" t="s">
        <v>108</v>
      </c>
      <c r="C72" t="s">
        <v>33</v>
      </c>
      <c r="D72" t="s">
        <v>20</v>
      </c>
      <c r="E72">
        <v>35</v>
      </c>
      <c r="F72">
        <v>85</v>
      </c>
      <c r="G72">
        <v>45</v>
      </c>
      <c r="H72">
        <v>35</v>
      </c>
      <c r="I72">
        <v>35</v>
      </c>
      <c r="J72">
        <v>75</v>
      </c>
      <c r="K72" t="s">
        <v>563</v>
      </c>
    </row>
    <row r="73" spans="1:11" x14ac:dyDescent="0.25">
      <c r="A73">
        <v>85</v>
      </c>
      <c r="B73" t="s">
        <v>109</v>
      </c>
      <c r="C73" t="s">
        <v>33</v>
      </c>
      <c r="D73" t="s">
        <v>20</v>
      </c>
      <c r="E73">
        <v>60</v>
      </c>
      <c r="F73">
        <v>110</v>
      </c>
      <c r="G73">
        <v>70</v>
      </c>
      <c r="H73">
        <v>60</v>
      </c>
      <c r="I73">
        <v>60</v>
      </c>
      <c r="J73">
        <v>110</v>
      </c>
      <c r="K73" t="s">
        <v>564</v>
      </c>
    </row>
    <row r="74" spans="1:11" x14ac:dyDescent="0.25">
      <c r="A74">
        <v>86</v>
      </c>
      <c r="B74" t="s">
        <v>110</v>
      </c>
      <c r="C74" t="s">
        <v>22</v>
      </c>
      <c r="E74">
        <v>65</v>
      </c>
      <c r="F74">
        <v>45</v>
      </c>
      <c r="G74">
        <v>55</v>
      </c>
      <c r="H74">
        <v>45</v>
      </c>
      <c r="I74">
        <v>70</v>
      </c>
      <c r="J74">
        <v>45</v>
      </c>
      <c r="K74" t="s">
        <v>565</v>
      </c>
    </row>
    <row r="75" spans="1:11" x14ac:dyDescent="0.25">
      <c r="A75">
        <v>87</v>
      </c>
      <c r="B75" t="s">
        <v>111</v>
      </c>
      <c r="C75" t="s">
        <v>22</v>
      </c>
      <c r="D75" t="s">
        <v>48</v>
      </c>
      <c r="E75">
        <v>90</v>
      </c>
      <c r="F75">
        <v>70</v>
      </c>
      <c r="G75">
        <v>80</v>
      </c>
      <c r="H75">
        <v>70</v>
      </c>
      <c r="I75">
        <v>95</v>
      </c>
      <c r="J75">
        <v>70</v>
      </c>
      <c r="K75" t="s">
        <v>565</v>
      </c>
    </row>
    <row r="76" spans="1:11" x14ac:dyDescent="0.25">
      <c r="A76">
        <v>88</v>
      </c>
      <c r="B76" t="s">
        <v>112</v>
      </c>
      <c r="C76" t="s">
        <v>13</v>
      </c>
      <c r="D76" t="s">
        <v>13</v>
      </c>
      <c r="E76">
        <v>80</v>
      </c>
      <c r="F76">
        <v>80</v>
      </c>
      <c r="G76">
        <v>50</v>
      </c>
      <c r="H76">
        <v>40</v>
      </c>
      <c r="I76">
        <v>50</v>
      </c>
      <c r="J76">
        <v>25</v>
      </c>
      <c r="K76" t="s">
        <v>566</v>
      </c>
    </row>
    <row r="77" spans="1:11" x14ac:dyDescent="0.25">
      <c r="A77">
        <v>89</v>
      </c>
      <c r="B77" t="s">
        <v>113</v>
      </c>
      <c r="C77" t="s">
        <v>13</v>
      </c>
      <c r="D77" t="s">
        <v>13</v>
      </c>
      <c r="E77">
        <v>105</v>
      </c>
      <c r="F77">
        <v>105</v>
      </c>
      <c r="G77">
        <v>75</v>
      </c>
      <c r="H77">
        <v>65</v>
      </c>
      <c r="I77">
        <v>100</v>
      </c>
      <c r="J77">
        <v>50</v>
      </c>
      <c r="K77" t="s">
        <v>566</v>
      </c>
    </row>
    <row r="78" spans="1:11" x14ac:dyDescent="0.25">
      <c r="A78">
        <v>90</v>
      </c>
      <c r="B78" t="s">
        <v>114</v>
      </c>
      <c r="C78" t="s">
        <v>22</v>
      </c>
      <c r="E78">
        <v>30</v>
      </c>
      <c r="F78">
        <v>65</v>
      </c>
      <c r="G78">
        <v>100</v>
      </c>
      <c r="H78">
        <v>45</v>
      </c>
      <c r="I78">
        <v>25</v>
      </c>
      <c r="J78">
        <v>40</v>
      </c>
      <c r="K78" t="s">
        <v>567</v>
      </c>
    </row>
    <row r="79" spans="1:11" x14ac:dyDescent="0.25">
      <c r="A79">
        <v>91</v>
      </c>
      <c r="B79" t="s">
        <v>115</v>
      </c>
      <c r="C79" t="s">
        <v>22</v>
      </c>
      <c r="D79" t="s">
        <v>48</v>
      </c>
      <c r="E79">
        <v>50</v>
      </c>
      <c r="F79">
        <v>95</v>
      </c>
      <c r="G79">
        <v>180</v>
      </c>
      <c r="H79">
        <v>85</v>
      </c>
      <c r="I79">
        <v>45</v>
      </c>
      <c r="J79">
        <v>70</v>
      </c>
      <c r="K79" t="s">
        <v>567</v>
      </c>
    </row>
    <row r="80" spans="1:11" x14ac:dyDescent="0.25">
      <c r="A80">
        <v>96</v>
      </c>
      <c r="B80" t="s">
        <v>121</v>
      </c>
      <c r="C80" t="s">
        <v>85</v>
      </c>
      <c r="E80">
        <v>60</v>
      </c>
      <c r="F80">
        <v>48</v>
      </c>
      <c r="G80">
        <v>45</v>
      </c>
      <c r="H80">
        <v>43</v>
      </c>
      <c r="I80">
        <v>90</v>
      </c>
      <c r="J80">
        <v>42</v>
      </c>
      <c r="K80" t="s">
        <v>571</v>
      </c>
    </row>
    <row r="81" spans="1:11" x14ac:dyDescent="0.25">
      <c r="A81">
        <v>97</v>
      </c>
      <c r="B81" t="s">
        <v>122</v>
      </c>
      <c r="C81" t="s">
        <v>85</v>
      </c>
      <c r="E81">
        <v>85</v>
      </c>
      <c r="F81">
        <v>73</v>
      </c>
      <c r="G81">
        <v>70</v>
      </c>
      <c r="H81">
        <v>73</v>
      </c>
      <c r="I81">
        <v>115</v>
      </c>
      <c r="J81">
        <v>67</v>
      </c>
      <c r="K81" t="s">
        <v>571</v>
      </c>
    </row>
    <row r="82" spans="1:11" x14ac:dyDescent="0.25">
      <c r="A82">
        <v>98</v>
      </c>
      <c r="B82" t="s">
        <v>123</v>
      </c>
      <c r="C82" t="s">
        <v>22</v>
      </c>
      <c r="E82">
        <v>30</v>
      </c>
      <c r="F82">
        <v>105</v>
      </c>
      <c r="G82">
        <v>90</v>
      </c>
      <c r="H82">
        <v>25</v>
      </c>
      <c r="I82">
        <v>25</v>
      </c>
      <c r="J82">
        <v>50</v>
      </c>
      <c r="K82" t="s">
        <v>572</v>
      </c>
    </row>
    <row r="83" spans="1:11" x14ac:dyDescent="0.25">
      <c r="A83">
        <v>99</v>
      </c>
      <c r="B83" t="s">
        <v>124</v>
      </c>
      <c r="C83" t="s">
        <v>22</v>
      </c>
      <c r="E83">
        <v>55</v>
      </c>
      <c r="F83">
        <v>130</v>
      </c>
      <c r="G83">
        <v>115</v>
      </c>
      <c r="H83">
        <v>50</v>
      </c>
      <c r="I83">
        <v>50</v>
      </c>
      <c r="J83">
        <v>75</v>
      </c>
      <c r="K83" t="s">
        <v>573</v>
      </c>
    </row>
    <row r="84" spans="1:11" x14ac:dyDescent="0.25">
      <c r="A84">
        <v>100</v>
      </c>
      <c r="B84" t="s">
        <v>125</v>
      </c>
      <c r="C84" t="s">
        <v>44</v>
      </c>
      <c r="E84">
        <v>40</v>
      </c>
      <c r="F84">
        <v>30</v>
      </c>
      <c r="G84">
        <v>50</v>
      </c>
      <c r="H84">
        <v>55</v>
      </c>
      <c r="I84">
        <v>55</v>
      </c>
      <c r="J84">
        <v>100</v>
      </c>
      <c r="K84" t="s">
        <v>574</v>
      </c>
    </row>
    <row r="85" spans="1:11" x14ac:dyDescent="0.25">
      <c r="A85">
        <v>101</v>
      </c>
      <c r="B85" t="s">
        <v>126</v>
      </c>
      <c r="C85" t="s">
        <v>44</v>
      </c>
      <c r="E85">
        <v>60</v>
      </c>
      <c r="F85">
        <v>50</v>
      </c>
      <c r="G85">
        <v>70</v>
      </c>
      <c r="H85">
        <v>80</v>
      </c>
      <c r="I85">
        <v>80</v>
      </c>
      <c r="J85">
        <v>150</v>
      </c>
      <c r="K85" t="s">
        <v>574</v>
      </c>
    </row>
    <row r="86" spans="1:11" x14ac:dyDescent="0.25">
      <c r="A86">
        <v>102</v>
      </c>
      <c r="B86" t="s">
        <v>127</v>
      </c>
      <c r="C86" t="s">
        <v>12</v>
      </c>
      <c r="D86" t="s">
        <v>85</v>
      </c>
      <c r="E86">
        <v>60</v>
      </c>
      <c r="F86">
        <v>40</v>
      </c>
      <c r="G86">
        <v>80</v>
      </c>
      <c r="H86">
        <v>60</v>
      </c>
      <c r="I86">
        <v>45</v>
      </c>
      <c r="J86">
        <v>40</v>
      </c>
      <c r="K86" t="s">
        <v>575</v>
      </c>
    </row>
    <row r="87" spans="1:11" x14ac:dyDescent="0.25">
      <c r="A87">
        <v>103</v>
      </c>
      <c r="B87" t="s">
        <v>128</v>
      </c>
      <c r="C87" t="s">
        <v>12</v>
      </c>
      <c r="D87" t="s">
        <v>85</v>
      </c>
      <c r="E87">
        <v>95</v>
      </c>
      <c r="F87">
        <v>105</v>
      </c>
      <c r="G87">
        <v>85</v>
      </c>
      <c r="H87">
        <v>125</v>
      </c>
      <c r="I87">
        <v>75</v>
      </c>
      <c r="J87">
        <v>45</v>
      </c>
      <c r="K87" t="s">
        <v>576</v>
      </c>
    </row>
    <row r="88" spans="1:11" x14ac:dyDescent="0.25">
      <c r="A88">
        <v>104</v>
      </c>
      <c r="B88" t="s">
        <v>129</v>
      </c>
      <c r="C88" t="s">
        <v>47</v>
      </c>
      <c r="E88">
        <v>50</v>
      </c>
      <c r="F88">
        <v>50</v>
      </c>
      <c r="G88">
        <v>95</v>
      </c>
      <c r="H88">
        <v>40</v>
      </c>
      <c r="I88">
        <v>50</v>
      </c>
      <c r="J88">
        <v>35</v>
      </c>
      <c r="K88" t="s">
        <v>577</v>
      </c>
    </row>
    <row r="89" spans="1:11" x14ac:dyDescent="0.25">
      <c r="A89">
        <v>105</v>
      </c>
      <c r="B89" t="s">
        <v>130</v>
      </c>
      <c r="C89" t="s">
        <v>47</v>
      </c>
      <c r="D89" t="s">
        <v>17</v>
      </c>
      <c r="E89">
        <v>60</v>
      </c>
      <c r="F89">
        <v>80</v>
      </c>
      <c r="G89">
        <v>110</v>
      </c>
      <c r="H89">
        <v>50</v>
      </c>
      <c r="I89">
        <v>80</v>
      </c>
      <c r="J89">
        <v>45</v>
      </c>
      <c r="K89" t="s">
        <v>578</v>
      </c>
    </row>
    <row r="90" spans="1:11" x14ac:dyDescent="0.25">
      <c r="A90">
        <v>106</v>
      </c>
      <c r="B90" t="s">
        <v>131</v>
      </c>
      <c r="C90" t="s">
        <v>77</v>
      </c>
      <c r="E90">
        <v>50</v>
      </c>
      <c r="F90">
        <v>120</v>
      </c>
      <c r="G90">
        <v>53</v>
      </c>
      <c r="H90">
        <v>35</v>
      </c>
      <c r="I90">
        <v>110</v>
      </c>
      <c r="J90">
        <v>87</v>
      </c>
      <c r="K90" t="s">
        <v>579</v>
      </c>
    </row>
    <row r="91" spans="1:11" x14ac:dyDescent="0.25">
      <c r="A91">
        <v>107</v>
      </c>
      <c r="B91" t="s">
        <v>132</v>
      </c>
      <c r="C91" t="s">
        <v>77</v>
      </c>
      <c r="E91">
        <v>50</v>
      </c>
      <c r="F91">
        <v>105</v>
      </c>
      <c r="G91">
        <v>79</v>
      </c>
      <c r="H91">
        <v>35</v>
      </c>
      <c r="I91">
        <v>110</v>
      </c>
      <c r="J91">
        <v>76</v>
      </c>
      <c r="K91" t="s">
        <v>580</v>
      </c>
    </row>
    <row r="92" spans="1:11" x14ac:dyDescent="0.25">
      <c r="A92">
        <v>109</v>
      </c>
      <c r="B92" t="s">
        <v>134</v>
      </c>
      <c r="C92" t="s">
        <v>13</v>
      </c>
      <c r="E92">
        <v>40</v>
      </c>
      <c r="F92">
        <v>65</v>
      </c>
      <c r="G92">
        <v>95</v>
      </c>
      <c r="H92">
        <v>60</v>
      </c>
      <c r="I92">
        <v>45</v>
      </c>
      <c r="J92">
        <v>35</v>
      </c>
      <c r="K92" t="s">
        <v>581</v>
      </c>
    </row>
    <row r="93" spans="1:11" x14ac:dyDescent="0.25">
      <c r="A93">
        <v>110</v>
      </c>
      <c r="B93" t="s">
        <v>135</v>
      </c>
      <c r="C93" t="s">
        <v>13</v>
      </c>
      <c r="E93">
        <v>65</v>
      </c>
      <c r="F93">
        <v>90</v>
      </c>
      <c r="G93">
        <v>120</v>
      </c>
      <c r="H93">
        <v>85</v>
      </c>
      <c r="I93">
        <v>70</v>
      </c>
      <c r="J93">
        <v>60</v>
      </c>
      <c r="K93" t="s">
        <v>581</v>
      </c>
    </row>
    <row r="94" spans="1:11" x14ac:dyDescent="0.25">
      <c r="A94">
        <v>115</v>
      </c>
      <c r="B94" t="s">
        <v>140</v>
      </c>
      <c r="C94" t="s">
        <v>33</v>
      </c>
      <c r="E94">
        <v>105</v>
      </c>
      <c r="F94">
        <v>125</v>
      </c>
      <c r="G94">
        <v>100</v>
      </c>
      <c r="H94">
        <v>60</v>
      </c>
      <c r="I94">
        <v>100</v>
      </c>
      <c r="J94">
        <v>100</v>
      </c>
      <c r="K94" t="s">
        <v>582</v>
      </c>
    </row>
    <row r="95" spans="1:11" x14ac:dyDescent="0.25">
      <c r="A95">
        <v>116</v>
      </c>
      <c r="B95" t="s">
        <v>141</v>
      </c>
      <c r="C95" t="s">
        <v>22</v>
      </c>
      <c r="E95">
        <v>30</v>
      </c>
      <c r="F95">
        <v>40</v>
      </c>
      <c r="G95">
        <v>70</v>
      </c>
      <c r="H95">
        <v>70</v>
      </c>
      <c r="I95">
        <v>25</v>
      </c>
      <c r="J95">
        <v>60</v>
      </c>
      <c r="K95" t="s">
        <v>583</v>
      </c>
    </row>
    <row r="96" spans="1:11" x14ac:dyDescent="0.25">
      <c r="A96">
        <v>117</v>
      </c>
      <c r="B96" t="s">
        <v>142</v>
      </c>
      <c r="C96" t="s">
        <v>22</v>
      </c>
      <c r="E96">
        <v>55</v>
      </c>
      <c r="F96">
        <v>65</v>
      </c>
      <c r="G96">
        <v>95</v>
      </c>
      <c r="H96">
        <v>95</v>
      </c>
      <c r="I96">
        <v>45</v>
      </c>
      <c r="J96">
        <v>85</v>
      </c>
      <c r="K96" t="s">
        <v>583</v>
      </c>
    </row>
    <row r="97" spans="1:11" x14ac:dyDescent="0.25">
      <c r="A97">
        <v>118</v>
      </c>
      <c r="B97" t="s">
        <v>143</v>
      </c>
      <c r="C97" t="s">
        <v>22</v>
      </c>
      <c r="E97">
        <v>45</v>
      </c>
      <c r="F97">
        <v>67</v>
      </c>
      <c r="G97">
        <v>60</v>
      </c>
      <c r="H97">
        <v>35</v>
      </c>
      <c r="I97">
        <v>50</v>
      </c>
      <c r="J97">
        <v>63</v>
      </c>
      <c r="K97" t="s">
        <v>584</v>
      </c>
    </row>
    <row r="98" spans="1:11" x14ac:dyDescent="0.25">
      <c r="A98">
        <v>119</v>
      </c>
      <c r="B98" t="s">
        <v>144</v>
      </c>
      <c r="C98" t="s">
        <v>22</v>
      </c>
      <c r="E98">
        <v>80</v>
      </c>
      <c r="F98">
        <v>92</v>
      </c>
      <c r="G98">
        <v>65</v>
      </c>
      <c r="H98">
        <v>65</v>
      </c>
      <c r="I98">
        <v>80</v>
      </c>
      <c r="J98">
        <v>68</v>
      </c>
      <c r="K98" t="s">
        <v>584</v>
      </c>
    </row>
    <row r="99" spans="1:11" x14ac:dyDescent="0.25">
      <c r="A99">
        <v>120</v>
      </c>
      <c r="B99" t="s">
        <v>145</v>
      </c>
      <c r="C99" t="s">
        <v>22</v>
      </c>
      <c r="E99">
        <v>30</v>
      </c>
      <c r="F99">
        <v>45</v>
      </c>
      <c r="G99">
        <v>55</v>
      </c>
      <c r="H99">
        <v>70</v>
      </c>
      <c r="I99">
        <v>55</v>
      </c>
      <c r="J99">
        <v>85</v>
      </c>
      <c r="K99" t="s">
        <v>585</v>
      </c>
    </row>
    <row r="100" spans="1:11" x14ac:dyDescent="0.25">
      <c r="A100">
        <v>121</v>
      </c>
      <c r="B100" t="s">
        <v>146</v>
      </c>
      <c r="C100" t="s">
        <v>22</v>
      </c>
      <c r="D100" t="s">
        <v>85</v>
      </c>
      <c r="E100">
        <v>60</v>
      </c>
      <c r="F100">
        <v>75</v>
      </c>
      <c r="G100">
        <v>85</v>
      </c>
      <c r="H100">
        <v>100</v>
      </c>
      <c r="I100">
        <v>85</v>
      </c>
      <c r="J100">
        <v>115</v>
      </c>
      <c r="K100" t="s">
        <v>586</v>
      </c>
    </row>
    <row r="101" spans="1:11" x14ac:dyDescent="0.25">
      <c r="A101">
        <v>123</v>
      </c>
      <c r="B101" t="s">
        <v>148</v>
      </c>
      <c r="C101" t="s">
        <v>26</v>
      </c>
      <c r="D101" t="s">
        <v>20</v>
      </c>
      <c r="E101">
        <v>70</v>
      </c>
      <c r="F101">
        <v>110</v>
      </c>
      <c r="G101">
        <v>80</v>
      </c>
      <c r="H101">
        <v>55</v>
      </c>
      <c r="I101">
        <v>80</v>
      </c>
      <c r="J101">
        <v>105</v>
      </c>
      <c r="K101" t="s">
        <v>587</v>
      </c>
    </row>
    <row r="102" spans="1:11" x14ac:dyDescent="0.25">
      <c r="A102">
        <v>124</v>
      </c>
      <c r="B102" t="s">
        <v>149</v>
      </c>
      <c r="C102" t="s">
        <v>48</v>
      </c>
      <c r="D102" t="s">
        <v>85</v>
      </c>
      <c r="E102">
        <v>65</v>
      </c>
      <c r="F102">
        <v>50</v>
      </c>
      <c r="G102">
        <v>35</v>
      </c>
      <c r="H102">
        <v>115</v>
      </c>
      <c r="I102">
        <v>95</v>
      </c>
      <c r="J102">
        <v>95</v>
      </c>
      <c r="K102" t="s">
        <v>588</v>
      </c>
    </row>
    <row r="103" spans="1:11" x14ac:dyDescent="0.25">
      <c r="A103">
        <v>127</v>
      </c>
      <c r="B103" t="s">
        <v>152</v>
      </c>
      <c r="C103" t="s">
        <v>26</v>
      </c>
      <c r="E103">
        <v>65</v>
      </c>
      <c r="F103">
        <v>155</v>
      </c>
      <c r="G103">
        <v>120</v>
      </c>
      <c r="H103">
        <v>65</v>
      </c>
      <c r="I103">
        <v>90</v>
      </c>
      <c r="J103">
        <v>105</v>
      </c>
      <c r="K103" t="s">
        <v>590</v>
      </c>
    </row>
    <row r="104" spans="1:11" x14ac:dyDescent="0.25">
      <c r="A104">
        <v>128</v>
      </c>
      <c r="B104" t="s">
        <v>153</v>
      </c>
      <c r="C104" t="s">
        <v>33</v>
      </c>
      <c r="E104">
        <v>75</v>
      </c>
      <c r="F104">
        <v>100</v>
      </c>
      <c r="G104">
        <v>95</v>
      </c>
      <c r="H104">
        <v>40</v>
      </c>
      <c r="I104">
        <v>70</v>
      </c>
      <c r="J104">
        <v>110</v>
      </c>
      <c r="K104" t="s">
        <v>591</v>
      </c>
    </row>
    <row r="105" spans="1:11" x14ac:dyDescent="0.25">
      <c r="A105">
        <v>131</v>
      </c>
      <c r="B105" t="s">
        <v>156</v>
      </c>
      <c r="C105" t="s">
        <v>22</v>
      </c>
      <c r="D105" t="s">
        <v>48</v>
      </c>
      <c r="E105">
        <v>130</v>
      </c>
      <c r="F105">
        <v>85</v>
      </c>
      <c r="G105">
        <v>80</v>
      </c>
      <c r="H105">
        <v>85</v>
      </c>
      <c r="I105">
        <v>95</v>
      </c>
      <c r="J105">
        <v>60</v>
      </c>
      <c r="K105" t="s">
        <v>593</v>
      </c>
    </row>
    <row r="106" spans="1:11" x14ac:dyDescent="0.25">
      <c r="A106">
        <v>132</v>
      </c>
      <c r="B106" t="s">
        <v>157</v>
      </c>
      <c r="C106" t="s">
        <v>33</v>
      </c>
      <c r="E106">
        <v>48</v>
      </c>
      <c r="F106">
        <v>48</v>
      </c>
      <c r="G106">
        <v>48</v>
      </c>
      <c r="H106">
        <v>48</v>
      </c>
      <c r="I106">
        <v>48</v>
      </c>
      <c r="J106">
        <v>48</v>
      </c>
      <c r="K106" t="s">
        <v>594</v>
      </c>
    </row>
    <row r="107" spans="1:11" x14ac:dyDescent="0.25">
      <c r="A107">
        <v>137</v>
      </c>
      <c r="B107" t="s">
        <v>162</v>
      </c>
      <c r="C107" t="s">
        <v>33</v>
      </c>
      <c r="E107">
        <v>65</v>
      </c>
      <c r="F107">
        <v>60</v>
      </c>
      <c r="G107">
        <v>70</v>
      </c>
      <c r="H107">
        <v>85</v>
      </c>
      <c r="I107">
        <v>75</v>
      </c>
      <c r="J107">
        <v>40</v>
      </c>
      <c r="K107" t="s">
        <v>596</v>
      </c>
    </row>
    <row r="108" spans="1:11" x14ac:dyDescent="0.25">
      <c r="A108">
        <v>138</v>
      </c>
      <c r="B108" t="s">
        <v>163</v>
      </c>
      <c r="C108" t="s">
        <v>97</v>
      </c>
      <c r="D108" t="s">
        <v>22</v>
      </c>
      <c r="E108">
        <v>35</v>
      </c>
      <c r="F108">
        <v>40</v>
      </c>
      <c r="G108">
        <v>100</v>
      </c>
      <c r="H108">
        <v>90</v>
      </c>
      <c r="I108">
        <v>55</v>
      </c>
      <c r="J108">
        <v>35</v>
      </c>
      <c r="K108" t="s">
        <v>597</v>
      </c>
    </row>
    <row r="109" spans="1:11" x14ac:dyDescent="0.25">
      <c r="A109">
        <v>139</v>
      </c>
      <c r="B109" t="s">
        <v>164</v>
      </c>
      <c r="C109" t="s">
        <v>97</v>
      </c>
      <c r="D109" t="s">
        <v>22</v>
      </c>
      <c r="E109">
        <v>70</v>
      </c>
      <c r="F109">
        <v>60</v>
      </c>
      <c r="G109">
        <v>125</v>
      </c>
      <c r="H109">
        <v>115</v>
      </c>
      <c r="I109">
        <v>70</v>
      </c>
      <c r="J109">
        <v>55</v>
      </c>
      <c r="K109" t="s">
        <v>597</v>
      </c>
    </row>
    <row r="110" spans="1:11" x14ac:dyDescent="0.25">
      <c r="A110">
        <v>140</v>
      </c>
      <c r="B110" t="s">
        <v>165</v>
      </c>
      <c r="C110" t="s">
        <v>97</v>
      </c>
      <c r="D110" t="s">
        <v>22</v>
      </c>
      <c r="E110">
        <v>30</v>
      </c>
      <c r="F110">
        <v>80</v>
      </c>
      <c r="G110">
        <v>90</v>
      </c>
      <c r="H110">
        <v>55</v>
      </c>
      <c r="I110">
        <v>45</v>
      </c>
      <c r="J110">
        <v>55</v>
      </c>
      <c r="K110" t="s">
        <v>522</v>
      </c>
    </row>
    <row r="111" spans="1:11" x14ac:dyDescent="0.25">
      <c r="A111">
        <v>141</v>
      </c>
      <c r="B111" t="s">
        <v>166</v>
      </c>
      <c r="C111" t="s">
        <v>97</v>
      </c>
      <c r="D111" t="s">
        <v>22</v>
      </c>
      <c r="E111">
        <v>60</v>
      </c>
      <c r="F111">
        <v>115</v>
      </c>
      <c r="G111">
        <v>105</v>
      </c>
      <c r="H111">
        <v>65</v>
      </c>
      <c r="I111">
        <v>70</v>
      </c>
      <c r="J111">
        <v>80</v>
      </c>
      <c r="K111" t="s">
        <v>522</v>
      </c>
    </row>
    <row r="112" spans="1:11" x14ac:dyDescent="0.25">
      <c r="A112">
        <v>142</v>
      </c>
      <c r="B112" t="s">
        <v>167</v>
      </c>
      <c r="C112" t="s">
        <v>97</v>
      </c>
      <c r="D112" t="s">
        <v>20</v>
      </c>
      <c r="E112">
        <v>80</v>
      </c>
      <c r="F112">
        <v>135</v>
      </c>
      <c r="G112">
        <v>85</v>
      </c>
      <c r="H112">
        <v>70</v>
      </c>
      <c r="I112">
        <v>95</v>
      </c>
      <c r="J112">
        <v>150</v>
      </c>
      <c r="K112" t="s">
        <v>598</v>
      </c>
    </row>
    <row r="113" spans="1:11" x14ac:dyDescent="0.25">
      <c r="A113">
        <v>147</v>
      </c>
      <c r="B113" t="s">
        <v>172</v>
      </c>
      <c r="C113" t="s">
        <v>173</v>
      </c>
      <c r="E113">
        <v>41</v>
      </c>
      <c r="F113">
        <v>64</v>
      </c>
      <c r="G113">
        <v>45</v>
      </c>
      <c r="H113">
        <v>50</v>
      </c>
      <c r="I113">
        <v>50</v>
      </c>
      <c r="J113">
        <v>50</v>
      </c>
      <c r="K113" t="s">
        <v>583</v>
      </c>
    </row>
    <row r="114" spans="1:11" x14ac:dyDescent="0.25">
      <c r="A114">
        <v>148</v>
      </c>
      <c r="B114" t="s">
        <v>174</v>
      </c>
      <c r="C114" t="s">
        <v>173</v>
      </c>
      <c r="E114">
        <v>61</v>
      </c>
      <c r="F114">
        <v>84</v>
      </c>
      <c r="G114">
        <v>65</v>
      </c>
      <c r="H114">
        <v>70</v>
      </c>
      <c r="I114">
        <v>70</v>
      </c>
      <c r="J114">
        <v>70</v>
      </c>
      <c r="K114" t="s">
        <v>583</v>
      </c>
    </row>
    <row r="115" spans="1:11" x14ac:dyDescent="0.25">
      <c r="A115">
        <v>149</v>
      </c>
      <c r="B115" t="s">
        <v>175</v>
      </c>
      <c r="C115" t="s">
        <v>173</v>
      </c>
      <c r="D115" t="s">
        <v>20</v>
      </c>
      <c r="E115">
        <v>91</v>
      </c>
      <c r="F115">
        <v>134</v>
      </c>
      <c r="G115">
        <v>95</v>
      </c>
      <c r="H115">
        <v>100</v>
      </c>
      <c r="I115">
        <v>100</v>
      </c>
      <c r="J115">
        <v>80</v>
      </c>
      <c r="K115" t="s">
        <v>583</v>
      </c>
    </row>
    <row r="116" spans="1:11" x14ac:dyDescent="0.25">
      <c r="A116">
        <v>150</v>
      </c>
      <c r="B116" t="s">
        <v>176</v>
      </c>
      <c r="C116" t="s">
        <v>85</v>
      </c>
      <c r="E116">
        <v>106</v>
      </c>
      <c r="F116">
        <v>150</v>
      </c>
      <c r="G116">
        <v>70</v>
      </c>
      <c r="H116">
        <v>194</v>
      </c>
      <c r="I116">
        <v>120</v>
      </c>
      <c r="J116">
        <v>140</v>
      </c>
      <c r="K116" t="s">
        <v>600</v>
      </c>
    </row>
    <row r="117" spans="1:11" x14ac:dyDescent="0.25">
      <c r="A117">
        <v>151</v>
      </c>
      <c r="B117" t="s">
        <v>177</v>
      </c>
      <c r="C117" t="s">
        <v>85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 t="s">
        <v>601</v>
      </c>
    </row>
    <row r="118" spans="1:11" x14ac:dyDescent="0.25">
      <c r="A118">
        <v>152</v>
      </c>
      <c r="B118" t="s">
        <v>178</v>
      </c>
      <c r="C118" t="s">
        <v>12</v>
      </c>
      <c r="E118">
        <v>45</v>
      </c>
      <c r="F118">
        <v>49</v>
      </c>
      <c r="G118">
        <v>65</v>
      </c>
      <c r="H118">
        <v>49</v>
      </c>
      <c r="I118">
        <v>65</v>
      </c>
      <c r="J118">
        <v>45</v>
      </c>
      <c r="K118" t="s">
        <v>602</v>
      </c>
    </row>
    <row r="119" spans="1:11" x14ac:dyDescent="0.25">
      <c r="A119">
        <v>153</v>
      </c>
      <c r="B119" t="s">
        <v>179</v>
      </c>
      <c r="C119" t="s">
        <v>12</v>
      </c>
      <c r="E119">
        <v>60</v>
      </c>
      <c r="F119">
        <v>62</v>
      </c>
      <c r="G119">
        <v>80</v>
      </c>
      <c r="H119">
        <v>63</v>
      </c>
      <c r="I119">
        <v>80</v>
      </c>
      <c r="J119">
        <v>60</v>
      </c>
      <c r="K119" t="s">
        <v>602</v>
      </c>
    </row>
    <row r="120" spans="1:11" x14ac:dyDescent="0.25">
      <c r="A120">
        <v>154</v>
      </c>
      <c r="B120" t="s">
        <v>180</v>
      </c>
      <c r="C120" t="s">
        <v>12</v>
      </c>
      <c r="E120">
        <v>80</v>
      </c>
      <c r="F120">
        <v>82</v>
      </c>
      <c r="G120">
        <v>100</v>
      </c>
      <c r="H120">
        <v>83</v>
      </c>
      <c r="I120">
        <v>100</v>
      </c>
      <c r="J120">
        <v>80</v>
      </c>
      <c r="K120" t="s">
        <v>603</v>
      </c>
    </row>
    <row r="121" spans="1:11" x14ac:dyDescent="0.25">
      <c r="A121">
        <v>155</v>
      </c>
      <c r="B121" t="s">
        <v>181</v>
      </c>
      <c r="C121" t="s">
        <v>17</v>
      </c>
      <c r="E121">
        <v>39</v>
      </c>
      <c r="F121">
        <v>52</v>
      </c>
      <c r="G121">
        <v>43</v>
      </c>
      <c r="H121">
        <v>60</v>
      </c>
      <c r="I121">
        <v>50</v>
      </c>
      <c r="J121">
        <v>65</v>
      </c>
      <c r="K121" t="s">
        <v>604</v>
      </c>
    </row>
    <row r="122" spans="1:11" x14ac:dyDescent="0.25">
      <c r="A122">
        <v>156</v>
      </c>
      <c r="B122" t="s">
        <v>182</v>
      </c>
      <c r="C122" t="s">
        <v>17</v>
      </c>
      <c r="E122">
        <v>58</v>
      </c>
      <c r="F122">
        <v>64</v>
      </c>
      <c r="G122">
        <v>58</v>
      </c>
      <c r="H122">
        <v>80</v>
      </c>
      <c r="I122">
        <v>65</v>
      </c>
      <c r="J122">
        <v>80</v>
      </c>
      <c r="K122" t="s">
        <v>605</v>
      </c>
    </row>
    <row r="123" spans="1:11" x14ac:dyDescent="0.25">
      <c r="A123">
        <v>157</v>
      </c>
      <c r="B123" t="s">
        <v>183</v>
      </c>
      <c r="C123" t="s">
        <v>17</v>
      </c>
      <c r="E123">
        <v>78</v>
      </c>
      <c r="F123">
        <v>84</v>
      </c>
      <c r="G123">
        <v>78</v>
      </c>
      <c r="H123">
        <v>109</v>
      </c>
      <c r="I123">
        <v>85</v>
      </c>
      <c r="J123">
        <v>100</v>
      </c>
      <c r="K123" t="s">
        <v>605</v>
      </c>
    </row>
    <row r="124" spans="1:11" x14ac:dyDescent="0.25">
      <c r="A124">
        <v>158</v>
      </c>
      <c r="B124" t="s">
        <v>184</v>
      </c>
      <c r="C124" t="s">
        <v>22</v>
      </c>
      <c r="E124">
        <v>50</v>
      </c>
      <c r="F124">
        <v>65</v>
      </c>
      <c r="G124">
        <v>64</v>
      </c>
      <c r="H124">
        <v>44</v>
      </c>
      <c r="I124">
        <v>48</v>
      </c>
      <c r="J124">
        <v>43</v>
      </c>
      <c r="K124" t="s">
        <v>606</v>
      </c>
    </row>
    <row r="125" spans="1:11" x14ac:dyDescent="0.25">
      <c r="A125">
        <v>159</v>
      </c>
      <c r="B125" t="s">
        <v>185</v>
      </c>
      <c r="C125" t="s">
        <v>22</v>
      </c>
      <c r="E125">
        <v>65</v>
      </c>
      <c r="F125">
        <v>80</v>
      </c>
      <c r="G125">
        <v>80</v>
      </c>
      <c r="H125">
        <v>59</v>
      </c>
      <c r="I125">
        <v>63</v>
      </c>
      <c r="J125">
        <v>58</v>
      </c>
      <c r="K125" t="s">
        <v>606</v>
      </c>
    </row>
    <row r="126" spans="1:11" x14ac:dyDescent="0.25">
      <c r="A126">
        <v>160</v>
      </c>
      <c r="B126" t="s">
        <v>186</v>
      </c>
      <c r="C126" t="s">
        <v>22</v>
      </c>
      <c r="E126">
        <v>85</v>
      </c>
      <c r="F126">
        <v>105</v>
      </c>
      <c r="G126">
        <v>100</v>
      </c>
      <c r="H126">
        <v>79</v>
      </c>
      <c r="I126">
        <v>83</v>
      </c>
      <c r="J126">
        <v>78</v>
      </c>
      <c r="K126" t="s">
        <v>606</v>
      </c>
    </row>
    <row r="127" spans="1:11" x14ac:dyDescent="0.25">
      <c r="A127">
        <v>161</v>
      </c>
      <c r="B127" t="s">
        <v>187</v>
      </c>
      <c r="C127" t="s">
        <v>33</v>
      </c>
      <c r="E127">
        <v>35</v>
      </c>
      <c r="F127">
        <v>46</v>
      </c>
      <c r="G127">
        <v>34</v>
      </c>
      <c r="H127">
        <v>35</v>
      </c>
      <c r="I127">
        <v>45</v>
      </c>
      <c r="J127">
        <v>20</v>
      </c>
      <c r="K127" t="s">
        <v>607</v>
      </c>
    </row>
    <row r="128" spans="1:11" x14ac:dyDescent="0.25">
      <c r="A128">
        <v>162</v>
      </c>
      <c r="B128" t="s">
        <v>188</v>
      </c>
      <c r="C128" t="s">
        <v>33</v>
      </c>
      <c r="E128">
        <v>85</v>
      </c>
      <c r="F128">
        <v>76</v>
      </c>
      <c r="G128">
        <v>64</v>
      </c>
      <c r="H128">
        <v>45</v>
      </c>
      <c r="I128">
        <v>55</v>
      </c>
      <c r="J128">
        <v>90</v>
      </c>
      <c r="K128" t="s">
        <v>608</v>
      </c>
    </row>
    <row r="129" spans="1:11" x14ac:dyDescent="0.25">
      <c r="A129">
        <v>163</v>
      </c>
      <c r="B129" t="s">
        <v>189</v>
      </c>
      <c r="C129" t="s">
        <v>33</v>
      </c>
      <c r="D129" t="s">
        <v>20</v>
      </c>
      <c r="E129">
        <v>60</v>
      </c>
      <c r="F129">
        <v>30</v>
      </c>
      <c r="G129">
        <v>30</v>
      </c>
      <c r="H129">
        <v>36</v>
      </c>
      <c r="I129">
        <v>56</v>
      </c>
      <c r="J129">
        <v>50</v>
      </c>
      <c r="K129" t="s">
        <v>609</v>
      </c>
    </row>
    <row r="130" spans="1:11" x14ac:dyDescent="0.25">
      <c r="A130">
        <v>164</v>
      </c>
      <c r="B130" t="s">
        <v>190</v>
      </c>
      <c r="C130" t="s">
        <v>33</v>
      </c>
      <c r="D130" t="s">
        <v>20</v>
      </c>
      <c r="E130">
        <v>100</v>
      </c>
      <c r="F130">
        <v>50</v>
      </c>
      <c r="G130">
        <v>50</v>
      </c>
      <c r="H130">
        <v>86</v>
      </c>
      <c r="I130">
        <v>96</v>
      </c>
      <c r="J130">
        <v>70</v>
      </c>
      <c r="K130" t="s">
        <v>609</v>
      </c>
    </row>
    <row r="131" spans="1:11" x14ac:dyDescent="0.25">
      <c r="A131">
        <v>165</v>
      </c>
      <c r="B131" t="s">
        <v>191</v>
      </c>
      <c r="C131" t="s">
        <v>26</v>
      </c>
      <c r="D131" t="s">
        <v>20</v>
      </c>
      <c r="E131">
        <v>40</v>
      </c>
      <c r="F131">
        <v>20</v>
      </c>
      <c r="G131">
        <v>30</v>
      </c>
      <c r="H131">
        <v>40</v>
      </c>
      <c r="I131">
        <v>80</v>
      </c>
      <c r="J131">
        <v>55</v>
      </c>
      <c r="K131" t="s">
        <v>610</v>
      </c>
    </row>
    <row r="132" spans="1:11" x14ac:dyDescent="0.25">
      <c r="A132">
        <v>166</v>
      </c>
      <c r="B132" t="s">
        <v>192</v>
      </c>
      <c r="C132" t="s">
        <v>26</v>
      </c>
      <c r="D132" t="s">
        <v>20</v>
      </c>
      <c r="E132">
        <v>55</v>
      </c>
      <c r="F132">
        <v>35</v>
      </c>
      <c r="G132">
        <v>50</v>
      </c>
      <c r="H132">
        <v>55</v>
      </c>
      <c r="I132">
        <v>110</v>
      </c>
      <c r="J132">
        <v>85</v>
      </c>
      <c r="K132" t="s">
        <v>610</v>
      </c>
    </row>
    <row r="133" spans="1:11" x14ac:dyDescent="0.25">
      <c r="A133">
        <v>167</v>
      </c>
      <c r="B133" t="s">
        <v>193</v>
      </c>
      <c r="C133" t="s">
        <v>26</v>
      </c>
      <c r="D133" t="s">
        <v>13</v>
      </c>
      <c r="E133">
        <v>40</v>
      </c>
      <c r="F133">
        <v>60</v>
      </c>
      <c r="G133">
        <v>40</v>
      </c>
      <c r="H133">
        <v>40</v>
      </c>
      <c r="I133">
        <v>40</v>
      </c>
      <c r="J133">
        <v>30</v>
      </c>
      <c r="K133" t="s">
        <v>611</v>
      </c>
    </row>
    <row r="134" spans="1:11" x14ac:dyDescent="0.25">
      <c r="A134">
        <v>168</v>
      </c>
      <c r="B134" t="s">
        <v>194</v>
      </c>
      <c r="C134" t="s">
        <v>26</v>
      </c>
      <c r="D134" t="s">
        <v>13</v>
      </c>
      <c r="E134">
        <v>70</v>
      </c>
      <c r="F134">
        <v>90</v>
      </c>
      <c r="G134">
        <v>70</v>
      </c>
      <c r="H134">
        <v>60</v>
      </c>
      <c r="I134">
        <v>70</v>
      </c>
      <c r="J134">
        <v>40</v>
      </c>
      <c r="K134" t="s">
        <v>612</v>
      </c>
    </row>
    <row r="135" spans="1:11" x14ac:dyDescent="0.25">
      <c r="A135">
        <v>170</v>
      </c>
      <c r="B135" t="s">
        <v>196</v>
      </c>
      <c r="C135" t="s">
        <v>22</v>
      </c>
      <c r="D135" t="s">
        <v>44</v>
      </c>
      <c r="E135">
        <v>75</v>
      </c>
      <c r="F135">
        <v>38</v>
      </c>
      <c r="G135">
        <v>38</v>
      </c>
      <c r="H135">
        <v>56</v>
      </c>
      <c r="I135">
        <v>56</v>
      </c>
      <c r="J135">
        <v>67</v>
      </c>
      <c r="K135" t="s">
        <v>613</v>
      </c>
    </row>
    <row r="136" spans="1:11" x14ac:dyDescent="0.25">
      <c r="A136">
        <v>171</v>
      </c>
      <c r="B136" t="s">
        <v>197</v>
      </c>
      <c r="C136" t="s">
        <v>22</v>
      </c>
      <c r="D136" t="s">
        <v>44</v>
      </c>
      <c r="E136">
        <v>125</v>
      </c>
      <c r="F136">
        <v>58</v>
      </c>
      <c r="G136">
        <v>58</v>
      </c>
      <c r="H136">
        <v>76</v>
      </c>
      <c r="I136">
        <v>76</v>
      </c>
      <c r="J136">
        <v>67</v>
      </c>
      <c r="K136" t="s">
        <v>614</v>
      </c>
    </row>
    <row r="137" spans="1:11" x14ac:dyDescent="0.25">
      <c r="A137">
        <v>174</v>
      </c>
      <c r="B137" t="s">
        <v>200</v>
      </c>
      <c r="C137" t="s">
        <v>33</v>
      </c>
      <c r="D137" t="s">
        <v>55</v>
      </c>
      <c r="E137">
        <v>90</v>
      </c>
      <c r="F137">
        <v>30</v>
      </c>
      <c r="G137">
        <v>15</v>
      </c>
      <c r="H137">
        <v>40</v>
      </c>
      <c r="I137">
        <v>20</v>
      </c>
      <c r="J137">
        <v>15</v>
      </c>
      <c r="K137" t="s">
        <v>538</v>
      </c>
    </row>
    <row r="138" spans="1:11" x14ac:dyDescent="0.25">
      <c r="A138">
        <v>177</v>
      </c>
      <c r="B138" t="s">
        <v>203</v>
      </c>
      <c r="C138" t="s">
        <v>85</v>
      </c>
      <c r="D138" t="s">
        <v>20</v>
      </c>
      <c r="E138">
        <v>40</v>
      </c>
      <c r="F138">
        <v>50</v>
      </c>
      <c r="G138">
        <v>45</v>
      </c>
      <c r="H138">
        <v>70</v>
      </c>
      <c r="I138">
        <v>45</v>
      </c>
      <c r="J138">
        <v>70</v>
      </c>
      <c r="K138" t="s">
        <v>617</v>
      </c>
    </row>
    <row r="139" spans="1:11" x14ac:dyDescent="0.25">
      <c r="A139">
        <v>178</v>
      </c>
      <c r="B139" t="s">
        <v>204</v>
      </c>
      <c r="C139" t="s">
        <v>85</v>
      </c>
      <c r="D139" t="s">
        <v>20</v>
      </c>
      <c r="E139">
        <v>65</v>
      </c>
      <c r="F139">
        <v>75</v>
      </c>
      <c r="G139">
        <v>70</v>
      </c>
      <c r="H139">
        <v>95</v>
      </c>
      <c r="I139">
        <v>70</v>
      </c>
      <c r="J139">
        <v>95</v>
      </c>
      <c r="K139" t="s">
        <v>618</v>
      </c>
    </row>
    <row r="140" spans="1:11" x14ac:dyDescent="0.25">
      <c r="A140">
        <v>179</v>
      </c>
      <c r="B140" t="s">
        <v>205</v>
      </c>
      <c r="C140" t="s">
        <v>44</v>
      </c>
      <c r="E140">
        <v>55</v>
      </c>
      <c r="F140">
        <v>40</v>
      </c>
      <c r="G140">
        <v>40</v>
      </c>
      <c r="H140">
        <v>65</v>
      </c>
      <c r="I140">
        <v>45</v>
      </c>
      <c r="J140">
        <v>35</v>
      </c>
      <c r="K140" t="s">
        <v>619</v>
      </c>
    </row>
    <row r="141" spans="1:11" x14ac:dyDescent="0.25">
      <c r="A141">
        <v>180</v>
      </c>
      <c r="B141" t="s">
        <v>206</v>
      </c>
      <c r="C141" t="s">
        <v>44</v>
      </c>
      <c r="E141">
        <v>70</v>
      </c>
      <c r="F141">
        <v>55</v>
      </c>
      <c r="G141">
        <v>55</v>
      </c>
      <c r="H141">
        <v>80</v>
      </c>
      <c r="I141">
        <v>60</v>
      </c>
      <c r="J141">
        <v>45</v>
      </c>
      <c r="K141" t="s">
        <v>619</v>
      </c>
    </row>
    <row r="142" spans="1:11" x14ac:dyDescent="0.25">
      <c r="A142">
        <v>181</v>
      </c>
      <c r="B142" t="s">
        <v>207</v>
      </c>
      <c r="C142" t="s">
        <v>44</v>
      </c>
      <c r="E142">
        <v>90</v>
      </c>
      <c r="F142">
        <v>95</v>
      </c>
      <c r="G142">
        <v>105</v>
      </c>
      <c r="H142">
        <v>165</v>
      </c>
      <c r="I142">
        <v>110</v>
      </c>
      <c r="J142">
        <v>45</v>
      </c>
      <c r="K142" t="s">
        <v>614</v>
      </c>
    </row>
    <row r="143" spans="1:11" x14ac:dyDescent="0.25">
      <c r="A143">
        <v>182</v>
      </c>
      <c r="B143" t="s">
        <v>208</v>
      </c>
      <c r="C143" t="s">
        <v>12</v>
      </c>
      <c r="E143">
        <v>75</v>
      </c>
      <c r="F143">
        <v>80</v>
      </c>
      <c r="G143">
        <v>95</v>
      </c>
      <c r="H143">
        <v>90</v>
      </c>
      <c r="I143">
        <v>100</v>
      </c>
      <c r="J143">
        <v>50</v>
      </c>
      <c r="K143" t="s">
        <v>541</v>
      </c>
    </row>
    <row r="144" spans="1:11" x14ac:dyDescent="0.25">
      <c r="A144">
        <v>186</v>
      </c>
      <c r="B144" t="s">
        <v>212</v>
      </c>
      <c r="C144" t="s">
        <v>22</v>
      </c>
      <c r="E144">
        <v>90</v>
      </c>
      <c r="F144">
        <v>75</v>
      </c>
      <c r="G144">
        <v>75</v>
      </c>
      <c r="H144">
        <v>90</v>
      </c>
      <c r="I144">
        <v>100</v>
      </c>
      <c r="J144">
        <v>70</v>
      </c>
      <c r="K144" t="s">
        <v>622</v>
      </c>
    </row>
    <row r="145" spans="1:11" x14ac:dyDescent="0.25">
      <c r="A145">
        <v>187</v>
      </c>
      <c r="B145" t="s">
        <v>213</v>
      </c>
      <c r="C145" t="s">
        <v>12</v>
      </c>
      <c r="D145" t="s">
        <v>20</v>
      </c>
      <c r="E145">
        <v>35</v>
      </c>
      <c r="F145">
        <v>35</v>
      </c>
      <c r="G145">
        <v>40</v>
      </c>
      <c r="H145">
        <v>35</v>
      </c>
      <c r="I145">
        <v>55</v>
      </c>
      <c r="J145">
        <v>50</v>
      </c>
      <c r="K145" t="s">
        <v>623</v>
      </c>
    </row>
    <row r="146" spans="1:11" x14ac:dyDescent="0.25">
      <c r="A146">
        <v>188</v>
      </c>
      <c r="B146" t="s">
        <v>214</v>
      </c>
      <c r="C146" t="s">
        <v>12</v>
      </c>
      <c r="D146" t="s">
        <v>20</v>
      </c>
      <c r="E146">
        <v>55</v>
      </c>
      <c r="F146">
        <v>45</v>
      </c>
      <c r="G146">
        <v>50</v>
      </c>
      <c r="H146">
        <v>45</v>
      </c>
      <c r="I146">
        <v>65</v>
      </c>
      <c r="J146">
        <v>80</v>
      </c>
      <c r="K146" t="s">
        <v>623</v>
      </c>
    </row>
    <row r="147" spans="1:11" x14ac:dyDescent="0.25">
      <c r="A147">
        <v>189</v>
      </c>
      <c r="B147" t="s">
        <v>215</v>
      </c>
      <c r="C147" t="s">
        <v>12</v>
      </c>
      <c r="D147" t="s">
        <v>20</v>
      </c>
      <c r="E147">
        <v>75</v>
      </c>
      <c r="F147">
        <v>55</v>
      </c>
      <c r="G147">
        <v>70</v>
      </c>
      <c r="H147">
        <v>55</v>
      </c>
      <c r="I147">
        <v>95</v>
      </c>
      <c r="J147">
        <v>110</v>
      </c>
      <c r="K147" t="s">
        <v>623</v>
      </c>
    </row>
    <row r="148" spans="1:11" x14ac:dyDescent="0.25">
      <c r="A148">
        <v>191</v>
      </c>
      <c r="B148" t="s">
        <v>217</v>
      </c>
      <c r="C148" t="s">
        <v>12</v>
      </c>
      <c r="E148">
        <v>30</v>
      </c>
      <c r="F148">
        <v>30</v>
      </c>
      <c r="G148">
        <v>30</v>
      </c>
      <c r="H148">
        <v>30</v>
      </c>
      <c r="I148">
        <v>30</v>
      </c>
      <c r="J148">
        <v>30</v>
      </c>
      <c r="K148" t="s">
        <v>517</v>
      </c>
    </row>
    <row r="149" spans="1:11" x14ac:dyDescent="0.25">
      <c r="A149">
        <v>192</v>
      </c>
      <c r="B149" t="s">
        <v>218</v>
      </c>
      <c r="C149" t="s">
        <v>12</v>
      </c>
      <c r="E149">
        <v>75</v>
      </c>
      <c r="F149">
        <v>75</v>
      </c>
      <c r="G149">
        <v>55</v>
      </c>
      <c r="H149">
        <v>105</v>
      </c>
      <c r="I149">
        <v>85</v>
      </c>
      <c r="J149">
        <v>30</v>
      </c>
      <c r="K149" t="s">
        <v>624</v>
      </c>
    </row>
    <row r="150" spans="1:11" x14ac:dyDescent="0.25">
      <c r="A150">
        <v>199</v>
      </c>
      <c r="B150" t="s">
        <v>225</v>
      </c>
      <c r="C150" t="s">
        <v>22</v>
      </c>
      <c r="D150" t="s">
        <v>85</v>
      </c>
      <c r="E150">
        <v>95</v>
      </c>
      <c r="F150">
        <v>75</v>
      </c>
      <c r="G150">
        <v>80</v>
      </c>
      <c r="H150">
        <v>100</v>
      </c>
      <c r="I150">
        <v>110</v>
      </c>
      <c r="J150">
        <v>30</v>
      </c>
      <c r="K150" t="s">
        <v>627</v>
      </c>
    </row>
    <row r="151" spans="1:11" x14ac:dyDescent="0.25">
      <c r="A151">
        <v>202</v>
      </c>
      <c r="B151" t="s">
        <v>228</v>
      </c>
      <c r="C151" t="s">
        <v>85</v>
      </c>
      <c r="E151">
        <v>190</v>
      </c>
      <c r="F151">
        <v>33</v>
      </c>
      <c r="G151">
        <v>58</v>
      </c>
      <c r="H151">
        <v>33</v>
      </c>
      <c r="I151">
        <v>58</v>
      </c>
      <c r="J151">
        <v>33</v>
      </c>
      <c r="K151" t="s">
        <v>629</v>
      </c>
    </row>
    <row r="152" spans="1:11" x14ac:dyDescent="0.25">
      <c r="A152">
        <v>203</v>
      </c>
      <c r="B152" t="s">
        <v>229</v>
      </c>
      <c r="C152" t="s">
        <v>33</v>
      </c>
      <c r="D152" t="s">
        <v>85</v>
      </c>
      <c r="E152">
        <v>70</v>
      </c>
      <c r="F152">
        <v>80</v>
      </c>
      <c r="G152">
        <v>65</v>
      </c>
      <c r="H152">
        <v>90</v>
      </c>
      <c r="I152">
        <v>65</v>
      </c>
      <c r="J152">
        <v>85</v>
      </c>
      <c r="K152" t="s">
        <v>630</v>
      </c>
    </row>
    <row r="153" spans="1:11" x14ac:dyDescent="0.25">
      <c r="A153">
        <v>204</v>
      </c>
      <c r="B153" t="s">
        <v>230</v>
      </c>
      <c r="C153" t="s">
        <v>26</v>
      </c>
      <c r="E153">
        <v>50</v>
      </c>
      <c r="F153">
        <v>65</v>
      </c>
      <c r="G153">
        <v>90</v>
      </c>
      <c r="H153">
        <v>35</v>
      </c>
      <c r="I153">
        <v>35</v>
      </c>
      <c r="J153">
        <v>15</v>
      </c>
      <c r="K153" t="s">
        <v>631</v>
      </c>
    </row>
    <row r="154" spans="1:11" x14ac:dyDescent="0.25">
      <c r="A154">
        <v>205</v>
      </c>
      <c r="B154" t="s">
        <v>231</v>
      </c>
      <c r="C154" t="s">
        <v>26</v>
      </c>
      <c r="D154" t="s">
        <v>105</v>
      </c>
      <c r="E154">
        <v>75</v>
      </c>
      <c r="F154">
        <v>90</v>
      </c>
      <c r="G154">
        <v>140</v>
      </c>
      <c r="H154">
        <v>60</v>
      </c>
      <c r="I154">
        <v>60</v>
      </c>
      <c r="J154">
        <v>40</v>
      </c>
      <c r="K154" t="s">
        <v>631</v>
      </c>
    </row>
    <row r="155" spans="1:11" x14ac:dyDescent="0.25">
      <c r="A155">
        <v>206</v>
      </c>
      <c r="B155" t="s">
        <v>232</v>
      </c>
      <c r="C155" t="s">
        <v>33</v>
      </c>
      <c r="E155">
        <v>100</v>
      </c>
      <c r="F155">
        <v>70</v>
      </c>
      <c r="G155">
        <v>70</v>
      </c>
      <c r="H155">
        <v>65</v>
      </c>
      <c r="I155">
        <v>65</v>
      </c>
      <c r="J155">
        <v>45</v>
      </c>
      <c r="K155" t="s">
        <v>632</v>
      </c>
    </row>
    <row r="156" spans="1:11" x14ac:dyDescent="0.25">
      <c r="A156">
        <v>209</v>
      </c>
      <c r="B156" t="s">
        <v>235</v>
      </c>
      <c r="C156" t="s">
        <v>55</v>
      </c>
      <c r="E156">
        <v>60</v>
      </c>
      <c r="F156">
        <v>80</v>
      </c>
      <c r="G156">
        <v>50</v>
      </c>
      <c r="H156">
        <v>40</v>
      </c>
      <c r="I156">
        <v>40</v>
      </c>
      <c r="J156">
        <v>30</v>
      </c>
      <c r="K156" t="s">
        <v>536</v>
      </c>
    </row>
    <row r="157" spans="1:11" x14ac:dyDescent="0.25">
      <c r="A157">
        <v>210</v>
      </c>
      <c r="B157" t="s">
        <v>236</v>
      </c>
      <c r="C157" t="s">
        <v>55</v>
      </c>
      <c r="E157">
        <v>90</v>
      </c>
      <c r="F157">
        <v>120</v>
      </c>
      <c r="G157">
        <v>75</v>
      </c>
      <c r="H157">
        <v>60</v>
      </c>
      <c r="I157">
        <v>60</v>
      </c>
      <c r="J157">
        <v>45</v>
      </c>
      <c r="K157" t="s">
        <v>536</v>
      </c>
    </row>
    <row r="158" spans="1:11" x14ac:dyDescent="0.25">
      <c r="A158">
        <v>211</v>
      </c>
      <c r="B158" t="s">
        <v>237</v>
      </c>
      <c r="C158" t="s">
        <v>22</v>
      </c>
      <c r="D158" t="s">
        <v>13</v>
      </c>
      <c r="E158">
        <v>65</v>
      </c>
      <c r="F158">
        <v>95</v>
      </c>
      <c r="G158">
        <v>85</v>
      </c>
      <c r="H158">
        <v>55</v>
      </c>
      <c r="I158">
        <v>55</v>
      </c>
      <c r="J158">
        <v>85</v>
      </c>
      <c r="K158" t="s">
        <v>538</v>
      </c>
    </row>
    <row r="159" spans="1:11" x14ac:dyDescent="0.25">
      <c r="A159">
        <v>212</v>
      </c>
      <c r="B159" t="s">
        <v>238</v>
      </c>
      <c r="C159" t="s">
        <v>26</v>
      </c>
      <c r="D159" t="s">
        <v>105</v>
      </c>
      <c r="E159">
        <v>70</v>
      </c>
      <c r="F159">
        <v>150</v>
      </c>
      <c r="G159">
        <v>140</v>
      </c>
      <c r="H159">
        <v>65</v>
      </c>
      <c r="I159">
        <v>100</v>
      </c>
      <c r="J159">
        <v>75</v>
      </c>
      <c r="K159" t="s">
        <v>573</v>
      </c>
    </row>
    <row r="160" spans="1:11" x14ac:dyDescent="0.25">
      <c r="A160">
        <v>216</v>
      </c>
      <c r="B160" t="s">
        <v>242</v>
      </c>
      <c r="C160" t="s">
        <v>33</v>
      </c>
      <c r="E160">
        <v>60</v>
      </c>
      <c r="F160">
        <v>80</v>
      </c>
      <c r="G160">
        <v>50</v>
      </c>
      <c r="H160">
        <v>50</v>
      </c>
      <c r="I160">
        <v>50</v>
      </c>
      <c r="J160">
        <v>40</v>
      </c>
      <c r="K160" t="s">
        <v>636</v>
      </c>
    </row>
    <row r="161" spans="1:11" x14ac:dyDescent="0.25">
      <c r="A161">
        <v>217</v>
      </c>
      <c r="B161" t="s">
        <v>243</v>
      </c>
      <c r="C161" t="s">
        <v>33</v>
      </c>
      <c r="E161">
        <v>90</v>
      </c>
      <c r="F161">
        <v>130</v>
      </c>
      <c r="G161">
        <v>75</v>
      </c>
      <c r="H161">
        <v>75</v>
      </c>
      <c r="I161">
        <v>75</v>
      </c>
      <c r="J161">
        <v>55</v>
      </c>
      <c r="K161" t="s">
        <v>637</v>
      </c>
    </row>
    <row r="162" spans="1:11" x14ac:dyDescent="0.25">
      <c r="A162">
        <v>218</v>
      </c>
      <c r="B162" t="s">
        <v>244</v>
      </c>
      <c r="C162" t="s">
        <v>17</v>
      </c>
      <c r="E162">
        <v>40</v>
      </c>
      <c r="F162">
        <v>40</v>
      </c>
      <c r="G162">
        <v>40</v>
      </c>
      <c r="H162">
        <v>70</v>
      </c>
      <c r="I162">
        <v>40</v>
      </c>
      <c r="J162">
        <v>20</v>
      </c>
      <c r="K162" t="s">
        <v>638</v>
      </c>
    </row>
    <row r="163" spans="1:11" x14ac:dyDescent="0.25">
      <c r="A163">
        <v>219</v>
      </c>
      <c r="B163" t="s">
        <v>245</v>
      </c>
      <c r="C163" t="s">
        <v>17</v>
      </c>
      <c r="D163" t="s">
        <v>97</v>
      </c>
      <c r="E163">
        <v>60</v>
      </c>
      <c r="F163">
        <v>50</v>
      </c>
      <c r="G163">
        <v>120</v>
      </c>
      <c r="H163">
        <v>90</v>
      </c>
      <c r="I163">
        <v>80</v>
      </c>
      <c r="J163">
        <v>30</v>
      </c>
      <c r="K163" t="s">
        <v>638</v>
      </c>
    </row>
    <row r="164" spans="1:11" x14ac:dyDescent="0.25">
      <c r="A164">
        <v>222</v>
      </c>
      <c r="B164" t="s">
        <v>248</v>
      </c>
      <c r="C164" t="s">
        <v>22</v>
      </c>
      <c r="D164" t="s">
        <v>97</v>
      </c>
      <c r="E164">
        <v>65</v>
      </c>
      <c r="F164">
        <v>55</v>
      </c>
      <c r="G164">
        <v>95</v>
      </c>
      <c r="H164">
        <v>65</v>
      </c>
      <c r="I164">
        <v>95</v>
      </c>
      <c r="J164">
        <v>35</v>
      </c>
      <c r="K164" t="s">
        <v>639</v>
      </c>
    </row>
    <row r="167" spans="1:11" x14ac:dyDescent="0.25">
      <c r="A167">
        <v>225</v>
      </c>
      <c r="B167" t="s">
        <v>251</v>
      </c>
      <c r="C167" t="s">
        <v>48</v>
      </c>
      <c r="D167" t="s">
        <v>20</v>
      </c>
      <c r="E167">
        <v>45</v>
      </c>
      <c r="F167">
        <v>55</v>
      </c>
      <c r="G167">
        <v>45</v>
      </c>
      <c r="H167">
        <v>65</v>
      </c>
      <c r="I167">
        <v>45</v>
      </c>
      <c r="J167">
        <v>75</v>
      </c>
      <c r="K167" t="s">
        <v>641</v>
      </c>
    </row>
    <row r="168" spans="1:11" x14ac:dyDescent="0.25">
      <c r="A168">
        <v>227</v>
      </c>
      <c r="B168" t="s">
        <v>253</v>
      </c>
      <c r="C168" t="s">
        <v>105</v>
      </c>
      <c r="D168" t="s">
        <v>20</v>
      </c>
      <c r="E168">
        <v>65</v>
      </c>
      <c r="F168">
        <v>80</v>
      </c>
      <c r="G168">
        <v>140</v>
      </c>
      <c r="H168">
        <v>40</v>
      </c>
      <c r="I168">
        <v>70</v>
      </c>
      <c r="J168">
        <v>70</v>
      </c>
      <c r="K168" t="s">
        <v>642</v>
      </c>
    </row>
    <row r="169" spans="1:11" x14ac:dyDescent="0.25">
      <c r="A169">
        <v>230</v>
      </c>
      <c r="B169" t="s">
        <v>256</v>
      </c>
      <c r="C169" t="s">
        <v>22</v>
      </c>
      <c r="D169" t="s">
        <v>173</v>
      </c>
      <c r="E169">
        <v>75</v>
      </c>
      <c r="F169">
        <v>95</v>
      </c>
      <c r="G169">
        <v>95</v>
      </c>
      <c r="H169">
        <v>95</v>
      </c>
      <c r="I169">
        <v>95</v>
      </c>
      <c r="J169">
        <v>85</v>
      </c>
      <c r="K169" t="s">
        <v>583</v>
      </c>
    </row>
    <row r="170" spans="1:11" x14ac:dyDescent="0.25">
      <c r="A170">
        <v>231</v>
      </c>
      <c r="B170" t="s">
        <v>257</v>
      </c>
      <c r="C170" t="s">
        <v>47</v>
      </c>
      <c r="E170">
        <v>90</v>
      </c>
      <c r="F170">
        <v>60</v>
      </c>
      <c r="G170">
        <v>60</v>
      </c>
      <c r="H170">
        <v>40</v>
      </c>
      <c r="I170">
        <v>40</v>
      </c>
      <c r="J170">
        <v>40</v>
      </c>
      <c r="K170" t="s">
        <v>643</v>
      </c>
    </row>
    <row r="171" spans="1:11" x14ac:dyDescent="0.25">
      <c r="A171">
        <v>232</v>
      </c>
      <c r="B171" t="s">
        <v>258</v>
      </c>
      <c r="C171" t="s">
        <v>47</v>
      </c>
      <c r="E171">
        <v>90</v>
      </c>
      <c r="F171">
        <v>120</v>
      </c>
      <c r="G171">
        <v>120</v>
      </c>
      <c r="H171">
        <v>60</v>
      </c>
      <c r="I171">
        <v>60</v>
      </c>
      <c r="J171">
        <v>50</v>
      </c>
      <c r="K171" t="s">
        <v>644</v>
      </c>
    </row>
    <row r="172" spans="1:11" x14ac:dyDescent="0.25">
      <c r="A172">
        <v>233</v>
      </c>
      <c r="B172" t="s">
        <v>259</v>
      </c>
      <c r="C172" t="s">
        <v>33</v>
      </c>
      <c r="E172">
        <v>85</v>
      </c>
      <c r="F172">
        <v>80</v>
      </c>
      <c r="G172">
        <v>90</v>
      </c>
      <c r="H172">
        <v>105</v>
      </c>
      <c r="I172">
        <v>95</v>
      </c>
      <c r="J172">
        <v>60</v>
      </c>
      <c r="K172" t="s">
        <v>596</v>
      </c>
    </row>
    <row r="173" spans="1:11" x14ac:dyDescent="0.25">
      <c r="A173">
        <v>234</v>
      </c>
      <c r="B173" t="s">
        <v>260</v>
      </c>
      <c r="C173" t="s">
        <v>33</v>
      </c>
      <c r="E173">
        <v>73</v>
      </c>
      <c r="F173">
        <v>95</v>
      </c>
      <c r="G173">
        <v>62</v>
      </c>
      <c r="H173">
        <v>85</v>
      </c>
      <c r="I173">
        <v>65</v>
      </c>
      <c r="J173">
        <v>85</v>
      </c>
      <c r="K173" t="s">
        <v>645</v>
      </c>
    </row>
    <row r="174" spans="1:11" x14ac:dyDescent="0.25">
      <c r="A174">
        <v>235</v>
      </c>
      <c r="B174" t="s">
        <v>261</v>
      </c>
      <c r="C174" t="s">
        <v>33</v>
      </c>
      <c r="E174">
        <v>55</v>
      </c>
      <c r="F174">
        <v>20</v>
      </c>
      <c r="G174">
        <v>35</v>
      </c>
      <c r="H174">
        <v>20</v>
      </c>
      <c r="I174">
        <v>45</v>
      </c>
      <c r="J174">
        <v>75</v>
      </c>
      <c r="K174" t="s">
        <v>646</v>
      </c>
    </row>
    <row r="175" spans="1:11" x14ac:dyDescent="0.25">
      <c r="A175">
        <v>236</v>
      </c>
      <c r="B175" t="s">
        <v>262</v>
      </c>
      <c r="C175" t="s">
        <v>77</v>
      </c>
      <c r="E175">
        <v>35</v>
      </c>
      <c r="F175">
        <v>35</v>
      </c>
      <c r="G175">
        <v>35</v>
      </c>
      <c r="H175">
        <v>35</v>
      </c>
      <c r="I175">
        <v>35</v>
      </c>
      <c r="J175">
        <v>35</v>
      </c>
      <c r="K175" t="s">
        <v>647</v>
      </c>
    </row>
    <row r="176" spans="1:11" x14ac:dyDescent="0.25">
      <c r="A176">
        <v>237</v>
      </c>
      <c r="B176" t="s">
        <v>263</v>
      </c>
      <c r="C176" t="s">
        <v>77</v>
      </c>
      <c r="E176">
        <v>50</v>
      </c>
      <c r="F176">
        <v>95</v>
      </c>
      <c r="G176">
        <v>95</v>
      </c>
      <c r="H176">
        <v>35</v>
      </c>
      <c r="I176">
        <v>110</v>
      </c>
      <c r="J176">
        <v>70</v>
      </c>
      <c r="K176" t="s">
        <v>648</v>
      </c>
    </row>
    <row r="177" spans="1:11" x14ac:dyDescent="0.25">
      <c r="A177">
        <v>238</v>
      </c>
      <c r="B177" t="s">
        <v>264</v>
      </c>
      <c r="C177" t="s">
        <v>48</v>
      </c>
      <c r="D177" t="s">
        <v>85</v>
      </c>
      <c r="E177">
        <v>45</v>
      </c>
      <c r="F177">
        <v>30</v>
      </c>
      <c r="G177">
        <v>15</v>
      </c>
      <c r="H177">
        <v>85</v>
      </c>
      <c r="I177">
        <v>65</v>
      </c>
      <c r="J177">
        <v>65</v>
      </c>
      <c r="K177" t="s">
        <v>649</v>
      </c>
    </row>
    <row r="178" spans="1:11" x14ac:dyDescent="0.25">
      <c r="A178">
        <v>241</v>
      </c>
      <c r="B178" t="s">
        <v>267</v>
      </c>
      <c r="C178" t="s">
        <v>33</v>
      </c>
      <c r="E178">
        <v>95</v>
      </c>
      <c r="F178">
        <v>80</v>
      </c>
      <c r="G178">
        <v>105</v>
      </c>
      <c r="H178">
        <v>40</v>
      </c>
      <c r="I178">
        <v>70</v>
      </c>
      <c r="J178">
        <v>100</v>
      </c>
      <c r="K178" t="s">
        <v>650</v>
      </c>
    </row>
    <row r="179" spans="1:11" x14ac:dyDescent="0.25">
      <c r="A179">
        <v>243</v>
      </c>
      <c r="B179" t="s">
        <v>269</v>
      </c>
      <c r="C179" t="s">
        <v>44</v>
      </c>
      <c r="E179">
        <v>90</v>
      </c>
      <c r="F179">
        <v>85</v>
      </c>
      <c r="G179">
        <v>75</v>
      </c>
      <c r="H179">
        <v>115</v>
      </c>
      <c r="I179">
        <v>100</v>
      </c>
      <c r="J179">
        <v>115</v>
      </c>
      <c r="K179" t="s">
        <v>651</v>
      </c>
    </row>
    <row r="180" spans="1:11" x14ac:dyDescent="0.25">
      <c r="A180">
        <v>244</v>
      </c>
      <c r="B180" t="s">
        <v>270</v>
      </c>
      <c r="C180" t="s">
        <v>17</v>
      </c>
      <c r="E180">
        <v>115</v>
      </c>
      <c r="F180">
        <v>115</v>
      </c>
      <c r="G180">
        <v>85</v>
      </c>
      <c r="H180">
        <v>90</v>
      </c>
      <c r="I180">
        <v>75</v>
      </c>
      <c r="J180">
        <v>100</v>
      </c>
      <c r="K180" t="s">
        <v>605</v>
      </c>
    </row>
    <row r="181" spans="1:11" x14ac:dyDescent="0.25">
      <c r="A181">
        <v>245</v>
      </c>
      <c r="B181" t="s">
        <v>271</v>
      </c>
      <c r="C181" t="s">
        <v>22</v>
      </c>
      <c r="E181">
        <v>100</v>
      </c>
      <c r="F181">
        <v>75</v>
      </c>
      <c r="G181">
        <v>115</v>
      </c>
      <c r="H181">
        <v>90</v>
      </c>
      <c r="I181">
        <v>115</v>
      </c>
      <c r="J181">
        <v>85</v>
      </c>
      <c r="K181" t="s">
        <v>652</v>
      </c>
    </row>
    <row r="182" spans="1:11" x14ac:dyDescent="0.25">
      <c r="A182">
        <v>249</v>
      </c>
      <c r="B182" t="s">
        <v>275</v>
      </c>
      <c r="C182" t="s">
        <v>85</v>
      </c>
      <c r="D182" t="s">
        <v>20</v>
      </c>
      <c r="E182">
        <v>106</v>
      </c>
      <c r="F182">
        <v>90</v>
      </c>
      <c r="G182">
        <v>130</v>
      </c>
      <c r="H182">
        <v>90</v>
      </c>
      <c r="I182">
        <v>154</v>
      </c>
      <c r="J182">
        <v>110</v>
      </c>
      <c r="K182" t="s">
        <v>655</v>
      </c>
    </row>
    <row r="183" spans="1:11" x14ac:dyDescent="0.25">
      <c r="A183">
        <v>250</v>
      </c>
      <c r="B183" t="s">
        <v>276</v>
      </c>
      <c r="C183" t="s">
        <v>17</v>
      </c>
      <c r="D183" t="s">
        <v>20</v>
      </c>
      <c r="E183">
        <v>106</v>
      </c>
      <c r="F183">
        <v>130</v>
      </c>
      <c r="G183">
        <v>90</v>
      </c>
      <c r="H183">
        <v>110</v>
      </c>
      <c r="I183">
        <v>154</v>
      </c>
      <c r="J183">
        <v>90</v>
      </c>
      <c r="K183" t="s">
        <v>656</v>
      </c>
    </row>
    <row r="184" spans="1:11" x14ac:dyDescent="0.25">
      <c r="A184">
        <v>251</v>
      </c>
      <c r="B184" t="s">
        <v>277</v>
      </c>
      <c r="C184" t="s">
        <v>85</v>
      </c>
      <c r="D184" t="s">
        <v>12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 t="s">
        <v>657</v>
      </c>
    </row>
    <row r="185" spans="1:11" x14ac:dyDescent="0.25">
      <c r="A185">
        <v>252</v>
      </c>
      <c r="B185" t="s">
        <v>278</v>
      </c>
      <c r="C185" t="s">
        <v>12</v>
      </c>
      <c r="E185">
        <v>40</v>
      </c>
      <c r="F185">
        <v>45</v>
      </c>
      <c r="G185">
        <v>35</v>
      </c>
      <c r="H185">
        <v>65</v>
      </c>
      <c r="I185">
        <v>55</v>
      </c>
      <c r="J185">
        <v>70</v>
      </c>
      <c r="K185" t="s">
        <v>658</v>
      </c>
    </row>
    <row r="186" spans="1:11" x14ac:dyDescent="0.25">
      <c r="A186">
        <v>253</v>
      </c>
      <c r="B186" t="s">
        <v>279</v>
      </c>
      <c r="C186" t="s">
        <v>12</v>
      </c>
      <c r="E186">
        <v>50</v>
      </c>
      <c r="F186">
        <v>65</v>
      </c>
      <c r="G186">
        <v>45</v>
      </c>
      <c r="H186">
        <v>85</v>
      </c>
      <c r="I186">
        <v>65</v>
      </c>
      <c r="J186">
        <v>95</v>
      </c>
      <c r="K186" t="s">
        <v>658</v>
      </c>
    </row>
    <row r="187" spans="1:11" x14ac:dyDescent="0.25">
      <c r="A187">
        <v>254</v>
      </c>
      <c r="B187" t="s">
        <v>280</v>
      </c>
      <c r="C187" t="s">
        <v>12</v>
      </c>
      <c r="E187">
        <v>70</v>
      </c>
      <c r="F187">
        <v>110</v>
      </c>
      <c r="G187">
        <v>75</v>
      </c>
      <c r="H187">
        <v>145</v>
      </c>
      <c r="I187">
        <v>85</v>
      </c>
      <c r="J187">
        <v>145</v>
      </c>
      <c r="K187" t="s">
        <v>659</v>
      </c>
    </row>
    <row r="188" spans="1:11" x14ac:dyDescent="0.25">
      <c r="A188">
        <v>255</v>
      </c>
      <c r="B188" t="s">
        <v>281</v>
      </c>
      <c r="C188" t="s">
        <v>17</v>
      </c>
      <c r="E188">
        <v>45</v>
      </c>
      <c r="F188">
        <v>60</v>
      </c>
      <c r="G188">
        <v>40</v>
      </c>
      <c r="H188">
        <v>70</v>
      </c>
      <c r="I188">
        <v>50</v>
      </c>
      <c r="J188">
        <v>45</v>
      </c>
      <c r="K188" t="s">
        <v>660</v>
      </c>
    </row>
    <row r="189" spans="1:11" x14ac:dyDescent="0.25">
      <c r="A189">
        <v>256</v>
      </c>
      <c r="B189" t="s">
        <v>282</v>
      </c>
      <c r="C189" t="s">
        <v>17</v>
      </c>
      <c r="D189" t="s">
        <v>77</v>
      </c>
      <c r="E189">
        <v>60</v>
      </c>
      <c r="F189">
        <v>85</v>
      </c>
      <c r="G189">
        <v>60</v>
      </c>
      <c r="H189">
        <v>85</v>
      </c>
      <c r="I189">
        <v>60</v>
      </c>
      <c r="J189">
        <v>55</v>
      </c>
      <c r="K189" t="s">
        <v>661</v>
      </c>
    </row>
    <row r="190" spans="1:11" x14ac:dyDescent="0.25">
      <c r="A190">
        <v>257</v>
      </c>
      <c r="B190" t="s">
        <v>283</v>
      </c>
      <c r="C190" t="s">
        <v>17</v>
      </c>
      <c r="D190" t="s">
        <v>77</v>
      </c>
      <c r="E190">
        <v>80</v>
      </c>
      <c r="F190">
        <v>160</v>
      </c>
      <c r="G190">
        <v>80</v>
      </c>
      <c r="H190">
        <v>130</v>
      </c>
      <c r="I190">
        <v>80</v>
      </c>
      <c r="J190">
        <v>100</v>
      </c>
      <c r="K190" t="s">
        <v>662</v>
      </c>
    </row>
    <row r="191" spans="1:11" x14ac:dyDescent="0.25">
      <c r="A191">
        <v>258</v>
      </c>
      <c r="B191" t="s">
        <v>284</v>
      </c>
      <c r="C191" t="s">
        <v>22</v>
      </c>
      <c r="E191">
        <v>50</v>
      </c>
      <c r="F191">
        <v>70</v>
      </c>
      <c r="G191">
        <v>50</v>
      </c>
      <c r="H191">
        <v>50</v>
      </c>
      <c r="I191">
        <v>50</v>
      </c>
      <c r="J191">
        <v>40</v>
      </c>
      <c r="K191" t="s">
        <v>663</v>
      </c>
    </row>
    <row r="192" spans="1:11" x14ac:dyDescent="0.25">
      <c r="A192">
        <v>259</v>
      </c>
      <c r="B192" t="s">
        <v>285</v>
      </c>
      <c r="C192" t="s">
        <v>22</v>
      </c>
      <c r="D192" t="s">
        <v>47</v>
      </c>
      <c r="E192">
        <v>70</v>
      </c>
      <c r="F192">
        <v>85</v>
      </c>
      <c r="G192">
        <v>70</v>
      </c>
      <c r="H192">
        <v>60</v>
      </c>
      <c r="I192">
        <v>70</v>
      </c>
      <c r="J192">
        <v>50</v>
      </c>
      <c r="K192" t="s">
        <v>663</v>
      </c>
    </row>
    <row r="193" spans="1:11" x14ac:dyDescent="0.25">
      <c r="A193">
        <v>260</v>
      </c>
      <c r="B193" t="s">
        <v>286</v>
      </c>
      <c r="C193" t="s">
        <v>22</v>
      </c>
      <c r="D193" t="s">
        <v>47</v>
      </c>
      <c r="E193">
        <v>100</v>
      </c>
      <c r="F193">
        <v>150</v>
      </c>
      <c r="G193">
        <v>110</v>
      </c>
      <c r="H193">
        <v>95</v>
      </c>
      <c r="I193">
        <v>110</v>
      </c>
      <c r="J193">
        <v>70</v>
      </c>
      <c r="K193" t="s">
        <v>663</v>
      </c>
    </row>
    <row r="194" spans="1:11" x14ac:dyDescent="0.25">
      <c r="A194">
        <v>261</v>
      </c>
      <c r="B194" t="s">
        <v>287</v>
      </c>
      <c r="C194" t="s">
        <v>37</v>
      </c>
      <c r="E194">
        <v>35</v>
      </c>
      <c r="F194">
        <v>55</v>
      </c>
      <c r="G194">
        <v>35</v>
      </c>
      <c r="H194">
        <v>30</v>
      </c>
      <c r="I194">
        <v>30</v>
      </c>
      <c r="J194">
        <v>35</v>
      </c>
      <c r="K194" t="s">
        <v>664</v>
      </c>
    </row>
    <row r="195" spans="1:11" x14ac:dyDescent="0.25">
      <c r="A195">
        <v>262</v>
      </c>
      <c r="B195" t="s">
        <v>288</v>
      </c>
      <c r="C195" t="s">
        <v>37</v>
      </c>
      <c r="E195">
        <v>70</v>
      </c>
      <c r="F195">
        <v>90</v>
      </c>
      <c r="G195">
        <v>70</v>
      </c>
      <c r="H195">
        <v>60</v>
      </c>
      <c r="I195">
        <v>60</v>
      </c>
      <c r="J195">
        <v>70</v>
      </c>
      <c r="K195" t="s">
        <v>664</v>
      </c>
    </row>
    <row r="196" spans="1:11" x14ac:dyDescent="0.25">
      <c r="A196">
        <v>263</v>
      </c>
      <c r="B196" t="s">
        <v>289</v>
      </c>
      <c r="C196" t="s">
        <v>33</v>
      </c>
      <c r="E196">
        <v>38</v>
      </c>
      <c r="F196">
        <v>30</v>
      </c>
      <c r="G196">
        <v>41</v>
      </c>
      <c r="H196">
        <v>30</v>
      </c>
      <c r="I196">
        <v>41</v>
      </c>
      <c r="J196">
        <v>60</v>
      </c>
      <c r="K196" t="s">
        <v>665</v>
      </c>
    </row>
    <row r="197" spans="1:11" x14ac:dyDescent="0.25">
      <c r="A197">
        <v>264</v>
      </c>
      <c r="B197" t="s">
        <v>290</v>
      </c>
      <c r="C197" t="s">
        <v>33</v>
      </c>
      <c r="E197">
        <v>78</v>
      </c>
      <c r="F197">
        <v>70</v>
      </c>
      <c r="G197">
        <v>61</v>
      </c>
      <c r="H197">
        <v>50</v>
      </c>
      <c r="I197">
        <v>61</v>
      </c>
      <c r="J197">
        <v>100</v>
      </c>
      <c r="K197" t="s">
        <v>666</v>
      </c>
    </row>
    <row r="198" spans="1:11" x14ac:dyDescent="0.25">
      <c r="A198">
        <v>265</v>
      </c>
      <c r="B198" t="s">
        <v>291</v>
      </c>
      <c r="C198" t="s">
        <v>26</v>
      </c>
      <c r="E198">
        <v>45</v>
      </c>
      <c r="F198">
        <v>45</v>
      </c>
      <c r="G198">
        <v>35</v>
      </c>
      <c r="H198">
        <v>20</v>
      </c>
      <c r="I198">
        <v>30</v>
      </c>
      <c r="J198">
        <v>20</v>
      </c>
      <c r="K198" t="s">
        <v>523</v>
      </c>
    </row>
    <row r="199" spans="1:11" x14ac:dyDescent="0.25">
      <c r="A199">
        <v>266</v>
      </c>
      <c r="B199" t="s">
        <v>292</v>
      </c>
      <c r="C199" t="s">
        <v>26</v>
      </c>
      <c r="E199">
        <v>50</v>
      </c>
      <c r="F199">
        <v>35</v>
      </c>
      <c r="G199">
        <v>55</v>
      </c>
      <c r="H199">
        <v>25</v>
      </c>
      <c r="I199">
        <v>25</v>
      </c>
      <c r="J199">
        <v>15</v>
      </c>
      <c r="K199" t="s">
        <v>524</v>
      </c>
    </row>
    <row r="200" spans="1:11" x14ac:dyDescent="0.25">
      <c r="A200">
        <v>267</v>
      </c>
      <c r="B200" t="s">
        <v>293</v>
      </c>
      <c r="C200" t="s">
        <v>26</v>
      </c>
      <c r="D200" t="s">
        <v>20</v>
      </c>
      <c r="E200">
        <v>60</v>
      </c>
      <c r="F200">
        <v>70</v>
      </c>
      <c r="G200">
        <v>50</v>
      </c>
      <c r="H200">
        <v>100</v>
      </c>
      <c r="I200">
        <v>50</v>
      </c>
      <c r="J200">
        <v>65</v>
      </c>
      <c r="K200" t="s">
        <v>525</v>
      </c>
    </row>
    <row r="201" spans="1:11" x14ac:dyDescent="0.25">
      <c r="A201">
        <v>268</v>
      </c>
      <c r="B201" t="s">
        <v>294</v>
      </c>
      <c r="C201" t="s">
        <v>26</v>
      </c>
      <c r="E201">
        <v>50</v>
      </c>
      <c r="F201">
        <v>35</v>
      </c>
      <c r="G201">
        <v>55</v>
      </c>
      <c r="H201">
        <v>25</v>
      </c>
      <c r="I201">
        <v>25</v>
      </c>
      <c r="J201">
        <v>15</v>
      </c>
      <c r="K201" t="s">
        <v>524</v>
      </c>
    </row>
    <row r="202" spans="1:11" x14ac:dyDescent="0.25">
      <c r="A202">
        <v>269</v>
      </c>
      <c r="B202" t="s">
        <v>295</v>
      </c>
      <c r="C202" t="s">
        <v>26</v>
      </c>
      <c r="D202" t="s">
        <v>13</v>
      </c>
      <c r="E202">
        <v>60</v>
      </c>
      <c r="F202">
        <v>50</v>
      </c>
      <c r="G202">
        <v>70</v>
      </c>
      <c r="H202">
        <v>50</v>
      </c>
      <c r="I202">
        <v>90</v>
      </c>
      <c r="J202">
        <v>65</v>
      </c>
      <c r="K202" t="s">
        <v>544</v>
      </c>
    </row>
    <row r="203" spans="1:11" x14ac:dyDescent="0.25">
      <c r="A203">
        <v>270</v>
      </c>
      <c r="B203" t="s">
        <v>296</v>
      </c>
      <c r="C203" t="s">
        <v>22</v>
      </c>
      <c r="D203" t="s">
        <v>12</v>
      </c>
      <c r="E203">
        <v>40</v>
      </c>
      <c r="F203">
        <v>30</v>
      </c>
      <c r="G203">
        <v>30</v>
      </c>
      <c r="H203">
        <v>40</v>
      </c>
      <c r="I203">
        <v>50</v>
      </c>
      <c r="J203">
        <v>30</v>
      </c>
      <c r="K203" t="s">
        <v>667</v>
      </c>
    </row>
    <row r="204" spans="1:11" x14ac:dyDescent="0.25">
      <c r="A204">
        <v>271</v>
      </c>
      <c r="B204" t="s">
        <v>297</v>
      </c>
      <c r="C204" t="s">
        <v>22</v>
      </c>
      <c r="D204" t="s">
        <v>12</v>
      </c>
      <c r="E204">
        <v>60</v>
      </c>
      <c r="F204">
        <v>50</v>
      </c>
      <c r="G204">
        <v>50</v>
      </c>
      <c r="H204">
        <v>60</v>
      </c>
      <c r="I204">
        <v>70</v>
      </c>
      <c r="J204">
        <v>50</v>
      </c>
      <c r="K204" t="s">
        <v>668</v>
      </c>
    </row>
    <row r="205" spans="1:11" x14ac:dyDescent="0.25">
      <c r="A205">
        <v>272</v>
      </c>
      <c r="B205" t="s">
        <v>298</v>
      </c>
      <c r="C205" t="s">
        <v>22</v>
      </c>
      <c r="D205" t="s">
        <v>12</v>
      </c>
      <c r="E205">
        <v>80</v>
      </c>
      <c r="F205">
        <v>70</v>
      </c>
      <c r="G205">
        <v>70</v>
      </c>
      <c r="H205">
        <v>90</v>
      </c>
      <c r="I205">
        <v>100</v>
      </c>
      <c r="J205">
        <v>70</v>
      </c>
      <c r="K205" t="s">
        <v>669</v>
      </c>
    </row>
    <row r="206" spans="1:11" x14ac:dyDescent="0.25">
      <c r="A206">
        <v>273</v>
      </c>
      <c r="B206" t="s">
        <v>299</v>
      </c>
      <c r="C206" t="s">
        <v>12</v>
      </c>
      <c r="E206">
        <v>40</v>
      </c>
      <c r="F206">
        <v>40</v>
      </c>
      <c r="G206">
        <v>50</v>
      </c>
      <c r="H206">
        <v>30</v>
      </c>
      <c r="I206">
        <v>30</v>
      </c>
      <c r="J206">
        <v>30</v>
      </c>
      <c r="K206" t="s">
        <v>670</v>
      </c>
    </row>
    <row r="207" spans="1:11" x14ac:dyDescent="0.25">
      <c r="A207">
        <v>274</v>
      </c>
      <c r="B207" t="s">
        <v>300</v>
      </c>
      <c r="C207" t="s">
        <v>12</v>
      </c>
      <c r="D207" t="s">
        <v>37</v>
      </c>
      <c r="E207">
        <v>70</v>
      </c>
      <c r="F207">
        <v>70</v>
      </c>
      <c r="G207">
        <v>40</v>
      </c>
      <c r="H207">
        <v>60</v>
      </c>
      <c r="I207">
        <v>40</v>
      </c>
      <c r="J207">
        <v>60</v>
      </c>
      <c r="K207" t="s">
        <v>671</v>
      </c>
    </row>
    <row r="208" spans="1:11" x14ac:dyDescent="0.25">
      <c r="A208">
        <v>275</v>
      </c>
      <c r="B208" t="s">
        <v>301</v>
      </c>
      <c r="C208" t="s">
        <v>12</v>
      </c>
      <c r="D208" t="s">
        <v>37</v>
      </c>
      <c r="E208">
        <v>90</v>
      </c>
      <c r="F208">
        <v>100</v>
      </c>
      <c r="G208">
        <v>60</v>
      </c>
      <c r="H208">
        <v>90</v>
      </c>
      <c r="I208">
        <v>60</v>
      </c>
      <c r="J208">
        <v>80</v>
      </c>
      <c r="K208" t="s">
        <v>672</v>
      </c>
    </row>
    <row r="209" spans="1:11" x14ac:dyDescent="0.25">
      <c r="A209">
        <v>276</v>
      </c>
      <c r="B209" t="s">
        <v>302</v>
      </c>
      <c r="C209" t="s">
        <v>33</v>
      </c>
      <c r="D209" t="s">
        <v>20</v>
      </c>
      <c r="E209">
        <v>40</v>
      </c>
      <c r="F209">
        <v>55</v>
      </c>
      <c r="G209">
        <v>30</v>
      </c>
      <c r="H209">
        <v>30</v>
      </c>
      <c r="I209">
        <v>30</v>
      </c>
      <c r="J209">
        <v>85</v>
      </c>
      <c r="K209" t="s">
        <v>673</v>
      </c>
    </row>
    <row r="210" spans="1:11" x14ac:dyDescent="0.25">
      <c r="A210">
        <v>277</v>
      </c>
      <c r="B210" t="s">
        <v>303</v>
      </c>
      <c r="C210" t="s">
        <v>33</v>
      </c>
      <c r="D210" t="s">
        <v>20</v>
      </c>
      <c r="E210">
        <v>60</v>
      </c>
      <c r="F210">
        <v>85</v>
      </c>
      <c r="G210">
        <v>60</v>
      </c>
      <c r="H210">
        <v>75</v>
      </c>
      <c r="I210">
        <v>50</v>
      </c>
      <c r="J210">
        <v>125</v>
      </c>
      <c r="K210" t="s">
        <v>674</v>
      </c>
    </row>
    <row r="211" spans="1:11" x14ac:dyDescent="0.25">
      <c r="A211">
        <v>283</v>
      </c>
      <c r="B211" t="s">
        <v>309</v>
      </c>
      <c r="C211" t="s">
        <v>26</v>
      </c>
      <c r="D211" t="s">
        <v>22</v>
      </c>
      <c r="E211">
        <v>40</v>
      </c>
      <c r="F211">
        <v>30</v>
      </c>
      <c r="G211">
        <v>32</v>
      </c>
      <c r="H211">
        <v>50</v>
      </c>
      <c r="I211">
        <v>52</v>
      </c>
      <c r="J211">
        <v>65</v>
      </c>
      <c r="K211" t="s">
        <v>677</v>
      </c>
    </row>
    <row r="212" spans="1:11" x14ac:dyDescent="0.25">
      <c r="A212">
        <v>284</v>
      </c>
      <c r="B212" t="s">
        <v>310</v>
      </c>
      <c r="C212" t="s">
        <v>26</v>
      </c>
      <c r="D212" t="s">
        <v>20</v>
      </c>
      <c r="E212">
        <v>70</v>
      </c>
      <c r="F212">
        <v>60</v>
      </c>
      <c r="G212">
        <v>62</v>
      </c>
      <c r="H212">
        <v>100</v>
      </c>
      <c r="I212">
        <v>82</v>
      </c>
      <c r="J212">
        <v>80</v>
      </c>
      <c r="K212" t="s">
        <v>678</v>
      </c>
    </row>
    <row r="213" spans="1:11" x14ac:dyDescent="0.25">
      <c r="A213">
        <v>285</v>
      </c>
      <c r="B213" t="s">
        <v>311</v>
      </c>
      <c r="C213" t="s">
        <v>12</v>
      </c>
      <c r="E213">
        <v>60</v>
      </c>
      <c r="F213">
        <v>40</v>
      </c>
      <c r="G213">
        <v>60</v>
      </c>
      <c r="H213">
        <v>40</v>
      </c>
      <c r="I213">
        <v>60</v>
      </c>
      <c r="J213">
        <v>35</v>
      </c>
      <c r="K213" t="s">
        <v>542</v>
      </c>
    </row>
    <row r="214" spans="1:11" x14ac:dyDescent="0.25">
      <c r="A214">
        <v>286</v>
      </c>
      <c r="B214" t="s">
        <v>312</v>
      </c>
      <c r="C214" t="s">
        <v>12</v>
      </c>
      <c r="D214" t="s">
        <v>77</v>
      </c>
      <c r="E214">
        <v>60</v>
      </c>
      <c r="F214">
        <v>130</v>
      </c>
      <c r="G214">
        <v>80</v>
      </c>
      <c r="H214">
        <v>60</v>
      </c>
      <c r="I214">
        <v>60</v>
      </c>
      <c r="J214">
        <v>70</v>
      </c>
      <c r="K214" t="s">
        <v>542</v>
      </c>
    </row>
    <row r="215" spans="1:11" x14ac:dyDescent="0.25">
      <c r="A215">
        <v>287</v>
      </c>
      <c r="B215" t="s">
        <v>313</v>
      </c>
      <c r="C215" t="s">
        <v>33</v>
      </c>
      <c r="E215">
        <v>60</v>
      </c>
      <c r="F215">
        <v>60</v>
      </c>
      <c r="G215">
        <v>60</v>
      </c>
      <c r="H215">
        <v>35</v>
      </c>
      <c r="I215">
        <v>35</v>
      </c>
      <c r="J215">
        <v>30</v>
      </c>
      <c r="K215" t="s">
        <v>679</v>
      </c>
    </row>
    <row r="216" spans="1:11" x14ac:dyDescent="0.25">
      <c r="A216">
        <v>288</v>
      </c>
      <c r="B216" t="s">
        <v>314</v>
      </c>
      <c r="C216" t="s">
        <v>33</v>
      </c>
      <c r="E216">
        <v>80</v>
      </c>
      <c r="F216">
        <v>80</v>
      </c>
      <c r="G216">
        <v>80</v>
      </c>
      <c r="H216">
        <v>55</v>
      </c>
      <c r="I216">
        <v>55</v>
      </c>
      <c r="J216">
        <v>90</v>
      </c>
      <c r="K216" t="s">
        <v>680</v>
      </c>
    </row>
    <row r="217" spans="1:11" x14ac:dyDescent="0.25">
      <c r="A217">
        <v>289</v>
      </c>
      <c r="B217" t="s">
        <v>315</v>
      </c>
      <c r="C217" t="s">
        <v>33</v>
      </c>
      <c r="E217">
        <v>150</v>
      </c>
      <c r="F217">
        <v>160</v>
      </c>
      <c r="G217">
        <v>100</v>
      </c>
      <c r="H217">
        <v>95</v>
      </c>
      <c r="I217">
        <v>65</v>
      </c>
      <c r="J217">
        <v>100</v>
      </c>
      <c r="K217" t="s">
        <v>681</v>
      </c>
    </row>
    <row r="218" spans="1:11" x14ac:dyDescent="0.25">
      <c r="A218">
        <v>290</v>
      </c>
      <c r="B218" t="s">
        <v>316</v>
      </c>
      <c r="C218" t="s">
        <v>26</v>
      </c>
      <c r="D218" t="s">
        <v>47</v>
      </c>
      <c r="E218">
        <v>31</v>
      </c>
      <c r="F218">
        <v>45</v>
      </c>
      <c r="G218">
        <v>90</v>
      </c>
      <c r="H218">
        <v>30</v>
      </c>
      <c r="I218">
        <v>30</v>
      </c>
      <c r="J218">
        <v>40</v>
      </c>
      <c r="K218" t="s">
        <v>682</v>
      </c>
    </row>
    <row r="219" spans="1:11" x14ac:dyDescent="0.25">
      <c r="A219">
        <v>291</v>
      </c>
      <c r="B219" t="s">
        <v>317</v>
      </c>
      <c r="C219" t="s">
        <v>26</v>
      </c>
      <c r="D219" t="s">
        <v>20</v>
      </c>
      <c r="E219">
        <v>61</v>
      </c>
      <c r="F219">
        <v>90</v>
      </c>
      <c r="G219">
        <v>45</v>
      </c>
      <c r="H219">
        <v>50</v>
      </c>
      <c r="I219">
        <v>50</v>
      </c>
      <c r="J219">
        <v>160</v>
      </c>
      <c r="K219" t="s">
        <v>683</v>
      </c>
    </row>
    <row r="220" spans="1:11" x14ac:dyDescent="0.25">
      <c r="A220">
        <v>292</v>
      </c>
      <c r="B220" t="s">
        <v>318</v>
      </c>
      <c r="C220" t="s">
        <v>26</v>
      </c>
      <c r="D220" t="s">
        <v>117</v>
      </c>
      <c r="E220">
        <v>1</v>
      </c>
      <c r="F220">
        <v>90</v>
      </c>
      <c r="G220">
        <v>45</v>
      </c>
      <c r="H220">
        <v>30</v>
      </c>
      <c r="I220">
        <v>30</v>
      </c>
      <c r="J220">
        <v>40</v>
      </c>
      <c r="K220" t="s">
        <v>684</v>
      </c>
    </row>
    <row r="221" spans="1:11" x14ac:dyDescent="0.25">
      <c r="A221">
        <v>293</v>
      </c>
      <c r="B221" t="s">
        <v>319</v>
      </c>
      <c r="C221" t="s">
        <v>33</v>
      </c>
      <c r="E221">
        <v>64</v>
      </c>
      <c r="F221">
        <v>51</v>
      </c>
      <c r="G221">
        <v>23</v>
      </c>
      <c r="H221">
        <v>51</v>
      </c>
      <c r="I221">
        <v>23</v>
      </c>
      <c r="J221">
        <v>28</v>
      </c>
      <c r="K221" t="s">
        <v>685</v>
      </c>
    </row>
    <row r="222" spans="1:11" x14ac:dyDescent="0.25">
      <c r="A222">
        <v>294</v>
      </c>
      <c r="B222" t="s">
        <v>320</v>
      </c>
      <c r="C222" t="s">
        <v>33</v>
      </c>
      <c r="E222">
        <v>84</v>
      </c>
      <c r="F222">
        <v>71</v>
      </c>
      <c r="G222">
        <v>43</v>
      </c>
      <c r="H222">
        <v>71</v>
      </c>
      <c r="I222">
        <v>43</v>
      </c>
      <c r="J222">
        <v>48</v>
      </c>
      <c r="K222" t="s">
        <v>686</v>
      </c>
    </row>
    <row r="223" spans="1:11" x14ac:dyDescent="0.25">
      <c r="A223">
        <v>295</v>
      </c>
      <c r="B223" t="s">
        <v>321</v>
      </c>
      <c r="C223" t="s">
        <v>33</v>
      </c>
      <c r="E223">
        <v>104</v>
      </c>
      <c r="F223">
        <v>91</v>
      </c>
      <c r="G223">
        <v>63</v>
      </c>
      <c r="H223">
        <v>91</v>
      </c>
      <c r="I223">
        <v>73</v>
      </c>
      <c r="J223">
        <v>68</v>
      </c>
      <c r="K223" t="s">
        <v>687</v>
      </c>
    </row>
    <row r="224" spans="1:11" x14ac:dyDescent="0.25">
      <c r="A224">
        <v>296</v>
      </c>
      <c r="B224" t="s">
        <v>322</v>
      </c>
      <c r="C224" t="s">
        <v>77</v>
      </c>
      <c r="E224">
        <v>72</v>
      </c>
      <c r="F224">
        <v>60</v>
      </c>
      <c r="G224">
        <v>30</v>
      </c>
      <c r="H224">
        <v>20</v>
      </c>
      <c r="I224">
        <v>30</v>
      </c>
      <c r="J224">
        <v>25</v>
      </c>
      <c r="K224" t="s">
        <v>688</v>
      </c>
    </row>
    <row r="225" spans="1:11" x14ac:dyDescent="0.25">
      <c r="A225">
        <v>297</v>
      </c>
      <c r="B225" t="s">
        <v>323</v>
      </c>
      <c r="C225" t="s">
        <v>77</v>
      </c>
      <c r="E225">
        <v>144</v>
      </c>
      <c r="F225">
        <v>120</v>
      </c>
      <c r="G225">
        <v>60</v>
      </c>
      <c r="H225">
        <v>40</v>
      </c>
      <c r="I225">
        <v>60</v>
      </c>
      <c r="J225">
        <v>50</v>
      </c>
      <c r="K225" t="s">
        <v>689</v>
      </c>
    </row>
    <row r="226" spans="1:11" x14ac:dyDescent="0.25">
      <c r="A226">
        <v>300</v>
      </c>
      <c r="B226" t="s">
        <v>326</v>
      </c>
      <c r="C226" t="s">
        <v>33</v>
      </c>
      <c r="E226">
        <v>50</v>
      </c>
      <c r="F226">
        <v>45</v>
      </c>
      <c r="G226">
        <v>45</v>
      </c>
      <c r="H226">
        <v>35</v>
      </c>
      <c r="I226">
        <v>35</v>
      </c>
      <c r="J226">
        <v>50</v>
      </c>
      <c r="K226" t="s">
        <v>691</v>
      </c>
    </row>
    <row r="227" spans="1:11" x14ac:dyDescent="0.25">
      <c r="A227">
        <v>301</v>
      </c>
      <c r="B227" t="s">
        <v>327</v>
      </c>
      <c r="C227" t="s">
        <v>33</v>
      </c>
      <c r="E227">
        <v>70</v>
      </c>
      <c r="F227">
        <v>65</v>
      </c>
      <c r="G227">
        <v>65</v>
      </c>
      <c r="H227">
        <v>55</v>
      </c>
      <c r="I227">
        <v>55</v>
      </c>
      <c r="J227">
        <v>90</v>
      </c>
      <c r="K227" t="s">
        <v>692</v>
      </c>
    </row>
    <row r="228" spans="1:11" x14ac:dyDescent="0.25">
      <c r="A228">
        <v>302</v>
      </c>
      <c r="B228" t="s">
        <v>328</v>
      </c>
      <c r="C228" t="s">
        <v>37</v>
      </c>
      <c r="D228" t="s">
        <v>117</v>
      </c>
      <c r="E228">
        <v>50</v>
      </c>
      <c r="F228">
        <v>85</v>
      </c>
      <c r="G228">
        <v>125</v>
      </c>
      <c r="H228">
        <v>85</v>
      </c>
      <c r="I228">
        <v>115</v>
      </c>
      <c r="J228">
        <v>20</v>
      </c>
      <c r="K228" t="s">
        <v>626</v>
      </c>
    </row>
    <row r="229" spans="1:11" x14ac:dyDescent="0.25">
      <c r="A229">
        <v>303</v>
      </c>
      <c r="B229" t="s">
        <v>329</v>
      </c>
      <c r="C229" t="s">
        <v>105</v>
      </c>
      <c r="D229" t="s">
        <v>55</v>
      </c>
      <c r="E229">
        <v>50</v>
      </c>
      <c r="F229">
        <v>105</v>
      </c>
      <c r="G229">
        <v>125</v>
      </c>
      <c r="H229">
        <v>55</v>
      </c>
      <c r="I229">
        <v>95</v>
      </c>
      <c r="J229">
        <v>50</v>
      </c>
      <c r="K229" t="s">
        <v>693</v>
      </c>
    </row>
    <row r="230" spans="1:11" x14ac:dyDescent="0.25">
      <c r="A230">
        <v>304</v>
      </c>
      <c r="B230" t="s">
        <v>330</v>
      </c>
      <c r="C230" t="s">
        <v>105</v>
      </c>
      <c r="D230" t="s">
        <v>97</v>
      </c>
      <c r="E230">
        <v>50</v>
      </c>
      <c r="F230">
        <v>70</v>
      </c>
      <c r="G230">
        <v>100</v>
      </c>
      <c r="H230">
        <v>40</v>
      </c>
      <c r="I230">
        <v>40</v>
      </c>
      <c r="J230">
        <v>30</v>
      </c>
      <c r="K230" t="s">
        <v>694</v>
      </c>
    </row>
    <row r="231" spans="1:11" x14ac:dyDescent="0.25">
      <c r="A231">
        <v>305</v>
      </c>
      <c r="B231" t="s">
        <v>331</v>
      </c>
      <c r="C231" t="s">
        <v>105</v>
      </c>
      <c r="D231" t="s">
        <v>97</v>
      </c>
      <c r="E231">
        <v>60</v>
      </c>
      <c r="F231">
        <v>90</v>
      </c>
      <c r="G231">
        <v>140</v>
      </c>
      <c r="H231">
        <v>50</v>
      </c>
      <c r="I231">
        <v>50</v>
      </c>
      <c r="J231">
        <v>40</v>
      </c>
      <c r="K231" t="s">
        <v>694</v>
      </c>
    </row>
    <row r="232" spans="1:11" x14ac:dyDescent="0.25">
      <c r="A232">
        <v>306</v>
      </c>
      <c r="B232" t="s">
        <v>332</v>
      </c>
      <c r="C232" t="s">
        <v>105</v>
      </c>
      <c r="D232" t="s">
        <v>97</v>
      </c>
      <c r="E232">
        <v>70</v>
      </c>
      <c r="F232">
        <v>140</v>
      </c>
      <c r="G232">
        <v>230</v>
      </c>
      <c r="H232">
        <v>60</v>
      </c>
      <c r="I232">
        <v>80</v>
      </c>
      <c r="J232">
        <v>50</v>
      </c>
      <c r="K232" t="s">
        <v>694</v>
      </c>
    </row>
    <row r="233" spans="1:11" x14ac:dyDescent="0.25">
      <c r="A233">
        <v>307</v>
      </c>
      <c r="B233" t="s">
        <v>333</v>
      </c>
      <c r="C233" t="s">
        <v>77</v>
      </c>
      <c r="D233" t="s">
        <v>85</v>
      </c>
      <c r="E233">
        <v>30</v>
      </c>
      <c r="F233">
        <v>40</v>
      </c>
      <c r="G233">
        <v>55</v>
      </c>
      <c r="H233">
        <v>40</v>
      </c>
      <c r="I233">
        <v>55</v>
      </c>
      <c r="J233">
        <v>60</v>
      </c>
      <c r="K233" t="s">
        <v>695</v>
      </c>
    </row>
    <row r="234" spans="1:11" x14ac:dyDescent="0.25">
      <c r="A234">
        <v>308</v>
      </c>
      <c r="B234" t="s">
        <v>334</v>
      </c>
      <c r="C234" t="s">
        <v>77</v>
      </c>
      <c r="D234" t="s">
        <v>85</v>
      </c>
      <c r="E234">
        <v>60</v>
      </c>
      <c r="F234">
        <v>100</v>
      </c>
      <c r="G234">
        <v>85</v>
      </c>
      <c r="H234">
        <v>80</v>
      </c>
      <c r="I234">
        <v>85</v>
      </c>
      <c r="J234">
        <v>100</v>
      </c>
      <c r="K234" t="s">
        <v>695</v>
      </c>
    </row>
    <row r="235" spans="1:11" x14ac:dyDescent="0.25">
      <c r="A235">
        <v>309</v>
      </c>
      <c r="B235" t="s">
        <v>335</v>
      </c>
      <c r="C235" t="s">
        <v>44</v>
      </c>
      <c r="E235">
        <v>40</v>
      </c>
      <c r="F235">
        <v>45</v>
      </c>
      <c r="G235">
        <v>40</v>
      </c>
      <c r="H235">
        <v>65</v>
      </c>
      <c r="I235">
        <v>40</v>
      </c>
      <c r="J235">
        <v>65</v>
      </c>
      <c r="K235" t="s">
        <v>595</v>
      </c>
    </row>
    <row r="236" spans="1:11" x14ac:dyDescent="0.25">
      <c r="A236">
        <v>310</v>
      </c>
      <c r="B236" t="s">
        <v>336</v>
      </c>
      <c r="C236" t="s">
        <v>44</v>
      </c>
      <c r="E236">
        <v>70</v>
      </c>
      <c r="F236">
        <v>75</v>
      </c>
      <c r="G236">
        <v>80</v>
      </c>
      <c r="H236">
        <v>135</v>
      </c>
      <c r="I236">
        <v>80</v>
      </c>
      <c r="J236">
        <v>135</v>
      </c>
      <c r="K236" t="s">
        <v>696</v>
      </c>
    </row>
    <row r="237" spans="1:11" x14ac:dyDescent="0.25">
      <c r="A237">
        <v>311</v>
      </c>
      <c r="B237" t="s">
        <v>337</v>
      </c>
      <c r="C237" t="s">
        <v>44</v>
      </c>
      <c r="E237">
        <v>60</v>
      </c>
      <c r="F237">
        <v>50</v>
      </c>
      <c r="G237">
        <v>40</v>
      </c>
      <c r="H237">
        <v>85</v>
      </c>
      <c r="I237">
        <v>75</v>
      </c>
      <c r="J237">
        <v>95</v>
      </c>
      <c r="K237" t="s">
        <v>697</v>
      </c>
    </row>
    <row r="238" spans="1:11" x14ac:dyDescent="0.25">
      <c r="A238">
        <v>312</v>
      </c>
      <c r="B238" t="s">
        <v>338</v>
      </c>
      <c r="C238" t="s">
        <v>44</v>
      </c>
      <c r="E238">
        <v>60</v>
      </c>
      <c r="F238">
        <v>40</v>
      </c>
      <c r="G238">
        <v>50</v>
      </c>
      <c r="H238">
        <v>75</v>
      </c>
      <c r="I238">
        <v>85</v>
      </c>
      <c r="J238">
        <v>95</v>
      </c>
      <c r="K238" t="s">
        <v>697</v>
      </c>
    </row>
    <row r="239" spans="1:11" x14ac:dyDescent="0.25">
      <c r="A239">
        <v>313</v>
      </c>
      <c r="B239" t="s">
        <v>339</v>
      </c>
      <c r="C239" t="s">
        <v>26</v>
      </c>
      <c r="E239">
        <v>65</v>
      </c>
      <c r="F239">
        <v>73</v>
      </c>
      <c r="G239">
        <v>75</v>
      </c>
      <c r="H239">
        <v>47</v>
      </c>
      <c r="I239">
        <v>85</v>
      </c>
      <c r="J239">
        <v>85</v>
      </c>
      <c r="K239" t="s">
        <v>698</v>
      </c>
    </row>
    <row r="240" spans="1:11" x14ac:dyDescent="0.25">
      <c r="A240">
        <v>314</v>
      </c>
      <c r="B240" t="s">
        <v>340</v>
      </c>
      <c r="C240" t="s">
        <v>26</v>
      </c>
      <c r="E240">
        <v>65</v>
      </c>
      <c r="F240">
        <v>47</v>
      </c>
      <c r="G240">
        <v>75</v>
      </c>
      <c r="H240">
        <v>73</v>
      </c>
      <c r="I240">
        <v>85</v>
      </c>
      <c r="J240">
        <v>85</v>
      </c>
      <c r="K240" t="s">
        <v>698</v>
      </c>
    </row>
    <row r="241" spans="1:11" x14ac:dyDescent="0.25">
      <c r="A241">
        <v>316</v>
      </c>
      <c r="B241" t="s">
        <v>342</v>
      </c>
      <c r="C241" t="s">
        <v>13</v>
      </c>
      <c r="E241">
        <v>70</v>
      </c>
      <c r="F241">
        <v>43</v>
      </c>
      <c r="G241">
        <v>53</v>
      </c>
      <c r="H241">
        <v>43</v>
      </c>
      <c r="I241">
        <v>53</v>
      </c>
      <c r="J241">
        <v>40</v>
      </c>
      <c r="K241" t="s">
        <v>699</v>
      </c>
    </row>
    <row r="242" spans="1:11" x14ac:dyDescent="0.25">
      <c r="A242">
        <v>317</v>
      </c>
      <c r="B242" t="s">
        <v>343</v>
      </c>
      <c r="C242" t="s">
        <v>13</v>
      </c>
      <c r="E242">
        <v>100</v>
      </c>
      <c r="F242">
        <v>73</v>
      </c>
      <c r="G242">
        <v>83</v>
      </c>
      <c r="H242">
        <v>73</v>
      </c>
      <c r="I242">
        <v>83</v>
      </c>
      <c r="J242">
        <v>55</v>
      </c>
      <c r="K242" t="s">
        <v>700</v>
      </c>
    </row>
    <row r="243" spans="1:11" x14ac:dyDescent="0.25">
      <c r="A243">
        <v>318</v>
      </c>
      <c r="B243" t="s">
        <v>344</v>
      </c>
      <c r="C243" t="s">
        <v>22</v>
      </c>
      <c r="D243" t="s">
        <v>37</v>
      </c>
      <c r="E243">
        <v>45</v>
      </c>
      <c r="F243">
        <v>90</v>
      </c>
      <c r="G243">
        <v>20</v>
      </c>
      <c r="H243">
        <v>65</v>
      </c>
      <c r="I243">
        <v>20</v>
      </c>
      <c r="J243">
        <v>65</v>
      </c>
      <c r="K243" t="s">
        <v>701</v>
      </c>
    </row>
    <row r="244" spans="1:11" x14ac:dyDescent="0.25">
      <c r="A244">
        <v>319</v>
      </c>
      <c r="B244" t="s">
        <v>345</v>
      </c>
      <c r="C244" t="s">
        <v>22</v>
      </c>
      <c r="D244" t="s">
        <v>37</v>
      </c>
      <c r="E244">
        <v>70</v>
      </c>
      <c r="F244">
        <v>140</v>
      </c>
      <c r="G244">
        <v>70</v>
      </c>
      <c r="H244">
        <v>110</v>
      </c>
      <c r="I244">
        <v>65</v>
      </c>
      <c r="J244">
        <v>105</v>
      </c>
      <c r="K244" t="s">
        <v>702</v>
      </c>
    </row>
    <row r="245" spans="1:11" x14ac:dyDescent="0.25">
      <c r="A245">
        <v>320</v>
      </c>
      <c r="B245" t="s">
        <v>346</v>
      </c>
      <c r="C245" t="s">
        <v>22</v>
      </c>
      <c r="E245">
        <v>130</v>
      </c>
      <c r="F245">
        <v>70</v>
      </c>
      <c r="G245">
        <v>35</v>
      </c>
      <c r="H245">
        <v>70</v>
      </c>
      <c r="I245">
        <v>35</v>
      </c>
      <c r="J245">
        <v>60</v>
      </c>
      <c r="K245" t="s">
        <v>703</v>
      </c>
    </row>
    <row r="246" spans="1:11" x14ac:dyDescent="0.25">
      <c r="A246">
        <v>321</v>
      </c>
      <c r="B246" t="s">
        <v>347</v>
      </c>
      <c r="C246" t="s">
        <v>22</v>
      </c>
      <c r="E246">
        <v>170</v>
      </c>
      <c r="F246">
        <v>90</v>
      </c>
      <c r="G246">
        <v>45</v>
      </c>
      <c r="H246">
        <v>90</v>
      </c>
      <c r="I246">
        <v>45</v>
      </c>
      <c r="J246">
        <v>60</v>
      </c>
      <c r="K246" t="s">
        <v>704</v>
      </c>
    </row>
    <row r="247" spans="1:11" x14ac:dyDescent="0.25">
      <c r="A247">
        <v>322</v>
      </c>
      <c r="B247" t="s">
        <v>348</v>
      </c>
      <c r="C247" t="s">
        <v>17</v>
      </c>
      <c r="D247" t="s">
        <v>47</v>
      </c>
      <c r="E247">
        <v>60</v>
      </c>
      <c r="F247">
        <v>60</v>
      </c>
      <c r="G247">
        <v>40</v>
      </c>
      <c r="H247">
        <v>65</v>
      </c>
      <c r="I247">
        <v>45</v>
      </c>
      <c r="J247">
        <v>35</v>
      </c>
      <c r="K247" t="s">
        <v>705</v>
      </c>
    </row>
    <row r="248" spans="1:11" x14ac:dyDescent="0.25">
      <c r="A248">
        <v>323</v>
      </c>
      <c r="B248" t="s">
        <v>349</v>
      </c>
      <c r="C248" t="s">
        <v>17</v>
      </c>
      <c r="D248" t="s">
        <v>47</v>
      </c>
      <c r="E248">
        <v>70</v>
      </c>
      <c r="F248">
        <v>120</v>
      </c>
      <c r="G248">
        <v>100</v>
      </c>
      <c r="H248">
        <v>145</v>
      </c>
      <c r="I248">
        <v>105</v>
      </c>
      <c r="J248">
        <v>20</v>
      </c>
      <c r="K248" t="s">
        <v>706</v>
      </c>
    </row>
    <row r="249" spans="1:11" x14ac:dyDescent="0.25">
      <c r="A249">
        <v>324</v>
      </c>
      <c r="B249" t="s">
        <v>350</v>
      </c>
      <c r="C249" t="s">
        <v>17</v>
      </c>
      <c r="E249">
        <v>70</v>
      </c>
      <c r="F249">
        <v>85</v>
      </c>
      <c r="G249">
        <v>140</v>
      </c>
      <c r="H249">
        <v>85</v>
      </c>
      <c r="I249">
        <v>70</v>
      </c>
      <c r="J249">
        <v>20</v>
      </c>
      <c r="K249" t="s">
        <v>707</v>
      </c>
    </row>
    <row r="250" spans="1:11" x14ac:dyDescent="0.25">
      <c r="A250">
        <v>325</v>
      </c>
      <c r="B250" t="s">
        <v>351</v>
      </c>
      <c r="C250" t="s">
        <v>85</v>
      </c>
      <c r="E250">
        <v>60</v>
      </c>
      <c r="F250">
        <v>25</v>
      </c>
      <c r="G250">
        <v>35</v>
      </c>
      <c r="H250">
        <v>70</v>
      </c>
      <c r="I250">
        <v>80</v>
      </c>
      <c r="J250">
        <v>60</v>
      </c>
      <c r="K250" t="s">
        <v>708</v>
      </c>
    </row>
    <row r="251" spans="1:11" x14ac:dyDescent="0.25">
      <c r="A251">
        <v>326</v>
      </c>
      <c r="B251" t="s">
        <v>352</v>
      </c>
      <c r="C251" t="s">
        <v>85</v>
      </c>
      <c r="E251">
        <v>80</v>
      </c>
      <c r="F251">
        <v>45</v>
      </c>
      <c r="G251">
        <v>65</v>
      </c>
      <c r="H251">
        <v>90</v>
      </c>
      <c r="I251">
        <v>110</v>
      </c>
      <c r="J251">
        <v>80</v>
      </c>
      <c r="K251" t="s">
        <v>709</v>
      </c>
    </row>
    <row r="252" spans="1:11" x14ac:dyDescent="0.25">
      <c r="A252">
        <v>327</v>
      </c>
      <c r="B252" t="s">
        <v>353</v>
      </c>
      <c r="C252" t="s">
        <v>33</v>
      </c>
      <c r="E252">
        <v>60</v>
      </c>
      <c r="F252">
        <v>60</v>
      </c>
      <c r="G252">
        <v>60</v>
      </c>
      <c r="H252">
        <v>60</v>
      </c>
      <c r="I252">
        <v>60</v>
      </c>
      <c r="J252">
        <v>60</v>
      </c>
      <c r="K252" t="s">
        <v>710</v>
      </c>
    </row>
    <row r="253" spans="1:11" x14ac:dyDescent="0.25">
      <c r="A253">
        <v>328</v>
      </c>
      <c r="B253" t="s">
        <v>354</v>
      </c>
      <c r="C253" t="s">
        <v>47</v>
      </c>
      <c r="E253">
        <v>45</v>
      </c>
      <c r="F253">
        <v>100</v>
      </c>
      <c r="G253">
        <v>45</v>
      </c>
      <c r="H253">
        <v>45</v>
      </c>
      <c r="I253">
        <v>45</v>
      </c>
      <c r="J253">
        <v>10</v>
      </c>
      <c r="K253" t="s">
        <v>711</v>
      </c>
    </row>
    <row r="254" spans="1:11" x14ac:dyDescent="0.25">
      <c r="A254">
        <v>329</v>
      </c>
      <c r="B254" t="s">
        <v>355</v>
      </c>
      <c r="C254" t="s">
        <v>47</v>
      </c>
      <c r="D254" t="s">
        <v>173</v>
      </c>
      <c r="E254">
        <v>50</v>
      </c>
      <c r="F254">
        <v>70</v>
      </c>
      <c r="G254">
        <v>50</v>
      </c>
      <c r="H254">
        <v>50</v>
      </c>
      <c r="I254">
        <v>50</v>
      </c>
      <c r="J254">
        <v>70</v>
      </c>
      <c r="K254" t="s">
        <v>712</v>
      </c>
    </row>
    <row r="255" spans="1:11" x14ac:dyDescent="0.25">
      <c r="A255">
        <v>330</v>
      </c>
      <c r="B255" t="s">
        <v>356</v>
      </c>
      <c r="C255" t="s">
        <v>47</v>
      </c>
      <c r="D255" t="s">
        <v>173</v>
      </c>
      <c r="E255">
        <v>80</v>
      </c>
      <c r="F255">
        <v>100</v>
      </c>
      <c r="G255">
        <v>80</v>
      </c>
      <c r="H255">
        <v>80</v>
      </c>
      <c r="I255">
        <v>80</v>
      </c>
      <c r="J255">
        <v>100</v>
      </c>
      <c r="K255" t="s">
        <v>618</v>
      </c>
    </row>
    <row r="256" spans="1:11" x14ac:dyDescent="0.25">
      <c r="A256">
        <v>331</v>
      </c>
      <c r="B256" t="s">
        <v>357</v>
      </c>
      <c r="C256" t="s">
        <v>12</v>
      </c>
      <c r="E256">
        <v>50</v>
      </c>
      <c r="F256">
        <v>85</v>
      </c>
      <c r="G256">
        <v>40</v>
      </c>
      <c r="H256">
        <v>85</v>
      </c>
      <c r="I256">
        <v>40</v>
      </c>
      <c r="J256">
        <v>35</v>
      </c>
      <c r="K256" t="s">
        <v>713</v>
      </c>
    </row>
    <row r="257" spans="1:11" x14ac:dyDescent="0.25">
      <c r="A257">
        <v>332</v>
      </c>
      <c r="B257" t="s">
        <v>358</v>
      </c>
      <c r="C257" t="s">
        <v>12</v>
      </c>
      <c r="D257" t="s">
        <v>37</v>
      </c>
      <c r="E257">
        <v>70</v>
      </c>
      <c r="F257">
        <v>115</v>
      </c>
      <c r="G257">
        <v>60</v>
      </c>
      <c r="H257">
        <v>115</v>
      </c>
      <c r="I257">
        <v>60</v>
      </c>
      <c r="J257">
        <v>55</v>
      </c>
      <c r="K257" t="s">
        <v>714</v>
      </c>
    </row>
    <row r="258" spans="1:11" x14ac:dyDescent="0.25">
      <c r="A258">
        <v>333</v>
      </c>
      <c r="B258" t="s">
        <v>359</v>
      </c>
      <c r="C258" t="s">
        <v>33</v>
      </c>
      <c r="D258" t="s">
        <v>20</v>
      </c>
      <c r="E258">
        <v>45</v>
      </c>
      <c r="F258">
        <v>40</v>
      </c>
      <c r="G258">
        <v>60</v>
      </c>
      <c r="H258">
        <v>40</v>
      </c>
      <c r="I258">
        <v>75</v>
      </c>
      <c r="J258">
        <v>50</v>
      </c>
      <c r="K258" t="s">
        <v>715</v>
      </c>
    </row>
    <row r="259" spans="1:11" x14ac:dyDescent="0.25">
      <c r="A259">
        <v>334</v>
      </c>
      <c r="B259" t="s">
        <v>360</v>
      </c>
      <c r="C259" t="s">
        <v>173</v>
      </c>
      <c r="D259" t="s">
        <v>20</v>
      </c>
      <c r="E259">
        <v>75</v>
      </c>
      <c r="F259">
        <v>110</v>
      </c>
      <c r="G259">
        <v>110</v>
      </c>
      <c r="H259">
        <v>110</v>
      </c>
      <c r="I259">
        <v>105</v>
      </c>
      <c r="J259">
        <v>80</v>
      </c>
      <c r="K259" t="s">
        <v>716</v>
      </c>
    </row>
    <row r="260" spans="1:11" x14ac:dyDescent="0.25">
      <c r="A260">
        <v>335</v>
      </c>
      <c r="B260" t="s">
        <v>361</v>
      </c>
      <c r="C260" t="s">
        <v>33</v>
      </c>
      <c r="E260">
        <v>73</v>
      </c>
      <c r="F260">
        <v>115</v>
      </c>
      <c r="G260">
        <v>60</v>
      </c>
      <c r="H260">
        <v>60</v>
      </c>
      <c r="I260">
        <v>60</v>
      </c>
      <c r="J260">
        <v>90</v>
      </c>
      <c r="K260" t="s">
        <v>717</v>
      </c>
    </row>
    <row r="261" spans="1:11" x14ac:dyDescent="0.25">
      <c r="A261">
        <v>336</v>
      </c>
      <c r="B261" t="s">
        <v>362</v>
      </c>
      <c r="C261" t="s">
        <v>13</v>
      </c>
      <c r="E261">
        <v>73</v>
      </c>
      <c r="F261">
        <v>100</v>
      </c>
      <c r="G261">
        <v>60</v>
      </c>
      <c r="H261">
        <v>100</v>
      </c>
      <c r="I261">
        <v>60</v>
      </c>
      <c r="J261">
        <v>65</v>
      </c>
      <c r="K261" t="s">
        <v>718</v>
      </c>
    </row>
    <row r="262" spans="1:11" x14ac:dyDescent="0.25">
      <c r="A262">
        <v>337</v>
      </c>
      <c r="B262" t="s">
        <v>363</v>
      </c>
      <c r="C262" t="s">
        <v>97</v>
      </c>
      <c r="D262" t="s">
        <v>85</v>
      </c>
      <c r="E262">
        <v>90</v>
      </c>
      <c r="F262">
        <v>55</v>
      </c>
      <c r="G262">
        <v>65</v>
      </c>
      <c r="H262">
        <v>95</v>
      </c>
      <c r="I262">
        <v>85</v>
      </c>
      <c r="J262">
        <v>70</v>
      </c>
      <c r="K262" t="s">
        <v>719</v>
      </c>
    </row>
    <row r="263" spans="1:11" x14ac:dyDescent="0.25">
      <c r="A263">
        <v>338</v>
      </c>
      <c r="B263" t="s">
        <v>364</v>
      </c>
      <c r="C263" t="s">
        <v>97</v>
      </c>
      <c r="D263" t="s">
        <v>85</v>
      </c>
      <c r="E263">
        <v>90</v>
      </c>
      <c r="F263">
        <v>95</v>
      </c>
      <c r="G263">
        <v>85</v>
      </c>
      <c r="H263">
        <v>55</v>
      </c>
      <c r="I263">
        <v>65</v>
      </c>
      <c r="J263">
        <v>70</v>
      </c>
      <c r="K263" t="s">
        <v>719</v>
      </c>
    </row>
    <row r="264" spans="1:11" x14ac:dyDescent="0.25">
      <c r="A264">
        <v>339</v>
      </c>
      <c r="B264" t="s">
        <v>365</v>
      </c>
      <c r="C264" t="s">
        <v>22</v>
      </c>
      <c r="D264" t="s">
        <v>47</v>
      </c>
      <c r="E264">
        <v>50</v>
      </c>
      <c r="F264">
        <v>48</v>
      </c>
      <c r="G264">
        <v>43</v>
      </c>
      <c r="H264">
        <v>46</v>
      </c>
      <c r="I264">
        <v>41</v>
      </c>
      <c r="J264">
        <v>60</v>
      </c>
      <c r="K264" t="s">
        <v>720</v>
      </c>
    </row>
    <row r="265" spans="1:11" x14ac:dyDescent="0.25">
      <c r="A265">
        <v>340</v>
      </c>
      <c r="B265" t="s">
        <v>366</v>
      </c>
      <c r="C265" t="s">
        <v>22</v>
      </c>
      <c r="D265" t="s">
        <v>47</v>
      </c>
      <c r="E265">
        <v>110</v>
      </c>
      <c r="F265">
        <v>78</v>
      </c>
      <c r="G265">
        <v>73</v>
      </c>
      <c r="H265">
        <v>76</v>
      </c>
      <c r="I265">
        <v>71</v>
      </c>
      <c r="J265">
        <v>60</v>
      </c>
      <c r="K265" t="s">
        <v>720</v>
      </c>
    </row>
    <row r="266" spans="1:11" x14ac:dyDescent="0.25">
      <c r="A266">
        <v>341</v>
      </c>
      <c r="B266" t="s">
        <v>367</v>
      </c>
      <c r="C266" t="s">
        <v>22</v>
      </c>
      <c r="E266">
        <v>43</v>
      </c>
      <c r="F266">
        <v>80</v>
      </c>
      <c r="G266">
        <v>65</v>
      </c>
      <c r="H266">
        <v>50</v>
      </c>
      <c r="I266">
        <v>35</v>
      </c>
      <c r="J266">
        <v>35</v>
      </c>
      <c r="K266" t="s">
        <v>721</v>
      </c>
    </row>
    <row r="267" spans="1:11" x14ac:dyDescent="0.25">
      <c r="A267">
        <v>342</v>
      </c>
      <c r="B267" t="s">
        <v>368</v>
      </c>
      <c r="C267" t="s">
        <v>22</v>
      </c>
      <c r="D267" t="s">
        <v>37</v>
      </c>
      <c r="E267">
        <v>63</v>
      </c>
      <c r="F267">
        <v>120</v>
      </c>
      <c r="G267">
        <v>85</v>
      </c>
      <c r="H267">
        <v>90</v>
      </c>
      <c r="I267">
        <v>55</v>
      </c>
      <c r="J267">
        <v>55</v>
      </c>
      <c r="K267" t="s">
        <v>722</v>
      </c>
    </row>
    <row r="268" spans="1:11" x14ac:dyDescent="0.25">
      <c r="A268">
        <v>343</v>
      </c>
      <c r="B268" t="s">
        <v>369</v>
      </c>
      <c r="C268" t="s">
        <v>47</v>
      </c>
      <c r="D268" t="s">
        <v>85</v>
      </c>
      <c r="E268">
        <v>40</v>
      </c>
      <c r="F268">
        <v>40</v>
      </c>
      <c r="G268">
        <v>55</v>
      </c>
      <c r="H268">
        <v>40</v>
      </c>
      <c r="I268">
        <v>70</v>
      </c>
      <c r="J268">
        <v>55</v>
      </c>
      <c r="K268" t="s">
        <v>723</v>
      </c>
    </row>
    <row r="269" spans="1:11" x14ac:dyDescent="0.25">
      <c r="A269">
        <v>344</v>
      </c>
      <c r="B269" t="s">
        <v>370</v>
      </c>
      <c r="C269" t="s">
        <v>47</v>
      </c>
      <c r="D269" t="s">
        <v>85</v>
      </c>
      <c r="E269">
        <v>60</v>
      </c>
      <c r="F269">
        <v>70</v>
      </c>
      <c r="G269">
        <v>105</v>
      </c>
      <c r="H269">
        <v>70</v>
      </c>
      <c r="I269">
        <v>120</v>
      </c>
      <c r="J269">
        <v>75</v>
      </c>
      <c r="K269" t="s">
        <v>723</v>
      </c>
    </row>
    <row r="270" spans="1:11" x14ac:dyDescent="0.25">
      <c r="A270">
        <v>345</v>
      </c>
      <c r="B270" t="s">
        <v>371</v>
      </c>
      <c r="C270" t="s">
        <v>97</v>
      </c>
      <c r="D270" t="s">
        <v>12</v>
      </c>
      <c r="E270">
        <v>66</v>
      </c>
      <c r="F270">
        <v>41</v>
      </c>
      <c r="G270">
        <v>77</v>
      </c>
      <c r="H270">
        <v>61</v>
      </c>
      <c r="I270">
        <v>87</v>
      </c>
      <c r="J270">
        <v>23</v>
      </c>
      <c r="K270" t="s">
        <v>724</v>
      </c>
    </row>
    <row r="271" spans="1:11" x14ac:dyDescent="0.25">
      <c r="A271">
        <v>346</v>
      </c>
      <c r="B271" t="s">
        <v>372</v>
      </c>
      <c r="C271" t="s">
        <v>97</v>
      </c>
      <c r="D271" t="s">
        <v>12</v>
      </c>
      <c r="E271">
        <v>86</v>
      </c>
      <c r="F271">
        <v>81</v>
      </c>
      <c r="G271">
        <v>97</v>
      </c>
      <c r="H271">
        <v>81</v>
      </c>
      <c r="I271">
        <v>107</v>
      </c>
      <c r="J271">
        <v>43</v>
      </c>
      <c r="K271" t="s">
        <v>725</v>
      </c>
    </row>
    <row r="272" spans="1:11" x14ac:dyDescent="0.25">
      <c r="A272">
        <v>347</v>
      </c>
      <c r="B272" t="s">
        <v>373</v>
      </c>
      <c r="C272" t="s">
        <v>97</v>
      </c>
      <c r="D272" t="s">
        <v>26</v>
      </c>
      <c r="E272">
        <v>45</v>
      </c>
      <c r="F272">
        <v>95</v>
      </c>
      <c r="G272">
        <v>50</v>
      </c>
      <c r="H272">
        <v>40</v>
      </c>
      <c r="I272">
        <v>50</v>
      </c>
      <c r="J272">
        <v>75</v>
      </c>
      <c r="K272" t="s">
        <v>726</v>
      </c>
    </row>
    <row r="273" spans="1:11" x14ac:dyDescent="0.25">
      <c r="A273">
        <v>348</v>
      </c>
      <c r="B273" t="s">
        <v>374</v>
      </c>
      <c r="C273" t="s">
        <v>97</v>
      </c>
      <c r="D273" t="s">
        <v>26</v>
      </c>
      <c r="E273">
        <v>75</v>
      </c>
      <c r="F273">
        <v>125</v>
      </c>
      <c r="G273">
        <v>100</v>
      </c>
      <c r="H273">
        <v>70</v>
      </c>
      <c r="I273">
        <v>80</v>
      </c>
      <c r="J273">
        <v>45</v>
      </c>
      <c r="K273" t="s">
        <v>727</v>
      </c>
    </row>
    <row r="274" spans="1:11" x14ac:dyDescent="0.25">
      <c r="A274">
        <v>349</v>
      </c>
      <c r="B274" t="s">
        <v>375</v>
      </c>
      <c r="C274" t="s">
        <v>22</v>
      </c>
      <c r="E274">
        <v>20</v>
      </c>
      <c r="F274">
        <v>15</v>
      </c>
      <c r="G274">
        <v>20</v>
      </c>
      <c r="H274">
        <v>10</v>
      </c>
      <c r="I274">
        <v>55</v>
      </c>
      <c r="J274">
        <v>80</v>
      </c>
      <c r="K274" t="s">
        <v>592</v>
      </c>
    </row>
    <row r="275" spans="1:11" x14ac:dyDescent="0.25">
      <c r="A275">
        <v>350</v>
      </c>
      <c r="B275" t="s">
        <v>376</v>
      </c>
      <c r="C275" t="s">
        <v>22</v>
      </c>
      <c r="E275">
        <v>95</v>
      </c>
      <c r="F275">
        <v>60</v>
      </c>
      <c r="G275">
        <v>79</v>
      </c>
      <c r="H275">
        <v>100</v>
      </c>
      <c r="I275">
        <v>125</v>
      </c>
      <c r="J275">
        <v>81</v>
      </c>
      <c r="K275" t="s">
        <v>728</v>
      </c>
    </row>
    <row r="276" spans="1:11" x14ac:dyDescent="0.25">
      <c r="A276">
        <v>351</v>
      </c>
      <c r="B276" t="s">
        <v>377</v>
      </c>
      <c r="C276" t="s">
        <v>33</v>
      </c>
      <c r="E276">
        <v>70</v>
      </c>
      <c r="F276">
        <v>70</v>
      </c>
      <c r="G276">
        <v>70</v>
      </c>
      <c r="H276">
        <v>70</v>
      </c>
      <c r="I276">
        <v>70</v>
      </c>
      <c r="J276">
        <v>70</v>
      </c>
      <c r="K276" t="s">
        <v>729</v>
      </c>
    </row>
    <row r="277" spans="1:11" x14ac:dyDescent="0.25">
      <c r="A277">
        <v>352</v>
      </c>
      <c r="B277" t="s">
        <v>378</v>
      </c>
      <c r="C277" t="s">
        <v>33</v>
      </c>
      <c r="E277">
        <v>60</v>
      </c>
      <c r="F277">
        <v>90</v>
      </c>
      <c r="G277">
        <v>70</v>
      </c>
      <c r="H277">
        <v>60</v>
      </c>
      <c r="I277">
        <v>120</v>
      </c>
      <c r="J277">
        <v>40</v>
      </c>
      <c r="K277" t="s">
        <v>730</v>
      </c>
    </row>
    <row r="278" spans="1:11" x14ac:dyDescent="0.25">
      <c r="A278">
        <v>353</v>
      </c>
      <c r="B278" t="s">
        <v>379</v>
      </c>
      <c r="C278" t="s">
        <v>117</v>
      </c>
      <c r="E278">
        <v>44</v>
      </c>
      <c r="F278">
        <v>75</v>
      </c>
      <c r="G278">
        <v>35</v>
      </c>
      <c r="H278">
        <v>63</v>
      </c>
      <c r="I278">
        <v>33</v>
      </c>
      <c r="J278">
        <v>45</v>
      </c>
      <c r="K278" t="s">
        <v>731</v>
      </c>
    </row>
    <row r="279" spans="1:11" x14ac:dyDescent="0.25">
      <c r="A279">
        <v>354</v>
      </c>
      <c r="B279" t="s">
        <v>380</v>
      </c>
      <c r="C279" t="s">
        <v>117</v>
      </c>
      <c r="E279">
        <v>64</v>
      </c>
      <c r="F279">
        <v>165</v>
      </c>
      <c r="G279">
        <v>75</v>
      </c>
      <c r="H279">
        <v>93</v>
      </c>
      <c r="I279">
        <v>83</v>
      </c>
      <c r="J279">
        <v>75</v>
      </c>
      <c r="K279" t="s">
        <v>732</v>
      </c>
    </row>
    <row r="280" spans="1:11" x14ac:dyDescent="0.25">
      <c r="A280">
        <v>357</v>
      </c>
      <c r="B280" t="s">
        <v>383</v>
      </c>
      <c r="C280" t="s">
        <v>12</v>
      </c>
      <c r="D280" t="s">
        <v>20</v>
      </c>
      <c r="E280">
        <v>99</v>
      </c>
      <c r="F280">
        <v>68</v>
      </c>
      <c r="G280">
        <v>83</v>
      </c>
      <c r="H280">
        <v>72</v>
      </c>
      <c r="I280">
        <v>87</v>
      </c>
      <c r="J280">
        <v>51</v>
      </c>
      <c r="K280" t="s">
        <v>733</v>
      </c>
    </row>
    <row r="281" spans="1:11" x14ac:dyDescent="0.25">
      <c r="A281">
        <v>360</v>
      </c>
      <c r="B281" t="s">
        <v>386</v>
      </c>
      <c r="C281" t="s">
        <v>85</v>
      </c>
      <c r="E281">
        <v>95</v>
      </c>
      <c r="F281">
        <v>23</v>
      </c>
      <c r="G281">
        <v>48</v>
      </c>
      <c r="H281">
        <v>23</v>
      </c>
      <c r="I281">
        <v>48</v>
      </c>
      <c r="J281">
        <v>23</v>
      </c>
      <c r="K281" t="s">
        <v>734</v>
      </c>
    </row>
    <row r="282" spans="1:11" x14ac:dyDescent="0.25">
      <c r="A282">
        <v>366</v>
      </c>
      <c r="B282" t="s">
        <v>392</v>
      </c>
      <c r="C282" t="s">
        <v>22</v>
      </c>
      <c r="E282">
        <v>35</v>
      </c>
      <c r="F282">
        <v>64</v>
      </c>
      <c r="G282">
        <v>85</v>
      </c>
      <c r="H282">
        <v>74</v>
      </c>
      <c r="I282">
        <v>55</v>
      </c>
      <c r="J282">
        <v>32</v>
      </c>
      <c r="K282" t="s">
        <v>567</v>
      </c>
    </row>
    <row r="283" spans="1:11" x14ac:dyDescent="0.25">
      <c r="A283">
        <v>367</v>
      </c>
      <c r="B283" t="s">
        <v>393</v>
      </c>
      <c r="C283" t="s">
        <v>22</v>
      </c>
      <c r="E283">
        <v>55</v>
      </c>
      <c r="F283">
        <v>104</v>
      </c>
      <c r="G283">
        <v>105</v>
      </c>
      <c r="H283">
        <v>94</v>
      </c>
      <c r="I283">
        <v>75</v>
      </c>
      <c r="J283">
        <v>52</v>
      </c>
      <c r="K283" t="s">
        <v>735</v>
      </c>
    </row>
    <row r="284" spans="1:11" x14ac:dyDescent="0.25">
      <c r="A284">
        <v>368</v>
      </c>
      <c r="B284" t="s">
        <v>394</v>
      </c>
      <c r="C284" t="s">
        <v>22</v>
      </c>
      <c r="E284">
        <v>55</v>
      </c>
      <c r="F284">
        <v>84</v>
      </c>
      <c r="G284">
        <v>105</v>
      </c>
      <c r="H284">
        <v>114</v>
      </c>
      <c r="I284">
        <v>75</v>
      </c>
      <c r="J284">
        <v>52</v>
      </c>
      <c r="K284" t="s">
        <v>736</v>
      </c>
    </row>
    <row r="285" spans="1:11" x14ac:dyDescent="0.25">
      <c r="A285">
        <v>369</v>
      </c>
      <c r="B285" t="s">
        <v>395</v>
      </c>
      <c r="C285" t="s">
        <v>22</v>
      </c>
      <c r="D285" t="s">
        <v>97</v>
      </c>
      <c r="E285">
        <v>100</v>
      </c>
      <c r="F285">
        <v>90</v>
      </c>
      <c r="G285">
        <v>130</v>
      </c>
      <c r="H285">
        <v>45</v>
      </c>
      <c r="I285">
        <v>65</v>
      </c>
      <c r="J285">
        <v>55</v>
      </c>
      <c r="K285" t="s">
        <v>737</v>
      </c>
    </row>
    <row r="286" spans="1:11" x14ac:dyDescent="0.25">
      <c r="A286">
        <v>370</v>
      </c>
      <c r="B286" t="s">
        <v>396</v>
      </c>
      <c r="C286" t="s">
        <v>22</v>
      </c>
      <c r="E286">
        <v>43</v>
      </c>
      <c r="F286">
        <v>30</v>
      </c>
      <c r="G286">
        <v>55</v>
      </c>
      <c r="H286">
        <v>40</v>
      </c>
      <c r="I286">
        <v>65</v>
      </c>
      <c r="J286">
        <v>97</v>
      </c>
      <c r="K286" t="s">
        <v>738</v>
      </c>
    </row>
    <row r="287" spans="1:11" x14ac:dyDescent="0.25">
      <c r="A287">
        <v>371</v>
      </c>
      <c r="B287" t="s">
        <v>397</v>
      </c>
      <c r="C287" t="s">
        <v>173</v>
      </c>
      <c r="E287">
        <v>45</v>
      </c>
      <c r="F287">
        <v>75</v>
      </c>
      <c r="G287">
        <v>60</v>
      </c>
      <c r="H287">
        <v>40</v>
      </c>
      <c r="I287">
        <v>30</v>
      </c>
      <c r="J287">
        <v>50</v>
      </c>
      <c r="K287" t="s">
        <v>739</v>
      </c>
    </row>
    <row r="288" spans="1:11" x14ac:dyDescent="0.25">
      <c r="A288">
        <v>372</v>
      </c>
      <c r="B288" t="s">
        <v>398</v>
      </c>
      <c r="C288" t="s">
        <v>173</v>
      </c>
      <c r="E288">
        <v>65</v>
      </c>
      <c r="F288">
        <v>95</v>
      </c>
      <c r="G288">
        <v>100</v>
      </c>
      <c r="H288">
        <v>60</v>
      </c>
      <c r="I288">
        <v>50</v>
      </c>
      <c r="J288">
        <v>50</v>
      </c>
      <c r="K288" t="s">
        <v>740</v>
      </c>
    </row>
    <row r="289" spans="1:11" x14ac:dyDescent="0.25">
      <c r="A289">
        <v>373</v>
      </c>
      <c r="B289" t="s">
        <v>399</v>
      </c>
      <c r="C289" t="s">
        <v>173</v>
      </c>
      <c r="D289" t="s">
        <v>20</v>
      </c>
      <c r="E289">
        <v>95</v>
      </c>
      <c r="F289">
        <v>145</v>
      </c>
      <c r="G289">
        <v>130</v>
      </c>
      <c r="H289">
        <v>120</v>
      </c>
      <c r="I289">
        <v>90</v>
      </c>
      <c r="J289">
        <v>120</v>
      </c>
      <c r="K289" t="s">
        <v>583</v>
      </c>
    </row>
    <row r="290" spans="1:11" x14ac:dyDescent="0.25">
      <c r="A290">
        <v>380</v>
      </c>
      <c r="B290" t="s">
        <v>406</v>
      </c>
      <c r="C290" t="s">
        <v>173</v>
      </c>
      <c r="D290" t="s">
        <v>85</v>
      </c>
      <c r="E290">
        <v>80</v>
      </c>
      <c r="F290">
        <v>100</v>
      </c>
      <c r="G290">
        <v>120</v>
      </c>
      <c r="H290">
        <v>140</v>
      </c>
      <c r="I290">
        <v>150</v>
      </c>
      <c r="J290">
        <v>110</v>
      </c>
      <c r="K290" t="s">
        <v>744</v>
      </c>
    </row>
    <row r="291" spans="1:11" x14ac:dyDescent="0.25">
      <c r="A291">
        <v>381</v>
      </c>
      <c r="B291" t="s">
        <v>407</v>
      </c>
      <c r="C291" t="s">
        <v>173</v>
      </c>
      <c r="D291" t="s">
        <v>85</v>
      </c>
      <c r="E291">
        <v>80</v>
      </c>
      <c r="F291">
        <v>130</v>
      </c>
      <c r="G291">
        <v>100</v>
      </c>
      <c r="H291">
        <v>160</v>
      </c>
      <c r="I291">
        <v>120</v>
      </c>
      <c r="J291">
        <v>110</v>
      </c>
      <c r="K291" t="s">
        <v>744</v>
      </c>
    </row>
    <row r="292" spans="1:11" x14ac:dyDescent="0.25">
      <c r="A292">
        <v>382</v>
      </c>
      <c r="B292" t="s">
        <v>408</v>
      </c>
      <c r="C292" t="s">
        <v>22</v>
      </c>
      <c r="E292">
        <v>100</v>
      </c>
      <c r="F292">
        <v>150</v>
      </c>
      <c r="G292">
        <v>90</v>
      </c>
      <c r="H292">
        <v>180</v>
      </c>
      <c r="I292">
        <v>160</v>
      </c>
      <c r="J292">
        <v>90</v>
      </c>
      <c r="K292" t="s">
        <v>745</v>
      </c>
    </row>
    <row r="293" spans="1:11" x14ac:dyDescent="0.25">
      <c r="A293">
        <v>383</v>
      </c>
      <c r="B293" t="s">
        <v>409</v>
      </c>
      <c r="C293" t="s">
        <v>47</v>
      </c>
      <c r="E293">
        <v>100</v>
      </c>
      <c r="F293">
        <v>180</v>
      </c>
      <c r="G293">
        <v>160</v>
      </c>
      <c r="H293">
        <v>150</v>
      </c>
      <c r="I293">
        <v>90</v>
      </c>
      <c r="J293">
        <v>90</v>
      </c>
      <c r="K293" t="s">
        <v>746</v>
      </c>
    </row>
    <row r="294" spans="1:11" x14ac:dyDescent="0.25">
      <c r="A294">
        <v>384</v>
      </c>
      <c r="B294" t="s">
        <v>410</v>
      </c>
      <c r="C294" t="s">
        <v>173</v>
      </c>
      <c r="D294" t="s">
        <v>20</v>
      </c>
      <c r="E294">
        <v>105</v>
      </c>
      <c r="F294">
        <v>180</v>
      </c>
      <c r="G294">
        <v>100</v>
      </c>
      <c r="H294">
        <v>180</v>
      </c>
      <c r="I294">
        <v>100</v>
      </c>
      <c r="J294">
        <v>115</v>
      </c>
      <c r="K294" t="s">
        <v>747</v>
      </c>
    </row>
    <row r="295" spans="1:11" x14ac:dyDescent="0.25">
      <c r="A295">
        <v>385</v>
      </c>
      <c r="B295" t="s">
        <v>411</v>
      </c>
      <c r="C295" t="s">
        <v>105</v>
      </c>
      <c r="D295" t="s">
        <v>85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 t="s">
        <v>748</v>
      </c>
    </row>
    <row r="296" spans="1:11" x14ac:dyDescent="0.25">
      <c r="A296">
        <v>386</v>
      </c>
      <c r="B296" t="s">
        <v>412</v>
      </c>
      <c r="C296" t="s">
        <v>85</v>
      </c>
      <c r="E296">
        <v>50</v>
      </c>
      <c r="F296">
        <v>95</v>
      </c>
      <c r="G296">
        <v>90</v>
      </c>
      <c r="H296">
        <v>95</v>
      </c>
      <c r="I296">
        <v>90</v>
      </c>
      <c r="J296">
        <v>180</v>
      </c>
      <c r="K296" t="s">
        <v>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8FDA-1F66-4395-BA28-166A907798F6}">
  <dimension ref="A1:AD248"/>
  <sheetViews>
    <sheetView topLeftCell="S201" zoomScaleNormal="100" workbookViewId="0">
      <selection activeCell="Y246" sqref="Y246"/>
    </sheetView>
  </sheetViews>
  <sheetFormatPr defaultRowHeight="15" x14ac:dyDescent="0.25"/>
  <cols>
    <col min="1" max="1" width="14.85546875" style="1" bestFit="1" customWidth="1"/>
    <col min="2" max="2" width="7.85546875" style="6" bestFit="1" customWidth="1"/>
    <col min="3" max="3" width="7.85546875" style="6" customWidth="1"/>
    <col min="4" max="6" width="4.42578125" style="1" bestFit="1" customWidth="1"/>
    <col min="7" max="7" width="6.85546875" style="1" bestFit="1" customWidth="1"/>
    <col min="8" max="8" width="7" style="1" customWidth="1"/>
    <col min="9" max="9" width="4.42578125" style="1" bestFit="1" customWidth="1"/>
    <col min="10" max="10" width="22.42578125" style="1" bestFit="1" customWidth="1"/>
    <col min="11" max="11" width="14.140625" style="1" bestFit="1" customWidth="1"/>
    <col min="12" max="12" width="15" style="1" customWidth="1"/>
    <col min="13" max="13" width="11.42578125" style="5" customWidth="1"/>
    <col min="14" max="14" width="13.5703125" style="5" customWidth="1"/>
    <col min="15" max="15" width="6.28515625" style="1" bestFit="1" customWidth="1"/>
    <col min="16" max="16" width="8.28515625" style="1" bestFit="1" customWidth="1"/>
    <col min="17" max="17" width="5.140625" style="1" bestFit="1" customWidth="1"/>
    <col min="18" max="18" width="4.140625" style="1" bestFit="1" customWidth="1"/>
    <col min="19" max="19" width="17.85546875" style="1" bestFit="1" customWidth="1"/>
    <col min="20" max="21" width="9.140625" style="1"/>
    <col min="22" max="23" width="13" style="1" customWidth="1"/>
    <col min="24" max="24" width="11.5703125" bestFit="1" customWidth="1"/>
    <col min="25" max="25" width="12.7109375" bestFit="1" customWidth="1"/>
    <col min="26" max="26" width="21.42578125" style="1" bestFit="1" customWidth="1"/>
    <col min="30" max="30" width="16.85546875" style="1" bestFit="1" customWidth="1"/>
  </cols>
  <sheetData>
    <row r="1" spans="1:30" x14ac:dyDescent="0.25">
      <c r="A1" s="1" t="s">
        <v>762</v>
      </c>
      <c r="B1" s="6" t="s">
        <v>760</v>
      </c>
      <c r="C1" s="6" t="s">
        <v>761</v>
      </c>
      <c r="D1" s="1" t="s">
        <v>3</v>
      </c>
      <c r="E1" s="1" t="s">
        <v>764</v>
      </c>
      <c r="F1" s="1" t="s">
        <v>765</v>
      </c>
      <c r="G1" s="1" t="s">
        <v>766</v>
      </c>
      <c r="H1" s="1" t="s">
        <v>767</v>
      </c>
      <c r="I1" s="1" t="s">
        <v>768</v>
      </c>
      <c r="J1" s="1" t="s">
        <v>783</v>
      </c>
      <c r="K1" s="1" t="s">
        <v>774</v>
      </c>
      <c r="L1" s="1" t="s">
        <v>775</v>
      </c>
      <c r="M1" s="5" t="s">
        <v>769</v>
      </c>
      <c r="N1" s="5" t="s">
        <v>770</v>
      </c>
      <c r="O1" s="1" t="s">
        <v>0</v>
      </c>
      <c r="P1" s="1" t="s">
        <v>763</v>
      </c>
      <c r="Q1" s="1" t="s">
        <v>772</v>
      </c>
      <c r="R1" s="1" t="s">
        <v>771</v>
      </c>
      <c r="S1" s="1" t="s">
        <v>902</v>
      </c>
      <c r="T1" s="1" t="s">
        <v>903</v>
      </c>
      <c r="U1" s="1" t="s">
        <v>904</v>
      </c>
      <c r="V1" s="1" t="s">
        <v>919</v>
      </c>
      <c r="W1" s="1" t="s">
        <v>911</v>
      </c>
      <c r="X1" s="1" t="s">
        <v>905</v>
      </c>
      <c r="Y1" s="1" t="s">
        <v>910</v>
      </c>
      <c r="Z1" s="1" t="s">
        <v>776</v>
      </c>
      <c r="AA1" s="1" t="s">
        <v>981</v>
      </c>
      <c r="AB1" s="1" t="s">
        <v>939</v>
      </c>
      <c r="AC1" s="1" t="s">
        <v>940</v>
      </c>
      <c r="AD1" s="1" t="s">
        <v>5</v>
      </c>
    </row>
    <row r="2" spans="1:30" x14ac:dyDescent="0.25">
      <c r="A2" s="1" t="s">
        <v>413</v>
      </c>
      <c r="B2" s="6" t="s">
        <v>12</v>
      </c>
      <c r="D2" s="1">
        <v>55</v>
      </c>
      <c r="E2" s="1">
        <v>68</v>
      </c>
      <c r="F2" s="1">
        <v>64</v>
      </c>
      <c r="G2" s="1">
        <v>45</v>
      </c>
      <c r="H2" s="1">
        <v>55</v>
      </c>
      <c r="I2" s="1">
        <v>31</v>
      </c>
      <c r="J2" s="1" t="s">
        <v>784</v>
      </c>
      <c r="K2" s="1" t="s">
        <v>751</v>
      </c>
      <c r="L2" s="1" t="s">
        <v>753</v>
      </c>
      <c r="M2" s="5">
        <f>(0.4*I2 + 0.5*MAX(E2,G2)+0.1*MIN(E2,G2)) / 10</f>
        <v>5.09</v>
      </c>
      <c r="N2" s="5">
        <f>(0.5*D2 + 0.25*F2 + 0.25*H2)/10</f>
        <v>5.7249999999999996</v>
      </c>
      <c r="O2" s="4">
        <v>4</v>
      </c>
      <c r="P2" s="1">
        <f t="shared" ref="P2:P64" si="0">ROUND(N2, 0)</f>
        <v>6</v>
      </c>
      <c r="Q2" s="1">
        <f t="shared" ref="Q2:Q65" si="1">O2+P2</f>
        <v>10</v>
      </c>
      <c r="R2" s="1">
        <f t="shared" ref="R2:R65" si="2">ROUND((Q2-4) / 2, 0)</f>
        <v>3</v>
      </c>
      <c r="S2" s="1" t="str">
        <f>B2</f>
        <v>grass</v>
      </c>
      <c r="T2" s="1" t="s">
        <v>33</v>
      </c>
      <c r="V2" s="1" t="str">
        <f>A3</f>
        <v>Grotle</v>
      </c>
      <c r="X2">
        <f>ROUND(((R3*(R3-1)/2)-(R2*(R2-1)/2))/2 - (R3-R2)/2, 0)</f>
        <v>3</v>
      </c>
      <c r="Y2" t="str">
        <f t="shared" ref="Y2:Y37" si="3">A2</f>
        <v>Turtwig</v>
      </c>
      <c r="AA2">
        <v>0</v>
      </c>
      <c r="AB2">
        <v>0</v>
      </c>
      <c r="AC2">
        <v>1</v>
      </c>
      <c r="AD2" s="1">
        <v>387</v>
      </c>
    </row>
    <row r="3" spans="1:30" x14ac:dyDescent="0.25">
      <c r="A3" s="1" t="s">
        <v>414</v>
      </c>
      <c r="B3" s="6" t="s">
        <v>12</v>
      </c>
      <c r="D3" s="1">
        <v>75</v>
      </c>
      <c r="E3" s="1">
        <v>89</v>
      </c>
      <c r="F3" s="1">
        <v>85</v>
      </c>
      <c r="G3" s="1">
        <v>55</v>
      </c>
      <c r="H3" s="1">
        <v>65</v>
      </c>
      <c r="I3" s="1">
        <v>36</v>
      </c>
      <c r="J3" s="1" t="s">
        <v>785</v>
      </c>
      <c r="K3" s="1" t="s">
        <v>751</v>
      </c>
      <c r="L3" s="1" t="s">
        <v>753</v>
      </c>
      <c r="M3" s="5">
        <f t="shared" ref="M3:M66" si="4">(0.4*I3 + 0.5*MAX(E3,G3)+0.1*MIN(E3,G3)) / 10</f>
        <v>6.44</v>
      </c>
      <c r="N3" s="5">
        <f t="shared" ref="N3:N66" si="5">(0.5*D3 + 0.25*F3 + 0.25*H3)/10</f>
        <v>7.5</v>
      </c>
      <c r="O3" s="1">
        <f t="shared" ref="O3:O66" si="6">ROUND(M3, 0)</f>
        <v>6</v>
      </c>
      <c r="P3" s="1">
        <f t="shared" si="0"/>
        <v>8</v>
      </c>
      <c r="Q3" s="1">
        <f t="shared" si="1"/>
        <v>14</v>
      </c>
      <c r="R3" s="1">
        <f t="shared" si="2"/>
        <v>5</v>
      </c>
      <c r="S3" s="1" t="str">
        <f t="shared" ref="S3:S66" si="7">B3</f>
        <v>grass</v>
      </c>
      <c r="T3" s="1" t="s">
        <v>47</v>
      </c>
      <c r="U3" s="1" t="s">
        <v>33</v>
      </c>
      <c r="V3" s="1" t="str">
        <f>A4</f>
        <v>Torterra</v>
      </c>
      <c r="X3">
        <f t="shared" ref="X3:X65" si="8">ROUND(((R4*(R4-1)/2)-(R3*(R3-1)/2))/2 - (R4-R3)/2, 0)</f>
        <v>5</v>
      </c>
      <c r="Y3" t="str">
        <f t="shared" si="3"/>
        <v>Grotle</v>
      </c>
      <c r="AA3">
        <v>0</v>
      </c>
      <c r="AB3">
        <v>0</v>
      </c>
      <c r="AC3">
        <v>2</v>
      </c>
      <c r="AD3" s="1">
        <v>388</v>
      </c>
    </row>
    <row r="4" spans="1:30" x14ac:dyDescent="0.25">
      <c r="A4" s="1" t="s">
        <v>415</v>
      </c>
      <c r="B4" s="6" t="s">
        <v>12</v>
      </c>
      <c r="C4" s="6" t="s">
        <v>47</v>
      </c>
      <c r="D4" s="1">
        <v>95</v>
      </c>
      <c r="E4" s="1">
        <v>109</v>
      </c>
      <c r="F4" s="1">
        <v>105</v>
      </c>
      <c r="G4" s="1">
        <v>75</v>
      </c>
      <c r="H4" s="1">
        <v>85</v>
      </c>
      <c r="I4" s="1">
        <v>56</v>
      </c>
      <c r="J4" s="1" t="s">
        <v>786</v>
      </c>
      <c r="K4" s="1" t="s">
        <v>751</v>
      </c>
      <c r="L4" s="1" t="s">
        <v>753</v>
      </c>
      <c r="M4" s="5">
        <f t="shared" si="4"/>
        <v>8.4400000000000013</v>
      </c>
      <c r="N4" s="5">
        <f t="shared" si="5"/>
        <v>9.5</v>
      </c>
      <c r="O4" s="1">
        <f t="shared" si="6"/>
        <v>8</v>
      </c>
      <c r="P4" s="1">
        <f t="shared" si="0"/>
        <v>10</v>
      </c>
      <c r="Q4" s="1">
        <f t="shared" si="1"/>
        <v>18</v>
      </c>
      <c r="R4" s="1">
        <f t="shared" si="2"/>
        <v>7</v>
      </c>
      <c r="S4" s="1" t="str">
        <f t="shared" si="7"/>
        <v>grass</v>
      </c>
      <c r="T4" s="1" t="str">
        <f t="shared" ref="T4:T63" si="9">IF(C4 = 0, "", C4)</f>
        <v>ground</v>
      </c>
      <c r="U4" s="1" t="s">
        <v>97</v>
      </c>
      <c r="Y4" t="str">
        <f t="shared" si="3"/>
        <v>Torterra</v>
      </c>
      <c r="AA4">
        <v>0</v>
      </c>
      <c r="AB4">
        <v>0</v>
      </c>
      <c r="AC4">
        <v>3</v>
      </c>
      <c r="AD4" s="1">
        <v>389</v>
      </c>
    </row>
    <row r="5" spans="1:30" x14ac:dyDescent="0.25">
      <c r="A5" s="1" t="s">
        <v>416</v>
      </c>
      <c r="B5" s="6" t="s">
        <v>17</v>
      </c>
      <c r="D5" s="1">
        <v>44</v>
      </c>
      <c r="E5" s="1">
        <v>58</v>
      </c>
      <c r="F5" s="1">
        <v>44</v>
      </c>
      <c r="G5" s="1">
        <v>58</v>
      </c>
      <c r="H5" s="1">
        <v>44</v>
      </c>
      <c r="I5" s="1">
        <v>61</v>
      </c>
      <c r="J5" s="1" t="s">
        <v>787</v>
      </c>
      <c r="K5" s="1" t="s">
        <v>754</v>
      </c>
      <c r="L5" s="1" t="s">
        <v>755</v>
      </c>
      <c r="M5" s="5">
        <f t="shared" si="4"/>
        <v>5.92</v>
      </c>
      <c r="N5" s="5">
        <f t="shared" si="5"/>
        <v>4.4000000000000004</v>
      </c>
      <c r="O5" s="1">
        <f t="shared" si="6"/>
        <v>6</v>
      </c>
      <c r="P5" s="1">
        <f t="shared" si="0"/>
        <v>4</v>
      </c>
      <c r="Q5" s="1">
        <f t="shared" si="1"/>
        <v>10</v>
      </c>
      <c r="R5" s="1">
        <f t="shared" si="2"/>
        <v>3</v>
      </c>
      <c r="S5" s="1" t="str">
        <f t="shared" si="7"/>
        <v>fire</v>
      </c>
      <c r="T5" s="1" t="s">
        <v>33</v>
      </c>
      <c r="V5" s="1" t="str">
        <f>A6</f>
        <v>Monferno</v>
      </c>
      <c r="X5">
        <f t="shared" si="8"/>
        <v>3</v>
      </c>
      <c r="Y5" t="str">
        <f t="shared" si="3"/>
        <v>Chimchar</v>
      </c>
      <c r="AA5">
        <v>0</v>
      </c>
      <c r="AB5">
        <v>0</v>
      </c>
      <c r="AC5">
        <v>1</v>
      </c>
      <c r="AD5" s="1">
        <v>390</v>
      </c>
    </row>
    <row r="6" spans="1:30" x14ac:dyDescent="0.25">
      <c r="A6" s="1" t="s">
        <v>417</v>
      </c>
      <c r="B6" s="6" t="s">
        <v>17</v>
      </c>
      <c r="C6" s="6" t="s">
        <v>77</v>
      </c>
      <c r="D6" s="1">
        <v>64</v>
      </c>
      <c r="E6" s="1">
        <v>78</v>
      </c>
      <c r="F6" s="1">
        <v>52</v>
      </c>
      <c r="G6" s="1">
        <v>78</v>
      </c>
      <c r="H6" s="1">
        <v>52</v>
      </c>
      <c r="I6" s="1">
        <v>81</v>
      </c>
      <c r="J6" s="1" t="s">
        <v>788</v>
      </c>
      <c r="K6" s="1" t="s">
        <v>754</v>
      </c>
      <c r="L6" s="1" t="s">
        <v>755</v>
      </c>
      <c r="M6" s="5">
        <f t="shared" si="4"/>
        <v>7.92</v>
      </c>
      <c r="N6" s="5">
        <f t="shared" si="5"/>
        <v>5.8</v>
      </c>
      <c r="O6" s="1">
        <f t="shared" si="6"/>
        <v>8</v>
      </c>
      <c r="P6" s="1">
        <f t="shared" si="0"/>
        <v>6</v>
      </c>
      <c r="Q6" s="1">
        <f t="shared" si="1"/>
        <v>14</v>
      </c>
      <c r="R6" s="1">
        <f t="shared" si="2"/>
        <v>5</v>
      </c>
      <c r="S6" s="1" t="str">
        <f t="shared" si="7"/>
        <v>fire</v>
      </c>
      <c r="T6" s="1" t="str">
        <f t="shared" si="9"/>
        <v>fighting</v>
      </c>
      <c r="U6" s="1" t="s">
        <v>33</v>
      </c>
      <c r="V6" s="1" t="str">
        <f>A7</f>
        <v>Infernape</v>
      </c>
      <c r="X6">
        <f t="shared" si="8"/>
        <v>5</v>
      </c>
      <c r="Y6" t="str">
        <f t="shared" si="3"/>
        <v>Monferno</v>
      </c>
      <c r="AA6">
        <v>0</v>
      </c>
      <c r="AB6">
        <v>0</v>
      </c>
      <c r="AC6">
        <v>2</v>
      </c>
      <c r="AD6" s="1">
        <v>391</v>
      </c>
    </row>
    <row r="7" spans="1:30" x14ac:dyDescent="0.25">
      <c r="A7" s="1" t="s">
        <v>418</v>
      </c>
      <c r="B7" s="6" t="s">
        <v>17</v>
      </c>
      <c r="C7" s="6" t="s">
        <v>77</v>
      </c>
      <c r="D7" s="1">
        <v>76</v>
      </c>
      <c r="E7" s="1">
        <v>104</v>
      </c>
      <c r="F7" s="1">
        <v>71</v>
      </c>
      <c r="G7" s="1">
        <v>104</v>
      </c>
      <c r="H7" s="1">
        <v>71</v>
      </c>
      <c r="I7" s="1">
        <v>108</v>
      </c>
      <c r="J7" s="1" t="s">
        <v>789</v>
      </c>
      <c r="K7" s="1" t="s">
        <v>754</v>
      </c>
      <c r="L7" s="1" t="s">
        <v>755</v>
      </c>
      <c r="M7" s="5">
        <f t="shared" si="4"/>
        <v>10.56</v>
      </c>
      <c r="N7" s="5">
        <f t="shared" si="5"/>
        <v>7.35</v>
      </c>
      <c r="O7" s="1">
        <f t="shared" si="6"/>
        <v>11</v>
      </c>
      <c r="P7" s="1">
        <f t="shared" si="0"/>
        <v>7</v>
      </c>
      <c r="Q7" s="1">
        <f t="shared" si="1"/>
        <v>18</v>
      </c>
      <c r="R7" s="1">
        <f t="shared" si="2"/>
        <v>7</v>
      </c>
      <c r="S7" s="1" t="str">
        <f t="shared" si="7"/>
        <v>fire</v>
      </c>
      <c r="T7" s="1" t="str">
        <f t="shared" si="9"/>
        <v>fighting</v>
      </c>
      <c r="U7" s="1" t="s">
        <v>97</v>
      </c>
      <c r="Y7" t="str">
        <f t="shared" si="3"/>
        <v>Infernape</v>
      </c>
      <c r="AA7">
        <v>0</v>
      </c>
      <c r="AB7">
        <v>0</v>
      </c>
      <c r="AC7">
        <v>3</v>
      </c>
      <c r="AD7" s="1">
        <v>392</v>
      </c>
    </row>
    <row r="8" spans="1:30" x14ac:dyDescent="0.25">
      <c r="A8" s="1" t="s">
        <v>419</v>
      </c>
      <c r="B8" s="6" t="s">
        <v>22</v>
      </c>
      <c r="D8" s="1">
        <v>53</v>
      </c>
      <c r="E8" s="1">
        <v>51</v>
      </c>
      <c r="F8" s="1">
        <v>53</v>
      </c>
      <c r="G8" s="1">
        <v>61</v>
      </c>
      <c r="H8" s="1">
        <v>56</v>
      </c>
      <c r="I8" s="1">
        <v>40</v>
      </c>
      <c r="J8" s="1" t="s">
        <v>790</v>
      </c>
      <c r="K8" s="1" t="s">
        <v>756</v>
      </c>
      <c r="L8" s="1" t="s">
        <v>752</v>
      </c>
      <c r="M8" s="5">
        <f t="shared" si="4"/>
        <v>5.16</v>
      </c>
      <c r="N8" s="5">
        <f t="shared" si="5"/>
        <v>5.375</v>
      </c>
      <c r="O8" s="1">
        <f t="shared" si="6"/>
        <v>5</v>
      </c>
      <c r="P8" s="1">
        <f t="shared" si="0"/>
        <v>5</v>
      </c>
      <c r="Q8" s="1">
        <f t="shared" si="1"/>
        <v>10</v>
      </c>
      <c r="R8" s="1">
        <f t="shared" si="2"/>
        <v>3</v>
      </c>
      <c r="S8" s="1" t="str">
        <f t="shared" si="7"/>
        <v>water</v>
      </c>
      <c r="T8" s="1" t="s">
        <v>33</v>
      </c>
      <c r="V8" s="1" t="str">
        <f>A9</f>
        <v>Prinplup</v>
      </c>
      <c r="X8">
        <f t="shared" si="8"/>
        <v>3</v>
      </c>
      <c r="Y8" t="str">
        <f t="shared" si="3"/>
        <v>Piplup</v>
      </c>
      <c r="AA8">
        <v>0</v>
      </c>
      <c r="AB8">
        <v>0</v>
      </c>
      <c r="AC8">
        <v>1</v>
      </c>
      <c r="AD8" s="1">
        <v>393</v>
      </c>
    </row>
    <row r="9" spans="1:30" x14ac:dyDescent="0.25">
      <c r="A9" s="1" t="s">
        <v>420</v>
      </c>
      <c r="B9" s="6" t="s">
        <v>22</v>
      </c>
      <c r="D9" s="1">
        <v>64</v>
      </c>
      <c r="E9" s="1">
        <v>66</v>
      </c>
      <c r="F9" s="1">
        <v>68</v>
      </c>
      <c r="G9" s="1">
        <v>81</v>
      </c>
      <c r="H9" s="1">
        <v>76</v>
      </c>
      <c r="I9" s="1">
        <v>50</v>
      </c>
      <c r="J9" s="1" t="s">
        <v>790</v>
      </c>
      <c r="K9" s="1" t="s">
        <v>756</v>
      </c>
      <c r="L9" s="1" t="s">
        <v>752</v>
      </c>
      <c r="M9" s="5">
        <f t="shared" si="4"/>
        <v>6.7099999999999991</v>
      </c>
      <c r="N9" s="5">
        <f t="shared" si="5"/>
        <v>6.8</v>
      </c>
      <c r="O9" s="1">
        <f t="shared" si="6"/>
        <v>7</v>
      </c>
      <c r="P9" s="1">
        <f t="shared" si="0"/>
        <v>7</v>
      </c>
      <c r="Q9" s="1">
        <f t="shared" si="1"/>
        <v>14</v>
      </c>
      <c r="R9" s="1">
        <f t="shared" si="2"/>
        <v>5</v>
      </c>
      <c r="S9" s="6" t="str">
        <f>B9</f>
        <v>water</v>
      </c>
      <c r="T9" s="1" t="s">
        <v>20</v>
      </c>
      <c r="U9" s="1" t="s">
        <v>33</v>
      </c>
      <c r="V9" s="1" t="str">
        <f>A10</f>
        <v>Empoleon</v>
      </c>
      <c r="X9">
        <f t="shared" si="8"/>
        <v>5</v>
      </c>
      <c r="Y9" t="str">
        <f t="shared" si="3"/>
        <v>Prinplup</v>
      </c>
      <c r="AA9">
        <v>0</v>
      </c>
      <c r="AB9">
        <v>0</v>
      </c>
      <c r="AC9">
        <v>2</v>
      </c>
      <c r="AD9" s="1">
        <v>394</v>
      </c>
    </row>
    <row r="10" spans="1:30" x14ac:dyDescent="0.25">
      <c r="A10" s="1" t="s">
        <v>421</v>
      </c>
      <c r="B10" s="6" t="s">
        <v>22</v>
      </c>
      <c r="C10" s="6" t="s">
        <v>105</v>
      </c>
      <c r="D10" s="1">
        <v>84</v>
      </c>
      <c r="E10" s="1">
        <v>86</v>
      </c>
      <c r="F10" s="1">
        <v>88</v>
      </c>
      <c r="G10" s="1">
        <v>111</v>
      </c>
      <c r="H10" s="1">
        <v>101</v>
      </c>
      <c r="I10" s="1">
        <v>60</v>
      </c>
      <c r="J10" s="1" t="s">
        <v>791</v>
      </c>
      <c r="K10" s="1" t="s">
        <v>756</v>
      </c>
      <c r="L10" s="1" t="s">
        <v>752</v>
      </c>
      <c r="M10" s="5">
        <f t="shared" si="4"/>
        <v>8.8099999999999987</v>
      </c>
      <c r="N10" s="5">
        <f t="shared" si="5"/>
        <v>8.9250000000000007</v>
      </c>
      <c r="O10" s="1">
        <f t="shared" si="6"/>
        <v>9</v>
      </c>
      <c r="P10" s="1">
        <f t="shared" si="0"/>
        <v>9</v>
      </c>
      <c r="Q10" s="1">
        <f t="shared" si="1"/>
        <v>18</v>
      </c>
      <c r="R10" s="1">
        <f t="shared" si="2"/>
        <v>7</v>
      </c>
      <c r="S10" s="1" t="str">
        <f t="shared" si="7"/>
        <v>water</v>
      </c>
      <c r="T10" s="1" t="s">
        <v>105</v>
      </c>
      <c r="U10" s="1" t="s">
        <v>48</v>
      </c>
      <c r="Y10" t="str">
        <f t="shared" si="3"/>
        <v>Empoleon</v>
      </c>
      <c r="AA10">
        <v>0</v>
      </c>
      <c r="AB10">
        <v>0</v>
      </c>
      <c r="AC10">
        <v>3</v>
      </c>
      <c r="AD10" s="1">
        <v>395</v>
      </c>
    </row>
    <row r="11" spans="1:30" x14ac:dyDescent="0.25">
      <c r="A11" s="1" t="s">
        <v>422</v>
      </c>
      <c r="B11" s="6" t="s">
        <v>33</v>
      </c>
      <c r="C11" s="6" t="s">
        <v>20</v>
      </c>
      <c r="D11" s="1">
        <v>40</v>
      </c>
      <c r="E11" s="1">
        <v>55</v>
      </c>
      <c r="F11" s="1">
        <v>30</v>
      </c>
      <c r="G11" s="1">
        <v>30</v>
      </c>
      <c r="H11" s="1">
        <v>30</v>
      </c>
      <c r="I11" s="1">
        <v>60</v>
      </c>
      <c r="J11" s="1" t="s">
        <v>792</v>
      </c>
      <c r="K11" s="1" t="s">
        <v>759</v>
      </c>
      <c r="L11" s="1" t="s">
        <v>753</v>
      </c>
      <c r="M11" s="5">
        <f t="shared" si="4"/>
        <v>5.45</v>
      </c>
      <c r="N11" s="5">
        <f t="shared" si="5"/>
        <v>3.5</v>
      </c>
      <c r="O11" s="1">
        <f t="shared" si="6"/>
        <v>5</v>
      </c>
      <c r="P11" s="1">
        <f t="shared" si="0"/>
        <v>4</v>
      </c>
      <c r="Q11" s="1">
        <f t="shared" si="1"/>
        <v>9</v>
      </c>
      <c r="R11" s="1">
        <f t="shared" si="2"/>
        <v>3</v>
      </c>
      <c r="S11" s="1" t="str">
        <f t="shared" si="7"/>
        <v>normal</v>
      </c>
      <c r="T11" s="1" t="str">
        <f t="shared" si="9"/>
        <v>flying</v>
      </c>
      <c r="V11" s="1" t="str">
        <f>A12</f>
        <v>Staravia</v>
      </c>
      <c r="X11">
        <f t="shared" si="8"/>
        <v>1</v>
      </c>
      <c r="Y11" t="str">
        <f t="shared" si="3"/>
        <v>Starly</v>
      </c>
      <c r="AA11">
        <v>0</v>
      </c>
      <c r="AB11">
        <v>0</v>
      </c>
      <c r="AC11">
        <v>1</v>
      </c>
      <c r="AD11" s="1">
        <v>396</v>
      </c>
    </row>
    <row r="12" spans="1:30" x14ac:dyDescent="0.25">
      <c r="A12" s="1" t="s">
        <v>423</v>
      </c>
      <c r="B12" s="6" t="s">
        <v>33</v>
      </c>
      <c r="C12" s="6" t="s">
        <v>20</v>
      </c>
      <c r="D12" s="1">
        <v>55</v>
      </c>
      <c r="E12" s="1">
        <v>75</v>
      </c>
      <c r="F12" s="1">
        <v>50</v>
      </c>
      <c r="G12" s="1">
        <v>40</v>
      </c>
      <c r="H12" s="1">
        <v>40</v>
      </c>
      <c r="I12" s="1">
        <v>80</v>
      </c>
      <c r="J12" s="1" t="s">
        <v>792</v>
      </c>
      <c r="K12" s="1" t="s">
        <v>759</v>
      </c>
      <c r="L12" s="1" t="s">
        <v>753</v>
      </c>
      <c r="M12" s="5">
        <f t="shared" si="4"/>
        <v>7.35</v>
      </c>
      <c r="N12" s="5">
        <f t="shared" si="5"/>
        <v>5</v>
      </c>
      <c r="O12" s="1">
        <f t="shared" si="6"/>
        <v>7</v>
      </c>
      <c r="P12" s="1">
        <f t="shared" si="0"/>
        <v>5</v>
      </c>
      <c r="Q12" s="1">
        <f t="shared" si="1"/>
        <v>12</v>
      </c>
      <c r="R12" s="1">
        <f t="shared" si="2"/>
        <v>4</v>
      </c>
      <c r="S12" s="1" t="str">
        <f t="shared" si="7"/>
        <v>normal</v>
      </c>
      <c r="T12" s="1" t="str">
        <f t="shared" si="9"/>
        <v>flying</v>
      </c>
      <c r="U12" s="1" t="s">
        <v>105</v>
      </c>
      <c r="V12" s="1" t="str">
        <f>A13</f>
        <v>Staraptor</v>
      </c>
      <c r="X12">
        <f t="shared" si="8"/>
        <v>6</v>
      </c>
      <c r="Y12" t="str">
        <f t="shared" si="3"/>
        <v>Staravia</v>
      </c>
      <c r="AA12">
        <v>0</v>
      </c>
      <c r="AB12">
        <v>0</v>
      </c>
      <c r="AC12">
        <v>2</v>
      </c>
      <c r="AD12" s="1">
        <v>397</v>
      </c>
    </row>
    <row r="13" spans="1:30" x14ac:dyDescent="0.25">
      <c r="A13" s="1" t="s">
        <v>424</v>
      </c>
      <c r="B13" s="6" t="s">
        <v>33</v>
      </c>
      <c r="C13" s="6" t="s">
        <v>20</v>
      </c>
      <c r="D13" s="1">
        <v>85</v>
      </c>
      <c r="E13" s="1">
        <v>120</v>
      </c>
      <c r="F13" s="1">
        <v>70</v>
      </c>
      <c r="G13" s="1">
        <v>50</v>
      </c>
      <c r="H13" s="1">
        <v>60</v>
      </c>
      <c r="I13" s="1">
        <v>100</v>
      </c>
      <c r="J13" s="1" t="s">
        <v>793</v>
      </c>
      <c r="K13" s="1" t="s">
        <v>759</v>
      </c>
      <c r="L13" s="1" t="s">
        <v>753</v>
      </c>
      <c r="M13" s="5">
        <f t="shared" si="4"/>
        <v>10.5</v>
      </c>
      <c r="N13" s="5">
        <f t="shared" si="5"/>
        <v>7.5</v>
      </c>
      <c r="O13" s="2">
        <v>10</v>
      </c>
      <c r="P13" s="1">
        <f t="shared" si="0"/>
        <v>8</v>
      </c>
      <c r="Q13" s="1">
        <f t="shared" si="1"/>
        <v>18</v>
      </c>
      <c r="R13" s="1">
        <f t="shared" si="2"/>
        <v>7</v>
      </c>
      <c r="S13" s="1" t="str">
        <f t="shared" si="7"/>
        <v>normal</v>
      </c>
      <c r="T13" s="1" t="str">
        <f t="shared" si="9"/>
        <v>flying</v>
      </c>
      <c r="U13" s="1" t="s">
        <v>77</v>
      </c>
      <c r="Y13" t="str">
        <f t="shared" si="3"/>
        <v>Staraptor</v>
      </c>
      <c r="AA13">
        <v>0</v>
      </c>
      <c r="AB13">
        <v>0</v>
      </c>
      <c r="AC13">
        <v>3</v>
      </c>
      <c r="AD13" s="1">
        <v>398</v>
      </c>
    </row>
    <row r="14" spans="1:30" x14ac:dyDescent="0.25">
      <c r="A14" s="1" t="s">
        <v>425</v>
      </c>
      <c r="B14" s="6" t="s">
        <v>33</v>
      </c>
      <c r="D14" s="1">
        <v>59</v>
      </c>
      <c r="E14" s="1">
        <v>45</v>
      </c>
      <c r="F14" s="1">
        <v>40</v>
      </c>
      <c r="G14" s="1">
        <v>35</v>
      </c>
      <c r="H14" s="1">
        <v>40</v>
      </c>
      <c r="I14" s="1">
        <v>31</v>
      </c>
      <c r="J14" s="1" t="s">
        <v>794</v>
      </c>
      <c r="K14" s="1" t="s">
        <v>754</v>
      </c>
      <c r="L14" s="1" t="s">
        <v>753</v>
      </c>
      <c r="M14" s="5">
        <f t="shared" si="4"/>
        <v>3.84</v>
      </c>
      <c r="N14" s="5">
        <f t="shared" si="5"/>
        <v>4.95</v>
      </c>
      <c r="O14" s="1">
        <f t="shared" si="6"/>
        <v>4</v>
      </c>
      <c r="P14" s="1">
        <f t="shared" si="0"/>
        <v>5</v>
      </c>
      <c r="Q14" s="1">
        <f t="shared" si="1"/>
        <v>9</v>
      </c>
      <c r="R14" s="1">
        <f t="shared" si="2"/>
        <v>3</v>
      </c>
      <c r="S14" s="1" t="str">
        <f t="shared" si="7"/>
        <v>normal</v>
      </c>
      <c r="T14" s="1" t="s">
        <v>22</v>
      </c>
      <c r="V14" s="1" t="str">
        <f>A15</f>
        <v>Bibarel</v>
      </c>
      <c r="X14">
        <f t="shared" si="8"/>
        <v>5</v>
      </c>
      <c r="Y14" t="str">
        <f t="shared" si="3"/>
        <v>Bidoof</v>
      </c>
      <c r="AA14">
        <v>0</v>
      </c>
      <c r="AB14">
        <v>0</v>
      </c>
      <c r="AC14">
        <v>1</v>
      </c>
      <c r="AD14" s="1">
        <v>399</v>
      </c>
    </row>
    <row r="15" spans="1:30" x14ac:dyDescent="0.25">
      <c r="A15" s="1" t="s">
        <v>426</v>
      </c>
      <c r="B15" s="6" t="s">
        <v>33</v>
      </c>
      <c r="C15" s="6" t="s">
        <v>22</v>
      </c>
      <c r="D15" s="1">
        <v>79</v>
      </c>
      <c r="E15" s="1">
        <v>85</v>
      </c>
      <c r="F15" s="1">
        <v>60</v>
      </c>
      <c r="G15" s="1">
        <v>55</v>
      </c>
      <c r="H15" s="1">
        <v>60</v>
      </c>
      <c r="I15" s="1">
        <v>71</v>
      </c>
      <c r="J15" s="1" t="s">
        <v>795</v>
      </c>
      <c r="K15" s="1" t="s">
        <v>754</v>
      </c>
      <c r="L15" s="1" t="s">
        <v>753</v>
      </c>
      <c r="M15" s="5">
        <f t="shared" si="4"/>
        <v>7.6400000000000006</v>
      </c>
      <c r="N15" s="5">
        <f t="shared" si="5"/>
        <v>6.95</v>
      </c>
      <c r="O15" s="1">
        <f t="shared" si="6"/>
        <v>8</v>
      </c>
      <c r="P15" s="1">
        <f t="shared" si="0"/>
        <v>7</v>
      </c>
      <c r="Q15" s="1">
        <f t="shared" si="1"/>
        <v>15</v>
      </c>
      <c r="R15" s="1">
        <f t="shared" si="2"/>
        <v>6</v>
      </c>
      <c r="S15" s="1" t="str">
        <f t="shared" si="7"/>
        <v>normal</v>
      </c>
      <c r="T15" s="1" t="str">
        <f t="shared" si="9"/>
        <v>water</v>
      </c>
      <c r="U15" s="1" t="s">
        <v>44</v>
      </c>
      <c r="Y15" t="str">
        <f t="shared" si="3"/>
        <v>Bibarel</v>
      </c>
      <c r="AA15">
        <v>0</v>
      </c>
      <c r="AB15">
        <v>0</v>
      </c>
      <c r="AC15">
        <v>2</v>
      </c>
      <c r="AD15" s="1">
        <v>400</v>
      </c>
    </row>
    <row r="16" spans="1:30" x14ac:dyDescent="0.25">
      <c r="A16" s="1" t="s">
        <v>427</v>
      </c>
      <c r="B16" s="6" t="s">
        <v>26</v>
      </c>
      <c r="D16" s="1">
        <v>37</v>
      </c>
      <c r="E16" s="1">
        <v>25</v>
      </c>
      <c r="F16" s="1">
        <v>41</v>
      </c>
      <c r="G16" s="1">
        <v>25</v>
      </c>
      <c r="H16" s="1">
        <v>41</v>
      </c>
      <c r="I16" s="1">
        <v>25</v>
      </c>
      <c r="J16" s="1" t="s">
        <v>796</v>
      </c>
      <c r="K16" s="1" t="s">
        <v>754</v>
      </c>
      <c r="L16" s="1" t="s">
        <v>753</v>
      </c>
      <c r="M16" s="5">
        <f t="shared" si="4"/>
        <v>2.5</v>
      </c>
      <c r="N16" s="5">
        <f t="shared" si="5"/>
        <v>3.9</v>
      </c>
      <c r="O16" s="1">
        <f t="shared" si="6"/>
        <v>3</v>
      </c>
      <c r="P16" s="1">
        <f t="shared" si="0"/>
        <v>4</v>
      </c>
      <c r="Q16" s="1">
        <f t="shared" si="1"/>
        <v>7</v>
      </c>
      <c r="R16" s="1">
        <f t="shared" si="2"/>
        <v>2</v>
      </c>
      <c r="S16" s="1" t="str">
        <f t="shared" si="7"/>
        <v>bug</v>
      </c>
      <c r="T16" s="1" t="s">
        <v>33</v>
      </c>
      <c r="V16" s="1" t="str">
        <f>A17</f>
        <v>Kricketune</v>
      </c>
      <c r="X16">
        <f t="shared" si="8"/>
        <v>3</v>
      </c>
      <c r="Y16" t="str">
        <f t="shared" si="3"/>
        <v>Kricketot</v>
      </c>
      <c r="AA16">
        <v>0</v>
      </c>
      <c r="AB16">
        <v>0</v>
      </c>
      <c r="AC16">
        <v>1</v>
      </c>
      <c r="AD16" s="1">
        <v>401</v>
      </c>
    </row>
    <row r="17" spans="1:30" x14ac:dyDescent="0.25">
      <c r="A17" s="1" t="s">
        <v>428</v>
      </c>
      <c r="B17" s="6" t="s">
        <v>26</v>
      </c>
      <c r="D17" s="1">
        <v>77</v>
      </c>
      <c r="E17" s="1">
        <v>85</v>
      </c>
      <c r="F17" s="1">
        <v>51</v>
      </c>
      <c r="G17" s="1">
        <v>55</v>
      </c>
      <c r="H17" s="1">
        <v>51</v>
      </c>
      <c r="I17" s="1">
        <v>65</v>
      </c>
      <c r="J17" s="1" t="s">
        <v>796</v>
      </c>
      <c r="K17" s="1" t="s">
        <v>754</v>
      </c>
      <c r="L17" s="1" t="s">
        <v>753</v>
      </c>
      <c r="M17" s="5">
        <f t="shared" si="4"/>
        <v>7.4</v>
      </c>
      <c r="N17" s="5">
        <f t="shared" si="5"/>
        <v>6.4</v>
      </c>
      <c r="O17" s="1">
        <f t="shared" si="6"/>
        <v>7</v>
      </c>
      <c r="P17" s="1">
        <f t="shared" si="0"/>
        <v>6</v>
      </c>
      <c r="Q17" s="1">
        <f t="shared" si="1"/>
        <v>13</v>
      </c>
      <c r="R17" s="1">
        <f t="shared" si="2"/>
        <v>5</v>
      </c>
      <c r="S17" s="1" t="str">
        <f t="shared" si="7"/>
        <v>bug</v>
      </c>
      <c r="T17" s="1" t="s">
        <v>77</v>
      </c>
      <c r="U17" s="1" t="s">
        <v>37</v>
      </c>
      <c r="Y17" t="str">
        <f t="shared" si="3"/>
        <v>Kricketune</v>
      </c>
      <c r="AA17">
        <v>0</v>
      </c>
      <c r="AB17">
        <v>0</v>
      </c>
      <c r="AC17">
        <v>2</v>
      </c>
      <c r="AD17" s="1">
        <v>402</v>
      </c>
    </row>
    <row r="18" spans="1:30" x14ac:dyDescent="0.25">
      <c r="A18" s="1" t="s">
        <v>429</v>
      </c>
      <c r="B18" s="6" t="s">
        <v>44</v>
      </c>
      <c r="D18" s="1">
        <v>45</v>
      </c>
      <c r="E18" s="1">
        <v>65</v>
      </c>
      <c r="F18" s="1">
        <v>34</v>
      </c>
      <c r="G18" s="1">
        <v>40</v>
      </c>
      <c r="H18" s="1">
        <v>34</v>
      </c>
      <c r="I18" s="1">
        <v>45</v>
      </c>
      <c r="J18" s="1" t="s">
        <v>797</v>
      </c>
      <c r="K18" s="1" t="s">
        <v>754</v>
      </c>
      <c r="L18" s="1" t="s">
        <v>755</v>
      </c>
      <c r="M18" s="5">
        <f t="shared" si="4"/>
        <v>5.45</v>
      </c>
      <c r="N18" s="5">
        <f t="shared" si="5"/>
        <v>3.95</v>
      </c>
      <c r="O18" s="1">
        <f t="shared" si="6"/>
        <v>5</v>
      </c>
      <c r="P18" s="1">
        <f t="shared" si="0"/>
        <v>4</v>
      </c>
      <c r="Q18" s="1">
        <f t="shared" si="1"/>
        <v>9</v>
      </c>
      <c r="R18" s="1">
        <f t="shared" si="2"/>
        <v>3</v>
      </c>
      <c r="S18" s="1" t="str">
        <f t="shared" si="7"/>
        <v>electric</v>
      </c>
      <c r="T18" s="1" t="s">
        <v>33</v>
      </c>
      <c r="V18" s="1" t="str">
        <f>A19</f>
        <v>Luxio</v>
      </c>
      <c r="X18">
        <f t="shared" si="8"/>
        <v>1</v>
      </c>
      <c r="Y18" t="str">
        <f t="shared" si="3"/>
        <v>Shinx</v>
      </c>
      <c r="AA18">
        <v>0</v>
      </c>
      <c r="AB18">
        <v>0</v>
      </c>
      <c r="AC18">
        <v>1</v>
      </c>
      <c r="AD18" s="1">
        <v>403</v>
      </c>
    </row>
    <row r="19" spans="1:30" x14ac:dyDescent="0.25">
      <c r="A19" s="1" t="s">
        <v>430</v>
      </c>
      <c r="B19" s="6" t="s">
        <v>44</v>
      </c>
      <c r="D19" s="1">
        <v>60</v>
      </c>
      <c r="E19" s="1">
        <v>85</v>
      </c>
      <c r="F19" s="1">
        <v>49</v>
      </c>
      <c r="G19" s="1">
        <v>60</v>
      </c>
      <c r="H19" s="1">
        <v>49</v>
      </c>
      <c r="I19" s="1">
        <v>60</v>
      </c>
      <c r="J19" s="1" t="s">
        <v>798</v>
      </c>
      <c r="K19" s="1" t="s">
        <v>754</v>
      </c>
      <c r="L19" s="1" t="s">
        <v>755</v>
      </c>
      <c r="M19" s="5">
        <f t="shared" si="4"/>
        <v>7.25</v>
      </c>
      <c r="N19" s="5">
        <f t="shared" si="5"/>
        <v>5.45</v>
      </c>
      <c r="O19" s="1">
        <f t="shared" si="6"/>
        <v>7</v>
      </c>
      <c r="P19" s="1">
        <f t="shared" si="0"/>
        <v>5</v>
      </c>
      <c r="Q19" s="1">
        <f t="shared" si="1"/>
        <v>12</v>
      </c>
      <c r="R19" s="1">
        <f t="shared" si="2"/>
        <v>4</v>
      </c>
      <c r="S19" s="1" t="str">
        <f t="shared" si="7"/>
        <v>electric</v>
      </c>
      <c r="T19" s="1" t="s">
        <v>37</v>
      </c>
      <c r="U19" s="1" t="s">
        <v>33</v>
      </c>
      <c r="V19" s="1" t="str">
        <f>A20</f>
        <v>Luxray</v>
      </c>
      <c r="X19">
        <f t="shared" si="8"/>
        <v>6</v>
      </c>
      <c r="Y19" t="str">
        <f t="shared" si="3"/>
        <v>Luxio</v>
      </c>
      <c r="AA19">
        <v>0</v>
      </c>
      <c r="AB19">
        <v>0</v>
      </c>
      <c r="AC19">
        <v>2</v>
      </c>
      <c r="AD19" s="1">
        <v>404</v>
      </c>
    </row>
    <row r="20" spans="1:30" x14ac:dyDescent="0.25">
      <c r="A20" s="1" t="s">
        <v>431</v>
      </c>
      <c r="B20" s="6" t="s">
        <v>44</v>
      </c>
      <c r="D20" s="1">
        <v>80</v>
      </c>
      <c r="E20" s="1">
        <v>120</v>
      </c>
      <c r="F20" s="1">
        <v>79</v>
      </c>
      <c r="G20" s="1">
        <v>95</v>
      </c>
      <c r="H20" s="1">
        <v>79</v>
      </c>
      <c r="I20" s="1">
        <v>70</v>
      </c>
      <c r="J20" s="1" t="s">
        <v>799</v>
      </c>
      <c r="K20" s="1" t="s">
        <v>754</v>
      </c>
      <c r="L20" s="1" t="s">
        <v>755</v>
      </c>
      <c r="M20" s="5">
        <f t="shared" si="4"/>
        <v>9.75</v>
      </c>
      <c r="N20" s="5">
        <f t="shared" si="5"/>
        <v>7.95</v>
      </c>
      <c r="O20" s="1">
        <f t="shared" si="6"/>
        <v>10</v>
      </c>
      <c r="P20" s="1">
        <f t="shared" si="0"/>
        <v>8</v>
      </c>
      <c r="Q20" s="1">
        <f t="shared" si="1"/>
        <v>18</v>
      </c>
      <c r="R20" s="1">
        <f t="shared" si="2"/>
        <v>7</v>
      </c>
      <c r="S20" s="1" t="str">
        <f t="shared" si="7"/>
        <v>electric</v>
      </c>
      <c r="T20" s="1" t="s">
        <v>37</v>
      </c>
      <c r="U20" s="1" t="s">
        <v>77</v>
      </c>
      <c r="Y20" t="str">
        <f t="shared" si="3"/>
        <v>Luxray</v>
      </c>
      <c r="AA20">
        <v>0</v>
      </c>
      <c r="AB20">
        <v>0</v>
      </c>
      <c r="AC20">
        <v>3</v>
      </c>
      <c r="AD20" s="1">
        <v>405</v>
      </c>
    </row>
    <row r="21" spans="1:30" x14ac:dyDescent="0.25">
      <c r="A21" s="3" t="s">
        <v>432</v>
      </c>
      <c r="B21" s="6" t="s">
        <v>12</v>
      </c>
      <c r="C21" s="6" t="s">
        <v>13</v>
      </c>
      <c r="D21" s="1">
        <v>40</v>
      </c>
      <c r="E21" s="1">
        <v>30</v>
      </c>
      <c r="F21" s="1">
        <v>35</v>
      </c>
      <c r="G21" s="1">
        <v>50</v>
      </c>
      <c r="H21" s="1">
        <v>70</v>
      </c>
      <c r="I21" s="1">
        <v>55</v>
      </c>
      <c r="J21" s="1" t="s">
        <v>800</v>
      </c>
      <c r="K21" s="1" t="s">
        <v>754</v>
      </c>
      <c r="L21" s="1" t="s">
        <v>755</v>
      </c>
      <c r="M21" s="5">
        <f t="shared" si="4"/>
        <v>5</v>
      </c>
      <c r="N21" s="5">
        <f t="shared" si="5"/>
        <v>4.625</v>
      </c>
      <c r="O21" s="1">
        <f t="shared" si="6"/>
        <v>5</v>
      </c>
      <c r="P21" s="1">
        <f t="shared" si="0"/>
        <v>5</v>
      </c>
      <c r="Q21" s="1">
        <f t="shared" si="1"/>
        <v>10</v>
      </c>
      <c r="R21" s="1">
        <f t="shared" si="2"/>
        <v>3</v>
      </c>
      <c r="S21" s="1" t="str">
        <f t="shared" si="7"/>
        <v>grass</v>
      </c>
      <c r="T21" s="1" t="str">
        <f t="shared" si="9"/>
        <v>poison</v>
      </c>
      <c r="V21" s="1" t="str">
        <f>A22</f>
        <v>Roselia</v>
      </c>
      <c r="X21">
        <f t="shared" si="8"/>
        <v>3</v>
      </c>
      <c r="Y21" t="str">
        <f t="shared" si="3"/>
        <v>Budew</v>
      </c>
      <c r="Z21" s="3"/>
      <c r="AA21">
        <v>0</v>
      </c>
      <c r="AB21">
        <v>0</v>
      </c>
      <c r="AC21">
        <v>1</v>
      </c>
      <c r="AD21" s="1">
        <v>406</v>
      </c>
    </row>
    <row r="22" spans="1:30" x14ac:dyDescent="0.25">
      <c r="A22" s="3" t="s">
        <v>341</v>
      </c>
      <c r="B22" s="6" t="s">
        <v>12</v>
      </c>
      <c r="C22" s="6" t="s">
        <v>13</v>
      </c>
      <c r="D22" s="1">
        <v>50</v>
      </c>
      <c r="E22" s="1">
        <v>60</v>
      </c>
      <c r="F22" s="1">
        <v>45</v>
      </c>
      <c r="G22" s="1">
        <v>100</v>
      </c>
      <c r="H22" s="1">
        <v>80</v>
      </c>
      <c r="I22" s="1">
        <v>65</v>
      </c>
      <c r="J22" s="1" t="s">
        <v>801</v>
      </c>
      <c r="K22" s="1" t="s">
        <v>754</v>
      </c>
      <c r="L22" s="1" t="s">
        <v>755</v>
      </c>
      <c r="M22" s="5">
        <f t="shared" si="4"/>
        <v>8.1999999999999993</v>
      </c>
      <c r="N22" s="5">
        <f t="shared" si="5"/>
        <v>5.625</v>
      </c>
      <c r="O22" s="1">
        <f t="shared" si="6"/>
        <v>8</v>
      </c>
      <c r="P22" s="1">
        <f t="shared" si="0"/>
        <v>6</v>
      </c>
      <c r="Q22" s="1">
        <f t="shared" si="1"/>
        <v>14</v>
      </c>
      <c r="R22" s="1">
        <f t="shared" si="2"/>
        <v>5</v>
      </c>
      <c r="S22" s="1" t="str">
        <f t="shared" si="7"/>
        <v>grass</v>
      </c>
      <c r="T22" s="1" t="str">
        <f t="shared" si="9"/>
        <v>poison</v>
      </c>
      <c r="U22" s="1" t="s">
        <v>33</v>
      </c>
      <c r="V22" s="1" t="str">
        <f>A23</f>
        <v>Roserade</v>
      </c>
      <c r="X22">
        <f t="shared" si="8"/>
        <v>5</v>
      </c>
      <c r="Y22" t="str">
        <f t="shared" si="3"/>
        <v>Roselia</v>
      </c>
      <c r="Z22" s="3"/>
      <c r="AA22">
        <v>0</v>
      </c>
      <c r="AB22">
        <v>0</v>
      </c>
      <c r="AC22">
        <v>2</v>
      </c>
      <c r="AD22" s="1">
        <v>315</v>
      </c>
    </row>
    <row r="23" spans="1:30" x14ac:dyDescent="0.25">
      <c r="A23" s="3" t="s">
        <v>433</v>
      </c>
      <c r="B23" s="6" t="s">
        <v>12</v>
      </c>
      <c r="C23" s="6" t="s">
        <v>13</v>
      </c>
      <c r="D23" s="1">
        <v>60</v>
      </c>
      <c r="E23" s="1">
        <v>70</v>
      </c>
      <c r="F23" s="1">
        <v>65</v>
      </c>
      <c r="G23" s="1">
        <v>125</v>
      </c>
      <c r="H23" s="1">
        <v>105</v>
      </c>
      <c r="I23" s="1">
        <v>90</v>
      </c>
      <c r="J23" s="1" t="s">
        <v>802</v>
      </c>
      <c r="K23" s="1" t="s">
        <v>754</v>
      </c>
      <c r="L23" s="1" t="s">
        <v>755</v>
      </c>
      <c r="M23" s="5">
        <f t="shared" si="4"/>
        <v>10.55</v>
      </c>
      <c r="N23" s="5">
        <f t="shared" si="5"/>
        <v>7.25</v>
      </c>
      <c r="O23" s="1">
        <f t="shared" si="6"/>
        <v>11</v>
      </c>
      <c r="P23" s="1">
        <f t="shared" si="0"/>
        <v>7</v>
      </c>
      <c r="Q23" s="1">
        <f t="shared" si="1"/>
        <v>18</v>
      </c>
      <c r="R23" s="1">
        <f t="shared" si="2"/>
        <v>7</v>
      </c>
      <c r="S23" s="1" t="str">
        <f t="shared" si="7"/>
        <v>grass</v>
      </c>
      <c r="T23" s="1" t="str">
        <f t="shared" si="9"/>
        <v>poison</v>
      </c>
      <c r="U23" s="1" t="s">
        <v>117</v>
      </c>
      <c r="Y23" t="str">
        <f t="shared" si="3"/>
        <v>Roserade</v>
      </c>
      <c r="Z23" s="3"/>
      <c r="AA23">
        <v>0</v>
      </c>
      <c r="AB23">
        <v>0</v>
      </c>
      <c r="AC23">
        <v>3</v>
      </c>
      <c r="AD23" s="1">
        <v>407</v>
      </c>
    </row>
    <row r="24" spans="1:30" x14ac:dyDescent="0.25">
      <c r="A24" s="3" t="s">
        <v>434</v>
      </c>
      <c r="B24" s="7" t="s">
        <v>173</v>
      </c>
      <c r="D24" s="1">
        <v>67</v>
      </c>
      <c r="E24" s="1">
        <v>125</v>
      </c>
      <c r="F24" s="1">
        <v>40</v>
      </c>
      <c r="G24" s="1">
        <v>30</v>
      </c>
      <c r="H24" s="1">
        <v>30</v>
      </c>
      <c r="I24" s="1">
        <v>58</v>
      </c>
      <c r="J24" s="1" t="s">
        <v>803</v>
      </c>
      <c r="K24" s="1" t="s">
        <v>754</v>
      </c>
      <c r="L24" s="1" t="s">
        <v>753</v>
      </c>
      <c r="M24" s="5">
        <f t="shared" si="4"/>
        <v>8.870000000000001</v>
      </c>
      <c r="N24" s="5">
        <f t="shared" si="5"/>
        <v>5.0999999999999996</v>
      </c>
      <c r="O24" s="1">
        <f t="shared" si="6"/>
        <v>9</v>
      </c>
      <c r="P24" s="1">
        <f t="shared" si="0"/>
        <v>5</v>
      </c>
      <c r="Q24" s="3">
        <f t="shared" si="1"/>
        <v>14</v>
      </c>
      <c r="R24" s="1">
        <f t="shared" si="2"/>
        <v>5</v>
      </c>
      <c r="S24" s="1" t="str">
        <f t="shared" si="7"/>
        <v>dragon</v>
      </c>
      <c r="T24" s="1" t="s">
        <v>33</v>
      </c>
      <c r="V24" s="1" t="str">
        <f>A25</f>
        <v>Rampardos</v>
      </c>
      <c r="X24">
        <f t="shared" si="8"/>
        <v>8</v>
      </c>
      <c r="Y24" t="str">
        <f t="shared" si="3"/>
        <v>Cranidos</v>
      </c>
      <c r="Z24" s="3" t="s">
        <v>982</v>
      </c>
      <c r="AA24">
        <v>0</v>
      </c>
      <c r="AB24">
        <v>0</v>
      </c>
      <c r="AC24">
        <v>1</v>
      </c>
      <c r="AD24" s="1">
        <v>408</v>
      </c>
    </row>
    <row r="25" spans="1:30" x14ac:dyDescent="0.25">
      <c r="A25" s="3" t="s">
        <v>435</v>
      </c>
      <c r="B25" s="7" t="s">
        <v>173</v>
      </c>
      <c r="D25" s="1">
        <v>97</v>
      </c>
      <c r="E25" s="1">
        <v>165</v>
      </c>
      <c r="F25" s="1">
        <v>60</v>
      </c>
      <c r="G25" s="1">
        <v>65</v>
      </c>
      <c r="H25" s="1">
        <v>50</v>
      </c>
      <c r="I25" s="1">
        <v>58</v>
      </c>
      <c r="J25" s="1" t="s">
        <v>803</v>
      </c>
      <c r="K25" s="1" t="s">
        <v>754</v>
      </c>
      <c r="L25" s="1" t="s">
        <v>753</v>
      </c>
      <c r="M25" s="5">
        <f t="shared" si="4"/>
        <v>11.22</v>
      </c>
      <c r="N25" s="5">
        <f t="shared" si="5"/>
        <v>7.6</v>
      </c>
      <c r="O25" s="1">
        <f t="shared" si="6"/>
        <v>11</v>
      </c>
      <c r="P25" s="1">
        <f t="shared" si="0"/>
        <v>8</v>
      </c>
      <c r="Q25" s="3">
        <f t="shared" si="1"/>
        <v>19</v>
      </c>
      <c r="R25" s="1">
        <f t="shared" si="2"/>
        <v>8</v>
      </c>
      <c r="S25" s="1" t="str">
        <f t="shared" si="7"/>
        <v>dragon</v>
      </c>
      <c r="T25" s="1" t="s">
        <v>97</v>
      </c>
      <c r="U25" s="1" t="s">
        <v>47</v>
      </c>
      <c r="Y25" t="str">
        <f t="shared" si="3"/>
        <v>Rampardos</v>
      </c>
      <c r="Z25" s="3" t="s">
        <v>982</v>
      </c>
      <c r="AA25">
        <v>0</v>
      </c>
      <c r="AB25">
        <v>0</v>
      </c>
      <c r="AC25">
        <v>2</v>
      </c>
      <c r="AD25" s="1">
        <v>409</v>
      </c>
    </row>
    <row r="26" spans="1:30" x14ac:dyDescent="0.25">
      <c r="A26" s="3" t="s">
        <v>436</v>
      </c>
      <c r="B26" s="7" t="s">
        <v>105</v>
      </c>
      <c r="D26" s="1">
        <v>30</v>
      </c>
      <c r="E26" s="1">
        <v>42</v>
      </c>
      <c r="F26" s="1">
        <v>118</v>
      </c>
      <c r="G26" s="1">
        <v>42</v>
      </c>
      <c r="H26" s="1">
        <v>88</v>
      </c>
      <c r="I26" s="1">
        <v>30</v>
      </c>
      <c r="J26" s="1" t="s">
        <v>804</v>
      </c>
      <c r="K26" s="1" t="s">
        <v>754</v>
      </c>
      <c r="L26" s="1" t="s">
        <v>753</v>
      </c>
      <c r="M26" s="5">
        <f t="shared" si="4"/>
        <v>3.72</v>
      </c>
      <c r="N26" s="5">
        <f t="shared" si="5"/>
        <v>6.65</v>
      </c>
      <c r="O26" s="2">
        <v>5</v>
      </c>
      <c r="P26" s="2">
        <v>9</v>
      </c>
      <c r="Q26" s="3">
        <f t="shared" si="1"/>
        <v>14</v>
      </c>
      <c r="R26" s="1">
        <f t="shared" si="2"/>
        <v>5</v>
      </c>
      <c r="S26" s="1" t="str">
        <f t="shared" si="7"/>
        <v>steel</v>
      </c>
      <c r="T26" s="1" t="s">
        <v>33</v>
      </c>
      <c r="V26" s="1" t="str">
        <f>A27</f>
        <v>Bastiodon</v>
      </c>
      <c r="X26">
        <f t="shared" si="8"/>
        <v>8</v>
      </c>
      <c r="Y26" t="str">
        <f t="shared" si="3"/>
        <v>Shieldon</v>
      </c>
      <c r="Z26" s="3" t="s">
        <v>982</v>
      </c>
      <c r="AA26">
        <v>0</v>
      </c>
      <c r="AB26">
        <v>0</v>
      </c>
      <c r="AC26">
        <v>1</v>
      </c>
      <c r="AD26" s="1">
        <v>410</v>
      </c>
    </row>
    <row r="27" spans="1:30" x14ac:dyDescent="0.25">
      <c r="A27" s="3" t="s">
        <v>437</v>
      </c>
      <c r="B27" s="7" t="s">
        <v>105</v>
      </c>
      <c r="D27" s="1">
        <v>60</v>
      </c>
      <c r="E27" s="1">
        <v>52</v>
      </c>
      <c r="F27" s="1">
        <v>168</v>
      </c>
      <c r="G27" s="1">
        <v>47</v>
      </c>
      <c r="H27" s="1">
        <v>138</v>
      </c>
      <c r="I27" s="1">
        <v>30</v>
      </c>
      <c r="J27" s="1" t="s">
        <v>804</v>
      </c>
      <c r="K27" s="1" t="s">
        <v>754</v>
      </c>
      <c r="L27" s="1" t="s">
        <v>753</v>
      </c>
      <c r="M27" s="5">
        <f t="shared" si="4"/>
        <v>4.2700000000000005</v>
      </c>
      <c r="N27" s="5">
        <f t="shared" si="5"/>
        <v>10.65</v>
      </c>
      <c r="O27" s="2">
        <v>8</v>
      </c>
      <c r="P27" s="1">
        <f t="shared" si="0"/>
        <v>11</v>
      </c>
      <c r="Q27" s="3">
        <f t="shared" si="1"/>
        <v>19</v>
      </c>
      <c r="R27" s="1">
        <f t="shared" si="2"/>
        <v>8</v>
      </c>
      <c r="S27" s="1" t="str">
        <f t="shared" si="7"/>
        <v>steel</v>
      </c>
      <c r="T27" s="1" t="s">
        <v>97</v>
      </c>
      <c r="U27" s="1" t="s">
        <v>47</v>
      </c>
      <c r="Y27" t="str">
        <f t="shared" si="3"/>
        <v>Bastiodon</v>
      </c>
      <c r="Z27" s="3" t="s">
        <v>982</v>
      </c>
      <c r="AA27">
        <v>0</v>
      </c>
      <c r="AB27">
        <v>0</v>
      </c>
      <c r="AC27">
        <v>2</v>
      </c>
      <c r="AD27" s="1">
        <v>411</v>
      </c>
    </row>
    <row r="28" spans="1:30" x14ac:dyDescent="0.25">
      <c r="A28" s="3" t="s">
        <v>438</v>
      </c>
      <c r="B28" s="6" t="s">
        <v>26</v>
      </c>
      <c r="D28" s="1">
        <v>40</v>
      </c>
      <c r="E28" s="1">
        <v>29</v>
      </c>
      <c r="F28" s="1">
        <v>45</v>
      </c>
      <c r="G28" s="1">
        <v>29</v>
      </c>
      <c r="H28" s="1">
        <v>45</v>
      </c>
      <c r="I28" s="1">
        <v>36</v>
      </c>
      <c r="J28" s="1" t="s">
        <v>805</v>
      </c>
      <c r="K28" s="1" t="s">
        <v>751</v>
      </c>
      <c r="L28" s="1" t="s">
        <v>753</v>
      </c>
      <c r="M28" s="5">
        <f t="shared" si="4"/>
        <v>3.1799999999999997</v>
      </c>
      <c r="N28" s="5">
        <f t="shared" si="5"/>
        <v>4.25</v>
      </c>
      <c r="O28" s="1">
        <f t="shared" si="6"/>
        <v>3</v>
      </c>
      <c r="P28" s="1">
        <f t="shared" si="0"/>
        <v>4</v>
      </c>
      <c r="Q28" s="1">
        <f t="shared" si="1"/>
        <v>7</v>
      </c>
      <c r="R28" s="1">
        <f t="shared" si="2"/>
        <v>2</v>
      </c>
      <c r="S28" s="1" t="str">
        <f t="shared" si="7"/>
        <v>bug</v>
      </c>
      <c r="T28" s="1" t="s">
        <v>33</v>
      </c>
      <c r="V28" s="1" t="s">
        <v>918</v>
      </c>
      <c r="W28" s="1" t="s">
        <v>915</v>
      </c>
      <c r="X28">
        <f t="shared" si="8"/>
        <v>3</v>
      </c>
      <c r="Y28" t="str">
        <f t="shared" si="3"/>
        <v>Burmy</v>
      </c>
      <c r="Z28" s="3"/>
      <c r="AA28">
        <v>0</v>
      </c>
      <c r="AB28">
        <v>0</v>
      </c>
      <c r="AC28">
        <v>1</v>
      </c>
      <c r="AD28" s="1">
        <v>412</v>
      </c>
    </row>
    <row r="29" spans="1:30" x14ac:dyDescent="0.25">
      <c r="A29" s="3" t="s">
        <v>439</v>
      </c>
      <c r="B29" s="6" t="s">
        <v>26</v>
      </c>
      <c r="C29" s="6" t="s">
        <v>12</v>
      </c>
      <c r="D29" s="1">
        <v>60</v>
      </c>
      <c r="E29" s="1">
        <v>69</v>
      </c>
      <c r="F29" s="1">
        <v>95</v>
      </c>
      <c r="G29" s="1">
        <v>69</v>
      </c>
      <c r="H29" s="1">
        <v>95</v>
      </c>
      <c r="I29" s="1">
        <v>36</v>
      </c>
      <c r="J29" s="1" t="s">
        <v>805</v>
      </c>
      <c r="K29" s="1" t="s">
        <v>751</v>
      </c>
      <c r="L29" s="1" t="s">
        <v>753</v>
      </c>
      <c r="M29" s="5">
        <f t="shared" si="4"/>
        <v>5.58</v>
      </c>
      <c r="N29" s="5">
        <f t="shared" si="5"/>
        <v>7.75</v>
      </c>
      <c r="O29" s="1">
        <f t="shared" si="6"/>
        <v>6</v>
      </c>
      <c r="P29" s="1">
        <f t="shared" si="0"/>
        <v>8</v>
      </c>
      <c r="Q29" s="1">
        <f t="shared" si="1"/>
        <v>14</v>
      </c>
      <c r="R29" s="1">
        <f t="shared" si="2"/>
        <v>5</v>
      </c>
      <c r="S29" s="1" t="str">
        <f t="shared" si="7"/>
        <v>bug</v>
      </c>
      <c r="T29" s="1" t="str">
        <f t="shared" si="9"/>
        <v>grass</v>
      </c>
      <c r="U29" s="1" t="s">
        <v>85</v>
      </c>
      <c r="Y29" t="str">
        <f t="shared" si="3"/>
        <v>Wormadam</v>
      </c>
      <c r="Z29" s="3"/>
      <c r="AA29">
        <v>0</v>
      </c>
      <c r="AB29">
        <v>0</v>
      </c>
      <c r="AC29">
        <v>2</v>
      </c>
      <c r="AD29" s="1">
        <v>413</v>
      </c>
    </row>
    <row r="30" spans="1:30" x14ac:dyDescent="0.25">
      <c r="A30" s="3" t="s">
        <v>440</v>
      </c>
      <c r="B30" s="6" t="s">
        <v>26</v>
      </c>
      <c r="C30" s="6" t="s">
        <v>20</v>
      </c>
      <c r="D30" s="1">
        <v>70</v>
      </c>
      <c r="E30" s="1">
        <v>94</v>
      </c>
      <c r="F30" s="1">
        <v>50</v>
      </c>
      <c r="G30" s="1">
        <v>94</v>
      </c>
      <c r="H30" s="1">
        <v>50</v>
      </c>
      <c r="I30" s="1">
        <v>66</v>
      </c>
      <c r="J30" s="1" t="s">
        <v>806</v>
      </c>
      <c r="K30" s="1" t="s">
        <v>751</v>
      </c>
      <c r="L30" s="1" t="s">
        <v>753</v>
      </c>
      <c r="M30" s="5">
        <f t="shared" si="4"/>
        <v>8.2800000000000011</v>
      </c>
      <c r="N30" s="5">
        <f t="shared" si="5"/>
        <v>6</v>
      </c>
      <c r="O30" s="1">
        <f t="shared" si="6"/>
        <v>8</v>
      </c>
      <c r="P30" s="1">
        <f t="shared" si="0"/>
        <v>6</v>
      </c>
      <c r="Q30" s="1">
        <f t="shared" si="1"/>
        <v>14</v>
      </c>
      <c r="R30" s="1">
        <f t="shared" si="2"/>
        <v>5</v>
      </c>
      <c r="S30" s="1" t="str">
        <f t="shared" si="7"/>
        <v>bug</v>
      </c>
      <c r="T30" s="1" t="str">
        <f t="shared" si="9"/>
        <v>flying</v>
      </c>
      <c r="U30" s="1" t="s">
        <v>117</v>
      </c>
      <c r="Y30" t="str">
        <f t="shared" si="3"/>
        <v>Mothim</v>
      </c>
      <c r="Z30" s="3"/>
      <c r="AA30">
        <v>0</v>
      </c>
      <c r="AB30">
        <v>0</v>
      </c>
      <c r="AC30">
        <v>2</v>
      </c>
      <c r="AD30" s="1">
        <v>414</v>
      </c>
    </row>
    <row r="31" spans="1:30" x14ac:dyDescent="0.25">
      <c r="A31" s="3" t="s">
        <v>441</v>
      </c>
      <c r="B31" s="6" t="s">
        <v>26</v>
      </c>
      <c r="C31" s="6" t="s">
        <v>20</v>
      </c>
      <c r="D31" s="1">
        <v>30</v>
      </c>
      <c r="E31" s="1">
        <v>30</v>
      </c>
      <c r="F31" s="1">
        <v>42</v>
      </c>
      <c r="G31" s="1">
        <v>30</v>
      </c>
      <c r="H31" s="1">
        <v>42</v>
      </c>
      <c r="I31" s="1">
        <v>70</v>
      </c>
      <c r="J31" s="1" t="s">
        <v>807</v>
      </c>
      <c r="K31" s="1" t="s">
        <v>751</v>
      </c>
      <c r="L31" s="1" t="s">
        <v>753</v>
      </c>
      <c r="M31" s="5">
        <f t="shared" si="4"/>
        <v>4.5999999999999996</v>
      </c>
      <c r="N31" s="5">
        <f t="shared" si="5"/>
        <v>3.6</v>
      </c>
      <c r="O31" s="1">
        <f t="shared" si="6"/>
        <v>5</v>
      </c>
      <c r="P31" s="1">
        <f t="shared" si="0"/>
        <v>4</v>
      </c>
      <c r="Q31" s="1">
        <f t="shared" si="1"/>
        <v>9</v>
      </c>
      <c r="R31" s="1">
        <f t="shared" si="2"/>
        <v>3</v>
      </c>
      <c r="S31" s="1" t="str">
        <f t="shared" si="7"/>
        <v>bug</v>
      </c>
      <c r="T31" s="1" t="str">
        <f t="shared" si="9"/>
        <v>flying</v>
      </c>
      <c r="V31" s="1" t="str">
        <f>A32</f>
        <v>Vespiquen</v>
      </c>
      <c r="X31">
        <f t="shared" si="8"/>
        <v>5</v>
      </c>
      <c r="Y31" t="str">
        <f t="shared" si="3"/>
        <v>Combee</v>
      </c>
      <c r="Z31" s="3"/>
      <c r="AA31">
        <v>0</v>
      </c>
      <c r="AB31">
        <v>0</v>
      </c>
      <c r="AC31">
        <v>1</v>
      </c>
      <c r="AD31" s="1">
        <v>415</v>
      </c>
    </row>
    <row r="32" spans="1:30" x14ac:dyDescent="0.25">
      <c r="A32" s="3" t="s">
        <v>442</v>
      </c>
      <c r="B32" s="6" t="s">
        <v>26</v>
      </c>
      <c r="C32" s="6" t="s">
        <v>20</v>
      </c>
      <c r="D32" s="1">
        <v>70</v>
      </c>
      <c r="E32" s="1">
        <v>80</v>
      </c>
      <c r="F32" s="1">
        <v>102</v>
      </c>
      <c r="G32" s="1">
        <v>80</v>
      </c>
      <c r="H32" s="1">
        <v>102</v>
      </c>
      <c r="I32" s="1">
        <v>40</v>
      </c>
      <c r="J32" s="1" t="s">
        <v>808</v>
      </c>
      <c r="K32" s="1" t="s">
        <v>751</v>
      </c>
      <c r="L32" s="1" t="s">
        <v>753</v>
      </c>
      <c r="M32" s="5">
        <f t="shared" si="4"/>
        <v>6.4</v>
      </c>
      <c r="N32" s="5">
        <f t="shared" si="5"/>
        <v>8.6</v>
      </c>
      <c r="O32" s="1">
        <f t="shared" si="6"/>
        <v>6</v>
      </c>
      <c r="P32" s="1">
        <f t="shared" si="0"/>
        <v>9</v>
      </c>
      <c r="Q32" s="1">
        <f t="shared" si="1"/>
        <v>15</v>
      </c>
      <c r="R32" s="1">
        <f t="shared" si="2"/>
        <v>6</v>
      </c>
      <c r="S32" s="1" t="str">
        <f t="shared" si="7"/>
        <v>bug</v>
      </c>
      <c r="T32" s="1" t="str">
        <f t="shared" si="9"/>
        <v>flying</v>
      </c>
      <c r="U32" s="1" t="s">
        <v>13</v>
      </c>
      <c r="Y32" t="str">
        <f t="shared" si="3"/>
        <v>Vespiquen</v>
      </c>
      <c r="Z32" s="3"/>
      <c r="AA32">
        <v>0</v>
      </c>
      <c r="AB32">
        <v>0</v>
      </c>
      <c r="AC32">
        <v>2</v>
      </c>
      <c r="AD32" s="1">
        <v>416</v>
      </c>
    </row>
    <row r="33" spans="1:30" x14ac:dyDescent="0.25">
      <c r="A33" s="3" t="s">
        <v>443</v>
      </c>
      <c r="B33" s="6" t="s">
        <v>44</v>
      </c>
      <c r="D33" s="1">
        <v>60</v>
      </c>
      <c r="E33" s="1">
        <v>45</v>
      </c>
      <c r="F33" s="1">
        <v>70</v>
      </c>
      <c r="G33" s="1">
        <v>45</v>
      </c>
      <c r="H33" s="1">
        <v>90</v>
      </c>
      <c r="I33" s="1">
        <v>95</v>
      </c>
      <c r="J33" s="1" t="s">
        <v>809</v>
      </c>
      <c r="K33" s="1" t="s">
        <v>751</v>
      </c>
      <c r="L33" s="1" t="s">
        <v>753</v>
      </c>
      <c r="M33" s="5">
        <f t="shared" si="4"/>
        <v>6.5</v>
      </c>
      <c r="N33" s="5">
        <f t="shared" si="5"/>
        <v>7</v>
      </c>
      <c r="O33" s="1">
        <f t="shared" si="6"/>
        <v>7</v>
      </c>
      <c r="P33" s="1">
        <f t="shared" si="0"/>
        <v>7</v>
      </c>
      <c r="Q33" s="1">
        <f t="shared" si="1"/>
        <v>14</v>
      </c>
      <c r="R33" s="1">
        <f t="shared" si="2"/>
        <v>5</v>
      </c>
      <c r="S33" s="1" t="str">
        <f t="shared" si="7"/>
        <v>electric</v>
      </c>
      <c r="T33" s="1" t="s">
        <v>33</v>
      </c>
      <c r="U33" s="1" t="s">
        <v>26</v>
      </c>
      <c r="Y33" t="str">
        <f t="shared" si="3"/>
        <v>Pachirisu</v>
      </c>
      <c r="Z33" s="3"/>
      <c r="AA33">
        <v>0</v>
      </c>
      <c r="AB33">
        <v>0</v>
      </c>
      <c r="AC33">
        <v>1</v>
      </c>
      <c r="AD33" s="1">
        <v>417</v>
      </c>
    </row>
    <row r="34" spans="1:30" x14ac:dyDescent="0.25">
      <c r="A34" s="3" t="s">
        <v>444</v>
      </c>
      <c r="B34" s="6" t="s">
        <v>22</v>
      </c>
      <c r="D34" s="1">
        <v>55</v>
      </c>
      <c r="E34" s="1">
        <v>65</v>
      </c>
      <c r="F34" s="1">
        <v>35</v>
      </c>
      <c r="G34" s="1">
        <v>60</v>
      </c>
      <c r="H34" s="1">
        <v>30</v>
      </c>
      <c r="I34" s="1">
        <v>85</v>
      </c>
      <c r="J34" s="1" t="s">
        <v>810</v>
      </c>
      <c r="K34" s="1" t="s">
        <v>756</v>
      </c>
      <c r="L34" s="1" t="s">
        <v>753</v>
      </c>
      <c r="M34" s="5">
        <f t="shared" si="4"/>
        <v>7.25</v>
      </c>
      <c r="N34" s="5">
        <f t="shared" si="5"/>
        <v>4.375</v>
      </c>
      <c r="O34" s="1">
        <f t="shared" si="6"/>
        <v>7</v>
      </c>
      <c r="P34" s="1">
        <f t="shared" si="0"/>
        <v>4</v>
      </c>
      <c r="Q34" s="1">
        <f t="shared" si="1"/>
        <v>11</v>
      </c>
      <c r="R34" s="1">
        <f t="shared" si="2"/>
        <v>4</v>
      </c>
      <c r="S34" s="1" t="str">
        <f t="shared" si="7"/>
        <v>water</v>
      </c>
      <c r="T34" s="1" t="s">
        <v>33</v>
      </c>
      <c r="V34" s="1" t="str">
        <f>A35</f>
        <v>Floatzel</v>
      </c>
      <c r="X34">
        <f t="shared" si="8"/>
        <v>6</v>
      </c>
      <c r="Y34" t="str">
        <f t="shared" si="3"/>
        <v>Buizel</v>
      </c>
      <c r="Z34" s="3"/>
      <c r="AA34">
        <v>0</v>
      </c>
      <c r="AB34">
        <v>0</v>
      </c>
      <c r="AC34">
        <v>1</v>
      </c>
      <c r="AD34" s="1">
        <v>418</v>
      </c>
    </row>
    <row r="35" spans="1:30" x14ac:dyDescent="0.25">
      <c r="A35" s="3" t="s">
        <v>445</v>
      </c>
      <c r="B35" s="6" t="s">
        <v>22</v>
      </c>
      <c r="D35" s="1">
        <v>85</v>
      </c>
      <c r="E35" s="1">
        <v>105</v>
      </c>
      <c r="F35" s="1">
        <v>55</v>
      </c>
      <c r="G35" s="1">
        <v>85</v>
      </c>
      <c r="H35" s="1">
        <v>50</v>
      </c>
      <c r="I35" s="1">
        <v>115</v>
      </c>
      <c r="J35" s="1" t="s">
        <v>810</v>
      </c>
      <c r="K35" s="1" t="s">
        <v>756</v>
      </c>
      <c r="L35" s="1" t="s">
        <v>753</v>
      </c>
      <c r="M35" s="5">
        <f t="shared" si="4"/>
        <v>10.7</v>
      </c>
      <c r="N35" s="5">
        <f t="shared" si="5"/>
        <v>6.875</v>
      </c>
      <c r="O35" s="1">
        <f t="shared" si="6"/>
        <v>11</v>
      </c>
      <c r="P35" s="1">
        <f t="shared" si="0"/>
        <v>7</v>
      </c>
      <c r="Q35" s="1">
        <f t="shared" si="1"/>
        <v>18</v>
      </c>
      <c r="R35" s="1">
        <f t="shared" si="2"/>
        <v>7</v>
      </c>
      <c r="S35" s="1" t="str">
        <f t="shared" si="7"/>
        <v>water</v>
      </c>
      <c r="T35" s="1" t="s">
        <v>48</v>
      </c>
      <c r="U35" s="1" t="s">
        <v>33</v>
      </c>
      <c r="Y35" t="str">
        <f t="shared" si="3"/>
        <v>Floatzel</v>
      </c>
      <c r="Z35" s="3"/>
      <c r="AA35">
        <v>0</v>
      </c>
      <c r="AB35">
        <v>0</v>
      </c>
      <c r="AC35">
        <v>2</v>
      </c>
      <c r="AD35" s="1">
        <v>419</v>
      </c>
    </row>
    <row r="36" spans="1:30" x14ac:dyDescent="0.25">
      <c r="A36" s="3" t="s">
        <v>446</v>
      </c>
      <c r="B36" s="6" t="s">
        <v>12</v>
      </c>
      <c r="D36" s="1">
        <v>45</v>
      </c>
      <c r="E36" s="1">
        <v>35</v>
      </c>
      <c r="F36" s="1">
        <v>45</v>
      </c>
      <c r="G36" s="1">
        <v>62</v>
      </c>
      <c r="H36" s="1">
        <v>53</v>
      </c>
      <c r="I36" s="1">
        <v>35</v>
      </c>
      <c r="J36" s="1" t="s">
        <v>811</v>
      </c>
      <c r="K36" s="1" t="s">
        <v>751</v>
      </c>
      <c r="L36" s="1" t="s">
        <v>755</v>
      </c>
      <c r="M36" s="5">
        <f t="shared" si="4"/>
        <v>4.8499999999999996</v>
      </c>
      <c r="N36" s="5">
        <f t="shared" si="5"/>
        <v>4.7</v>
      </c>
      <c r="O36" s="1">
        <f t="shared" si="6"/>
        <v>5</v>
      </c>
      <c r="P36" s="1">
        <f t="shared" si="0"/>
        <v>5</v>
      </c>
      <c r="Q36" s="1">
        <f t="shared" si="1"/>
        <v>10</v>
      </c>
      <c r="R36" s="1">
        <f t="shared" si="2"/>
        <v>3</v>
      </c>
      <c r="S36" s="1" t="str">
        <f t="shared" si="7"/>
        <v>grass</v>
      </c>
      <c r="T36" s="1" t="s">
        <v>33</v>
      </c>
      <c r="V36" s="1" t="str">
        <f>A37</f>
        <v>Cherrim</v>
      </c>
      <c r="X36">
        <f t="shared" si="8"/>
        <v>5</v>
      </c>
      <c r="Y36" t="str">
        <f t="shared" si="3"/>
        <v>Cherubi</v>
      </c>
      <c r="Z36" s="3"/>
      <c r="AA36">
        <v>0</v>
      </c>
      <c r="AB36">
        <v>0</v>
      </c>
      <c r="AC36">
        <v>1</v>
      </c>
      <c r="AD36" s="1">
        <v>420</v>
      </c>
    </row>
    <row r="37" spans="1:30" x14ac:dyDescent="0.25">
      <c r="A37" s="3" t="s">
        <v>447</v>
      </c>
      <c r="B37" s="6" t="s">
        <v>12</v>
      </c>
      <c r="D37" s="1">
        <v>70</v>
      </c>
      <c r="E37" s="1">
        <v>60</v>
      </c>
      <c r="F37" s="1">
        <v>70</v>
      </c>
      <c r="G37" s="1">
        <v>87</v>
      </c>
      <c r="H37" s="1">
        <v>78</v>
      </c>
      <c r="I37" s="1">
        <v>85</v>
      </c>
      <c r="J37" s="1" t="s">
        <v>812</v>
      </c>
      <c r="K37" s="1" t="s">
        <v>751</v>
      </c>
      <c r="L37" s="1" t="s">
        <v>755</v>
      </c>
      <c r="M37" s="5">
        <f t="shared" si="4"/>
        <v>8.35</v>
      </c>
      <c r="N37" s="5">
        <f t="shared" si="5"/>
        <v>7.2</v>
      </c>
      <c r="O37" s="1">
        <f t="shared" si="6"/>
        <v>8</v>
      </c>
      <c r="P37" s="1">
        <f t="shared" si="0"/>
        <v>7</v>
      </c>
      <c r="Q37" s="1">
        <f t="shared" si="1"/>
        <v>15</v>
      </c>
      <c r="R37" s="1">
        <f t="shared" si="2"/>
        <v>6</v>
      </c>
      <c r="S37" s="1" t="str">
        <f t="shared" si="7"/>
        <v>grass</v>
      </c>
      <c r="T37" s="1" t="s">
        <v>55</v>
      </c>
      <c r="U37" s="1" t="s">
        <v>33</v>
      </c>
      <c r="Y37" t="str">
        <f t="shared" si="3"/>
        <v>Cherrim</v>
      </c>
      <c r="Z37" s="3"/>
      <c r="AA37">
        <v>0</v>
      </c>
      <c r="AB37">
        <v>0</v>
      </c>
      <c r="AC37">
        <v>2</v>
      </c>
      <c r="AD37" s="1">
        <v>421</v>
      </c>
    </row>
    <row r="38" spans="1:30" x14ac:dyDescent="0.25">
      <c r="A38" s="3" t="s">
        <v>777</v>
      </c>
      <c r="B38" s="6" t="s">
        <v>22</v>
      </c>
      <c r="D38" s="1">
        <v>76</v>
      </c>
      <c r="E38" s="1">
        <v>48</v>
      </c>
      <c r="F38" s="1">
        <v>48</v>
      </c>
      <c r="G38" s="1">
        <v>57</v>
      </c>
      <c r="H38" s="1">
        <v>62</v>
      </c>
      <c r="I38" s="1">
        <v>34</v>
      </c>
      <c r="J38" s="1" t="s">
        <v>813</v>
      </c>
      <c r="K38" s="1" t="s">
        <v>756</v>
      </c>
      <c r="L38" s="1" t="s">
        <v>752</v>
      </c>
      <c r="M38" s="5">
        <f t="shared" si="4"/>
        <v>4.6900000000000004</v>
      </c>
      <c r="N38" s="5">
        <f t="shared" si="5"/>
        <v>6.55</v>
      </c>
      <c r="O38" s="1">
        <f t="shared" si="6"/>
        <v>5</v>
      </c>
      <c r="P38" s="1">
        <f t="shared" si="0"/>
        <v>7</v>
      </c>
      <c r="Q38" s="1">
        <f t="shared" si="1"/>
        <v>12</v>
      </c>
      <c r="R38" s="1">
        <f t="shared" si="2"/>
        <v>4</v>
      </c>
      <c r="S38" s="1" t="str">
        <f t="shared" si="7"/>
        <v>water</v>
      </c>
      <c r="T38" s="1" t="s">
        <v>33</v>
      </c>
      <c r="V38" t="s">
        <v>907</v>
      </c>
      <c r="W38"/>
      <c r="X38">
        <f t="shared" si="8"/>
        <v>4</v>
      </c>
      <c r="Y38" t="s">
        <v>906</v>
      </c>
      <c r="Z38" s="3" t="s">
        <v>781</v>
      </c>
      <c r="AA38">
        <v>0</v>
      </c>
      <c r="AB38">
        <v>0</v>
      </c>
      <c r="AC38">
        <v>1</v>
      </c>
      <c r="AD38" s="1">
        <v>422</v>
      </c>
    </row>
    <row r="39" spans="1:30" x14ac:dyDescent="0.25">
      <c r="A39" s="3" t="s">
        <v>778</v>
      </c>
      <c r="B39" s="6" t="s">
        <v>22</v>
      </c>
      <c r="C39" s="6" t="s">
        <v>47</v>
      </c>
      <c r="D39" s="1">
        <v>111</v>
      </c>
      <c r="E39" s="1">
        <v>83</v>
      </c>
      <c r="F39" s="1">
        <v>68</v>
      </c>
      <c r="G39" s="1">
        <v>92</v>
      </c>
      <c r="H39" s="1">
        <v>82</v>
      </c>
      <c r="I39" s="1">
        <v>39</v>
      </c>
      <c r="J39" s="1" t="s">
        <v>813</v>
      </c>
      <c r="K39" s="1" t="s">
        <v>756</v>
      </c>
      <c r="L39" s="1" t="s">
        <v>752</v>
      </c>
      <c r="M39" s="5">
        <f t="shared" si="4"/>
        <v>6.99</v>
      </c>
      <c r="N39" s="5">
        <f t="shared" si="5"/>
        <v>9.3000000000000007</v>
      </c>
      <c r="O39" s="1">
        <f t="shared" si="6"/>
        <v>7</v>
      </c>
      <c r="P39" s="1">
        <f t="shared" si="0"/>
        <v>9</v>
      </c>
      <c r="Q39" s="1">
        <f t="shared" si="1"/>
        <v>16</v>
      </c>
      <c r="R39" s="1">
        <f t="shared" si="2"/>
        <v>6</v>
      </c>
      <c r="S39" s="1" t="str">
        <f t="shared" si="7"/>
        <v>water</v>
      </c>
      <c r="T39" s="1" t="str">
        <f t="shared" si="9"/>
        <v>ground</v>
      </c>
      <c r="U39" s="1" t="s">
        <v>48</v>
      </c>
      <c r="Y39" t="s">
        <v>907</v>
      </c>
      <c r="Z39" s="3" t="s">
        <v>781</v>
      </c>
      <c r="AA39">
        <v>0</v>
      </c>
      <c r="AB39">
        <v>0</v>
      </c>
      <c r="AC39">
        <v>2</v>
      </c>
      <c r="AD39" s="1">
        <v>423</v>
      </c>
    </row>
    <row r="40" spans="1:30" x14ac:dyDescent="0.25">
      <c r="A40" s="3" t="s">
        <v>777</v>
      </c>
      <c r="B40" s="6" t="s">
        <v>22</v>
      </c>
      <c r="D40" s="1">
        <v>76</v>
      </c>
      <c r="E40" s="1">
        <v>48</v>
      </c>
      <c r="F40" s="1">
        <v>48</v>
      </c>
      <c r="G40" s="1">
        <v>57</v>
      </c>
      <c r="H40" s="1">
        <v>62</v>
      </c>
      <c r="I40" s="1">
        <v>34</v>
      </c>
      <c r="J40" s="1" t="s">
        <v>813</v>
      </c>
      <c r="K40" s="1" t="s">
        <v>756</v>
      </c>
      <c r="L40" s="1" t="s">
        <v>755</v>
      </c>
      <c r="M40" s="5">
        <f t="shared" si="4"/>
        <v>4.6900000000000004</v>
      </c>
      <c r="N40" s="5">
        <f t="shared" si="5"/>
        <v>6.55</v>
      </c>
      <c r="O40" s="1">
        <f t="shared" si="6"/>
        <v>5</v>
      </c>
      <c r="P40" s="1">
        <f t="shared" si="0"/>
        <v>7</v>
      </c>
      <c r="Q40" s="1">
        <f t="shared" si="1"/>
        <v>12</v>
      </c>
      <c r="R40" s="1">
        <f t="shared" si="2"/>
        <v>4</v>
      </c>
      <c r="S40" s="1" t="str">
        <f t="shared" si="7"/>
        <v>water</v>
      </c>
      <c r="T40" s="1" t="s">
        <v>33</v>
      </c>
      <c r="V40" t="s">
        <v>909</v>
      </c>
      <c r="W40"/>
      <c r="X40">
        <f t="shared" si="8"/>
        <v>4</v>
      </c>
      <c r="Y40" t="s">
        <v>908</v>
      </c>
      <c r="Z40" s="3" t="s">
        <v>782</v>
      </c>
      <c r="AA40">
        <v>0</v>
      </c>
      <c r="AB40">
        <v>0</v>
      </c>
      <c r="AC40">
        <v>1</v>
      </c>
      <c r="AD40" s="1">
        <v>422</v>
      </c>
    </row>
    <row r="41" spans="1:30" x14ac:dyDescent="0.25">
      <c r="A41" s="3" t="s">
        <v>778</v>
      </c>
      <c r="B41" s="6" t="s">
        <v>22</v>
      </c>
      <c r="C41" s="6" t="s">
        <v>47</v>
      </c>
      <c r="D41" s="1">
        <v>111</v>
      </c>
      <c r="E41" s="1">
        <v>83</v>
      </c>
      <c r="F41" s="1">
        <v>68</v>
      </c>
      <c r="G41" s="1">
        <v>92</v>
      </c>
      <c r="H41" s="1">
        <v>82</v>
      </c>
      <c r="I41" s="1">
        <v>39</v>
      </c>
      <c r="J41" s="1" t="s">
        <v>813</v>
      </c>
      <c r="K41" s="1" t="s">
        <v>756</v>
      </c>
      <c r="L41" s="1" t="s">
        <v>755</v>
      </c>
      <c r="M41" s="5">
        <f t="shared" si="4"/>
        <v>6.99</v>
      </c>
      <c r="N41" s="5">
        <f t="shared" si="5"/>
        <v>9.3000000000000007</v>
      </c>
      <c r="O41" s="1">
        <f t="shared" si="6"/>
        <v>7</v>
      </c>
      <c r="P41" s="1">
        <f t="shared" si="0"/>
        <v>9</v>
      </c>
      <c r="Q41" s="1">
        <f t="shared" si="1"/>
        <v>16</v>
      </c>
      <c r="R41" s="1">
        <f t="shared" si="2"/>
        <v>6</v>
      </c>
      <c r="S41" s="1" t="str">
        <f t="shared" si="7"/>
        <v>water</v>
      </c>
      <c r="T41" s="1" t="str">
        <f t="shared" si="9"/>
        <v>ground</v>
      </c>
      <c r="U41" s="1" t="s">
        <v>17</v>
      </c>
      <c r="Y41" t="s">
        <v>909</v>
      </c>
      <c r="Z41" s="3" t="s">
        <v>782</v>
      </c>
      <c r="AA41">
        <v>0</v>
      </c>
      <c r="AB41">
        <v>0</v>
      </c>
      <c r="AC41">
        <v>2</v>
      </c>
      <c r="AD41" s="1">
        <v>423</v>
      </c>
    </row>
    <row r="42" spans="1:30" x14ac:dyDescent="0.25">
      <c r="A42" s="3" t="s">
        <v>216</v>
      </c>
      <c r="B42" s="6" t="s">
        <v>33</v>
      </c>
      <c r="D42" s="1">
        <v>55</v>
      </c>
      <c r="E42" s="1">
        <v>70</v>
      </c>
      <c r="F42" s="1">
        <v>55</v>
      </c>
      <c r="G42" s="1">
        <v>40</v>
      </c>
      <c r="H42" s="1">
        <v>55</v>
      </c>
      <c r="I42" s="1">
        <v>85</v>
      </c>
      <c r="J42" s="1" t="s">
        <v>814</v>
      </c>
      <c r="K42" s="1" t="s">
        <v>751</v>
      </c>
      <c r="L42" s="1" t="s">
        <v>753</v>
      </c>
      <c r="M42" s="5">
        <f t="shared" si="4"/>
        <v>7.3</v>
      </c>
      <c r="N42" s="5">
        <f t="shared" si="5"/>
        <v>5.5</v>
      </c>
      <c r="O42" s="1">
        <f t="shared" si="6"/>
        <v>7</v>
      </c>
      <c r="P42" s="1">
        <f t="shared" si="0"/>
        <v>6</v>
      </c>
      <c r="Q42" s="1">
        <f t="shared" si="1"/>
        <v>13</v>
      </c>
      <c r="R42" s="1">
        <f t="shared" si="2"/>
        <v>5</v>
      </c>
      <c r="S42" s="1" t="str">
        <f t="shared" si="7"/>
        <v>normal</v>
      </c>
      <c r="T42" s="1" t="s">
        <v>77</v>
      </c>
      <c r="V42" s="1" t="str">
        <f>A43</f>
        <v>Ambipom</v>
      </c>
      <c r="X42">
        <f t="shared" si="8"/>
        <v>5</v>
      </c>
      <c r="Y42" t="str">
        <f t="shared" ref="Y42:Y105" si="10">A42</f>
        <v>Aipom</v>
      </c>
      <c r="Z42" s="3"/>
      <c r="AA42">
        <v>0</v>
      </c>
      <c r="AB42">
        <v>0</v>
      </c>
      <c r="AC42">
        <v>1</v>
      </c>
      <c r="AD42" s="1">
        <v>190</v>
      </c>
    </row>
    <row r="43" spans="1:30" x14ac:dyDescent="0.25">
      <c r="A43" s="3" t="s">
        <v>448</v>
      </c>
      <c r="B43" s="6" t="s">
        <v>33</v>
      </c>
      <c r="D43" s="1">
        <v>75</v>
      </c>
      <c r="E43" s="1">
        <v>100</v>
      </c>
      <c r="F43" s="1">
        <v>66</v>
      </c>
      <c r="G43" s="1">
        <v>60</v>
      </c>
      <c r="H43" s="1">
        <v>66</v>
      </c>
      <c r="I43" s="1">
        <v>115</v>
      </c>
      <c r="J43" s="1" t="s">
        <v>814</v>
      </c>
      <c r="K43" s="1" t="s">
        <v>751</v>
      </c>
      <c r="L43" s="1" t="s">
        <v>753</v>
      </c>
      <c r="M43" s="5">
        <f t="shared" si="4"/>
        <v>10.199999999999999</v>
      </c>
      <c r="N43" s="5">
        <f t="shared" si="5"/>
        <v>7.05</v>
      </c>
      <c r="O43" s="1">
        <f t="shared" si="6"/>
        <v>10</v>
      </c>
      <c r="P43" s="1">
        <f t="shared" si="0"/>
        <v>7</v>
      </c>
      <c r="Q43" s="1">
        <f t="shared" si="1"/>
        <v>17</v>
      </c>
      <c r="R43" s="1">
        <f t="shared" si="2"/>
        <v>7</v>
      </c>
      <c r="S43" s="1" t="str">
        <f t="shared" si="7"/>
        <v>normal</v>
      </c>
      <c r="T43" s="1" t="s">
        <v>77</v>
      </c>
      <c r="U43" s="1" t="s">
        <v>37</v>
      </c>
      <c r="Y43" t="str">
        <f t="shared" si="10"/>
        <v>Ambipom</v>
      </c>
      <c r="Z43" s="3"/>
      <c r="AA43">
        <v>0</v>
      </c>
      <c r="AB43">
        <v>0</v>
      </c>
      <c r="AC43">
        <v>2</v>
      </c>
      <c r="AD43" s="1">
        <v>424</v>
      </c>
    </row>
    <row r="44" spans="1:30" x14ac:dyDescent="0.25">
      <c r="A44" s="3" t="s">
        <v>449</v>
      </c>
      <c r="B44" s="6" t="s">
        <v>117</v>
      </c>
      <c r="C44" s="6" t="s">
        <v>20</v>
      </c>
      <c r="D44" s="1">
        <v>90</v>
      </c>
      <c r="E44" s="1">
        <v>50</v>
      </c>
      <c r="F44" s="1">
        <v>34</v>
      </c>
      <c r="G44" s="1">
        <v>60</v>
      </c>
      <c r="H44" s="1">
        <v>44</v>
      </c>
      <c r="I44" s="1">
        <v>70</v>
      </c>
      <c r="J44" s="1" t="s">
        <v>815</v>
      </c>
      <c r="K44" s="1" t="s">
        <v>754</v>
      </c>
      <c r="L44" s="1" t="s">
        <v>753</v>
      </c>
      <c r="M44" s="5">
        <f t="shared" si="4"/>
        <v>6.3</v>
      </c>
      <c r="N44" s="5">
        <f t="shared" si="5"/>
        <v>6.45</v>
      </c>
      <c r="O44" s="1">
        <f t="shared" si="6"/>
        <v>6</v>
      </c>
      <c r="P44" s="1">
        <f t="shared" si="0"/>
        <v>6</v>
      </c>
      <c r="Q44" s="1">
        <f t="shared" si="1"/>
        <v>12</v>
      </c>
      <c r="R44" s="1">
        <f t="shared" si="2"/>
        <v>4</v>
      </c>
      <c r="S44" s="1" t="str">
        <f t="shared" si="7"/>
        <v>ghost</v>
      </c>
      <c r="T44" s="1" t="str">
        <f t="shared" si="9"/>
        <v>flying</v>
      </c>
      <c r="V44" s="1" t="str">
        <f>A45</f>
        <v>Drifblim</v>
      </c>
      <c r="X44">
        <f t="shared" si="8"/>
        <v>9</v>
      </c>
      <c r="Y44" t="str">
        <f t="shared" si="10"/>
        <v>Drifloon</v>
      </c>
      <c r="Z44" s="3"/>
      <c r="AA44">
        <v>0</v>
      </c>
      <c r="AB44">
        <v>0</v>
      </c>
      <c r="AC44">
        <v>1</v>
      </c>
      <c r="AD44" s="1">
        <v>425</v>
      </c>
    </row>
    <row r="45" spans="1:30" x14ac:dyDescent="0.25">
      <c r="A45" s="3" t="s">
        <v>450</v>
      </c>
      <c r="B45" s="6" t="s">
        <v>117</v>
      </c>
      <c r="C45" s="6" t="s">
        <v>20</v>
      </c>
      <c r="D45" s="1">
        <v>150</v>
      </c>
      <c r="E45" s="1">
        <v>80</v>
      </c>
      <c r="F45" s="1">
        <v>44</v>
      </c>
      <c r="G45" s="1">
        <v>90</v>
      </c>
      <c r="H45" s="1">
        <v>54</v>
      </c>
      <c r="I45" s="1">
        <v>80</v>
      </c>
      <c r="J45" s="1" t="s">
        <v>816</v>
      </c>
      <c r="K45" s="1" t="s">
        <v>754</v>
      </c>
      <c r="L45" s="1" t="s">
        <v>753</v>
      </c>
      <c r="M45" s="5">
        <f t="shared" si="4"/>
        <v>8.5</v>
      </c>
      <c r="N45" s="5">
        <f t="shared" si="5"/>
        <v>9.9499999999999993</v>
      </c>
      <c r="O45" s="1">
        <f t="shared" si="6"/>
        <v>9</v>
      </c>
      <c r="P45" s="1">
        <f t="shared" si="0"/>
        <v>10</v>
      </c>
      <c r="Q45" s="1">
        <f t="shared" si="1"/>
        <v>19</v>
      </c>
      <c r="R45" s="1">
        <f t="shared" si="2"/>
        <v>8</v>
      </c>
      <c r="S45" s="1" t="str">
        <f t="shared" si="7"/>
        <v>ghost</v>
      </c>
      <c r="T45" s="1" t="str">
        <f t="shared" si="9"/>
        <v>flying</v>
      </c>
      <c r="U45" s="1" t="s">
        <v>44</v>
      </c>
      <c r="Y45" t="str">
        <f t="shared" si="10"/>
        <v>Drifblim</v>
      </c>
      <c r="Z45" s="3"/>
      <c r="AA45">
        <v>0</v>
      </c>
      <c r="AB45">
        <v>0</v>
      </c>
      <c r="AC45">
        <v>2</v>
      </c>
      <c r="AD45" s="1">
        <v>426</v>
      </c>
    </row>
    <row r="46" spans="1:30" x14ac:dyDescent="0.25">
      <c r="A46" s="3" t="s">
        <v>451</v>
      </c>
      <c r="B46" s="6" t="s">
        <v>33</v>
      </c>
      <c r="D46" s="1">
        <v>55</v>
      </c>
      <c r="E46" s="1">
        <v>66</v>
      </c>
      <c r="F46" s="1">
        <v>44</v>
      </c>
      <c r="G46" s="1">
        <v>44</v>
      </c>
      <c r="H46" s="1">
        <v>56</v>
      </c>
      <c r="I46" s="1">
        <v>85</v>
      </c>
      <c r="J46" s="1" t="s">
        <v>817</v>
      </c>
      <c r="K46" s="1" t="s">
        <v>754</v>
      </c>
      <c r="L46" s="1" t="s">
        <v>753</v>
      </c>
      <c r="M46" s="5">
        <f t="shared" si="4"/>
        <v>7.1400000000000006</v>
      </c>
      <c r="N46" s="5">
        <f t="shared" si="5"/>
        <v>5.25</v>
      </c>
      <c r="O46" s="1">
        <f t="shared" si="6"/>
        <v>7</v>
      </c>
      <c r="P46" s="1">
        <f t="shared" si="0"/>
        <v>5</v>
      </c>
      <c r="Q46" s="1">
        <f t="shared" si="1"/>
        <v>12</v>
      </c>
      <c r="R46" s="1">
        <f t="shared" si="2"/>
        <v>4</v>
      </c>
      <c r="S46" s="1" t="str">
        <f t="shared" si="7"/>
        <v>normal</v>
      </c>
      <c r="T46" s="1" t="s">
        <v>77</v>
      </c>
      <c r="V46" s="1" t="str">
        <f>A47</f>
        <v>Lopunny</v>
      </c>
      <c r="X46">
        <f t="shared" si="8"/>
        <v>6</v>
      </c>
      <c r="Y46" t="str">
        <f t="shared" si="10"/>
        <v>Buneary</v>
      </c>
      <c r="Z46" s="3"/>
      <c r="AA46">
        <v>0</v>
      </c>
      <c r="AB46">
        <v>0</v>
      </c>
      <c r="AC46">
        <v>1</v>
      </c>
      <c r="AD46" s="1">
        <v>427</v>
      </c>
    </row>
    <row r="47" spans="1:30" x14ac:dyDescent="0.25">
      <c r="A47" s="3" t="s">
        <v>452</v>
      </c>
      <c r="B47" s="6" t="s">
        <v>33</v>
      </c>
      <c r="D47" s="1">
        <v>65</v>
      </c>
      <c r="E47" s="1">
        <v>76</v>
      </c>
      <c r="F47" s="1">
        <v>84</v>
      </c>
      <c r="G47" s="1">
        <v>54</v>
      </c>
      <c r="H47" s="1">
        <v>96</v>
      </c>
      <c r="I47" s="1">
        <v>105</v>
      </c>
      <c r="J47" s="1" t="s">
        <v>817</v>
      </c>
      <c r="K47" s="1" t="s">
        <v>754</v>
      </c>
      <c r="L47" s="1" t="s">
        <v>753</v>
      </c>
      <c r="M47" s="5">
        <f t="shared" si="4"/>
        <v>8.5400000000000009</v>
      </c>
      <c r="N47" s="5">
        <f t="shared" si="5"/>
        <v>7.75</v>
      </c>
      <c r="O47" s="1">
        <f t="shared" si="6"/>
        <v>9</v>
      </c>
      <c r="P47" s="1">
        <f t="shared" si="0"/>
        <v>8</v>
      </c>
      <c r="Q47" s="1">
        <f t="shared" si="1"/>
        <v>17</v>
      </c>
      <c r="R47" s="1">
        <f t="shared" si="2"/>
        <v>7</v>
      </c>
      <c r="S47" s="1" t="str">
        <f t="shared" si="7"/>
        <v>normal</v>
      </c>
      <c r="T47" s="1" t="s">
        <v>77</v>
      </c>
      <c r="U47" s="1" t="s">
        <v>26</v>
      </c>
      <c r="Y47" t="str">
        <f t="shared" si="10"/>
        <v>Lopunny</v>
      </c>
      <c r="Z47" s="3"/>
      <c r="AA47">
        <v>0</v>
      </c>
      <c r="AB47">
        <v>0</v>
      </c>
      <c r="AC47">
        <v>2</v>
      </c>
      <c r="AD47" s="1">
        <v>428</v>
      </c>
    </row>
    <row r="48" spans="1:30" x14ac:dyDescent="0.25">
      <c r="A48" s="3" t="s">
        <v>226</v>
      </c>
      <c r="B48" s="6" t="s">
        <v>117</v>
      </c>
      <c r="D48" s="1">
        <v>60</v>
      </c>
      <c r="E48" s="1">
        <v>60</v>
      </c>
      <c r="F48" s="1">
        <v>60</v>
      </c>
      <c r="G48" s="1">
        <v>85</v>
      </c>
      <c r="H48" s="1">
        <v>85</v>
      </c>
      <c r="I48" s="1">
        <v>85</v>
      </c>
      <c r="J48" s="1" t="s">
        <v>818</v>
      </c>
      <c r="K48" s="1" t="s">
        <v>751</v>
      </c>
      <c r="L48" s="1" t="s">
        <v>752</v>
      </c>
      <c r="M48" s="5">
        <f t="shared" si="4"/>
        <v>8.25</v>
      </c>
      <c r="N48" s="5">
        <f t="shared" si="5"/>
        <v>6.625</v>
      </c>
      <c r="O48" s="1">
        <f t="shared" si="6"/>
        <v>8</v>
      </c>
      <c r="P48" s="1">
        <f t="shared" si="0"/>
        <v>7</v>
      </c>
      <c r="Q48" s="1">
        <f t="shared" si="1"/>
        <v>15</v>
      </c>
      <c r="R48" s="1">
        <f t="shared" si="2"/>
        <v>6</v>
      </c>
      <c r="S48" s="1" t="str">
        <f t="shared" si="7"/>
        <v>ghost</v>
      </c>
      <c r="T48" s="1" t="s">
        <v>17</v>
      </c>
      <c r="V48" s="1" t="str">
        <f>A49</f>
        <v>Mismagius</v>
      </c>
      <c r="X48">
        <f t="shared" si="8"/>
        <v>3</v>
      </c>
      <c r="Y48" t="str">
        <f t="shared" si="10"/>
        <v>Misdreavus</v>
      </c>
      <c r="Z48" s="3"/>
      <c r="AA48">
        <v>0</v>
      </c>
      <c r="AB48">
        <v>0</v>
      </c>
      <c r="AC48">
        <v>1</v>
      </c>
      <c r="AD48" s="1">
        <v>200</v>
      </c>
    </row>
    <row r="49" spans="1:30" x14ac:dyDescent="0.25">
      <c r="A49" s="3" t="s">
        <v>453</v>
      </c>
      <c r="B49" s="6" t="s">
        <v>117</v>
      </c>
      <c r="D49" s="1">
        <v>60</v>
      </c>
      <c r="E49" s="1">
        <v>60</v>
      </c>
      <c r="F49" s="1">
        <v>60</v>
      </c>
      <c r="G49" s="1">
        <v>105</v>
      </c>
      <c r="H49" s="1">
        <v>105</v>
      </c>
      <c r="I49" s="1">
        <v>105</v>
      </c>
      <c r="J49" s="1" t="s">
        <v>819</v>
      </c>
      <c r="K49" s="1" t="s">
        <v>751</v>
      </c>
      <c r="L49" s="1" t="s">
        <v>752</v>
      </c>
      <c r="M49" s="5">
        <f t="shared" si="4"/>
        <v>10.050000000000001</v>
      </c>
      <c r="N49" s="5">
        <f t="shared" si="5"/>
        <v>7.125</v>
      </c>
      <c r="O49" s="1">
        <f t="shared" si="6"/>
        <v>10</v>
      </c>
      <c r="P49" s="1">
        <f t="shared" si="0"/>
        <v>7</v>
      </c>
      <c r="Q49" s="1">
        <f t="shared" si="1"/>
        <v>17</v>
      </c>
      <c r="R49" s="1">
        <f t="shared" si="2"/>
        <v>7</v>
      </c>
      <c r="S49" s="1" t="str">
        <f t="shared" si="7"/>
        <v>ghost</v>
      </c>
      <c r="T49" s="1" t="s">
        <v>17</v>
      </c>
      <c r="U49" s="1" t="s">
        <v>97</v>
      </c>
      <c r="Y49" t="str">
        <f t="shared" si="10"/>
        <v>Mismagius</v>
      </c>
      <c r="Z49" s="3"/>
      <c r="AA49">
        <v>0</v>
      </c>
      <c r="AB49">
        <v>0</v>
      </c>
      <c r="AC49">
        <v>2</v>
      </c>
      <c r="AD49" s="1">
        <v>429</v>
      </c>
    </row>
    <row r="50" spans="1:30" x14ac:dyDescent="0.25">
      <c r="A50" s="3" t="s">
        <v>224</v>
      </c>
      <c r="B50" s="6" t="s">
        <v>37</v>
      </c>
      <c r="C50" s="6" t="s">
        <v>20</v>
      </c>
      <c r="D50" s="1">
        <v>60</v>
      </c>
      <c r="E50" s="1">
        <v>85</v>
      </c>
      <c r="F50" s="1">
        <v>42</v>
      </c>
      <c r="G50" s="1">
        <v>85</v>
      </c>
      <c r="H50" s="1">
        <v>42</v>
      </c>
      <c r="I50" s="1">
        <v>91</v>
      </c>
      <c r="J50" s="1" t="s">
        <v>820</v>
      </c>
      <c r="K50" s="1" t="s">
        <v>751</v>
      </c>
      <c r="L50" s="1" t="s">
        <v>752</v>
      </c>
      <c r="M50" s="5">
        <f t="shared" si="4"/>
        <v>8.74</v>
      </c>
      <c r="N50" s="5">
        <f t="shared" si="5"/>
        <v>5.0999999999999996</v>
      </c>
      <c r="O50" s="1">
        <f t="shared" si="6"/>
        <v>9</v>
      </c>
      <c r="P50" s="1">
        <f t="shared" si="0"/>
        <v>5</v>
      </c>
      <c r="Q50" s="1">
        <f t="shared" si="1"/>
        <v>14</v>
      </c>
      <c r="R50" s="1">
        <f t="shared" si="2"/>
        <v>5</v>
      </c>
      <c r="S50" s="1" t="str">
        <f t="shared" si="7"/>
        <v>dark</v>
      </c>
      <c r="T50" s="1" t="str">
        <f t="shared" si="9"/>
        <v>flying</v>
      </c>
      <c r="V50" s="1" t="str">
        <f>A51</f>
        <v>Honchkrow</v>
      </c>
      <c r="X50">
        <f t="shared" si="8"/>
        <v>5</v>
      </c>
      <c r="Y50" t="str">
        <f t="shared" si="10"/>
        <v>Murkrow</v>
      </c>
      <c r="Z50" s="3"/>
      <c r="AA50">
        <v>0</v>
      </c>
      <c r="AB50">
        <v>0</v>
      </c>
      <c r="AC50">
        <v>1</v>
      </c>
      <c r="AD50" s="1">
        <v>198</v>
      </c>
    </row>
    <row r="51" spans="1:30" x14ac:dyDescent="0.25">
      <c r="A51" s="3" t="s">
        <v>454</v>
      </c>
      <c r="B51" s="6" t="s">
        <v>37</v>
      </c>
      <c r="C51" s="6" t="s">
        <v>20</v>
      </c>
      <c r="D51" s="1">
        <v>100</v>
      </c>
      <c r="E51" s="1">
        <v>125</v>
      </c>
      <c r="F51" s="1">
        <v>52</v>
      </c>
      <c r="G51" s="1">
        <v>105</v>
      </c>
      <c r="H51" s="1">
        <v>52</v>
      </c>
      <c r="I51" s="1">
        <v>71</v>
      </c>
      <c r="J51" s="1" t="s">
        <v>821</v>
      </c>
      <c r="K51" s="3" t="s">
        <v>751</v>
      </c>
      <c r="L51" s="3" t="s">
        <v>752</v>
      </c>
      <c r="M51" s="5">
        <f t="shared" si="4"/>
        <v>10.14</v>
      </c>
      <c r="N51" s="5">
        <f t="shared" si="5"/>
        <v>7.6</v>
      </c>
      <c r="O51" s="1">
        <f t="shared" si="6"/>
        <v>10</v>
      </c>
      <c r="P51" s="1">
        <f t="shared" si="0"/>
        <v>8</v>
      </c>
      <c r="Q51" s="1">
        <f t="shared" si="1"/>
        <v>18</v>
      </c>
      <c r="R51" s="1">
        <f t="shared" si="2"/>
        <v>7</v>
      </c>
      <c r="S51" s="1" t="str">
        <f t="shared" si="7"/>
        <v>dark</v>
      </c>
      <c r="T51" s="1" t="str">
        <f t="shared" si="9"/>
        <v>flying</v>
      </c>
      <c r="U51" s="1" t="s">
        <v>77</v>
      </c>
      <c r="Y51" t="str">
        <f t="shared" si="10"/>
        <v>Honchkrow</v>
      </c>
      <c r="Z51" s="3"/>
      <c r="AA51">
        <v>0</v>
      </c>
      <c r="AB51">
        <v>0</v>
      </c>
      <c r="AC51">
        <v>2</v>
      </c>
      <c r="AD51" s="1">
        <v>430</v>
      </c>
    </row>
    <row r="52" spans="1:30" x14ac:dyDescent="0.25">
      <c r="A52" s="3" t="s">
        <v>455</v>
      </c>
      <c r="B52" s="6" t="s">
        <v>33</v>
      </c>
      <c r="D52" s="1">
        <v>49</v>
      </c>
      <c r="E52" s="1">
        <v>55</v>
      </c>
      <c r="F52" s="1">
        <v>42</v>
      </c>
      <c r="G52" s="1">
        <v>42</v>
      </c>
      <c r="H52" s="1">
        <v>37</v>
      </c>
      <c r="I52" s="1">
        <v>85</v>
      </c>
      <c r="J52" s="1" t="s">
        <v>822</v>
      </c>
      <c r="K52" s="3" t="s">
        <v>754</v>
      </c>
      <c r="L52" s="3" t="s">
        <v>755</v>
      </c>
      <c r="M52" s="5">
        <f t="shared" si="4"/>
        <v>6.57</v>
      </c>
      <c r="N52" s="5">
        <f t="shared" si="5"/>
        <v>4.4249999999999998</v>
      </c>
      <c r="O52" s="1">
        <f t="shared" si="6"/>
        <v>7</v>
      </c>
      <c r="P52" s="1">
        <f t="shared" si="0"/>
        <v>4</v>
      </c>
      <c r="Q52" s="1">
        <f t="shared" si="1"/>
        <v>11</v>
      </c>
      <c r="R52" s="1">
        <f t="shared" si="2"/>
        <v>4</v>
      </c>
      <c r="S52" s="1" t="str">
        <f t="shared" si="7"/>
        <v>normal</v>
      </c>
      <c r="T52" s="1" t="s">
        <v>37</v>
      </c>
      <c r="V52" s="1" t="str">
        <f>A53</f>
        <v>Purugly</v>
      </c>
      <c r="X52">
        <f t="shared" si="8"/>
        <v>4</v>
      </c>
      <c r="Y52" t="str">
        <f t="shared" si="10"/>
        <v>Glameow</v>
      </c>
      <c r="Z52" s="3"/>
      <c r="AA52">
        <v>0</v>
      </c>
      <c r="AB52">
        <v>0</v>
      </c>
      <c r="AC52">
        <v>1</v>
      </c>
      <c r="AD52" s="1">
        <v>431</v>
      </c>
    </row>
    <row r="53" spans="1:30" x14ac:dyDescent="0.25">
      <c r="A53" s="3" t="s">
        <v>456</v>
      </c>
      <c r="B53" s="6" t="s">
        <v>33</v>
      </c>
      <c r="D53" s="1">
        <v>71</v>
      </c>
      <c r="E53" s="1">
        <v>82</v>
      </c>
      <c r="F53" s="1">
        <v>64</v>
      </c>
      <c r="G53" s="1">
        <v>64</v>
      </c>
      <c r="H53" s="1">
        <v>59</v>
      </c>
      <c r="I53" s="1">
        <v>112</v>
      </c>
      <c r="J53" s="1" t="s">
        <v>823</v>
      </c>
      <c r="K53" s="3" t="s">
        <v>754</v>
      </c>
      <c r="L53" s="3" t="s">
        <v>755</v>
      </c>
      <c r="M53" s="5">
        <f t="shared" si="4"/>
        <v>9.2200000000000024</v>
      </c>
      <c r="N53" s="5">
        <f t="shared" si="5"/>
        <v>6.625</v>
      </c>
      <c r="O53" s="1">
        <f t="shared" si="6"/>
        <v>9</v>
      </c>
      <c r="P53" s="1">
        <f t="shared" si="0"/>
        <v>7</v>
      </c>
      <c r="Q53" s="1">
        <f t="shared" si="1"/>
        <v>16</v>
      </c>
      <c r="R53" s="1">
        <f t="shared" si="2"/>
        <v>6</v>
      </c>
      <c r="S53" s="1" t="str">
        <f t="shared" si="7"/>
        <v>normal</v>
      </c>
      <c r="T53" s="1" t="s">
        <v>37</v>
      </c>
      <c r="U53" s="1" t="s">
        <v>55</v>
      </c>
      <c r="Y53" t="str">
        <f t="shared" si="10"/>
        <v>Purugly</v>
      </c>
      <c r="Z53" s="3"/>
      <c r="AA53">
        <v>0</v>
      </c>
      <c r="AB53">
        <v>0</v>
      </c>
      <c r="AC53">
        <v>2</v>
      </c>
      <c r="AD53" s="1">
        <v>432</v>
      </c>
    </row>
    <row r="54" spans="1:30" x14ac:dyDescent="0.25">
      <c r="A54" s="3" t="s">
        <v>457</v>
      </c>
      <c r="B54" s="6" t="s">
        <v>85</v>
      </c>
      <c r="D54" s="1">
        <v>45</v>
      </c>
      <c r="E54" s="1">
        <v>30</v>
      </c>
      <c r="F54" s="1">
        <v>50</v>
      </c>
      <c r="G54" s="1">
        <v>65</v>
      </c>
      <c r="H54" s="1">
        <v>50</v>
      </c>
      <c r="I54" s="1">
        <v>45</v>
      </c>
      <c r="J54" s="1" t="s">
        <v>824</v>
      </c>
      <c r="K54" s="3" t="s">
        <v>759</v>
      </c>
      <c r="L54" s="3" t="s">
        <v>753</v>
      </c>
      <c r="M54" s="5">
        <f t="shared" si="4"/>
        <v>5.35</v>
      </c>
      <c r="N54" s="5">
        <f t="shared" si="5"/>
        <v>4.75</v>
      </c>
      <c r="O54" s="1">
        <f t="shared" si="6"/>
        <v>5</v>
      </c>
      <c r="P54" s="1">
        <f t="shared" si="0"/>
        <v>5</v>
      </c>
      <c r="Q54" s="1">
        <f t="shared" si="1"/>
        <v>10</v>
      </c>
      <c r="R54" s="1">
        <f t="shared" si="2"/>
        <v>3</v>
      </c>
      <c r="S54" s="1" t="str">
        <f t="shared" si="7"/>
        <v>psychic</v>
      </c>
      <c r="T54" s="1" t="s">
        <v>33</v>
      </c>
      <c r="V54" s="1" t="str">
        <f>A55</f>
        <v>Chimecho</v>
      </c>
      <c r="X54">
        <f t="shared" si="8"/>
        <v>5</v>
      </c>
      <c r="Y54" t="str">
        <f t="shared" si="10"/>
        <v>Chingling</v>
      </c>
      <c r="Z54" s="3"/>
      <c r="AA54">
        <v>0</v>
      </c>
      <c r="AB54">
        <v>0</v>
      </c>
      <c r="AC54">
        <v>1</v>
      </c>
      <c r="AD54" s="1">
        <v>433</v>
      </c>
    </row>
    <row r="55" spans="1:30" x14ac:dyDescent="0.25">
      <c r="A55" s="3" t="s">
        <v>384</v>
      </c>
      <c r="B55" s="6" t="s">
        <v>85</v>
      </c>
      <c r="D55" s="1">
        <v>75</v>
      </c>
      <c r="E55" s="1">
        <v>50</v>
      </c>
      <c r="F55" s="1">
        <v>80</v>
      </c>
      <c r="G55" s="1">
        <v>95</v>
      </c>
      <c r="H55" s="1">
        <v>90</v>
      </c>
      <c r="I55" s="1">
        <v>65</v>
      </c>
      <c r="J55" s="1" t="s">
        <v>825</v>
      </c>
      <c r="K55" s="3" t="s">
        <v>759</v>
      </c>
      <c r="L55" s="3" t="s">
        <v>753</v>
      </c>
      <c r="M55" s="5">
        <f t="shared" si="4"/>
        <v>7.85</v>
      </c>
      <c r="N55" s="5">
        <f t="shared" si="5"/>
        <v>8</v>
      </c>
      <c r="O55" s="1">
        <f t="shared" si="6"/>
        <v>8</v>
      </c>
      <c r="P55" s="1">
        <f t="shared" si="0"/>
        <v>8</v>
      </c>
      <c r="Q55" s="1">
        <f t="shared" si="1"/>
        <v>16</v>
      </c>
      <c r="R55" s="1">
        <f t="shared" si="2"/>
        <v>6</v>
      </c>
      <c r="S55" s="1" t="str">
        <f t="shared" si="7"/>
        <v>psychic</v>
      </c>
      <c r="T55" s="1" t="s">
        <v>55</v>
      </c>
      <c r="U55" s="1" t="s">
        <v>44</v>
      </c>
      <c r="Y55" t="str">
        <f t="shared" si="10"/>
        <v>Chimecho</v>
      </c>
      <c r="Z55" s="3"/>
      <c r="AA55">
        <v>0</v>
      </c>
      <c r="AB55">
        <v>0</v>
      </c>
      <c r="AC55">
        <v>2</v>
      </c>
      <c r="AD55" s="1">
        <v>358</v>
      </c>
    </row>
    <row r="56" spans="1:30" x14ac:dyDescent="0.25">
      <c r="A56" s="3" t="s">
        <v>458</v>
      </c>
      <c r="B56" s="6" t="s">
        <v>13</v>
      </c>
      <c r="C56" s="6" t="s">
        <v>37</v>
      </c>
      <c r="D56" s="1">
        <v>63</v>
      </c>
      <c r="E56" s="1">
        <v>63</v>
      </c>
      <c r="F56" s="1">
        <v>47</v>
      </c>
      <c r="G56" s="1">
        <v>41</v>
      </c>
      <c r="H56" s="1">
        <v>41</v>
      </c>
      <c r="I56" s="1">
        <v>74</v>
      </c>
      <c r="J56" s="1" t="s">
        <v>826</v>
      </c>
      <c r="K56" s="3" t="s">
        <v>754</v>
      </c>
      <c r="L56" s="3" t="s">
        <v>755</v>
      </c>
      <c r="M56" s="5">
        <f t="shared" si="4"/>
        <v>6.5200000000000005</v>
      </c>
      <c r="N56" s="5">
        <f t="shared" si="5"/>
        <v>5.35</v>
      </c>
      <c r="O56" s="1">
        <f t="shared" si="6"/>
        <v>7</v>
      </c>
      <c r="P56" s="1">
        <f t="shared" si="0"/>
        <v>5</v>
      </c>
      <c r="Q56" s="1">
        <f t="shared" si="1"/>
        <v>12</v>
      </c>
      <c r="R56" s="1">
        <f t="shared" si="2"/>
        <v>4</v>
      </c>
      <c r="S56" s="1" t="str">
        <f t="shared" si="7"/>
        <v>poison</v>
      </c>
      <c r="T56" s="1" t="str">
        <f t="shared" si="9"/>
        <v>dark</v>
      </c>
      <c r="V56" s="1" t="str">
        <f>A57</f>
        <v>Skuntank</v>
      </c>
      <c r="X56">
        <f t="shared" si="8"/>
        <v>6</v>
      </c>
      <c r="Y56" t="str">
        <f t="shared" si="10"/>
        <v>Stunky</v>
      </c>
      <c r="Z56" s="3"/>
      <c r="AA56">
        <v>0</v>
      </c>
      <c r="AB56">
        <v>0</v>
      </c>
      <c r="AC56">
        <v>1</v>
      </c>
      <c r="AD56" s="1">
        <v>434</v>
      </c>
    </row>
    <row r="57" spans="1:30" x14ac:dyDescent="0.25">
      <c r="A57" s="3" t="s">
        <v>459</v>
      </c>
      <c r="B57" s="6" t="s">
        <v>13</v>
      </c>
      <c r="C57" s="6" t="s">
        <v>37</v>
      </c>
      <c r="D57" s="1">
        <v>103</v>
      </c>
      <c r="E57" s="1">
        <v>93</v>
      </c>
      <c r="F57" s="1">
        <v>67</v>
      </c>
      <c r="G57" s="1">
        <v>71</v>
      </c>
      <c r="H57" s="1">
        <v>61</v>
      </c>
      <c r="I57" s="1">
        <v>84</v>
      </c>
      <c r="J57" s="1" t="s">
        <v>826</v>
      </c>
      <c r="K57" s="3" t="s">
        <v>754</v>
      </c>
      <c r="L57" s="3" t="s">
        <v>755</v>
      </c>
      <c r="M57" s="5">
        <f t="shared" si="4"/>
        <v>8.7199999999999989</v>
      </c>
      <c r="N57" s="5">
        <f t="shared" si="5"/>
        <v>8.35</v>
      </c>
      <c r="O57" s="1">
        <f t="shared" si="6"/>
        <v>9</v>
      </c>
      <c r="P57" s="1">
        <f t="shared" si="0"/>
        <v>8</v>
      </c>
      <c r="Q57" s="1">
        <f t="shared" si="1"/>
        <v>17</v>
      </c>
      <c r="R57" s="1">
        <f t="shared" si="2"/>
        <v>7</v>
      </c>
      <c r="S57" s="1" t="str">
        <f t="shared" si="7"/>
        <v>poison</v>
      </c>
      <c r="T57" s="1" t="str">
        <f t="shared" si="9"/>
        <v>dark</v>
      </c>
      <c r="U57" s="1" t="s">
        <v>17</v>
      </c>
      <c r="Y57" t="str">
        <f t="shared" si="10"/>
        <v>Skuntank</v>
      </c>
      <c r="Z57" s="3"/>
      <c r="AA57">
        <v>0</v>
      </c>
      <c r="AB57">
        <v>0</v>
      </c>
      <c r="AC57">
        <v>2</v>
      </c>
      <c r="AD57" s="1">
        <v>435</v>
      </c>
    </row>
    <row r="58" spans="1:30" x14ac:dyDescent="0.25">
      <c r="A58" s="3" t="s">
        <v>460</v>
      </c>
      <c r="B58" s="6" t="s">
        <v>105</v>
      </c>
      <c r="C58" s="6" t="s">
        <v>85</v>
      </c>
      <c r="D58" s="1">
        <v>57</v>
      </c>
      <c r="E58" s="1">
        <v>24</v>
      </c>
      <c r="F58" s="1">
        <v>86</v>
      </c>
      <c r="G58" s="1">
        <v>24</v>
      </c>
      <c r="H58" s="1">
        <v>86</v>
      </c>
      <c r="I58" s="1">
        <v>23</v>
      </c>
      <c r="J58" s="1" t="s">
        <v>827</v>
      </c>
      <c r="K58" s="3" t="s">
        <v>773</v>
      </c>
      <c r="L58" s="3" t="s">
        <v>752</v>
      </c>
      <c r="M58" s="5">
        <f t="shared" si="4"/>
        <v>2.3600000000000003</v>
      </c>
      <c r="N58" s="5">
        <f t="shared" si="5"/>
        <v>7.15</v>
      </c>
      <c r="O58" s="1">
        <f t="shared" si="6"/>
        <v>2</v>
      </c>
      <c r="P58" s="1">
        <f t="shared" si="0"/>
        <v>7</v>
      </c>
      <c r="Q58" s="1">
        <f t="shared" si="1"/>
        <v>9</v>
      </c>
      <c r="R58" s="1">
        <f t="shared" si="2"/>
        <v>3</v>
      </c>
      <c r="S58" s="1" t="str">
        <f t="shared" si="7"/>
        <v>steel</v>
      </c>
      <c r="T58" s="1" t="str">
        <f t="shared" si="9"/>
        <v>psychic</v>
      </c>
      <c r="V58" s="1" t="str">
        <f>A59</f>
        <v>Bronzong</v>
      </c>
      <c r="X58">
        <f t="shared" si="8"/>
        <v>5</v>
      </c>
      <c r="Y58" t="str">
        <f t="shared" si="10"/>
        <v>Bronzor</v>
      </c>
      <c r="Z58" s="3"/>
      <c r="AA58">
        <v>0</v>
      </c>
      <c r="AB58">
        <v>0</v>
      </c>
      <c r="AC58">
        <v>1</v>
      </c>
      <c r="AD58" s="1">
        <v>436</v>
      </c>
    </row>
    <row r="59" spans="1:30" x14ac:dyDescent="0.25">
      <c r="A59" s="3" t="s">
        <v>461</v>
      </c>
      <c r="B59" s="6" t="s">
        <v>105</v>
      </c>
      <c r="C59" s="6" t="s">
        <v>85</v>
      </c>
      <c r="D59" s="1">
        <v>67</v>
      </c>
      <c r="E59" s="1">
        <v>89</v>
      </c>
      <c r="F59" s="1">
        <v>116</v>
      </c>
      <c r="G59" s="1">
        <v>79</v>
      </c>
      <c r="H59" s="1">
        <v>116</v>
      </c>
      <c r="I59" s="1">
        <v>33</v>
      </c>
      <c r="J59" s="1" t="s">
        <v>828</v>
      </c>
      <c r="K59" s="3" t="s">
        <v>773</v>
      </c>
      <c r="L59" s="3" t="s">
        <v>752</v>
      </c>
      <c r="M59" s="5">
        <f t="shared" si="4"/>
        <v>6.5600000000000005</v>
      </c>
      <c r="N59" s="5">
        <f t="shared" si="5"/>
        <v>9.15</v>
      </c>
      <c r="O59" s="1">
        <f t="shared" si="6"/>
        <v>7</v>
      </c>
      <c r="P59" s="1">
        <f t="shared" si="0"/>
        <v>9</v>
      </c>
      <c r="Q59" s="1">
        <f t="shared" si="1"/>
        <v>16</v>
      </c>
      <c r="R59" s="1">
        <f t="shared" si="2"/>
        <v>6</v>
      </c>
      <c r="S59" s="1" t="str">
        <f t="shared" si="7"/>
        <v>steel</v>
      </c>
      <c r="T59" s="1" t="str">
        <f t="shared" si="9"/>
        <v>psychic</v>
      </c>
      <c r="U59" s="1" t="s">
        <v>77</v>
      </c>
      <c r="Y59" t="str">
        <f t="shared" si="10"/>
        <v>Bronzong</v>
      </c>
      <c r="Z59" s="3"/>
      <c r="AA59">
        <v>0</v>
      </c>
      <c r="AB59">
        <v>0</v>
      </c>
      <c r="AC59">
        <v>2</v>
      </c>
      <c r="AD59" s="1">
        <v>437</v>
      </c>
    </row>
    <row r="60" spans="1:30" x14ac:dyDescent="0.25">
      <c r="A60" s="3" t="s">
        <v>462</v>
      </c>
      <c r="B60" s="6" t="s">
        <v>97</v>
      </c>
      <c r="D60" s="1">
        <v>50</v>
      </c>
      <c r="E60" s="1">
        <v>80</v>
      </c>
      <c r="F60" s="1">
        <v>95</v>
      </c>
      <c r="G60" s="1">
        <v>10</v>
      </c>
      <c r="H60" s="1">
        <v>45</v>
      </c>
      <c r="I60" s="1">
        <v>10</v>
      </c>
      <c r="J60" s="1" t="s">
        <v>829</v>
      </c>
      <c r="K60" s="3" t="s">
        <v>751</v>
      </c>
      <c r="L60" s="3" t="s">
        <v>755</v>
      </c>
      <c r="M60" s="5">
        <f t="shared" si="4"/>
        <v>4.5</v>
      </c>
      <c r="N60" s="5">
        <f t="shared" si="5"/>
        <v>6</v>
      </c>
      <c r="O60" s="1">
        <f t="shared" si="6"/>
        <v>5</v>
      </c>
      <c r="P60" s="1">
        <f t="shared" si="0"/>
        <v>6</v>
      </c>
      <c r="Q60" s="1">
        <f t="shared" si="1"/>
        <v>11</v>
      </c>
      <c r="R60" s="1">
        <f t="shared" si="2"/>
        <v>4</v>
      </c>
      <c r="S60" s="1" t="str">
        <f t="shared" si="7"/>
        <v>rock</v>
      </c>
      <c r="T60" s="6" t="s">
        <v>33</v>
      </c>
      <c r="V60" s="1" t="str">
        <f>A61</f>
        <v>Sudowoodo</v>
      </c>
      <c r="X60">
        <f t="shared" si="8"/>
        <v>4</v>
      </c>
      <c r="Y60" t="str">
        <f t="shared" si="10"/>
        <v>Bonsly</v>
      </c>
      <c r="Z60" s="3"/>
      <c r="AA60">
        <v>0</v>
      </c>
      <c r="AB60">
        <v>0</v>
      </c>
      <c r="AC60">
        <v>1</v>
      </c>
      <c r="AD60" s="1">
        <v>438</v>
      </c>
    </row>
    <row r="61" spans="1:30" x14ac:dyDescent="0.25">
      <c r="A61" s="3" t="s">
        <v>211</v>
      </c>
      <c r="B61" s="6" t="s">
        <v>97</v>
      </c>
      <c r="D61" s="1">
        <v>70</v>
      </c>
      <c r="E61" s="1">
        <v>100</v>
      </c>
      <c r="F61" s="1">
        <v>115</v>
      </c>
      <c r="G61" s="1">
        <v>30</v>
      </c>
      <c r="H61" s="1">
        <v>65</v>
      </c>
      <c r="I61" s="1">
        <v>30</v>
      </c>
      <c r="J61" s="1" t="s">
        <v>830</v>
      </c>
      <c r="K61" s="3" t="s">
        <v>751</v>
      </c>
      <c r="L61" s="3" t="s">
        <v>755</v>
      </c>
      <c r="M61" s="5">
        <f t="shared" si="4"/>
        <v>6.5</v>
      </c>
      <c r="N61" s="5">
        <f t="shared" si="5"/>
        <v>8</v>
      </c>
      <c r="O61" s="1">
        <f t="shared" si="6"/>
        <v>7</v>
      </c>
      <c r="P61" s="1">
        <f t="shared" si="0"/>
        <v>8</v>
      </c>
      <c r="Q61" s="1">
        <f t="shared" si="1"/>
        <v>15</v>
      </c>
      <c r="R61" s="1">
        <f t="shared" si="2"/>
        <v>6</v>
      </c>
      <c r="S61" s="1" t="str">
        <f t="shared" si="7"/>
        <v>rock</v>
      </c>
      <c r="T61" s="6" t="s">
        <v>47</v>
      </c>
      <c r="U61" s="1" t="s">
        <v>12</v>
      </c>
      <c r="Y61" t="str">
        <f t="shared" si="10"/>
        <v>Sudowoodo</v>
      </c>
      <c r="Z61" s="3"/>
      <c r="AA61">
        <v>0</v>
      </c>
      <c r="AB61">
        <v>0</v>
      </c>
      <c r="AC61">
        <v>2</v>
      </c>
      <c r="AD61" s="1">
        <v>185</v>
      </c>
    </row>
    <row r="62" spans="1:30" x14ac:dyDescent="0.25">
      <c r="A62" s="3" t="s">
        <v>463</v>
      </c>
      <c r="B62" s="6" t="s">
        <v>85</v>
      </c>
      <c r="C62" s="6" t="s">
        <v>55</v>
      </c>
      <c r="D62" s="1">
        <v>20</v>
      </c>
      <c r="E62" s="1">
        <v>25</v>
      </c>
      <c r="F62" s="1">
        <v>45</v>
      </c>
      <c r="G62" s="1">
        <v>70</v>
      </c>
      <c r="H62" s="1">
        <v>90</v>
      </c>
      <c r="I62" s="1">
        <v>60</v>
      </c>
      <c r="J62" s="1" t="s">
        <v>831</v>
      </c>
      <c r="K62" s="3" t="s">
        <v>754</v>
      </c>
      <c r="L62" s="3" t="s">
        <v>752</v>
      </c>
      <c r="M62" s="5">
        <f t="shared" si="4"/>
        <v>6.15</v>
      </c>
      <c r="N62" s="5">
        <f t="shared" si="5"/>
        <v>4.375</v>
      </c>
      <c r="O62" s="1">
        <f t="shared" si="6"/>
        <v>6</v>
      </c>
      <c r="P62" s="1">
        <f t="shared" si="0"/>
        <v>4</v>
      </c>
      <c r="Q62" s="1">
        <f t="shared" si="1"/>
        <v>10</v>
      </c>
      <c r="R62" s="1">
        <f t="shared" si="2"/>
        <v>3</v>
      </c>
      <c r="S62" s="1" t="str">
        <f t="shared" si="7"/>
        <v>psychic</v>
      </c>
      <c r="T62" s="1" t="str">
        <f t="shared" si="9"/>
        <v>fairy</v>
      </c>
      <c r="V62" s="1" t="str">
        <f>A63</f>
        <v>Mr. Mime</v>
      </c>
      <c r="X62">
        <f t="shared" si="8"/>
        <v>5</v>
      </c>
      <c r="Y62" t="str">
        <f t="shared" si="10"/>
        <v>Mime Jr.</v>
      </c>
      <c r="Z62" s="3"/>
      <c r="AA62">
        <v>0</v>
      </c>
      <c r="AB62">
        <v>0</v>
      </c>
      <c r="AC62">
        <v>1</v>
      </c>
      <c r="AD62" s="1">
        <v>439</v>
      </c>
    </row>
    <row r="63" spans="1:30" x14ac:dyDescent="0.25">
      <c r="A63" s="3" t="s">
        <v>147</v>
      </c>
      <c r="B63" s="6" t="s">
        <v>85</v>
      </c>
      <c r="C63" s="6" t="s">
        <v>55</v>
      </c>
      <c r="D63" s="1">
        <v>40</v>
      </c>
      <c r="E63" s="1">
        <v>45</v>
      </c>
      <c r="F63" s="1">
        <v>65</v>
      </c>
      <c r="G63" s="1">
        <v>100</v>
      </c>
      <c r="H63" s="1">
        <v>120</v>
      </c>
      <c r="I63" s="1">
        <v>90</v>
      </c>
      <c r="J63" s="1" t="s">
        <v>832</v>
      </c>
      <c r="K63" s="3" t="s">
        <v>754</v>
      </c>
      <c r="L63" s="3" t="s">
        <v>752</v>
      </c>
      <c r="M63" s="5">
        <f t="shared" si="4"/>
        <v>9.0500000000000007</v>
      </c>
      <c r="N63" s="5">
        <f t="shared" si="5"/>
        <v>6.625</v>
      </c>
      <c r="O63" s="1">
        <f t="shared" si="6"/>
        <v>9</v>
      </c>
      <c r="P63" s="1">
        <f t="shared" si="0"/>
        <v>7</v>
      </c>
      <c r="Q63" s="1">
        <f t="shared" si="1"/>
        <v>16</v>
      </c>
      <c r="R63" s="1">
        <f t="shared" si="2"/>
        <v>6</v>
      </c>
      <c r="S63" s="1" t="str">
        <f t="shared" si="7"/>
        <v>psychic</v>
      </c>
      <c r="T63" s="1" t="str">
        <f t="shared" si="9"/>
        <v>fairy</v>
      </c>
      <c r="U63" s="1" t="s">
        <v>44</v>
      </c>
      <c r="Y63" t="str">
        <f t="shared" si="10"/>
        <v>Mr. Mime</v>
      </c>
      <c r="Z63" s="3"/>
      <c r="AA63">
        <v>0</v>
      </c>
      <c r="AB63">
        <v>0</v>
      </c>
      <c r="AC63">
        <v>2</v>
      </c>
      <c r="AD63" s="1">
        <v>122</v>
      </c>
    </row>
    <row r="64" spans="1:30" x14ac:dyDescent="0.25">
      <c r="A64" s="3" t="s">
        <v>464</v>
      </c>
      <c r="B64" s="6" t="s">
        <v>33</v>
      </c>
      <c r="D64" s="1">
        <v>100</v>
      </c>
      <c r="E64" s="1">
        <v>5</v>
      </c>
      <c r="F64" s="1">
        <v>5</v>
      </c>
      <c r="G64" s="1">
        <v>15</v>
      </c>
      <c r="H64" s="1">
        <v>65</v>
      </c>
      <c r="I64" s="1">
        <v>30</v>
      </c>
      <c r="J64" s="1" t="s">
        <v>833</v>
      </c>
      <c r="K64" s="3" t="s">
        <v>751</v>
      </c>
      <c r="L64" s="3" t="s">
        <v>755</v>
      </c>
      <c r="M64" s="5">
        <f t="shared" si="4"/>
        <v>2</v>
      </c>
      <c r="N64" s="5">
        <f t="shared" si="5"/>
        <v>6.75</v>
      </c>
      <c r="O64" s="1">
        <f t="shared" si="6"/>
        <v>2</v>
      </c>
      <c r="P64" s="1">
        <f t="shared" si="0"/>
        <v>7</v>
      </c>
      <c r="Q64" s="1">
        <f t="shared" si="1"/>
        <v>9</v>
      </c>
      <c r="R64" s="1">
        <f t="shared" si="2"/>
        <v>3</v>
      </c>
      <c r="S64" s="1" t="str">
        <f t="shared" si="7"/>
        <v>normal</v>
      </c>
      <c r="T64" s="1" t="s">
        <v>55</v>
      </c>
      <c r="V64" s="1" t="str">
        <f>A65</f>
        <v>Chansey</v>
      </c>
      <c r="X64">
        <f t="shared" si="8"/>
        <v>5</v>
      </c>
      <c r="Y64" t="str">
        <f t="shared" si="10"/>
        <v>Happiny</v>
      </c>
      <c r="Z64" s="3"/>
      <c r="AA64">
        <v>0</v>
      </c>
      <c r="AB64">
        <v>0</v>
      </c>
      <c r="AC64">
        <v>1</v>
      </c>
      <c r="AD64" s="1">
        <v>440</v>
      </c>
    </row>
    <row r="65" spans="1:30" x14ac:dyDescent="0.25">
      <c r="A65" s="3" t="s">
        <v>138</v>
      </c>
      <c r="B65" s="6" t="s">
        <v>33</v>
      </c>
      <c r="D65" s="1">
        <v>250</v>
      </c>
      <c r="E65" s="1">
        <v>5</v>
      </c>
      <c r="F65" s="1">
        <v>5</v>
      </c>
      <c r="G65" s="1">
        <v>35</v>
      </c>
      <c r="H65" s="1">
        <v>105</v>
      </c>
      <c r="I65" s="1">
        <v>50</v>
      </c>
      <c r="J65" s="1" t="s">
        <v>834</v>
      </c>
      <c r="K65" s="3" t="s">
        <v>751</v>
      </c>
      <c r="L65" s="3" t="s">
        <v>755</v>
      </c>
      <c r="M65" s="5">
        <f t="shared" si="4"/>
        <v>3.8</v>
      </c>
      <c r="N65" s="5">
        <f t="shared" si="5"/>
        <v>15.25</v>
      </c>
      <c r="O65" s="1">
        <f t="shared" si="6"/>
        <v>4</v>
      </c>
      <c r="P65" s="2">
        <v>12</v>
      </c>
      <c r="Q65" s="1">
        <f t="shared" si="1"/>
        <v>16</v>
      </c>
      <c r="R65" s="1">
        <f t="shared" si="2"/>
        <v>6</v>
      </c>
      <c r="S65" s="1" t="str">
        <f t="shared" si="7"/>
        <v>normal</v>
      </c>
      <c r="T65" s="1" t="s">
        <v>55</v>
      </c>
      <c r="U65" s="1" t="s">
        <v>13</v>
      </c>
      <c r="V65" s="1" t="str">
        <f>A66</f>
        <v>Blissey</v>
      </c>
      <c r="X65">
        <f t="shared" si="8"/>
        <v>6</v>
      </c>
      <c r="Y65" t="str">
        <f t="shared" si="10"/>
        <v>Chansey</v>
      </c>
      <c r="Z65" s="3"/>
      <c r="AA65">
        <v>0</v>
      </c>
      <c r="AB65">
        <v>0</v>
      </c>
      <c r="AC65">
        <v>2</v>
      </c>
      <c r="AD65" s="1">
        <v>113</v>
      </c>
    </row>
    <row r="66" spans="1:30" x14ac:dyDescent="0.25">
      <c r="A66" s="3" t="s">
        <v>268</v>
      </c>
      <c r="B66" s="6" t="s">
        <v>33</v>
      </c>
      <c r="D66" s="1">
        <v>255</v>
      </c>
      <c r="E66" s="1">
        <v>10</v>
      </c>
      <c r="F66" s="1">
        <v>10</v>
      </c>
      <c r="G66" s="1">
        <v>75</v>
      </c>
      <c r="H66" s="1">
        <v>135</v>
      </c>
      <c r="I66" s="1">
        <v>55</v>
      </c>
      <c r="J66" s="1" t="s">
        <v>835</v>
      </c>
      <c r="K66" s="3" t="s">
        <v>751</v>
      </c>
      <c r="L66" s="3" t="s">
        <v>755</v>
      </c>
      <c r="M66" s="5">
        <f t="shared" si="4"/>
        <v>6.05</v>
      </c>
      <c r="N66" s="5">
        <f t="shared" si="5"/>
        <v>16.375</v>
      </c>
      <c r="O66" s="1">
        <f t="shared" si="6"/>
        <v>6</v>
      </c>
      <c r="P66" s="2">
        <v>14</v>
      </c>
      <c r="Q66" s="1">
        <f t="shared" ref="Q66:Q129" si="11">O66+P66</f>
        <v>20</v>
      </c>
      <c r="R66" s="1">
        <f t="shared" ref="R66:R129" si="12">ROUND((Q66-4) / 2, 0)</f>
        <v>8</v>
      </c>
      <c r="S66" s="1" t="str">
        <f t="shared" si="7"/>
        <v>normal</v>
      </c>
      <c r="T66" s="1" t="s">
        <v>77</v>
      </c>
      <c r="U66" s="1" t="s">
        <v>13</v>
      </c>
      <c r="Y66" t="str">
        <f t="shared" si="10"/>
        <v>Blissey</v>
      </c>
      <c r="Z66" s="3"/>
      <c r="AA66">
        <v>0</v>
      </c>
      <c r="AB66">
        <v>0</v>
      </c>
      <c r="AC66">
        <v>3</v>
      </c>
      <c r="AD66" s="1">
        <v>242</v>
      </c>
    </row>
    <row r="67" spans="1:30" x14ac:dyDescent="0.25">
      <c r="A67" s="3" t="s">
        <v>465</v>
      </c>
      <c r="B67" s="6" t="s">
        <v>33</v>
      </c>
      <c r="C67" s="6" t="s">
        <v>20</v>
      </c>
      <c r="D67" s="1">
        <v>76</v>
      </c>
      <c r="E67" s="1">
        <v>65</v>
      </c>
      <c r="F67" s="1">
        <v>45</v>
      </c>
      <c r="G67" s="1">
        <v>92</v>
      </c>
      <c r="H67" s="1">
        <v>42</v>
      </c>
      <c r="I67" s="1">
        <v>91</v>
      </c>
      <c r="J67" s="1" t="s">
        <v>836</v>
      </c>
      <c r="K67" s="3" t="s">
        <v>754</v>
      </c>
      <c r="L67" s="3" t="s">
        <v>755</v>
      </c>
      <c r="M67" s="5">
        <f t="shared" ref="M67:M130" si="13">(0.4*I67 + 0.5*MAX(E67,G67)+0.1*MIN(E67,G67)) / 10</f>
        <v>8.89</v>
      </c>
      <c r="N67" s="5">
        <f t="shared" ref="N67:N130" si="14">(0.5*D67 + 0.25*F67 + 0.25*H67)/10</f>
        <v>5.9749999999999996</v>
      </c>
      <c r="O67" s="1">
        <f t="shared" ref="O67:P100" si="15">ROUND(M67, 0)</f>
        <v>9</v>
      </c>
      <c r="P67" s="1">
        <f t="shared" si="15"/>
        <v>6</v>
      </c>
      <c r="Q67" s="1">
        <f t="shared" si="11"/>
        <v>15</v>
      </c>
      <c r="R67" s="1">
        <f t="shared" si="12"/>
        <v>6</v>
      </c>
      <c r="S67" s="1" t="str">
        <f t="shared" ref="S67:S132" si="16">B67</f>
        <v>normal</v>
      </c>
      <c r="T67" s="1" t="str">
        <f t="shared" ref="T67:T131" si="17">IF(C67 = 0, "", C67)</f>
        <v>flying</v>
      </c>
      <c r="U67" s="1" t="s">
        <v>17</v>
      </c>
      <c r="Y67" t="str">
        <f t="shared" si="10"/>
        <v>Chatot</v>
      </c>
      <c r="Z67" s="3"/>
      <c r="AA67">
        <v>0</v>
      </c>
      <c r="AB67">
        <v>0</v>
      </c>
      <c r="AC67">
        <v>1</v>
      </c>
      <c r="AD67" s="1">
        <v>441</v>
      </c>
    </row>
    <row r="68" spans="1:30" x14ac:dyDescent="0.25">
      <c r="A68" s="3" t="s">
        <v>466</v>
      </c>
      <c r="B68" s="6" t="s">
        <v>117</v>
      </c>
      <c r="C68" s="6" t="s">
        <v>37</v>
      </c>
      <c r="D68" s="1">
        <v>50</v>
      </c>
      <c r="E68" s="1">
        <v>92</v>
      </c>
      <c r="F68" s="1">
        <v>108</v>
      </c>
      <c r="G68" s="1">
        <v>92</v>
      </c>
      <c r="H68" s="1">
        <v>108</v>
      </c>
      <c r="I68" s="1">
        <v>35</v>
      </c>
      <c r="J68" s="1" t="s">
        <v>837</v>
      </c>
      <c r="K68" s="3" t="s">
        <v>773</v>
      </c>
      <c r="L68" s="3" t="s">
        <v>753</v>
      </c>
      <c r="M68" s="5">
        <f t="shared" si="13"/>
        <v>6.92</v>
      </c>
      <c r="N68" s="5">
        <f t="shared" si="14"/>
        <v>7.9</v>
      </c>
      <c r="O68" s="1">
        <f t="shared" si="15"/>
        <v>7</v>
      </c>
      <c r="P68" s="1">
        <f t="shared" si="15"/>
        <v>8</v>
      </c>
      <c r="Q68" s="1">
        <f t="shared" si="11"/>
        <v>15</v>
      </c>
      <c r="R68" s="1">
        <f t="shared" si="12"/>
        <v>6</v>
      </c>
      <c r="S68" s="1" t="str">
        <f t="shared" si="16"/>
        <v>ghost</v>
      </c>
      <c r="T68" s="1" t="str">
        <f t="shared" si="17"/>
        <v>dark</v>
      </c>
      <c r="U68" s="1" t="s">
        <v>17</v>
      </c>
      <c r="Y68" t="str">
        <f t="shared" si="10"/>
        <v>Spiritomb</v>
      </c>
      <c r="Z68" s="3"/>
      <c r="AA68">
        <v>0</v>
      </c>
      <c r="AB68">
        <v>1</v>
      </c>
      <c r="AC68">
        <v>1</v>
      </c>
      <c r="AD68" s="1">
        <v>442</v>
      </c>
    </row>
    <row r="69" spans="1:30" x14ac:dyDescent="0.25">
      <c r="A69" s="3" t="s">
        <v>467</v>
      </c>
      <c r="B69" s="6" t="s">
        <v>173</v>
      </c>
      <c r="C69" s="6" t="s">
        <v>47</v>
      </c>
      <c r="D69" s="1">
        <v>58</v>
      </c>
      <c r="E69" s="1">
        <v>70</v>
      </c>
      <c r="F69" s="1">
        <v>45</v>
      </c>
      <c r="G69" s="1">
        <v>40</v>
      </c>
      <c r="H69" s="1">
        <v>45</v>
      </c>
      <c r="I69" s="1">
        <v>42</v>
      </c>
      <c r="J69" s="1" t="s">
        <v>838</v>
      </c>
      <c r="K69" s="3" t="s">
        <v>773</v>
      </c>
      <c r="L69" s="3" t="s">
        <v>753</v>
      </c>
      <c r="M69" s="5">
        <f t="shared" si="13"/>
        <v>5.58</v>
      </c>
      <c r="N69" s="5">
        <f t="shared" si="14"/>
        <v>5.15</v>
      </c>
      <c r="O69" s="1">
        <f t="shared" si="15"/>
        <v>6</v>
      </c>
      <c r="P69" s="1">
        <f t="shared" si="15"/>
        <v>5</v>
      </c>
      <c r="Q69" s="1">
        <f t="shared" si="11"/>
        <v>11</v>
      </c>
      <c r="R69" s="1">
        <f t="shared" si="12"/>
        <v>4</v>
      </c>
      <c r="S69" s="1" t="str">
        <f t="shared" si="16"/>
        <v>dragon</v>
      </c>
      <c r="T69" s="1" t="str">
        <f t="shared" si="17"/>
        <v>ground</v>
      </c>
      <c r="V69" s="1" t="str">
        <f>A70</f>
        <v>Gabite</v>
      </c>
      <c r="X69">
        <f t="shared" ref="X69:X101" si="18">ROUND(((R70*(R70-1)/2)-(R69*(R69-1)/2))/2 - (R70-R69)/2, 0)</f>
        <v>2</v>
      </c>
      <c r="Y69" t="str">
        <f t="shared" si="10"/>
        <v>Gible</v>
      </c>
      <c r="Z69" s="3"/>
      <c r="AA69">
        <v>0</v>
      </c>
      <c r="AB69">
        <v>0</v>
      </c>
      <c r="AC69">
        <v>1</v>
      </c>
      <c r="AD69" s="1">
        <v>443</v>
      </c>
    </row>
    <row r="70" spans="1:30" x14ac:dyDescent="0.25">
      <c r="A70" s="3" t="s">
        <v>468</v>
      </c>
      <c r="B70" s="6" t="s">
        <v>173</v>
      </c>
      <c r="C70" s="6" t="s">
        <v>47</v>
      </c>
      <c r="D70" s="1">
        <v>68</v>
      </c>
      <c r="E70" s="1">
        <v>90</v>
      </c>
      <c r="F70" s="1">
        <v>65</v>
      </c>
      <c r="G70" s="1">
        <v>50</v>
      </c>
      <c r="H70" s="1">
        <v>55</v>
      </c>
      <c r="I70" s="1">
        <v>82</v>
      </c>
      <c r="J70" s="1" t="s">
        <v>839</v>
      </c>
      <c r="K70" s="3" t="s">
        <v>773</v>
      </c>
      <c r="L70" s="3" t="s">
        <v>753</v>
      </c>
      <c r="M70" s="5">
        <f t="shared" si="13"/>
        <v>8.2800000000000011</v>
      </c>
      <c r="N70" s="5">
        <f t="shared" si="14"/>
        <v>6.4</v>
      </c>
      <c r="O70" s="1">
        <f t="shared" si="15"/>
        <v>8</v>
      </c>
      <c r="P70" s="1">
        <f t="shared" si="15"/>
        <v>6</v>
      </c>
      <c r="Q70" s="1">
        <f t="shared" si="11"/>
        <v>14</v>
      </c>
      <c r="R70" s="1">
        <f t="shared" si="12"/>
        <v>5</v>
      </c>
      <c r="S70" s="1" t="str">
        <f t="shared" si="16"/>
        <v>dragon</v>
      </c>
      <c r="T70" s="1" t="str">
        <f t="shared" si="17"/>
        <v>ground</v>
      </c>
      <c r="U70" s="1" t="s">
        <v>105</v>
      </c>
      <c r="V70" s="1" t="str">
        <f>A71</f>
        <v>Garchomp</v>
      </c>
      <c r="X70">
        <f t="shared" si="18"/>
        <v>11</v>
      </c>
      <c r="Y70" t="str">
        <f t="shared" si="10"/>
        <v>Gabite</v>
      </c>
      <c r="Z70" s="3"/>
      <c r="AA70">
        <v>0</v>
      </c>
      <c r="AB70">
        <v>0</v>
      </c>
      <c r="AC70">
        <v>2</v>
      </c>
      <c r="AD70" s="1">
        <v>444</v>
      </c>
    </row>
    <row r="71" spans="1:30" x14ac:dyDescent="0.25">
      <c r="A71" s="3" t="s">
        <v>469</v>
      </c>
      <c r="B71" s="6" t="s">
        <v>173</v>
      </c>
      <c r="C71" s="6" t="s">
        <v>47</v>
      </c>
      <c r="D71" s="1">
        <v>108</v>
      </c>
      <c r="E71" s="1">
        <v>130</v>
      </c>
      <c r="F71" s="1">
        <v>95</v>
      </c>
      <c r="G71" s="1">
        <v>80</v>
      </c>
      <c r="H71" s="1">
        <v>85</v>
      </c>
      <c r="I71" s="1">
        <v>102</v>
      </c>
      <c r="J71" s="1" t="s">
        <v>840</v>
      </c>
      <c r="K71" s="3" t="s">
        <v>773</v>
      </c>
      <c r="L71" s="3" t="s">
        <v>753</v>
      </c>
      <c r="M71" s="5">
        <f t="shared" si="13"/>
        <v>11.38</v>
      </c>
      <c r="N71" s="5">
        <f t="shared" si="14"/>
        <v>9.9</v>
      </c>
      <c r="O71" s="1">
        <f t="shared" si="15"/>
        <v>11</v>
      </c>
      <c r="P71" s="1">
        <f t="shared" si="15"/>
        <v>10</v>
      </c>
      <c r="Q71" s="1">
        <f t="shared" si="11"/>
        <v>21</v>
      </c>
      <c r="R71" s="1">
        <f t="shared" si="12"/>
        <v>9</v>
      </c>
      <c r="S71" s="1" t="str">
        <f t="shared" si="16"/>
        <v>dragon</v>
      </c>
      <c r="T71" s="1" t="str">
        <f t="shared" si="17"/>
        <v>ground</v>
      </c>
      <c r="U71" s="1" t="s">
        <v>17</v>
      </c>
      <c r="Y71" t="str">
        <f t="shared" si="10"/>
        <v>Garchomp</v>
      </c>
      <c r="Z71" s="3"/>
      <c r="AA71">
        <v>0</v>
      </c>
      <c r="AB71">
        <v>0</v>
      </c>
      <c r="AC71">
        <v>3</v>
      </c>
      <c r="AD71" s="1">
        <v>445</v>
      </c>
    </row>
    <row r="72" spans="1:30" x14ac:dyDescent="0.25">
      <c r="A72" s="3" t="s">
        <v>470</v>
      </c>
      <c r="B72" s="6" t="s">
        <v>33</v>
      </c>
      <c r="D72" s="1">
        <v>135</v>
      </c>
      <c r="E72" s="1">
        <v>85</v>
      </c>
      <c r="F72" s="1">
        <v>40</v>
      </c>
      <c r="G72" s="1">
        <v>40</v>
      </c>
      <c r="H72" s="1">
        <v>85</v>
      </c>
      <c r="I72" s="1">
        <v>5</v>
      </c>
      <c r="J72" s="1" t="s">
        <v>841</v>
      </c>
      <c r="K72" s="3" t="s">
        <v>759</v>
      </c>
      <c r="L72" s="3" t="s">
        <v>753</v>
      </c>
      <c r="M72" s="5">
        <f t="shared" si="13"/>
        <v>4.8499999999999996</v>
      </c>
      <c r="N72" s="5">
        <f t="shared" si="14"/>
        <v>9.875</v>
      </c>
      <c r="O72" s="1">
        <f t="shared" si="15"/>
        <v>5</v>
      </c>
      <c r="P72" s="1">
        <f t="shared" si="15"/>
        <v>10</v>
      </c>
      <c r="Q72" s="1">
        <f t="shared" si="11"/>
        <v>15</v>
      </c>
      <c r="R72" s="1">
        <f t="shared" si="12"/>
        <v>6</v>
      </c>
      <c r="S72" s="1" t="str">
        <f t="shared" si="16"/>
        <v>normal</v>
      </c>
      <c r="T72" s="1" t="s">
        <v>47</v>
      </c>
      <c r="V72" s="1" t="str">
        <f>A73</f>
        <v>Snorlax</v>
      </c>
      <c r="X72">
        <f t="shared" si="18"/>
        <v>6</v>
      </c>
      <c r="Y72" t="str">
        <f t="shared" si="10"/>
        <v>Munchlax</v>
      </c>
      <c r="Z72" s="3"/>
      <c r="AA72">
        <v>0</v>
      </c>
      <c r="AB72">
        <v>0</v>
      </c>
      <c r="AC72">
        <v>1</v>
      </c>
      <c r="AD72" s="1">
        <v>446</v>
      </c>
    </row>
    <row r="73" spans="1:30" x14ac:dyDescent="0.25">
      <c r="A73" s="3" t="s">
        <v>168</v>
      </c>
      <c r="B73" s="6" t="s">
        <v>33</v>
      </c>
      <c r="D73" s="1">
        <v>160</v>
      </c>
      <c r="E73" s="1">
        <v>110</v>
      </c>
      <c r="F73" s="1">
        <v>65</v>
      </c>
      <c r="G73" s="1">
        <v>65</v>
      </c>
      <c r="H73" s="1">
        <v>110</v>
      </c>
      <c r="I73" s="1">
        <v>30</v>
      </c>
      <c r="J73" s="1" t="s">
        <v>842</v>
      </c>
      <c r="K73" s="3" t="s">
        <v>759</v>
      </c>
      <c r="L73" s="3" t="s">
        <v>753</v>
      </c>
      <c r="M73" s="5">
        <f t="shared" si="13"/>
        <v>7.35</v>
      </c>
      <c r="N73" s="5">
        <f t="shared" si="14"/>
        <v>12.375</v>
      </c>
      <c r="O73" s="1">
        <f t="shared" si="15"/>
        <v>7</v>
      </c>
      <c r="P73" s="1">
        <f t="shared" si="15"/>
        <v>12</v>
      </c>
      <c r="Q73" s="1">
        <f t="shared" si="11"/>
        <v>19</v>
      </c>
      <c r="R73" s="1">
        <f t="shared" si="12"/>
        <v>8</v>
      </c>
      <c r="S73" s="1" t="str">
        <f t="shared" si="16"/>
        <v>normal</v>
      </c>
      <c r="T73" s="1" t="s">
        <v>47</v>
      </c>
      <c r="U73" s="1" t="s">
        <v>77</v>
      </c>
      <c r="Y73" t="str">
        <f t="shared" si="10"/>
        <v>Snorlax</v>
      </c>
      <c r="Z73" s="3"/>
      <c r="AA73">
        <v>0</v>
      </c>
      <c r="AB73">
        <v>0</v>
      </c>
      <c r="AC73">
        <v>2</v>
      </c>
      <c r="AD73" s="1">
        <v>143</v>
      </c>
    </row>
    <row r="74" spans="1:30" x14ac:dyDescent="0.25">
      <c r="A74" s="3" t="s">
        <v>471</v>
      </c>
      <c r="B74" s="6" t="s">
        <v>77</v>
      </c>
      <c r="D74" s="1">
        <v>40</v>
      </c>
      <c r="E74" s="1">
        <v>70</v>
      </c>
      <c r="F74" s="1">
        <v>40</v>
      </c>
      <c r="G74" s="1">
        <v>35</v>
      </c>
      <c r="H74" s="1">
        <v>40</v>
      </c>
      <c r="I74" s="1">
        <v>60</v>
      </c>
      <c r="J74" s="1" t="s">
        <v>843</v>
      </c>
      <c r="K74" s="3" t="s">
        <v>759</v>
      </c>
      <c r="L74" s="3" t="s">
        <v>752</v>
      </c>
      <c r="M74" s="5">
        <f t="shared" si="13"/>
        <v>6.25</v>
      </c>
      <c r="N74" s="5">
        <f t="shared" si="14"/>
        <v>4</v>
      </c>
      <c r="O74" s="1">
        <f t="shared" si="15"/>
        <v>6</v>
      </c>
      <c r="P74" s="1">
        <f t="shared" si="15"/>
        <v>4</v>
      </c>
      <c r="Q74" s="1">
        <f t="shared" si="11"/>
        <v>10</v>
      </c>
      <c r="R74" s="1">
        <f t="shared" si="12"/>
        <v>3</v>
      </c>
      <c r="S74" s="1" t="str">
        <f t="shared" si="16"/>
        <v>fighting</v>
      </c>
      <c r="T74" s="1" t="s">
        <v>33</v>
      </c>
      <c r="V74" s="1" t="str">
        <f>A75</f>
        <v>Lucario</v>
      </c>
      <c r="X74">
        <f t="shared" si="18"/>
        <v>7</v>
      </c>
      <c r="Y74" t="str">
        <f t="shared" si="10"/>
        <v>Riolu</v>
      </c>
      <c r="Z74" s="3"/>
      <c r="AA74">
        <v>0</v>
      </c>
      <c r="AB74">
        <v>0</v>
      </c>
      <c r="AC74">
        <v>1</v>
      </c>
      <c r="AD74" s="1">
        <v>447</v>
      </c>
    </row>
    <row r="75" spans="1:30" x14ac:dyDescent="0.25">
      <c r="A75" s="3" t="s">
        <v>472</v>
      </c>
      <c r="B75" s="6" t="s">
        <v>77</v>
      </c>
      <c r="C75" s="6" t="s">
        <v>105</v>
      </c>
      <c r="D75" s="1">
        <v>70</v>
      </c>
      <c r="E75" s="1">
        <v>110</v>
      </c>
      <c r="F75" s="1">
        <v>70</v>
      </c>
      <c r="G75" s="1">
        <v>115</v>
      </c>
      <c r="H75" s="1">
        <v>70</v>
      </c>
      <c r="I75" s="1">
        <v>90</v>
      </c>
      <c r="J75" s="1" t="s">
        <v>844</v>
      </c>
      <c r="K75" s="1" t="s">
        <v>759</v>
      </c>
      <c r="L75" s="1" t="s">
        <v>752</v>
      </c>
      <c r="M75" s="5">
        <f t="shared" si="13"/>
        <v>10.45</v>
      </c>
      <c r="N75" s="5">
        <f t="shared" si="14"/>
        <v>7</v>
      </c>
      <c r="O75" s="1">
        <f t="shared" si="15"/>
        <v>10</v>
      </c>
      <c r="P75" s="1">
        <f t="shared" si="15"/>
        <v>7</v>
      </c>
      <c r="Q75" s="1">
        <f t="shared" si="11"/>
        <v>17</v>
      </c>
      <c r="R75" s="1">
        <f t="shared" si="12"/>
        <v>7</v>
      </c>
      <c r="S75" s="1" t="str">
        <f t="shared" si="16"/>
        <v>fighting</v>
      </c>
      <c r="T75" s="1" t="str">
        <f t="shared" si="17"/>
        <v>steel</v>
      </c>
      <c r="U75" s="1" t="s">
        <v>37</v>
      </c>
      <c r="Y75" t="str">
        <f t="shared" si="10"/>
        <v>Lucario</v>
      </c>
      <c r="Z75" s="3"/>
      <c r="AA75">
        <v>0</v>
      </c>
      <c r="AB75">
        <v>0</v>
      </c>
      <c r="AC75">
        <v>2</v>
      </c>
      <c r="AD75" s="1">
        <v>448</v>
      </c>
    </row>
    <row r="76" spans="1:30" x14ac:dyDescent="0.25">
      <c r="A76" s="3" t="s">
        <v>473</v>
      </c>
      <c r="B76" s="6" t="s">
        <v>47</v>
      </c>
      <c r="D76" s="1">
        <v>68</v>
      </c>
      <c r="E76" s="1">
        <v>72</v>
      </c>
      <c r="F76" s="1">
        <v>78</v>
      </c>
      <c r="G76" s="1">
        <v>38</v>
      </c>
      <c r="H76" s="1">
        <v>42</v>
      </c>
      <c r="I76" s="1">
        <v>32</v>
      </c>
      <c r="J76" s="1" t="s">
        <v>845</v>
      </c>
      <c r="K76" s="1" t="s">
        <v>759</v>
      </c>
      <c r="L76" s="1" t="s">
        <v>755</v>
      </c>
      <c r="M76" s="5">
        <f t="shared" si="13"/>
        <v>5.26</v>
      </c>
      <c r="N76" s="5">
        <f t="shared" si="14"/>
        <v>6.4</v>
      </c>
      <c r="O76" s="1">
        <f t="shared" si="15"/>
        <v>5</v>
      </c>
      <c r="P76" s="1">
        <f t="shared" si="15"/>
        <v>6</v>
      </c>
      <c r="Q76" s="1">
        <f t="shared" si="11"/>
        <v>11</v>
      </c>
      <c r="R76" s="1">
        <f t="shared" si="12"/>
        <v>4</v>
      </c>
      <c r="S76" s="1" t="str">
        <f t="shared" si="16"/>
        <v>ground</v>
      </c>
      <c r="T76" s="6" t="s">
        <v>33</v>
      </c>
      <c r="V76" s="1" t="str">
        <f>A77</f>
        <v>Hippowdon</v>
      </c>
      <c r="X76">
        <f t="shared" si="18"/>
        <v>6</v>
      </c>
      <c r="Y76" t="str">
        <f t="shared" si="10"/>
        <v>Hippopotas</v>
      </c>
      <c r="Z76" s="3"/>
      <c r="AA76">
        <v>0</v>
      </c>
      <c r="AB76">
        <v>0</v>
      </c>
      <c r="AC76">
        <v>1</v>
      </c>
      <c r="AD76" s="1">
        <v>449</v>
      </c>
    </row>
    <row r="77" spans="1:30" x14ac:dyDescent="0.25">
      <c r="A77" s="3" t="s">
        <v>474</v>
      </c>
      <c r="B77" s="6" t="s">
        <v>47</v>
      </c>
      <c r="D77" s="1">
        <v>108</v>
      </c>
      <c r="E77" s="1">
        <v>112</v>
      </c>
      <c r="F77" s="1">
        <v>118</v>
      </c>
      <c r="G77" s="1">
        <v>68</v>
      </c>
      <c r="H77" s="1">
        <v>72</v>
      </c>
      <c r="I77" s="1">
        <v>47</v>
      </c>
      <c r="J77" s="1" t="s">
        <v>846</v>
      </c>
      <c r="K77" s="1" t="s">
        <v>759</v>
      </c>
      <c r="L77" s="1" t="s">
        <v>755</v>
      </c>
      <c r="M77" s="5">
        <f t="shared" si="13"/>
        <v>8.16</v>
      </c>
      <c r="N77" s="5">
        <f t="shared" si="14"/>
        <v>10.15</v>
      </c>
      <c r="O77" s="1">
        <f t="shared" si="15"/>
        <v>8</v>
      </c>
      <c r="P77" s="1">
        <f t="shared" si="15"/>
        <v>10</v>
      </c>
      <c r="Q77" s="1">
        <f t="shared" si="11"/>
        <v>18</v>
      </c>
      <c r="R77" s="1">
        <f t="shared" si="12"/>
        <v>7</v>
      </c>
      <c r="S77" s="1" t="str">
        <f t="shared" si="16"/>
        <v>ground</v>
      </c>
      <c r="T77" s="1" t="s">
        <v>33</v>
      </c>
      <c r="U77" s="1" t="s">
        <v>48</v>
      </c>
      <c r="Y77" t="str">
        <f t="shared" si="10"/>
        <v>Hippowdon</v>
      </c>
      <c r="Z77" s="3"/>
      <c r="AA77">
        <v>0</v>
      </c>
      <c r="AB77">
        <v>0</v>
      </c>
      <c r="AC77">
        <v>2</v>
      </c>
      <c r="AD77" s="1">
        <v>450</v>
      </c>
    </row>
    <row r="78" spans="1:30" x14ac:dyDescent="0.25">
      <c r="A78" s="3" t="s">
        <v>475</v>
      </c>
      <c r="B78" s="6" t="s">
        <v>13</v>
      </c>
      <c r="C78" s="6" t="s">
        <v>26</v>
      </c>
      <c r="D78" s="1">
        <v>40</v>
      </c>
      <c r="E78" s="1">
        <v>50</v>
      </c>
      <c r="F78" s="1">
        <v>90</v>
      </c>
      <c r="G78" s="1">
        <v>30</v>
      </c>
      <c r="H78" s="1">
        <v>55</v>
      </c>
      <c r="I78" s="1">
        <v>65</v>
      </c>
      <c r="J78" s="1" t="s">
        <v>847</v>
      </c>
      <c r="K78" s="1" t="s">
        <v>751</v>
      </c>
      <c r="L78" s="1" t="s">
        <v>755</v>
      </c>
      <c r="M78" s="5">
        <f t="shared" si="13"/>
        <v>5.4</v>
      </c>
      <c r="N78" s="5">
        <f t="shared" si="14"/>
        <v>5.625</v>
      </c>
      <c r="O78" s="1">
        <f t="shared" si="15"/>
        <v>5</v>
      </c>
      <c r="P78" s="1">
        <f t="shared" si="15"/>
        <v>6</v>
      </c>
      <c r="Q78" s="1">
        <f t="shared" si="11"/>
        <v>11</v>
      </c>
      <c r="R78" s="1">
        <f t="shared" si="12"/>
        <v>4</v>
      </c>
      <c r="S78" s="1" t="str">
        <f t="shared" si="16"/>
        <v>poison</v>
      </c>
      <c r="T78" s="1" t="str">
        <f t="shared" si="17"/>
        <v>bug</v>
      </c>
      <c r="V78" s="1" t="str">
        <f>A79</f>
        <v>Drapion</v>
      </c>
      <c r="X78">
        <f t="shared" si="18"/>
        <v>6</v>
      </c>
      <c r="Y78" t="str">
        <f t="shared" si="10"/>
        <v>Skorupi</v>
      </c>
      <c r="Z78" s="3"/>
      <c r="AA78">
        <v>0</v>
      </c>
      <c r="AB78">
        <v>0</v>
      </c>
      <c r="AC78">
        <v>1</v>
      </c>
      <c r="AD78" s="1">
        <v>451</v>
      </c>
    </row>
    <row r="79" spans="1:30" x14ac:dyDescent="0.25">
      <c r="A79" s="3" t="s">
        <v>476</v>
      </c>
      <c r="B79" s="6" t="s">
        <v>13</v>
      </c>
      <c r="C79" s="6" t="s">
        <v>37</v>
      </c>
      <c r="D79" s="1">
        <v>70</v>
      </c>
      <c r="E79" s="1">
        <v>90</v>
      </c>
      <c r="F79" s="1">
        <v>110</v>
      </c>
      <c r="G79" s="1">
        <v>60</v>
      </c>
      <c r="H79" s="1">
        <v>75</v>
      </c>
      <c r="I79" s="1">
        <v>95</v>
      </c>
      <c r="J79" s="1" t="s">
        <v>848</v>
      </c>
      <c r="K79" s="1" t="s">
        <v>751</v>
      </c>
      <c r="L79" s="1" t="s">
        <v>755</v>
      </c>
      <c r="M79" s="5">
        <f t="shared" si="13"/>
        <v>8.9</v>
      </c>
      <c r="N79" s="5">
        <f t="shared" si="14"/>
        <v>8.125</v>
      </c>
      <c r="O79" s="1">
        <f t="shared" si="15"/>
        <v>9</v>
      </c>
      <c r="P79" s="1">
        <f t="shared" si="15"/>
        <v>8</v>
      </c>
      <c r="Q79" s="1">
        <f t="shared" si="11"/>
        <v>17</v>
      </c>
      <c r="R79" s="1">
        <f t="shared" si="12"/>
        <v>7</v>
      </c>
      <c r="S79" s="1" t="str">
        <f t="shared" si="16"/>
        <v>poison</v>
      </c>
      <c r="T79" s="1" t="str">
        <f t="shared" si="17"/>
        <v>dark</v>
      </c>
      <c r="U79" s="1" t="s">
        <v>47</v>
      </c>
      <c r="Y79" t="str">
        <f t="shared" si="10"/>
        <v>Drapion</v>
      </c>
      <c r="Z79" s="3"/>
      <c r="AA79">
        <v>0</v>
      </c>
      <c r="AB79">
        <v>0</v>
      </c>
      <c r="AC79">
        <v>2</v>
      </c>
      <c r="AD79" s="1">
        <v>452</v>
      </c>
    </row>
    <row r="80" spans="1:30" x14ac:dyDescent="0.25">
      <c r="A80" s="3" t="s">
        <v>477</v>
      </c>
      <c r="B80" s="6" t="s">
        <v>13</v>
      </c>
      <c r="C80" s="6" t="s">
        <v>77</v>
      </c>
      <c r="D80" s="1">
        <v>48</v>
      </c>
      <c r="E80" s="1">
        <v>61</v>
      </c>
      <c r="F80" s="1">
        <v>40</v>
      </c>
      <c r="G80" s="1">
        <v>61</v>
      </c>
      <c r="H80" s="1">
        <v>40</v>
      </c>
      <c r="I80" s="1">
        <v>50</v>
      </c>
      <c r="J80" s="1" t="s">
        <v>849</v>
      </c>
      <c r="K80" s="1" t="s">
        <v>751</v>
      </c>
      <c r="L80" s="1" t="s">
        <v>755</v>
      </c>
      <c r="M80" s="5">
        <f t="shared" si="13"/>
        <v>5.66</v>
      </c>
      <c r="N80" s="5">
        <f t="shared" si="14"/>
        <v>4.4000000000000004</v>
      </c>
      <c r="O80" s="1">
        <f t="shared" si="15"/>
        <v>6</v>
      </c>
      <c r="P80" s="1">
        <f t="shared" si="15"/>
        <v>4</v>
      </c>
      <c r="Q80" s="1">
        <f t="shared" si="11"/>
        <v>10</v>
      </c>
      <c r="R80" s="1">
        <f t="shared" si="12"/>
        <v>3</v>
      </c>
      <c r="S80" s="1" t="str">
        <f t="shared" si="16"/>
        <v>poison</v>
      </c>
      <c r="T80" s="1" t="str">
        <f t="shared" si="17"/>
        <v>fighting</v>
      </c>
      <c r="V80" s="1" t="str">
        <f>A81</f>
        <v>Toxicroak</v>
      </c>
      <c r="X80">
        <f t="shared" si="18"/>
        <v>7</v>
      </c>
      <c r="Y80" t="str">
        <f t="shared" si="10"/>
        <v>Croagunk</v>
      </c>
      <c r="Z80" s="3"/>
      <c r="AA80">
        <v>0</v>
      </c>
      <c r="AB80">
        <v>0</v>
      </c>
      <c r="AC80">
        <v>1</v>
      </c>
      <c r="AD80" s="1">
        <v>453</v>
      </c>
    </row>
    <row r="81" spans="1:30" x14ac:dyDescent="0.25">
      <c r="A81" s="3" t="s">
        <v>478</v>
      </c>
      <c r="B81" s="6" t="s">
        <v>13</v>
      </c>
      <c r="C81" s="6" t="s">
        <v>77</v>
      </c>
      <c r="D81" s="1">
        <v>83</v>
      </c>
      <c r="E81" s="1">
        <v>106</v>
      </c>
      <c r="F81" s="1">
        <v>65</v>
      </c>
      <c r="G81" s="1">
        <v>86</v>
      </c>
      <c r="H81" s="1">
        <v>65</v>
      </c>
      <c r="I81" s="1">
        <v>85</v>
      </c>
      <c r="J81" s="1" t="s">
        <v>849</v>
      </c>
      <c r="K81" s="1" t="s">
        <v>751</v>
      </c>
      <c r="L81" s="1" t="s">
        <v>755</v>
      </c>
      <c r="M81" s="5">
        <f t="shared" si="13"/>
        <v>9.5599999999999987</v>
      </c>
      <c r="N81" s="5">
        <f t="shared" si="14"/>
        <v>7.4</v>
      </c>
      <c r="O81" s="1">
        <f t="shared" si="15"/>
        <v>10</v>
      </c>
      <c r="P81" s="1">
        <f t="shared" si="15"/>
        <v>7</v>
      </c>
      <c r="Q81" s="1">
        <f t="shared" si="11"/>
        <v>17</v>
      </c>
      <c r="R81" s="1">
        <f t="shared" si="12"/>
        <v>7</v>
      </c>
      <c r="S81" s="1" t="str">
        <f t="shared" si="16"/>
        <v>poison</v>
      </c>
      <c r="T81" s="1" t="str">
        <f t="shared" si="17"/>
        <v>fighting</v>
      </c>
      <c r="U81" s="1" t="s">
        <v>37</v>
      </c>
      <c r="Y81" t="str">
        <f t="shared" si="10"/>
        <v>Toxicroak</v>
      </c>
      <c r="Z81" s="3"/>
      <c r="AA81">
        <v>0</v>
      </c>
      <c r="AB81">
        <v>0</v>
      </c>
      <c r="AC81">
        <v>2</v>
      </c>
      <c r="AD81" s="1">
        <v>454</v>
      </c>
    </row>
    <row r="82" spans="1:30" x14ac:dyDescent="0.25">
      <c r="A82" s="3" t="s">
        <v>479</v>
      </c>
      <c r="B82" s="6" t="s">
        <v>12</v>
      </c>
      <c r="D82" s="1">
        <v>74</v>
      </c>
      <c r="E82" s="1">
        <v>100</v>
      </c>
      <c r="F82" s="1">
        <v>72</v>
      </c>
      <c r="G82" s="1">
        <v>90</v>
      </c>
      <c r="H82" s="1">
        <v>72</v>
      </c>
      <c r="I82" s="1">
        <v>46</v>
      </c>
      <c r="J82" s="1" t="s">
        <v>850</v>
      </c>
      <c r="K82" s="1" t="s">
        <v>751</v>
      </c>
      <c r="L82" s="1" t="s">
        <v>755</v>
      </c>
      <c r="M82" s="5">
        <f t="shared" si="13"/>
        <v>7.74</v>
      </c>
      <c r="N82" s="5">
        <f t="shared" si="14"/>
        <v>7.3</v>
      </c>
      <c r="O82" s="1">
        <f t="shared" si="15"/>
        <v>8</v>
      </c>
      <c r="P82" s="1">
        <f t="shared" si="15"/>
        <v>7</v>
      </c>
      <c r="Q82" s="1">
        <f t="shared" si="11"/>
        <v>15</v>
      </c>
      <c r="R82" s="1">
        <f t="shared" si="12"/>
        <v>6</v>
      </c>
      <c r="S82" s="1" t="str">
        <f t="shared" si="16"/>
        <v>grass</v>
      </c>
      <c r="T82" s="6" t="s">
        <v>37</v>
      </c>
      <c r="U82" s="1" t="s">
        <v>33</v>
      </c>
      <c r="Y82" t="str">
        <f t="shared" si="10"/>
        <v>Carnivine</v>
      </c>
      <c r="Z82" s="3"/>
      <c r="AA82">
        <v>0</v>
      </c>
      <c r="AB82">
        <v>0</v>
      </c>
      <c r="AC82">
        <v>1</v>
      </c>
      <c r="AD82" s="1">
        <v>455</v>
      </c>
    </row>
    <row r="83" spans="1:30" x14ac:dyDescent="0.25">
      <c r="A83" s="3" t="s">
        <v>480</v>
      </c>
      <c r="B83" s="6" t="s">
        <v>22</v>
      </c>
      <c r="D83" s="1">
        <v>49</v>
      </c>
      <c r="E83" s="1">
        <v>49</v>
      </c>
      <c r="F83" s="1">
        <v>56</v>
      </c>
      <c r="G83" s="1">
        <v>49</v>
      </c>
      <c r="H83" s="1">
        <v>61</v>
      </c>
      <c r="I83" s="1">
        <v>66</v>
      </c>
      <c r="J83" s="1" t="s">
        <v>851</v>
      </c>
      <c r="K83" s="1" t="s">
        <v>756</v>
      </c>
      <c r="L83" s="1" t="s">
        <v>755</v>
      </c>
      <c r="M83" s="5">
        <f t="shared" si="13"/>
        <v>5.58</v>
      </c>
      <c r="N83" s="5">
        <f t="shared" si="14"/>
        <v>5.375</v>
      </c>
      <c r="O83" s="1">
        <f t="shared" si="15"/>
        <v>6</v>
      </c>
      <c r="P83" s="1">
        <f t="shared" si="15"/>
        <v>5</v>
      </c>
      <c r="Q83" s="1">
        <f t="shared" si="11"/>
        <v>11</v>
      </c>
      <c r="R83" s="1">
        <f t="shared" si="12"/>
        <v>4</v>
      </c>
      <c r="S83" s="1" t="str">
        <f t="shared" si="16"/>
        <v>water</v>
      </c>
      <c r="T83" s="6" t="s">
        <v>33</v>
      </c>
      <c r="V83" s="1" t="str">
        <f>A84</f>
        <v>Lumineon</v>
      </c>
      <c r="X83">
        <f t="shared" si="18"/>
        <v>4</v>
      </c>
      <c r="Y83" t="str">
        <f t="shared" si="10"/>
        <v>Finneon</v>
      </c>
      <c r="Z83" s="3"/>
      <c r="AA83">
        <v>0</v>
      </c>
      <c r="AB83">
        <v>0</v>
      </c>
      <c r="AC83">
        <v>1</v>
      </c>
      <c r="AD83" s="1">
        <v>456</v>
      </c>
    </row>
    <row r="84" spans="1:30" x14ac:dyDescent="0.25">
      <c r="A84" s="3" t="s">
        <v>481</v>
      </c>
      <c r="B84" s="6" t="s">
        <v>22</v>
      </c>
      <c r="D84" s="1">
        <v>69</v>
      </c>
      <c r="E84" s="1">
        <v>69</v>
      </c>
      <c r="F84" s="1">
        <v>76</v>
      </c>
      <c r="G84" s="1">
        <v>69</v>
      </c>
      <c r="H84" s="1">
        <v>86</v>
      </c>
      <c r="I84" s="1">
        <v>91</v>
      </c>
      <c r="J84" s="1" t="s">
        <v>852</v>
      </c>
      <c r="K84" s="1" t="s">
        <v>756</v>
      </c>
      <c r="L84" s="1" t="s">
        <v>755</v>
      </c>
      <c r="M84" s="5">
        <f t="shared" si="13"/>
        <v>7.7800000000000011</v>
      </c>
      <c r="N84" s="5">
        <f t="shared" si="14"/>
        <v>7.5</v>
      </c>
      <c r="O84" s="1">
        <f t="shared" si="15"/>
        <v>8</v>
      </c>
      <c r="P84" s="1">
        <f t="shared" si="15"/>
        <v>8</v>
      </c>
      <c r="Q84" s="1">
        <f t="shared" si="11"/>
        <v>16</v>
      </c>
      <c r="R84" s="1">
        <f t="shared" si="12"/>
        <v>6</v>
      </c>
      <c r="S84" s="1" t="str">
        <f t="shared" si="16"/>
        <v>water</v>
      </c>
      <c r="T84" s="1" t="s">
        <v>48</v>
      </c>
      <c r="U84" s="1" t="s">
        <v>26</v>
      </c>
      <c r="Y84" t="str">
        <f t="shared" si="10"/>
        <v>Lumineon</v>
      </c>
      <c r="Z84" s="3"/>
      <c r="AA84">
        <v>0</v>
      </c>
      <c r="AB84">
        <v>0</v>
      </c>
      <c r="AC84">
        <v>2</v>
      </c>
      <c r="AD84" s="1">
        <v>457</v>
      </c>
    </row>
    <row r="85" spans="1:30" x14ac:dyDescent="0.25">
      <c r="A85" s="3" t="s">
        <v>482</v>
      </c>
      <c r="B85" s="6" t="s">
        <v>22</v>
      </c>
      <c r="C85" s="6" t="s">
        <v>20</v>
      </c>
      <c r="D85" s="1">
        <v>45</v>
      </c>
      <c r="E85" s="1">
        <v>20</v>
      </c>
      <c r="F85" s="1">
        <v>50</v>
      </c>
      <c r="G85" s="1">
        <v>60</v>
      </c>
      <c r="H85" s="1">
        <v>120</v>
      </c>
      <c r="I85" s="1">
        <v>50</v>
      </c>
      <c r="J85" s="1" t="s">
        <v>853</v>
      </c>
      <c r="K85" s="1" t="s">
        <v>756</v>
      </c>
      <c r="L85" s="1" t="s">
        <v>753</v>
      </c>
      <c r="M85" s="5">
        <f t="shared" si="13"/>
        <v>5.2</v>
      </c>
      <c r="N85" s="5">
        <f t="shared" si="14"/>
        <v>6.5</v>
      </c>
      <c r="O85" s="1">
        <f t="shared" si="15"/>
        <v>5</v>
      </c>
      <c r="P85" s="1">
        <f t="shared" si="15"/>
        <v>7</v>
      </c>
      <c r="Q85" s="1">
        <f t="shared" si="11"/>
        <v>12</v>
      </c>
      <c r="R85" s="1">
        <f t="shared" si="12"/>
        <v>4</v>
      </c>
      <c r="S85" s="1" t="str">
        <f t="shared" si="16"/>
        <v>water</v>
      </c>
      <c r="T85" s="1" t="str">
        <f t="shared" si="17"/>
        <v>flying</v>
      </c>
      <c r="V85" s="1" t="str">
        <f>A86</f>
        <v>Mantine</v>
      </c>
      <c r="X85">
        <f t="shared" si="18"/>
        <v>6</v>
      </c>
      <c r="Y85" t="str">
        <f t="shared" si="10"/>
        <v>Mantyke</v>
      </c>
      <c r="Z85" s="3"/>
      <c r="AA85">
        <v>0</v>
      </c>
      <c r="AB85">
        <v>0</v>
      </c>
      <c r="AC85">
        <v>1</v>
      </c>
      <c r="AD85" s="1">
        <v>458</v>
      </c>
    </row>
    <row r="86" spans="1:30" x14ac:dyDescent="0.25">
      <c r="A86" s="3" t="s">
        <v>252</v>
      </c>
      <c r="B86" s="6" t="s">
        <v>22</v>
      </c>
      <c r="C86" s="6" t="s">
        <v>20</v>
      </c>
      <c r="D86" s="1">
        <v>85</v>
      </c>
      <c r="E86" s="1">
        <v>40</v>
      </c>
      <c r="F86" s="1">
        <v>70</v>
      </c>
      <c r="G86" s="1">
        <v>80</v>
      </c>
      <c r="H86" s="1">
        <v>140</v>
      </c>
      <c r="I86" s="1">
        <v>70</v>
      </c>
      <c r="J86" s="1" t="s">
        <v>853</v>
      </c>
      <c r="K86" s="1" t="s">
        <v>756</v>
      </c>
      <c r="L86" s="1" t="s">
        <v>753</v>
      </c>
      <c r="M86" s="5">
        <f t="shared" si="13"/>
        <v>7.2</v>
      </c>
      <c r="N86" s="5">
        <f t="shared" si="14"/>
        <v>9.5</v>
      </c>
      <c r="O86" s="1">
        <f t="shared" si="15"/>
        <v>7</v>
      </c>
      <c r="P86" s="1">
        <f t="shared" si="15"/>
        <v>10</v>
      </c>
      <c r="Q86" s="1">
        <f t="shared" si="11"/>
        <v>17</v>
      </c>
      <c r="R86" s="1">
        <f t="shared" si="12"/>
        <v>7</v>
      </c>
      <c r="S86" s="1" t="str">
        <f t="shared" si="16"/>
        <v>water</v>
      </c>
      <c r="T86" s="1" t="str">
        <f t="shared" si="17"/>
        <v>flying</v>
      </c>
      <c r="U86" s="1" t="s">
        <v>48</v>
      </c>
      <c r="Y86" t="str">
        <f t="shared" si="10"/>
        <v>Mantine</v>
      </c>
      <c r="Z86" s="3"/>
      <c r="AA86">
        <v>0</v>
      </c>
      <c r="AB86">
        <v>0</v>
      </c>
      <c r="AC86">
        <v>2</v>
      </c>
      <c r="AD86" s="1">
        <v>226</v>
      </c>
    </row>
    <row r="87" spans="1:30" x14ac:dyDescent="0.25">
      <c r="A87" t="s">
        <v>249</v>
      </c>
      <c r="B87" t="s">
        <v>22</v>
      </c>
      <c r="C87"/>
      <c r="D87">
        <v>35</v>
      </c>
      <c r="E87">
        <v>65</v>
      </c>
      <c r="F87">
        <v>35</v>
      </c>
      <c r="G87">
        <v>65</v>
      </c>
      <c r="H87">
        <v>35</v>
      </c>
      <c r="I87">
        <v>65</v>
      </c>
      <c r="J87" t="s">
        <v>640</v>
      </c>
      <c r="K87" s="1" t="s">
        <v>756</v>
      </c>
      <c r="L87" s="1" t="s">
        <v>753</v>
      </c>
      <c r="M87" s="5">
        <f t="shared" si="13"/>
        <v>6.5</v>
      </c>
      <c r="N87" s="5">
        <f t="shared" si="14"/>
        <v>3.5</v>
      </c>
      <c r="O87" s="1">
        <f t="shared" si="15"/>
        <v>7</v>
      </c>
      <c r="P87" s="1">
        <f t="shared" si="15"/>
        <v>4</v>
      </c>
      <c r="Q87" s="1">
        <f t="shared" si="11"/>
        <v>11</v>
      </c>
      <c r="R87" s="1">
        <f t="shared" si="12"/>
        <v>4</v>
      </c>
      <c r="S87" s="1" t="str">
        <f t="shared" si="16"/>
        <v>water</v>
      </c>
      <c r="T87" s="1" t="s">
        <v>33</v>
      </c>
      <c r="U87"/>
      <c r="V87" s="1" t="str">
        <f t="shared" ref="V87" si="19">A88</f>
        <v>Octillery</v>
      </c>
      <c r="W87"/>
      <c r="X87">
        <f t="shared" si="18"/>
        <v>4</v>
      </c>
      <c r="Y87" t="str">
        <f t="shared" si="10"/>
        <v>Remoraid</v>
      </c>
      <c r="Z87"/>
      <c r="AA87">
        <v>0</v>
      </c>
      <c r="AB87">
        <v>0</v>
      </c>
      <c r="AC87">
        <v>1</v>
      </c>
      <c r="AD87">
        <v>223</v>
      </c>
    </row>
    <row r="88" spans="1:30" x14ac:dyDescent="0.25">
      <c r="A88" t="s">
        <v>250</v>
      </c>
      <c r="B88" t="s">
        <v>22</v>
      </c>
      <c r="C88"/>
      <c r="D88">
        <v>75</v>
      </c>
      <c r="E88">
        <v>105</v>
      </c>
      <c r="F88">
        <v>75</v>
      </c>
      <c r="G88">
        <v>105</v>
      </c>
      <c r="H88">
        <v>75</v>
      </c>
      <c r="I88">
        <v>45</v>
      </c>
      <c r="J88" t="s">
        <v>640</v>
      </c>
      <c r="K88" s="1" t="s">
        <v>756</v>
      </c>
      <c r="L88" s="1" t="s">
        <v>753</v>
      </c>
      <c r="M88" s="5">
        <f t="shared" si="13"/>
        <v>8.1</v>
      </c>
      <c r="N88" s="5">
        <f t="shared" si="14"/>
        <v>7.5</v>
      </c>
      <c r="O88" s="1">
        <f t="shared" si="15"/>
        <v>8</v>
      </c>
      <c r="P88" s="1">
        <f t="shared" si="15"/>
        <v>8</v>
      </c>
      <c r="Q88" s="1">
        <f t="shared" si="11"/>
        <v>16</v>
      </c>
      <c r="R88" s="1">
        <f t="shared" si="12"/>
        <v>6</v>
      </c>
      <c r="S88" s="1" t="str">
        <f t="shared" si="16"/>
        <v>water</v>
      </c>
      <c r="T88" t="s">
        <v>17</v>
      </c>
      <c r="U88" t="s">
        <v>48</v>
      </c>
      <c r="V88"/>
      <c r="W88"/>
      <c r="Y88" t="str">
        <f t="shared" si="10"/>
        <v>Octillery</v>
      </c>
      <c r="Z88"/>
      <c r="AA88">
        <v>0</v>
      </c>
      <c r="AB88">
        <v>0</v>
      </c>
      <c r="AC88">
        <v>2</v>
      </c>
      <c r="AD88">
        <v>224</v>
      </c>
    </row>
    <row r="89" spans="1:30" x14ac:dyDescent="0.25">
      <c r="A89" s="3" t="s">
        <v>483</v>
      </c>
      <c r="B89" s="6" t="s">
        <v>12</v>
      </c>
      <c r="C89" s="6" t="s">
        <v>48</v>
      </c>
      <c r="D89" s="1">
        <v>60</v>
      </c>
      <c r="E89" s="1">
        <v>62</v>
      </c>
      <c r="F89" s="1">
        <v>50</v>
      </c>
      <c r="G89" s="1">
        <v>62</v>
      </c>
      <c r="H89" s="1">
        <v>60</v>
      </c>
      <c r="I89" s="1">
        <v>40</v>
      </c>
      <c r="J89" s="1" t="s">
        <v>854</v>
      </c>
      <c r="K89" s="1" t="s">
        <v>754</v>
      </c>
      <c r="L89" s="1" t="s">
        <v>752</v>
      </c>
      <c r="M89" s="5">
        <f t="shared" si="13"/>
        <v>5.32</v>
      </c>
      <c r="N89" s="5">
        <f t="shared" si="14"/>
        <v>5.75</v>
      </c>
      <c r="O89" s="1">
        <f t="shared" si="15"/>
        <v>5</v>
      </c>
      <c r="P89" s="1">
        <f t="shared" si="15"/>
        <v>6</v>
      </c>
      <c r="Q89" s="1">
        <f t="shared" si="11"/>
        <v>11</v>
      </c>
      <c r="R89" s="1">
        <f t="shared" si="12"/>
        <v>4</v>
      </c>
      <c r="S89" s="1" t="str">
        <f t="shared" si="16"/>
        <v>grass</v>
      </c>
      <c r="T89" s="1" t="str">
        <f t="shared" si="17"/>
        <v>ice</v>
      </c>
      <c r="V89" s="1" t="str">
        <f>A90</f>
        <v>Abomasnow</v>
      </c>
      <c r="X89">
        <f t="shared" si="18"/>
        <v>6</v>
      </c>
      <c r="Y89" t="str">
        <f t="shared" si="10"/>
        <v>Snover</v>
      </c>
      <c r="Z89" s="3"/>
      <c r="AA89">
        <v>0</v>
      </c>
      <c r="AB89">
        <v>0</v>
      </c>
      <c r="AC89">
        <v>1</v>
      </c>
      <c r="AD89" s="1">
        <v>459</v>
      </c>
    </row>
    <row r="90" spans="1:30" x14ac:dyDescent="0.25">
      <c r="A90" s="3" t="s">
        <v>484</v>
      </c>
      <c r="B90" s="6" t="s">
        <v>12</v>
      </c>
      <c r="C90" s="6" t="s">
        <v>48</v>
      </c>
      <c r="D90" s="1">
        <v>90</v>
      </c>
      <c r="E90" s="1">
        <v>92</v>
      </c>
      <c r="F90" s="1">
        <v>75</v>
      </c>
      <c r="G90" s="1">
        <v>92</v>
      </c>
      <c r="H90" s="1">
        <v>85</v>
      </c>
      <c r="I90" s="1">
        <v>60</v>
      </c>
      <c r="J90" s="1" t="s">
        <v>854</v>
      </c>
      <c r="K90" s="1" t="s">
        <v>754</v>
      </c>
      <c r="L90" s="1" t="s">
        <v>752</v>
      </c>
      <c r="M90" s="5">
        <f t="shared" si="13"/>
        <v>7.92</v>
      </c>
      <c r="N90" s="5">
        <f t="shared" si="14"/>
        <v>8.5</v>
      </c>
      <c r="O90" s="1">
        <f t="shared" si="15"/>
        <v>8</v>
      </c>
      <c r="P90" s="1">
        <f t="shared" si="15"/>
        <v>9</v>
      </c>
      <c r="Q90" s="1">
        <f t="shared" si="11"/>
        <v>17</v>
      </c>
      <c r="R90" s="1">
        <f t="shared" si="12"/>
        <v>7</v>
      </c>
      <c r="S90" s="1" t="str">
        <f t="shared" si="16"/>
        <v>grass</v>
      </c>
      <c r="T90" s="1" t="str">
        <f t="shared" si="17"/>
        <v>ice</v>
      </c>
      <c r="U90" s="1" t="s">
        <v>47</v>
      </c>
      <c r="Y90" t="str">
        <f t="shared" si="10"/>
        <v>Abomasnow</v>
      </c>
      <c r="Z90" s="3"/>
      <c r="AA90">
        <v>0</v>
      </c>
      <c r="AB90">
        <v>0</v>
      </c>
      <c r="AC90">
        <v>2</v>
      </c>
      <c r="AD90" s="1">
        <v>460</v>
      </c>
    </row>
    <row r="91" spans="1:30" x14ac:dyDescent="0.25">
      <c r="A91" s="3" t="s">
        <v>241</v>
      </c>
      <c r="B91" s="6" t="s">
        <v>37</v>
      </c>
      <c r="C91" s="6" t="s">
        <v>48</v>
      </c>
      <c r="D91" s="1">
        <v>55</v>
      </c>
      <c r="E91" s="1">
        <v>95</v>
      </c>
      <c r="F91" s="1">
        <v>55</v>
      </c>
      <c r="G91" s="1">
        <v>35</v>
      </c>
      <c r="H91" s="1">
        <v>75</v>
      </c>
      <c r="I91" s="1">
        <v>115</v>
      </c>
      <c r="J91" s="1" t="s">
        <v>855</v>
      </c>
      <c r="K91" s="1" t="s">
        <v>754</v>
      </c>
      <c r="L91" s="1" t="s">
        <v>752</v>
      </c>
      <c r="M91" s="5">
        <f t="shared" si="13"/>
        <v>9.6999999999999993</v>
      </c>
      <c r="N91" s="5">
        <f t="shared" si="14"/>
        <v>6</v>
      </c>
      <c r="O91" s="1">
        <f t="shared" si="15"/>
        <v>10</v>
      </c>
      <c r="P91" s="1">
        <f t="shared" si="15"/>
        <v>6</v>
      </c>
      <c r="Q91" s="1">
        <f t="shared" si="11"/>
        <v>16</v>
      </c>
      <c r="R91" s="1">
        <f t="shared" si="12"/>
        <v>6</v>
      </c>
      <c r="S91" s="1" t="str">
        <f t="shared" si="16"/>
        <v>dark</v>
      </c>
      <c r="T91" s="1" t="str">
        <f t="shared" si="17"/>
        <v>ice</v>
      </c>
      <c r="V91" s="1" t="str">
        <f>A92</f>
        <v>Weavile</v>
      </c>
      <c r="X91">
        <f t="shared" si="18"/>
        <v>3</v>
      </c>
      <c r="Y91" t="str">
        <f t="shared" si="10"/>
        <v>Sneasel</v>
      </c>
      <c r="Z91" s="3"/>
      <c r="AA91">
        <v>0</v>
      </c>
      <c r="AB91">
        <v>0</v>
      </c>
      <c r="AC91">
        <v>1</v>
      </c>
      <c r="AD91" s="1">
        <v>215</v>
      </c>
    </row>
    <row r="92" spans="1:30" x14ac:dyDescent="0.25">
      <c r="A92" s="3" t="s">
        <v>485</v>
      </c>
      <c r="B92" s="6" t="s">
        <v>37</v>
      </c>
      <c r="C92" s="6" t="s">
        <v>48</v>
      </c>
      <c r="D92" s="1">
        <v>70</v>
      </c>
      <c r="E92" s="1">
        <v>120</v>
      </c>
      <c r="F92" s="1">
        <v>65</v>
      </c>
      <c r="G92" s="1">
        <v>45</v>
      </c>
      <c r="H92" s="1">
        <v>85</v>
      </c>
      <c r="I92" s="1">
        <v>125</v>
      </c>
      <c r="J92" s="1" t="s">
        <v>855</v>
      </c>
      <c r="K92" s="3" t="s">
        <v>754</v>
      </c>
      <c r="L92" s="3" t="s">
        <v>752</v>
      </c>
      <c r="M92" s="5">
        <f t="shared" si="13"/>
        <v>11.45</v>
      </c>
      <c r="N92" s="5">
        <f t="shared" si="14"/>
        <v>7.25</v>
      </c>
      <c r="O92" s="1">
        <f t="shared" si="15"/>
        <v>11</v>
      </c>
      <c r="P92" s="1">
        <f t="shared" si="15"/>
        <v>7</v>
      </c>
      <c r="Q92" s="1">
        <f t="shared" si="11"/>
        <v>18</v>
      </c>
      <c r="R92" s="1">
        <f t="shared" si="12"/>
        <v>7</v>
      </c>
      <c r="S92" s="1" t="str">
        <f t="shared" si="16"/>
        <v>dark</v>
      </c>
      <c r="T92" s="1" t="str">
        <f t="shared" si="17"/>
        <v>ice</v>
      </c>
      <c r="U92" s="1" t="s">
        <v>77</v>
      </c>
      <c r="Y92" t="str">
        <f t="shared" si="10"/>
        <v>Weavile</v>
      </c>
      <c r="Z92" s="3"/>
      <c r="AA92">
        <v>0</v>
      </c>
      <c r="AB92">
        <v>0</v>
      </c>
      <c r="AC92">
        <v>2</v>
      </c>
      <c r="AD92" s="1">
        <v>461</v>
      </c>
    </row>
    <row r="93" spans="1:30" x14ac:dyDescent="0.25">
      <c r="A93" s="3" t="s">
        <v>104</v>
      </c>
      <c r="B93" s="6" t="s">
        <v>44</v>
      </c>
      <c r="C93" s="6" t="s">
        <v>105</v>
      </c>
      <c r="D93" s="1">
        <v>25</v>
      </c>
      <c r="E93" s="1">
        <v>35</v>
      </c>
      <c r="F93" s="1">
        <v>70</v>
      </c>
      <c r="G93" s="1">
        <v>95</v>
      </c>
      <c r="H93" s="1">
        <v>55</v>
      </c>
      <c r="I93" s="1">
        <v>45</v>
      </c>
      <c r="J93" s="1" t="s">
        <v>856</v>
      </c>
      <c r="K93" s="3" t="s">
        <v>773</v>
      </c>
      <c r="L93" s="3" t="s">
        <v>755</v>
      </c>
      <c r="M93" s="5">
        <f t="shared" si="13"/>
        <v>6.9</v>
      </c>
      <c r="N93" s="5">
        <f t="shared" si="14"/>
        <v>4.375</v>
      </c>
      <c r="O93" s="1">
        <f t="shared" si="15"/>
        <v>7</v>
      </c>
      <c r="P93" s="1">
        <f t="shared" si="15"/>
        <v>4</v>
      </c>
      <c r="Q93" s="1">
        <f t="shared" si="11"/>
        <v>11</v>
      </c>
      <c r="R93" s="1">
        <f t="shared" si="12"/>
        <v>4</v>
      </c>
      <c r="S93" s="1" t="str">
        <f t="shared" si="16"/>
        <v>electric</v>
      </c>
      <c r="T93" s="1" t="str">
        <f t="shared" si="17"/>
        <v>steel</v>
      </c>
      <c r="V93" s="1" t="str">
        <f>A94</f>
        <v>Magneton</v>
      </c>
      <c r="X93">
        <f t="shared" si="18"/>
        <v>4</v>
      </c>
      <c r="Y93" t="str">
        <f t="shared" si="10"/>
        <v>Magnemite</v>
      </c>
      <c r="Z93" s="3"/>
      <c r="AA93">
        <v>0</v>
      </c>
      <c r="AB93">
        <v>0</v>
      </c>
      <c r="AC93">
        <v>1</v>
      </c>
      <c r="AD93" s="1">
        <v>81</v>
      </c>
    </row>
    <row r="94" spans="1:30" x14ac:dyDescent="0.25">
      <c r="A94" s="3" t="s">
        <v>106</v>
      </c>
      <c r="B94" s="6" t="s">
        <v>44</v>
      </c>
      <c r="C94" s="6" t="s">
        <v>105</v>
      </c>
      <c r="D94" s="1">
        <v>50</v>
      </c>
      <c r="E94" s="1">
        <v>60</v>
      </c>
      <c r="F94" s="1">
        <v>95</v>
      </c>
      <c r="G94" s="1">
        <v>120</v>
      </c>
      <c r="H94" s="1">
        <v>70</v>
      </c>
      <c r="I94" s="1">
        <v>70</v>
      </c>
      <c r="J94" s="1" t="s">
        <v>856</v>
      </c>
      <c r="K94" s="3" t="s">
        <v>773</v>
      </c>
      <c r="L94" s="3" t="s">
        <v>755</v>
      </c>
      <c r="M94" s="5">
        <f t="shared" si="13"/>
        <v>9.4</v>
      </c>
      <c r="N94" s="5">
        <f t="shared" si="14"/>
        <v>6.625</v>
      </c>
      <c r="O94" s="1">
        <f t="shared" si="15"/>
        <v>9</v>
      </c>
      <c r="P94" s="1">
        <f t="shared" si="15"/>
        <v>7</v>
      </c>
      <c r="Q94" s="1">
        <f t="shared" si="11"/>
        <v>16</v>
      </c>
      <c r="R94" s="1">
        <f t="shared" si="12"/>
        <v>6</v>
      </c>
      <c r="S94" s="1" t="str">
        <f t="shared" si="16"/>
        <v>electric</v>
      </c>
      <c r="T94" s="1" t="str">
        <f t="shared" si="17"/>
        <v>steel</v>
      </c>
      <c r="U94" s="1" t="s">
        <v>33</v>
      </c>
      <c r="V94" s="1" t="str">
        <f>A95</f>
        <v>Magnezone</v>
      </c>
      <c r="X94">
        <f t="shared" si="18"/>
        <v>6</v>
      </c>
      <c r="Y94" t="str">
        <f t="shared" si="10"/>
        <v>Magneton</v>
      </c>
      <c r="Z94" s="3"/>
      <c r="AA94">
        <v>0</v>
      </c>
      <c r="AB94">
        <v>0</v>
      </c>
      <c r="AC94">
        <v>2</v>
      </c>
      <c r="AD94" s="1">
        <v>82</v>
      </c>
    </row>
    <row r="95" spans="1:30" x14ac:dyDescent="0.25">
      <c r="A95" s="3" t="s">
        <v>486</v>
      </c>
      <c r="B95" s="6" t="s">
        <v>44</v>
      </c>
      <c r="C95" s="6" t="s">
        <v>105</v>
      </c>
      <c r="D95" s="1">
        <v>70</v>
      </c>
      <c r="E95" s="1">
        <v>70</v>
      </c>
      <c r="F95" s="1">
        <v>115</v>
      </c>
      <c r="G95" s="1">
        <v>130</v>
      </c>
      <c r="H95" s="1">
        <v>90</v>
      </c>
      <c r="I95" s="1">
        <v>60</v>
      </c>
      <c r="J95" s="1" t="s">
        <v>857</v>
      </c>
      <c r="K95" s="3" t="s">
        <v>773</v>
      </c>
      <c r="L95" s="3" t="s">
        <v>755</v>
      </c>
      <c r="M95" s="5">
        <f t="shared" si="13"/>
        <v>9.6</v>
      </c>
      <c r="N95" s="5">
        <f t="shared" si="14"/>
        <v>8.625</v>
      </c>
      <c r="O95" s="1">
        <f t="shared" si="15"/>
        <v>10</v>
      </c>
      <c r="P95" s="1">
        <f t="shared" si="15"/>
        <v>9</v>
      </c>
      <c r="Q95" s="1">
        <f t="shared" si="11"/>
        <v>19</v>
      </c>
      <c r="R95" s="1">
        <f t="shared" si="12"/>
        <v>8</v>
      </c>
      <c r="S95" s="1" t="str">
        <f t="shared" si="16"/>
        <v>electric</v>
      </c>
      <c r="T95" s="1" t="str">
        <f t="shared" si="17"/>
        <v>steel</v>
      </c>
      <c r="U95" s="1" t="s">
        <v>17</v>
      </c>
      <c r="Y95" t="str">
        <f t="shared" si="10"/>
        <v>Magnezone</v>
      </c>
      <c r="Z95" s="3"/>
      <c r="AA95">
        <v>0</v>
      </c>
      <c r="AB95">
        <v>0</v>
      </c>
      <c r="AC95">
        <v>3</v>
      </c>
      <c r="AD95" s="1">
        <v>462</v>
      </c>
    </row>
    <row r="96" spans="1:30" x14ac:dyDescent="0.25">
      <c r="A96" s="3" t="s">
        <v>133</v>
      </c>
      <c r="B96" s="6" t="s">
        <v>33</v>
      </c>
      <c r="D96" s="1">
        <v>90</v>
      </c>
      <c r="E96" s="1">
        <v>55</v>
      </c>
      <c r="F96" s="1">
        <v>75</v>
      </c>
      <c r="G96" s="1">
        <v>60</v>
      </c>
      <c r="H96" s="1">
        <v>75</v>
      </c>
      <c r="I96" s="1">
        <v>30</v>
      </c>
      <c r="J96" s="1" t="s">
        <v>858</v>
      </c>
      <c r="K96" s="3" t="s">
        <v>754</v>
      </c>
      <c r="L96" s="3" t="s">
        <v>753</v>
      </c>
      <c r="M96" s="5">
        <f t="shared" si="13"/>
        <v>4.75</v>
      </c>
      <c r="N96" s="5">
        <f t="shared" si="14"/>
        <v>8.25</v>
      </c>
      <c r="O96" s="1">
        <f t="shared" si="15"/>
        <v>5</v>
      </c>
      <c r="P96" s="1">
        <f t="shared" si="15"/>
        <v>8</v>
      </c>
      <c r="Q96" s="1">
        <f t="shared" si="11"/>
        <v>13</v>
      </c>
      <c r="R96" s="1">
        <f t="shared" si="12"/>
        <v>5</v>
      </c>
      <c r="S96" s="1" t="str">
        <f t="shared" si="16"/>
        <v>normal</v>
      </c>
      <c r="T96" s="1" t="s">
        <v>12</v>
      </c>
      <c r="V96" s="1" t="str">
        <f>A97</f>
        <v>Lickilicky</v>
      </c>
      <c r="X96">
        <f t="shared" si="18"/>
        <v>5</v>
      </c>
      <c r="Y96" t="str">
        <f t="shared" si="10"/>
        <v>Lickitung</v>
      </c>
      <c r="Z96" s="3"/>
      <c r="AA96">
        <v>0</v>
      </c>
      <c r="AB96">
        <v>0</v>
      </c>
      <c r="AC96">
        <v>1</v>
      </c>
      <c r="AD96" s="1">
        <v>108</v>
      </c>
    </row>
    <row r="97" spans="1:30" ht="14.25" customHeight="1" x14ac:dyDescent="0.25">
      <c r="A97" s="3" t="s">
        <v>487</v>
      </c>
      <c r="B97" s="6" t="s">
        <v>33</v>
      </c>
      <c r="D97" s="1">
        <v>110</v>
      </c>
      <c r="E97" s="1">
        <v>85</v>
      </c>
      <c r="F97" s="1">
        <v>95</v>
      </c>
      <c r="G97" s="1">
        <v>80</v>
      </c>
      <c r="H97" s="1">
        <v>95</v>
      </c>
      <c r="I97" s="1">
        <v>50</v>
      </c>
      <c r="J97" s="1" t="s">
        <v>858</v>
      </c>
      <c r="K97" s="3" t="s">
        <v>754</v>
      </c>
      <c r="L97" s="3" t="s">
        <v>753</v>
      </c>
      <c r="M97" s="5">
        <f t="shared" si="13"/>
        <v>7.05</v>
      </c>
      <c r="N97" s="5">
        <f t="shared" si="14"/>
        <v>10.25</v>
      </c>
      <c r="O97" s="1">
        <f t="shared" si="15"/>
        <v>7</v>
      </c>
      <c r="P97" s="1">
        <f t="shared" si="15"/>
        <v>10</v>
      </c>
      <c r="Q97" s="1">
        <f t="shared" si="11"/>
        <v>17</v>
      </c>
      <c r="R97" s="1">
        <f t="shared" si="12"/>
        <v>7</v>
      </c>
      <c r="S97" s="1" t="str">
        <f t="shared" si="16"/>
        <v>normal</v>
      </c>
      <c r="T97" s="1" t="s">
        <v>12</v>
      </c>
      <c r="U97" s="1" t="s">
        <v>48</v>
      </c>
      <c r="Y97" t="str">
        <f t="shared" si="10"/>
        <v>Lickilicky</v>
      </c>
      <c r="Z97" s="3"/>
      <c r="AA97">
        <v>0</v>
      </c>
      <c r="AB97">
        <v>0</v>
      </c>
      <c r="AC97">
        <v>2</v>
      </c>
      <c r="AD97" s="1">
        <v>463</v>
      </c>
    </row>
    <row r="98" spans="1:30" x14ac:dyDescent="0.25">
      <c r="A98" s="3" t="s">
        <v>136</v>
      </c>
      <c r="B98" s="6" t="s">
        <v>47</v>
      </c>
      <c r="C98" s="6" t="s">
        <v>97</v>
      </c>
      <c r="D98" s="1">
        <v>80</v>
      </c>
      <c r="E98" s="1">
        <v>85</v>
      </c>
      <c r="F98" s="1">
        <v>95</v>
      </c>
      <c r="G98" s="1">
        <v>30</v>
      </c>
      <c r="H98" s="1">
        <v>30</v>
      </c>
      <c r="I98" s="1">
        <v>25</v>
      </c>
      <c r="J98" s="1" t="s">
        <v>859</v>
      </c>
      <c r="K98" s="1" t="s">
        <v>759</v>
      </c>
      <c r="L98" s="1" t="s">
        <v>753</v>
      </c>
      <c r="M98" s="5">
        <f t="shared" si="13"/>
        <v>5.55</v>
      </c>
      <c r="N98" s="5">
        <f t="shared" si="14"/>
        <v>7.125</v>
      </c>
      <c r="O98" s="1">
        <f t="shared" si="15"/>
        <v>6</v>
      </c>
      <c r="P98" s="1">
        <f t="shared" si="15"/>
        <v>7</v>
      </c>
      <c r="Q98" s="1">
        <f t="shared" si="11"/>
        <v>13</v>
      </c>
      <c r="R98" s="1">
        <f t="shared" si="12"/>
        <v>5</v>
      </c>
      <c r="S98" s="1" t="str">
        <f t="shared" si="16"/>
        <v>ground</v>
      </c>
      <c r="T98" s="1" t="str">
        <f t="shared" si="17"/>
        <v>rock</v>
      </c>
      <c r="V98" s="1" t="str">
        <f>A99</f>
        <v>Rhydon</v>
      </c>
      <c r="X98">
        <f t="shared" si="18"/>
        <v>5</v>
      </c>
      <c r="Y98" t="str">
        <f t="shared" si="10"/>
        <v>Rhyhorn</v>
      </c>
      <c r="Z98" s="3"/>
      <c r="AA98">
        <v>0</v>
      </c>
      <c r="AB98">
        <v>0</v>
      </c>
      <c r="AC98">
        <v>1</v>
      </c>
      <c r="AD98" s="1">
        <v>111</v>
      </c>
    </row>
    <row r="99" spans="1:30" x14ac:dyDescent="0.25">
      <c r="A99" s="3" t="s">
        <v>137</v>
      </c>
      <c r="B99" s="6" t="s">
        <v>47</v>
      </c>
      <c r="C99" s="6" t="s">
        <v>97</v>
      </c>
      <c r="D99" s="1">
        <v>105</v>
      </c>
      <c r="E99" s="1">
        <v>130</v>
      </c>
      <c r="F99" s="1">
        <v>120</v>
      </c>
      <c r="G99" s="1">
        <v>45</v>
      </c>
      <c r="H99" s="1">
        <v>45</v>
      </c>
      <c r="I99" s="1">
        <v>40</v>
      </c>
      <c r="J99" s="1" t="s">
        <v>860</v>
      </c>
      <c r="K99" s="1" t="s">
        <v>759</v>
      </c>
      <c r="L99" s="1" t="s">
        <v>753</v>
      </c>
      <c r="M99" s="5">
        <f t="shared" si="13"/>
        <v>8.5500000000000007</v>
      </c>
      <c r="N99" s="5">
        <f t="shared" si="14"/>
        <v>9.375</v>
      </c>
      <c r="O99" s="1">
        <f t="shared" si="15"/>
        <v>9</v>
      </c>
      <c r="P99" s="1">
        <f t="shared" si="15"/>
        <v>9</v>
      </c>
      <c r="Q99" s="1">
        <f t="shared" si="11"/>
        <v>18</v>
      </c>
      <c r="R99" s="1">
        <f t="shared" si="12"/>
        <v>7</v>
      </c>
      <c r="S99" s="1" t="str">
        <f t="shared" si="16"/>
        <v>ground</v>
      </c>
      <c r="T99" s="1" t="str">
        <f t="shared" si="17"/>
        <v>rock</v>
      </c>
      <c r="U99" s="1" t="s">
        <v>17</v>
      </c>
      <c r="V99" s="1" t="str">
        <f>A100</f>
        <v>Rhyperior</v>
      </c>
      <c r="X99">
        <f t="shared" si="18"/>
        <v>3</v>
      </c>
      <c r="Y99" t="str">
        <f t="shared" si="10"/>
        <v>Rhydon</v>
      </c>
      <c r="Z99" s="3"/>
      <c r="AA99">
        <v>0</v>
      </c>
      <c r="AB99">
        <v>0</v>
      </c>
      <c r="AC99">
        <v>2</v>
      </c>
      <c r="AD99" s="1">
        <v>112</v>
      </c>
    </row>
    <row r="100" spans="1:30" x14ac:dyDescent="0.25">
      <c r="A100" s="3" t="s">
        <v>488</v>
      </c>
      <c r="B100" s="6" t="s">
        <v>47</v>
      </c>
      <c r="C100" s="6" t="s">
        <v>97</v>
      </c>
      <c r="D100" s="1">
        <v>115</v>
      </c>
      <c r="E100" s="1">
        <v>140</v>
      </c>
      <c r="F100" s="1">
        <v>130</v>
      </c>
      <c r="G100" s="1">
        <v>55</v>
      </c>
      <c r="H100" s="1">
        <v>55</v>
      </c>
      <c r="I100" s="1">
        <v>40</v>
      </c>
      <c r="J100" s="1" t="s">
        <v>860</v>
      </c>
      <c r="K100" s="1" t="s">
        <v>759</v>
      </c>
      <c r="L100" s="1" t="s">
        <v>753</v>
      </c>
      <c r="M100" s="5">
        <f t="shared" si="13"/>
        <v>9.15</v>
      </c>
      <c r="N100" s="5">
        <f t="shared" si="14"/>
        <v>10.375</v>
      </c>
      <c r="O100" s="1">
        <f t="shared" si="15"/>
        <v>9</v>
      </c>
      <c r="P100" s="1">
        <f t="shared" si="15"/>
        <v>10</v>
      </c>
      <c r="Q100" s="1">
        <f t="shared" si="11"/>
        <v>19</v>
      </c>
      <c r="R100" s="1">
        <f t="shared" si="12"/>
        <v>8</v>
      </c>
      <c r="S100" s="1" t="str">
        <f t="shared" si="16"/>
        <v>ground</v>
      </c>
      <c r="T100" s="1" t="str">
        <f t="shared" si="17"/>
        <v>rock</v>
      </c>
      <c r="U100" s="1" t="s">
        <v>26</v>
      </c>
      <c r="Y100" t="str">
        <f t="shared" si="10"/>
        <v>Rhyperior</v>
      </c>
      <c r="Z100" s="3"/>
      <c r="AA100">
        <v>0</v>
      </c>
      <c r="AB100">
        <v>0</v>
      </c>
      <c r="AC100">
        <v>3</v>
      </c>
      <c r="AD100" s="1">
        <v>464</v>
      </c>
    </row>
    <row r="101" spans="1:30" x14ac:dyDescent="0.25">
      <c r="A101" s="3" t="s">
        <v>139</v>
      </c>
      <c r="B101" s="6" t="s">
        <v>12</v>
      </c>
      <c r="D101" s="1">
        <v>65</v>
      </c>
      <c r="E101" s="1">
        <v>55</v>
      </c>
      <c r="F101" s="1">
        <v>115</v>
      </c>
      <c r="G101" s="1">
        <v>100</v>
      </c>
      <c r="H101" s="1">
        <v>40</v>
      </c>
      <c r="I101" s="1">
        <v>60</v>
      </c>
      <c r="J101" s="1" t="s">
        <v>861</v>
      </c>
      <c r="K101" s="1" t="s">
        <v>751</v>
      </c>
      <c r="L101" s="1" t="s">
        <v>755</v>
      </c>
      <c r="M101" s="5">
        <f t="shared" si="13"/>
        <v>7.95</v>
      </c>
      <c r="N101" s="5">
        <f t="shared" si="14"/>
        <v>7.125</v>
      </c>
      <c r="O101" s="1">
        <f t="shared" ref="O101:P116" si="20">ROUND(M101, 0)</f>
        <v>8</v>
      </c>
      <c r="P101" s="1">
        <f t="shared" si="20"/>
        <v>7</v>
      </c>
      <c r="Q101" s="1">
        <f t="shared" si="11"/>
        <v>15</v>
      </c>
      <c r="R101" s="1">
        <f t="shared" si="12"/>
        <v>6</v>
      </c>
      <c r="S101" s="1" t="str">
        <f t="shared" si="16"/>
        <v>grass</v>
      </c>
      <c r="T101" s="6" t="s">
        <v>33</v>
      </c>
      <c r="V101" s="1" t="str">
        <f>A102</f>
        <v>Tangrowth</v>
      </c>
      <c r="X101">
        <f t="shared" si="18"/>
        <v>3</v>
      </c>
      <c r="Y101" t="str">
        <f t="shared" si="10"/>
        <v>Tangela</v>
      </c>
      <c r="Z101" s="3"/>
      <c r="AA101">
        <v>0</v>
      </c>
      <c r="AB101">
        <v>0</v>
      </c>
      <c r="AC101">
        <v>1</v>
      </c>
      <c r="AD101" s="1">
        <v>114</v>
      </c>
    </row>
    <row r="102" spans="1:30" x14ac:dyDescent="0.25">
      <c r="A102" s="3" t="s">
        <v>489</v>
      </c>
      <c r="B102" s="6" t="s">
        <v>12</v>
      </c>
      <c r="D102" s="1">
        <v>100</v>
      </c>
      <c r="E102" s="1">
        <v>100</v>
      </c>
      <c r="F102" s="1">
        <v>125</v>
      </c>
      <c r="G102" s="1">
        <v>110</v>
      </c>
      <c r="H102" s="1">
        <v>50</v>
      </c>
      <c r="I102" s="1">
        <v>50</v>
      </c>
      <c r="J102" s="1" t="s">
        <v>861</v>
      </c>
      <c r="K102" s="1" t="s">
        <v>751</v>
      </c>
      <c r="L102" s="1" t="s">
        <v>755</v>
      </c>
      <c r="M102" s="5">
        <f t="shared" si="13"/>
        <v>8.5</v>
      </c>
      <c r="N102" s="5">
        <f t="shared" si="14"/>
        <v>9.375</v>
      </c>
      <c r="O102" s="1">
        <f t="shared" si="20"/>
        <v>9</v>
      </c>
      <c r="P102" s="1">
        <f t="shared" si="20"/>
        <v>9</v>
      </c>
      <c r="Q102" s="1">
        <f t="shared" si="11"/>
        <v>18</v>
      </c>
      <c r="R102" s="1">
        <f t="shared" si="12"/>
        <v>7</v>
      </c>
      <c r="S102" s="1" t="str">
        <f t="shared" si="16"/>
        <v>grass</v>
      </c>
      <c r="T102" s="1" t="s">
        <v>13</v>
      </c>
      <c r="U102" s="1" t="s">
        <v>47</v>
      </c>
      <c r="Y102" t="str">
        <f t="shared" si="10"/>
        <v>Tangrowth</v>
      </c>
      <c r="Z102" s="3"/>
      <c r="AA102">
        <v>0</v>
      </c>
      <c r="AB102">
        <v>0</v>
      </c>
      <c r="AC102">
        <v>2</v>
      </c>
      <c r="AD102" s="1">
        <v>465</v>
      </c>
    </row>
    <row r="103" spans="1:30" x14ac:dyDescent="0.25">
      <c r="A103" s="3" t="s">
        <v>265</v>
      </c>
      <c r="B103" s="6" t="s">
        <v>44</v>
      </c>
      <c r="D103" s="1">
        <v>45</v>
      </c>
      <c r="E103" s="1">
        <v>63</v>
      </c>
      <c r="F103" s="1">
        <v>37</v>
      </c>
      <c r="G103" s="1">
        <v>65</v>
      </c>
      <c r="H103" s="1">
        <v>55</v>
      </c>
      <c r="I103" s="1">
        <v>95</v>
      </c>
      <c r="J103" s="1" t="s">
        <v>862</v>
      </c>
      <c r="K103" s="1" t="s">
        <v>754</v>
      </c>
      <c r="L103" s="1" t="s">
        <v>755</v>
      </c>
      <c r="M103" s="5">
        <f t="shared" si="13"/>
        <v>7.68</v>
      </c>
      <c r="N103" s="5">
        <f t="shared" si="14"/>
        <v>4.55</v>
      </c>
      <c r="O103" s="1">
        <f t="shared" si="20"/>
        <v>8</v>
      </c>
      <c r="P103" s="1">
        <f t="shared" si="20"/>
        <v>5</v>
      </c>
      <c r="Q103" s="1">
        <f t="shared" si="11"/>
        <v>13</v>
      </c>
      <c r="R103" s="1">
        <f t="shared" si="12"/>
        <v>5</v>
      </c>
      <c r="S103" s="1" t="str">
        <f t="shared" si="16"/>
        <v>electric</v>
      </c>
      <c r="T103" s="6" t="s">
        <v>33</v>
      </c>
      <c r="V103" s="1" t="str">
        <f>A104</f>
        <v>Electabuzz</v>
      </c>
      <c r="X103">
        <f>ROUND(((R104*(R104-1)/2)-(R103*(R103-1)/2))/2 - (R104-R103)/2, 0)</f>
        <v>5</v>
      </c>
      <c r="Y103" t="str">
        <f t="shared" si="10"/>
        <v>Elekid</v>
      </c>
      <c r="Z103" s="3"/>
      <c r="AA103">
        <v>0</v>
      </c>
      <c r="AB103">
        <v>0</v>
      </c>
      <c r="AC103">
        <v>1</v>
      </c>
      <c r="AD103" s="1">
        <v>239</v>
      </c>
    </row>
    <row r="104" spans="1:30" x14ac:dyDescent="0.25">
      <c r="A104" s="3" t="s">
        <v>150</v>
      </c>
      <c r="B104" s="6" t="s">
        <v>44</v>
      </c>
      <c r="D104" s="1">
        <v>65</v>
      </c>
      <c r="E104" s="1">
        <v>83</v>
      </c>
      <c r="F104" s="1">
        <v>57</v>
      </c>
      <c r="G104" s="1">
        <v>95</v>
      </c>
      <c r="H104" s="1">
        <v>85</v>
      </c>
      <c r="I104" s="1">
        <v>105</v>
      </c>
      <c r="J104" s="1" t="s">
        <v>862</v>
      </c>
      <c r="K104" s="1" t="s">
        <v>754</v>
      </c>
      <c r="L104" s="1" t="s">
        <v>755</v>
      </c>
      <c r="M104" s="5">
        <f t="shared" si="13"/>
        <v>9.7799999999999994</v>
      </c>
      <c r="N104" s="5">
        <f t="shared" si="14"/>
        <v>6.8</v>
      </c>
      <c r="O104" s="1">
        <f t="shared" si="20"/>
        <v>10</v>
      </c>
      <c r="P104" s="1">
        <f t="shared" si="20"/>
        <v>7</v>
      </c>
      <c r="Q104" s="1">
        <f t="shared" si="11"/>
        <v>17</v>
      </c>
      <c r="R104" s="1">
        <f t="shared" si="12"/>
        <v>7</v>
      </c>
      <c r="S104" s="1" t="str">
        <f t="shared" si="16"/>
        <v>electric</v>
      </c>
      <c r="T104" s="1" t="s">
        <v>77</v>
      </c>
      <c r="U104" s="1" t="s">
        <v>85</v>
      </c>
      <c r="V104" s="1" t="str">
        <f>A105</f>
        <v>Electivire</v>
      </c>
      <c r="X104">
        <f t="shared" ref="X104:X222" si="21">ROUND(((R105*(R105-1)/2)-(R104*(R104-1)/2))/2 - (R105-R104)/2, 0)</f>
        <v>3</v>
      </c>
      <c r="Y104" t="str">
        <f t="shared" si="10"/>
        <v>Electabuzz</v>
      </c>
      <c r="Z104" s="3"/>
      <c r="AA104">
        <v>0</v>
      </c>
      <c r="AB104">
        <v>0</v>
      </c>
      <c r="AC104">
        <v>2</v>
      </c>
      <c r="AD104" s="1">
        <v>125</v>
      </c>
    </row>
    <row r="105" spans="1:30" x14ac:dyDescent="0.25">
      <c r="A105" s="3" t="s">
        <v>490</v>
      </c>
      <c r="B105" s="6" t="s">
        <v>44</v>
      </c>
      <c r="D105" s="1">
        <v>75</v>
      </c>
      <c r="E105" s="1">
        <v>123</v>
      </c>
      <c r="F105" s="1">
        <v>67</v>
      </c>
      <c r="G105" s="1">
        <v>95</v>
      </c>
      <c r="H105" s="1">
        <v>85</v>
      </c>
      <c r="I105" s="1">
        <v>95</v>
      </c>
      <c r="J105" s="1" t="s">
        <v>863</v>
      </c>
      <c r="K105" s="1" t="s">
        <v>754</v>
      </c>
      <c r="L105" s="1" t="s">
        <v>755</v>
      </c>
      <c r="M105" s="5">
        <f t="shared" si="13"/>
        <v>10.9</v>
      </c>
      <c r="N105" s="5">
        <f t="shared" si="14"/>
        <v>7.55</v>
      </c>
      <c r="O105" s="1">
        <f t="shared" si="20"/>
        <v>11</v>
      </c>
      <c r="P105" s="1">
        <f t="shared" si="20"/>
        <v>8</v>
      </c>
      <c r="Q105" s="1">
        <f t="shared" si="11"/>
        <v>19</v>
      </c>
      <c r="R105" s="1">
        <f t="shared" si="12"/>
        <v>8</v>
      </c>
      <c r="S105" s="1" t="str">
        <f t="shared" si="16"/>
        <v>electric</v>
      </c>
      <c r="T105" s="1" t="s">
        <v>77</v>
      </c>
      <c r="U105" s="1" t="s">
        <v>17</v>
      </c>
      <c r="Y105" t="str">
        <f t="shared" si="10"/>
        <v>Electivire</v>
      </c>
      <c r="Z105" s="3"/>
      <c r="AA105">
        <v>0</v>
      </c>
      <c r="AB105">
        <v>0</v>
      </c>
      <c r="AC105">
        <v>3</v>
      </c>
      <c r="AD105" s="1">
        <v>466</v>
      </c>
    </row>
    <row r="106" spans="1:30" x14ac:dyDescent="0.25">
      <c r="A106" s="3" t="s">
        <v>266</v>
      </c>
      <c r="B106" s="6" t="s">
        <v>17</v>
      </c>
      <c r="D106" s="1">
        <v>45</v>
      </c>
      <c r="E106" s="1">
        <v>75</v>
      </c>
      <c r="F106" s="1">
        <v>37</v>
      </c>
      <c r="G106" s="1">
        <v>70</v>
      </c>
      <c r="H106" s="1">
        <v>55</v>
      </c>
      <c r="I106" s="1">
        <v>83</v>
      </c>
      <c r="J106" s="1" t="s">
        <v>864</v>
      </c>
      <c r="K106" s="1" t="s">
        <v>759</v>
      </c>
      <c r="L106" s="1" t="s">
        <v>755</v>
      </c>
      <c r="M106" s="5">
        <f t="shared" si="13"/>
        <v>7.7700000000000005</v>
      </c>
      <c r="N106" s="5">
        <f t="shared" si="14"/>
        <v>4.55</v>
      </c>
      <c r="O106" s="1">
        <f t="shared" si="20"/>
        <v>8</v>
      </c>
      <c r="P106" s="1">
        <f t="shared" si="20"/>
        <v>5</v>
      </c>
      <c r="Q106" s="1">
        <f t="shared" si="11"/>
        <v>13</v>
      </c>
      <c r="R106" s="1">
        <f t="shared" si="12"/>
        <v>5</v>
      </c>
      <c r="S106" s="1" t="str">
        <f t="shared" si="16"/>
        <v>fire</v>
      </c>
      <c r="T106" s="6" t="s">
        <v>33</v>
      </c>
      <c r="V106" s="1" t="str">
        <f>A107</f>
        <v>Magmar</v>
      </c>
      <c r="X106">
        <f t="shared" si="21"/>
        <v>5</v>
      </c>
      <c r="Y106" t="str">
        <f t="shared" ref="Y106:Y153" si="22">A106</f>
        <v>Magby</v>
      </c>
      <c r="Z106" s="3"/>
      <c r="AA106">
        <v>0</v>
      </c>
      <c r="AB106">
        <v>0</v>
      </c>
      <c r="AC106">
        <v>1</v>
      </c>
      <c r="AD106" s="1">
        <v>240</v>
      </c>
    </row>
    <row r="107" spans="1:30" x14ac:dyDescent="0.25">
      <c r="A107" s="3" t="s">
        <v>151</v>
      </c>
      <c r="B107" s="6" t="s">
        <v>17</v>
      </c>
      <c r="D107" s="1">
        <v>65</v>
      </c>
      <c r="E107" s="1">
        <v>95</v>
      </c>
      <c r="F107" s="1">
        <v>57</v>
      </c>
      <c r="G107" s="1">
        <v>100</v>
      </c>
      <c r="H107" s="1">
        <v>85</v>
      </c>
      <c r="I107" s="1">
        <v>93</v>
      </c>
      <c r="J107" s="1" t="s">
        <v>865</v>
      </c>
      <c r="K107" s="1" t="s">
        <v>759</v>
      </c>
      <c r="L107" s="1" t="s">
        <v>755</v>
      </c>
      <c r="M107" s="5">
        <f t="shared" si="13"/>
        <v>9.67</v>
      </c>
      <c r="N107" s="5">
        <f t="shared" si="14"/>
        <v>6.8</v>
      </c>
      <c r="O107" s="1">
        <f t="shared" si="20"/>
        <v>10</v>
      </c>
      <c r="P107" s="1">
        <f t="shared" si="20"/>
        <v>7</v>
      </c>
      <c r="Q107" s="1">
        <f t="shared" si="11"/>
        <v>17</v>
      </c>
      <c r="R107" s="1">
        <f t="shared" si="12"/>
        <v>7</v>
      </c>
      <c r="S107" s="1" t="str">
        <f t="shared" si="16"/>
        <v>fire</v>
      </c>
      <c r="T107" s="1" t="s">
        <v>47</v>
      </c>
      <c r="U107" s="1" t="s">
        <v>85</v>
      </c>
      <c r="V107" s="1" t="str">
        <f>A108</f>
        <v>Magmortar</v>
      </c>
      <c r="X107">
        <f t="shared" si="21"/>
        <v>3</v>
      </c>
      <c r="Y107" t="str">
        <f t="shared" si="22"/>
        <v>Magmar</v>
      </c>
      <c r="Z107" s="3"/>
      <c r="AA107">
        <v>0</v>
      </c>
      <c r="AB107">
        <v>0</v>
      </c>
      <c r="AC107">
        <v>2</v>
      </c>
      <c r="AD107" s="1">
        <v>126</v>
      </c>
    </row>
    <row r="108" spans="1:30" x14ac:dyDescent="0.25">
      <c r="A108" s="3" t="s">
        <v>491</v>
      </c>
      <c r="B108" s="6" t="s">
        <v>17</v>
      </c>
      <c r="D108" s="1">
        <v>75</v>
      </c>
      <c r="E108" s="1">
        <v>95</v>
      </c>
      <c r="F108" s="1">
        <v>67</v>
      </c>
      <c r="G108" s="1">
        <v>125</v>
      </c>
      <c r="H108" s="1">
        <v>95</v>
      </c>
      <c r="I108" s="1">
        <v>83</v>
      </c>
      <c r="J108" s="1" t="s">
        <v>866</v>
      </c>
      <c r="K108" s="1" t="s">
        <v>759</v>
      </c>
      <c r="L108" s="1" t="s">
        <v>755</v>
      </c>
      <c r="M108" s="5">
        <f t="shared" si="13"/>
        <v>10.52</v>
      </c>
      <c r="N108" s="5">
        <f t="shared" si="14"/>
        <v>7.8</v>
      </c>
      <c r="O108" s="1">
        <f t="shared" si="20"/>
        <v>11</v>
      </c>
      <c r="P108" s="1">
        <f t="shared" si="20"/>
        <v>8</v>
      </c>
      <c r="Q108" s="1">
        <f t="shared" si="11"/>
        <v>19</v>
      </c>
      <c r="R108" s="1">
        <f t="shared" si="12"/>
        <v>8</v>
      </c>
      <c r="S108" s="1" t="str">
        <f t="shared" si="16"/>
        <v>fire</v>
      </c>
      <c r="T108" s="1" t="s">
        <v>47</v>
      </c>
      <c r="U108" s="1" t="s">
        <v>44</v>
      </c>
      <c r="Y108" t="str">
        <f t="shared" si="22"/>
        <v>Magmortar</v>
      </c>
      <c r="Z108" s="3"/>
      <c r="AA108">
        <v>0</v>
      </c>
      <c r="AB108">
        <v>0</v>
      </c>
      <c r="AC108">
        <v>3</v>
      </c>
      <c r="AD108" s="1">
        <v>467</v>
      </c>
    </row>
    <row r="109" spans="1:30" x14ac:dyDescent="0.25">
      <c r="A109" s="3" t="s">
        <v>201</v>
      </c>
      <c r="B109" s="6" t="s">
        <v>55</v>
      </c>
      <c r="D109" s="1">
        <v>35</v>
      </c>
      <c r="E109" s="1">
        <v>20</v>
      </c>
      <c r="F109" s="1">
        <v>65</v>
      </c>
      <c r="G109" s="1">
        <v>40</v>
      </c>
      <c r="H109" s="1">
        <v>65</v>
      </c>
      <c r="I109" s="1">
        <v>20</v>
      </c>
      <c r="J109" s="1" t="s">
        <v>867</v>
      </c>
      <c r="K109" s="1" t="s">
        <v>754</v>
      </c>
      <c r="L109" s="1" t="s">
        <v>755</v>
      </c>
      <c r="M109" s="5">
        <f t="shared" si="13"/>
        <v>3</v>
      </c>
      <c r="N109" s="5">
        <f t="shared" si="14"/>
        <v>5</v>
      </c>
      <c r="O109" s="1">
        <f t="shared" si="20"/>
        <v>3</v>
      </c>
      <c r="P109" s="1">
        <f t="shared" si="20"/>
        <v>5</v>
      </c>
      <c r="Q109" s="1">
        <f t="shared" si="11"/>
        <v>8</v>
      </c>
      <c r="R109" s="1">
        <f t="shared" si="12"/>
        <v>2</v>
      </c>
      <c r="S109" s="1" t="str">
        <f t="shared" si="16"/>
        <v>fairy</v>
      </c>
      <c r="T109" s="6" t="s">
        <v>33</v>
      </c>
      <c r="V109" s="1" t="str">
        <f>A110</f>
        <v>Togetic</v>
      </c>
      <c r="X109">
        <f t="shared" si="21"/>
        <v>3</v>
      </c>
      <c r="Y109" t="str">
        <f t="shared" si="22"/>
        <v>Togepi</v>
      </c>
      <c r="Z109" s="3"/>
      <c r="AA109">
        <v>0</v>
      </c>
      <c r="AB109">
        <v>0</v>
      </c>
      <c r="AC109">
        <v>1</v>
      </c>
      <c r="AD109" s="1">
        <v>175</v>
      </c>
    </row>
    <row r="110" spans="1:30" x14ac:dyDescent="0.25">
      <c r="A110" s="3" t="s">
        <v>202</v>
      </c>
      <c r="B110" s="6" t="s">
        <v>55</v>
      </c>
      <c r="C110" s="6" t="s">
        <v>20</v>
      </c>
      <c r="D110" s="1">
        <v>55</v>
      </c>
      <c r="E110" s="1">
        <v>40</v>
      </c>
      <c r="F110" s="1">
        <v>85</v>
      </c>
      <c r="G110" s="1">
        <v>80</v>
      </c>
      <c r="H110" s="1">
        <v>105</v>
      </c>
      <c r="I110" s="1">
        <v>40</v>
      </c>
      <c r="J110" s="1" t="s">
        <v>835</v>
      </c>
      <c r="K110" s="1" t="s">
        <v>754</v>
      </c>
      <c r="L110" s="1" t="s">
        <v>755</v>
      </c>
      <c r="M110" s="5">
        <f t="shared" si="13"/>
        <v>6</v>
      </c>
      <c r="N110" s="5">
        <f t="shared" si="14"/>
        <v>7.5</v>
      </c>
      <c r="O110" s="1">
        <f t="shared" si="20"/>
        <v>6</v>
      </c>
      <c r="P110" s="1">
        <f t="shared" si="20"/>
        <v>8</v>
      </c>
      <c r="Q110" s="1">
        <f t="shared" si="11"/>
        <v>14</v>
      </c>
      <c r="R110" s="1">
        <f t="shared" si="12"/>
        <v>5</v>
      </c>
      <c r="S110" s="1" t="str">
        <f t="shared" si="16"/>
        <v>fairy</v>
      </c>
      <c r="T110" s="1" t="str">
        <f t="shared" si="17"/>
        <v>flying</v>
      </c>
      <c r="U110" s="1" t="s">
        <v>17</v>
      </c>
      <c r="V110" s="1" t="str">
        <f>A111</f>
        <v>Togekiss</v>
      </c>
      <c r="X110">
        <f t="shared" si="21"/>
        <v>8</v>
      </c>
      <c r="Y110" t="str">
        <f t="shared" si="22"/>
        <v>Togetic</v>
      </c>
      <c r="Z110" s="3"/>
      <c r="AA110">
        <v>0</v>
      </c>
      <c r="AB110">
        <v>0</v>
      </c>
      <c r="AC110">
        <v>2</v>
      </c>
      <c r="AD110" s="1">
        <v>176</v>
      </c>
    </row>
    <row r="111" spans="1:30" x14ac:dyDescent="0.25">
      <c r="A111" s="3" t="s">
        <v>492</v>
      </c>
      <c r="B111" s="6" t="s">
        <v>55</v>
      </c>
      <c r="C111" s="6" t="s">
        <v>20</v>
      </c>
      <c r="D111" s="1">
        <v>85</v>
      </c>
      <c r="E111" s="1">
        <v>50</v>
      </c>
      <c r="F111" s="1">
        <v>95</v>
      </c>
      <c r="G111" s="1">
        <v>120</v>
      </c>
      <c r="H111" s="1">
        <v>115</v>
      </c>
      <c r="I111" s="1">
        <v>80</v>
      </c>
      <c r="J111" s="1" t="s">
        <v>868</v>
      </c>
      <c r="K111" s="1" t="s">
        <v>754</v>
      </c>
      <c r="L111" s="1" t="s">
        <v>755</v>
      </c>
      <c r="M111" s="5">
        <f t="shared" si="13"/>
        <v>9.6999999999999993</v>
      </c>
      <c r="N111" s="5">
        <f t="shared" si="14"/>
        <v>9.5</v>
      </c>
      <c r="O111" s="1">
        <f t="shared" si="20"/>
        <v>10</v>
      </c>
      <c r="P111" s="1">
        <f t="shared" si="20"/>
        <v>10</v>
      </c>
      <c r="Q111" s="1">
        <f t="shared" si="11"/>
        <v>20</v>
      </c>
      <c r="R111" s="1">
        <f t="shared" si="12"/>
        <v>8</v>
      </c>
      <c r="S111" s="1" t="str">
        <f t="shared" si="16"/>
        <v>fairy</v>
      </c>
      <c r="T111" s="1" t="str">
        <f t="shared" si="17"/>
        <v>flying</v>
      </c>
      <c r="U111" s="1" t="s">
        <v>77</v>
      </c>
      <c r="Y111" t="str">
        <f t="shared" si="22"/>
        <v>Togekiss</v>
      </c>
      <c r="Z111" s="3"/>
      <c r="AA111">
        <v>0</v>
      </c>
      <c r="AB111">
        <v>0</v>
      </c>
      <c r="AC111">
        <v>3</v>
      </c>
      <c r="AD111" s="1">
        <v>468</v>
      </c>
    </row>
    <row r="112" spans="1:30" x14ac:dyDescent="0.25">
      <c r="A112" s="3" t="s">
        <v>219</v>
      </c>
      <c r="B112" s="6" t="s">
        <v>26</v>
      </c>
      <c r="C112" s="6" t="s">
        <v>20</v>
      </c>
      <c r="D112" s="1">
        <v>65</v>
      </c>
      <c r="E112" s="1">
        <v>65</v>
      </c>
      <c r="F112" s="1">
        <v>45</v>
      </c>
      <c r="G112" s="1">
        <v>75</v>
      </c>
      <c r="H112" s="1">
        <v>45</v>
      </c>
      <c r="I112" s="1">
        <v>95</v>
      </c>
      <c r="J112" s="1" t="s">
        <v>869</v>
      </c>
      <c r="K112" s="1" t="s">
        <v>751</v>
      </c>
      <c r="L112" s="1" t="s">
        <v>755</v>
      </c>
      <c r="M112" s="5">
        <f t="shared" si="13"/>
        <v>8.1999999999999993</v>
      </c>
      <c r="N112" s="5">
        <f t="shared" si="14"/>
        <v>5.5</v>
      </c>
      <c r="O112" s="1">
        <f t="shared" si="20"/>
        <v>8</v>
      </c>
      <c r="P112" s="1">
        <f t="shared" si="20"/>
        <v>6</v>
      </c>
      <c r="Q112" s="1">
        <f t="shared" si="11"/>
        <v>14</v>
      </c>
      <c r="R112" s="1">
        <f t="shared" si="12"/>
        <v>5</v>
      </c>
      <c r="S112" s="1" t="str">
        <f t="shared" si="16"/>
        <v>bug</v>
      </c>
      <c r="T112" s="1" t="str">
        <f t="shared" si="17"/>
        <v>flying</v>
      </c>
      <c r="V112" s="1" t="str">
        <f>A113</f>
        <v>Yanmega</v>
      </c>
      <c r="X112">
        <f t="shared" si="21"/>
        <v>5</v>
      </c>
      <c r="Y112" t="str">
        <f t="shared" si="22"/>
        <v>Yanma</v>
      </c>
      <c r="Z112" s="3"/>
      <c r="AA112">
        <v>0</v>
      </c>
      <c r="AB112">
        <v>0</v>
      </c>
      <c r="AC112">
        <v>1</v>
      </c>
      <c r="AD112" s="1">
        <v>193</v>
      </c>
    </row>
    <row r="113" spans="1:30" x14ac:dyDescent="0.25">
      <c r="A113" s="3" t="s">
        <v>493</v>
      </c>
      <c r="B113" s="6" t="s">
        <v>26</v>
      </c>
      <c r="C113" s="6" t="s">
        <v>20</v>
      </c>
      <c r="D113" s="1">
        <v>86</v>
      </c>
      <c r="E113" s="1">
        <v>76</v>
      </c>
      <c r="F113" s="1">
        <v>86</v>
      </c>
      <c r="G113" s="1">
        <v>116</v>
      </c>
      <c r="H113" s="1">
        <v>56</v>
      </c>
      <c r="I113" s="1">
        <v>95</v>
      </c>
      <c r="J113" s="1" t="s">
        <v>870</v>
      </c>
      <c r="K113" s="1" t="s">
        <v>751</v>
      </c>
      <c r="L113" s="1" t="s">
        <v>755</v>
      </c>
      <c r="M113" s="5">
        <f t="shared" si="13"/>
        <v>10.36</v>
      </c>
      <c r="N113" s="5">
        <f t="shared" si="14"/>
        <v>7.85</v>
      </c>
      <c r="O113" s="1">
        <f t="shared" si="20"/>
        <v>10</v>
      </c>
      <c r="P113" s="1">
        <f t="shared" si="20"/>
        <v>8</v>
      </c>
      <c r="Q113" s="1">
        <f t="shared" si="11"/>
        <v>18</v>
      </c>
      <c r="R113" s="1">
        <f t="shared" si="12"/>
        <v>7</v>
      </c>
      <c r="S113" s="1" t="str">
        <f t="shared" si="16"/>
        <v>bug</v>
      </c>
      <c r="T113" s="1" t="str">
        <f t="shared" si="17"/>
        <v>flying</v>
      </c>
      <c r="U113" s="1" t="s">
        <v>97</v>
      </c>
      <c r="Y113" t="str">
        <f t="shared" si="22"/>
        <v>Yanmega</v>
      </c>
      <c r="Z113" s="3"/>
      <c r="AA113">
        <v>0</v>
      </c>
      <c r="AB113">
        <v>0</v>
      </c>
      <c r="AC113">
        <v>2</v>
      </c>
      <c r="AD113" s="1">
        <v>469</v>
      </c>
    </row>
    <row r="114" spans="1:30" x14ac:dyDescent="0.25">
      <c r="A114" s="3" t="s">
        <v>158</v>
      </c>
      <c r="B114" s="6" t="s">
        <v>33</v>
      </c>
      <c r="D114" s="1">
        <v>55</v>
      </c>
      <c r="E114" s="1">
        <v>55</v>
      </c>
      <c r="F114" s="1">
        <v>50</v>
      </c>
      <c r="G114" s="1">
        <v>45</v>
      </c>
      <c r="H114" s="1">
        <v>65</v>
      </c>
      <c r="I114" s="1">
        <v>55</v>
      </c>
      <c r="J114" s="1" t="s">
        <v>871</v>
      </c>
      <c r="K114" s="1" t="s">
        <v>754</v>
      </c>
      <c r="L114" s="1" t="s">
        <v>753</v>
      </c>
      <c r="M114" s="5">
        <f t="shared" si="13"/>
        <v>5.4</v>
      </c>
      <c r="N114" s="5">
        <f t="shared" si="14"/>
        <v>5.625</v>
      </c>
      <c r="O114" s="1">
        <f t="shared" si="20"/>
        <v>5</v>
      </c>
      <c r="P114" s="1">
        <f t="shared" si="20"/>
        <v>6</v>
      </c>
      <c r="Q114" s="1">
        <f t="shared" si="11"/>
        <v>11</v>
      </c>
      <c r="R114" s="1">
        <f t="shared" si="12"/>
        <v>4</v>
      </c>
      <c r="S114" s="1" t="str">
        <f t="shared" si="16"/>
        <v>normal</v>
      </c>
      <c r="T114" s="1" t="s">
        <v>37</v>
      </c>
      <c r="V114" s="1" t="s">
        <v>912</v>
      </c>
      <c r="W114" s="1" t="s">
        <v>913</v>
      </c>
      <c r="X114">
        <f t="shared" si="21"/>
        <v>6</v>
      </c>
      <c r="Y114" t="str">
        <f t="shared" si="22"/>
        <v>Eevee</v>
      </c>
      <c r="Z114" s="3"/>
      <c r="AA114">
        <v>0</v>
      </c>
      <c r="AB114">
        <v>0</v>
      </c>
      <c r="AC114">
        <v>1</v>
      </c>
      <c r="AD114" s="1">
        <v>133</v>
      </c>
    </row>
    <row r="115" spans="1:30" x14ac:dyDescent="0.25">
      <c r="A115" s="3" t="s">
        <v>159</v>
      </c>
      <c r="B115" s="6" t="s">
        <v>22</v>
      </c>
      <c r="D115" s="1">
        <v>130</v>
      </c>
      <c r="E115" s="1">
        <v>65</v>
      </c>
      <c r="F115" s="1">
        <v>60</v>
      </c>
      <c r="G115" s="1">
        <v>110</v>
      </c>
      <c r="H115" s="1">
        <v>95</v>
      </c>
      <c r="I115" s="1">
        <v>65</v>
      </c>
      <c r="J115" s="1" t="s">
        <v>872</v>
      </c>
      <c r="K115" s="1" t="s">
        <v>756</v>
      </c>
      <c r="L115" s="1" t="s">
        <v>755</v>
      </c>
      <c r="M115" s="5">
        <f t="shared" si="13"/>
        <v>8.75</v>
      </c>
      <c r="N115" s="5">
        <f t="shared" si="14"/>
        <v>10.375</v>
      </c>
      <c r="O115" s="2">
        <v>8</v>
      </c>
      <c r="P115" s="1">
        <f t="shared" si="20"/>
        <v>10</v>
      </c>
      <c r="Q115" s="3">
        <f t="shared" si="11"/>
        <v>18</v>
      </c>
      <c r="R115" s="1">
        <f t="shared" si="12"/>
        <v>7</v>
      </c>
      <c r="S115" s="1" t="str">
        <f t="shared" si="16"/>
        <v>water</v>
      </c>
      <c r="T115" s="1" t="s">
        <v>33</v>
      </c>
      <c r="U115" s="1" t="s">
        <v>48</v>
      </c>
      <c r="Y115" t="str">
        <f t="shared" si="22"/>
        <v>Vaporeon</v>
      </c>
      <c r="Z115" s="3"/>
      <c r="AA115">
        <v>0</v>
      </c>
      <c r="AB115">
        <v>0</v>
      </c>
      <c r="AC115">
        <v>2</v>
      </c>
      <c r="AD115" s="1">
        <v>134</v>
      </c>
    </row>
    <row r="116" spans="1:30" x14ac:dyDescent="0.25">
      <c r="A116" s="3" t="s">
        <v>160</v>
      </c>
      <c r="B116" s="6" t="s">
        <v>44</v>
      </c>
      <c r="D116" s="1">
        <v>65</v>
      </c>
      <c r="E116" s="1">
        <v>65</v>
      </c>
      <c r="F116" s="1">
        <v>60</v>
      </c>
      <c r="G116" s="1">
        <v>110</v>
      </c>
      <c r="H116" s="1">
        <v>95</v>
      </c>
      <c r="I116" s="1">
        <v>130</v>
      </c>
      <c r="J116" s="1" t="s">
        <v>873</v>
      </c>
      <c r="K116" s="1" t="s">
        <v>754</v>
      </c>
      <c r="L116" s="1" t="s">
        <v>755</v>
      </c>
      <c r="M116" s="5">
        <f t="shared" si="13"/>
        <v>11.35</v>
      </c>
      <c r="N116" s="5">
        <f t="shared" si="14"/>
        <v>7.125</v>
      </c>
      <c r="O116" s="1">
        <f>ROUND(M116, 0)</f>
        <v>11</v>
      </c>
      <c r="P116" s="1">
        <f t="shared" si="20"/>
        <v>7</v>
      </c>
      <c r="Q116" s="3">
        <f t="shared" si="11"/>
        <v>18</v>
      </c>
      <c r="R116" s="1">
        <f t="shared" si="12"/>
        <v>7</v>
      </c>
      <c r="S116" s="1" t="str">
        <f t="shared" si="16"/>
        <v>electric</v>
      </c>
      <c r="T116" s="1" t="s">
        <v>33</v>
      </c>
      <c r="U116" s="1" t="s">
        <v>117</v>
      </c>
      <c r="Y116" t="str">
        <f t="shared" si="22"/>
        <v>Jolteon</v>
      </c>
      <c r="Z116" s="3"/>
      <c r="AA116">
        <v>0</v>
      </c>
      <c r="AB116">
        <v>0</v>
      </c>
      <c r="AC116">
        <v>2</v>
      </c>
      <c r="AD116" s="1">
        <v>135</v>
      </c>
    </row>
    <row r="117" spans="1:30" x14ac:dyDescent="0.25">
      <c r="A117" s="3" t="s">
        <v>161</v>
      </c>
      <c r="B117" s="6" t="s">
        <v>17</v>
      </c>
      <c r="D117" s="1">
        <v>65</v>
      </c>
      <c r="E117" s="1">
        <v>130</v>
      </c>
      <c r="F117" s="1">
        <v>60</v>
      </c>
      <c r="G117" s="1">
        <v>95</v>
      </c>
      <c r="H117" s="1">
        <v>110</v>
      </c>
      <c r="I117" s="1">
        <v>65</v>
      </c>
      <c r="J117" s="1" t="s">
        <v>789</v>
      </c>
      <c r="K117" s="1" t="s">
        <v>751</v>
      </c>
      <c r="L117" s="1" t="s">
        <v>755</v>
      </c>
      <c r="M117" s="5">
        <f t="shared" si="13"/>
        <v>10.050000000000001</v>
      </c>
      <c r="N117" s="5">
        <f t="shared" si="14"/>
        <v>7.5</v>
      </c>
      <c r="O117" s="1">
        <f>ROUND(M117, 0)</f>
        <v>10</v>
      </c>
      <c r="P117" s="1">
        <f t="shared" ref="P117:P118" si="23">ROUND(N117, 0)</f>
        <v>8</v>
      </c>
      <c r="Q117" s="3">
        <f t="shared" si="11"/>
        <v>18</v>
      </c>
      <c r="R117" s="1">
        <f t="shared" si="12"/>
        <v>7</v>
      </c>
      <c r="S117" s="1" t="str">
        <f t="shared" si="16"/>
        <v>fire</v>
      </c>
      <c r="T117" s="1" t="s">
        <v>33</v>
      </c>
      <c r="U117" s="1" t="s">
        <v>77</v>
      </c>
      <c r="Y117" t="str">
        <f t="shared" si="22"/>
        <v>Flareon</v>
      </c>
      <c r="Z117" s="3"/>
      <c r="AA117">
        <v>0</v>
      </c>
      <c r="AB117">
        <v>0</v>
      </c>
      <c r="AC117">
        <v>2</v>
      </c>
      <c r="AD117" s="1">
        <v>136</v>
      </c>
    </row>
    <row r="118" spans="1:30" x14ac:dyDescent="0.25">
      <c r="A118" s="3" t="s">
        <v>222</v>
      </c>
      <c r="B118" s="6" t="s">
        <v>85</v>
      </c>
      <c r="D118" s="1">
        <v>65</v>
      </c>
      <c r="E118" s="1">
        <v>65</v>
      </c>
      <c r="F118" s="1">
        <v>60</v>
      </c>
      <c r="G118" s="1">
        <v>130</v>
      </c>
      <c r="H118" s="1">
        <v>95</v>
      </c>
      <c r="I118" s="1">
        <v>110</v>
      </c>
      <c r="J118" s="1" t="s">
        <v>874</v>
      </c>
      <c r="K118" s="1" t="s">
        <v>759</v>
      </c>
      <c r="L118" s="1" t="s">
        <v>755</v>
      </c>
      <c r="M118" s="5">
        <f t="shared" si="13"/>
        <v>11.55</v>
      </c>
      <c r="N118" s="5">
        <f t="shared" si="14"/>
        <v>7.125</v>
      </c>
      <c r="O118" s="2">
        <v>11</v>
      </c>
      <c r="P118" s="1">
        <f t="shared" si="23"/>
        <v>7</v>
      </c>
      <c r="Q118" s="3">
        <f t="shared" si="11"/>
        <v>18</v>
      </c>
      <c r="R118" s="1">
        <f t="shared" si="12"/>
        <v>7</v>
      </c>
      <c r="S118" s="1" t="str">
        <f t="shared" si="16"/>
        <v>psychic</v>
      </c>
      <c r="T118" s="1" t="s">
        <v>33</v>
      </c>
      <c r="U118" s="1" t="s">
        <v>55</v>
      </c>
      <c r="Y118" t="str">
        <f t="shared" si="22"/>
        <v>Espeon</v>
      </c>
      <c r="Z118" s="3"/>
      <c r="AA118">
        <v>0</v>
      </c>
      <c r="AB118">
        <v>0</v>
      </c>
      <c r="AC118">
        <v>2</v>
      </c>
      <c r="AD118" s="1">
        <v>196</v>
      </c>
    </row>
    <row r="119" spans="1:30" x14ac:dyDescent="0.25">
      <c r="A119" s="3" t="s">
        <v>223</v>
      </c>
      <c r="B119" s="6" t="s">
        <v>37</v>
      </c>
      <c r="D119" s="1">
        <v>95</v>
      </c>
      <c r="E119" s="1">
        <v>65</v>
      </c>
      <c r="F119" s="1">
        <v>110</v>
      </c>
      <c r="G119" s="1">
        <v>60</v>
      </c>
      <c r="H119" s="1">
        <v>130</v>
      </c>
      <c r="I119" s="1">
        <v>65</v>
      </c>
      <c r="J119" s="1" t="s">
        <v>875</v>
      </c>
      <c r="K119" s="1" t="s">
        <v>759</v>
      </c>
      <c r="L119" s="1" t="s">
        <v>752</v>
      </c>
      <c r="M119" s="5">
        <f t="shared" si="13"/>
        <v>6.45</v>
      </c>
      <c r="N119" s="5">
        <f t="shared" si="14"/>
        <v>10.75</v>
      </c>
      <c r="O119" s="1">
        <f t="shared" ref="O119:P176" si="24">ROUND(M119, 0)</f>
        <v>6</v>
      </c>
      <c r="P119" s="2">
        <v>12</v>
      </c>
      <c r="Q119" s="3">
        <f t="shared" si="11"/>
        <v>18</v>
      </c>
      <c r="R119" s="1">
        <f t="shared" si="12"/>
        <v>7</v>
      </c>
      <c r="S119" s="1" t="str">
        <f t="shared" si="16"/>
        <v>dark</v>
      </c>
      <c r="T119" s="1" t="s">
        <v>33</v>
      </c>
      <c r="U119" s="1" t="s">
        <v>105</v>
      </c>
      <c r="Y119" t="str">
        <f t="shared" si="22"/>
        <v>Umbreon</v>
      </c>
      <c r="Z119" s="3"/>
      <c r="AA119">
        <v>0</v>
      </c>
      <c r="AB119">
        <v>0</v>
      </c>
      <c r="AC119">
        <v>2</v>
      </c>
      <c r="AD119" s="1">
        <v>197</v>
      </c>
    </row>
    <row r="120" spans="1:30" x14ac:dyDescent="0.25">
      <c r="A120" s="3" t="s">
        <v>494</v>
      </c>
      <c r="B120" s="6" t="s">
        <v>12</v>
      </c>
      <c r="D120" s="1">
        <v>65</v>
      </c>
      <c r="E120" s="1">
        <v>110</v>
      </c>
      <c r="F120" s="1">
        <v>130</v>
      </c>
      <c r="G120" s="1">
        <v>60</v>
      </c>
      <c r="H120" s="1">
        <v>65</v>
      </c>
      <c r="I120" s="1">
        <v>95</v>
      </c>
      <c r="J120" s="1" t="s">
        <v>876</v>
      </c>
      <c r="K120" s="1" t="s">
        <v>751</v>
      </c>
      <c r="L120" s="1" t="s">
        <v>752</v>
      </c>
      <c r="M120" s="5">
        <f t="shared" si="13"/>
        <v>9.9</v>
      </c>
      <c r="N120" s="5">
        <f t="shared" si="14"/>
        <v>8.125</v>
      </c>
      <c r="O120" s="1">
        <f t="shared" si="24"/>
        <v>10</v>
      </c>
      <c r="P120" s="1">
        <f t="shared" si="24"/>
        <v>8</v>
      </c>
      <c r="Q120" s="3">
        <f t="shared" si="11"/>
        <v>18</v>
      </c>
      <c r="R120" s="1">
        <f t="shared" si="12"/>
        <v>7</v>
      </c>
      <c r="S120" s="1" t="str">
        <f t="shared" si="16"/>
        <v>grass</v>
      </c>
      <c r="T120" s="1" t="s">
        <v>33</v>
      </c>
      <c r="U120" s="1" t="s">
        <v>26</v>
      </c>
      <c r="Y120" t="str">
        <f t="shared" si="22"/>
        <v>Leafeon</v>
      </c>
      <c r="Z120" s="3"/>
      <c r="AA120">
        <v>0</v>
      </c>
      <c r="AB120">
        <v>0</v>
      </c>
      <c r="AC120">
        <v>2</v>
      </c>
      <c r="AD120" s="1">
        <v>470</v>
      </c>
    </row>
    <row r="121" spans="1:30" x14ac:dyDescent="0.25">
      <c r="A121" s="3" t="s">
        <v>495</v>
      </c>
      <c r="B121" s="6" t="s">
        <v>48</v>
      </c>
      <c r="D121" s="1">
        <v>65</v>
      </c>
      <c r="E121" s="1">
        <v>60</v>
      </c>
      <c r="F121" s="1">
        <v>110</v>
      </c>
      <c r="G121" s="1">
        <v>130</v>
      </c>
      <c r="H121" s="1">
        <v>95</v>
      </c>
      <c r="I121" s="1">
        <v>65</v>
      </c>
      <c r="J121" s="1" t="s">
        <v>877</v>
      </c>
      <c r="K121" s="1" t="s">
        <v>754</v>
      </c>
      <c r="L121" s="1" t="s">
        <v>752</v>
      </c>
      <c r="M121" s="5">
        <f t="shared" si="13"/>
        <v>9.6999999999999993</v>
      </c>
      <c r="N121" s="5">
        <f t="shared" si="14"/>
        <v>8.375</v>
      </c>
      <c r="O121" s="1">
        <f t="shared" si="24"/>
        <v>10</v>
      </c>
      <c r="P121" s="1">
        <f t="shared" si="24"/>
        <v>8</v>
      </c>
      <c r="Q121" s="3">
        <f t="shared" si="11"/>
        <v>18</v>
      </c>
      <c r="R121" s="1">
        <f t="shared" si="12"/>
        <v>7</v>
      </c>
      <c r="S121" s="1" t="str">
        <f t="shared" si="16"/>
        <v>ice</v>
      </c>
      <c r="T121" s="1" t="s">
        <v>33</v>
      </c>
      <c r="U121" s="1" t="s">
        <v>22</v>
      </c>
      <c r="Y121" t="str">
        <f t="shared" si="22"/>
        <v>Glaceon</v>
      </c>
      <c r="Z121" s="3"/>
      <c r="AA121">
        <v>0</v>
      </c>
      <c r="AB121">
        <v>0</v>
      </c>
      <c r="AC121">
        <v>2</v>
      </c>
      <c r="AD121" s="1">
        <v>471</v>
      </c>
    </row>
    <row r="122" spans="1:30" x14ac:dyDescent="0.25">
      <c r="A122" s="3" t="s">
        <v>233</v>
      </c>
      <c r="B122" s="6" t="s">
        <v>47</v>
      </c>
      <c r="C122" s="6" t="s">
        <v>20</v>
      </c>
      <c r="D122" s="1">
        <v>65</v>
      </c>
      <c r="E122" s="1">
        <v>75</v>
      </c>
      <c r="F122" s="1">
        <v>105</v>
      </c>
      <c r="G122" s="1">
        <v>35</v>
      </c>
      <c r="H122" s="1">
        <v>65</v>
      </c>
      <c r="I122" s="1">
        <v>85</v>
      </c>
      <c r="J122" s="1" t="s">
        <v>878</v>
      </c>
      <c r="K122" s="1" t="s">
        <v>759</v>
      </c>
      <c r="L122" s="1" t="s">
        <v>752</v>
      </c>
      <c r="M122" s="5">
        <f t="shared" si="13"/>
        <v>7.5</v>
      </c>
      <c r="N122" s="5">
        <f t="shared" si="14"/>
        <v>7.5</v>
      </c>
      <c r="O122" s="1">
        <f t="shared" si="24"/>
        <v>8</v>
      </c>
      <c r="P122" s="1">
        <f t="shared" si="24"/>
        <v>8</v>
      </c>
      <c r="Q122" s="1">
        <f t="shared" si="11"/>
        <v>16</v>
      </c>
      <c r="R122" s="1">
        <f t="shared" si="12"/>
        <v>6</v>
      </c>
      <c r="S122" s="1" t="str">
        <f t="shared" si="16"/>
        <v>ground</v>
      </c>
      <c r="T122" s="1" t="str">
        <f t="shared" si="17"/>
        <v>flying</v>
      </c>
      <c r="V122" s="1" t="str">
        <f>A123</f>
        <v>Gliscor</v>
      </c>
      <c r="X122">
        <f t="shared" si="21"/>
        <v>3</v>
      </c>
      <c r="Y122" t="str">
        <f t="shared" si="22"/>
        <v>Gligar</v>
      </c>
      <c r="Z122" s="3"/>
      <c r="AA122">
        <v>0</v>
      </c>
      <c r="AB122">
        <v>0</v>
      </c>
      <c r="AC122">
        <v>1</v>
      </c>
      <c r="AD122" s="1">
        <v>207</v>
      </c>
    </row>
    <row r="123" spans="1:30" x14ac:dyDescent="0.25">
      <c r="A123" s="3" t="s">
        <v>496</v>
      </c>
      <c r="B123" s="6" t="s">
        <v>47</v>
      </c>
      <c r="C123" s="6" t="s">
        <v>20</v>
      </c>
      <c r="D123" s="1">
        <v>75</v>
      </c>
      <c r="E123" s="1">
        <v>95</v>
      </c>
      <c r="F123" s="1">
        <v>125</v>
      </c>
      <c r="G123" s="1">
        <v>45</v>
      </c>
      <c r="H123" s="1">
        <v>75</v>
      </c>
      <c r="I123" s="1">
        <v>95</v>
      </c>
      <c r="J123" s="1" t="s">
        <v>879</v>
      </c>
      <c r="K123" s="1" t="s">
        <v>759</v>
      </c>
      <c r="L123" s="1" t="s">
        <v>752</v>
      </c>
      <c r="M123" s="5">
        <f t="shared" si="13"/>
        <v>9</v>
      </c>
      <c r="N123" s="5">
        <f t="shared" si="14"/>
        <v>8.75</v>
      </c>
      <c r="O123" s="1">
        <f t="shared" si="24"/>
        <v>9</v>
      </c>
      <c r="P123" s="1">
        <f t="shared" si="24"/>
        <v>9</v>
      </c>
      <c r="Q123" s="1">
        <f t="shared" si="11"/>
        <v>18</v>
      </c>
      <c r="R123" s="1">
        <f t="shared" si="12"/>
        <v>7</v>
      </c>
      <c r="S123" s="1" t="str">
        <f t="shared" si="16"/>
        <v>ground</v>
      </c>
      <c r="T123" s="1" t="str">
        <f t="shared" si="17"/>
        <v>flying</v>
      </c>
      <c r="U123" s="1" t="s">
        <v>48</v>
      </c>
      <c r="Y123" t="str">
        <f t="shared" si="22"/>
        <v>Gliscor</v>
      </c>
      <c r="Z123" s="3"/>
      <c r="AA123">
        <v>0</v>
      </c>
      <c r="AB123">
        <v>0</v>
      </c>
      <c r="AC123">
        <v>2</v>
      </c>
      <c r="AD123" s="1">
        <v>472</v>
      </c>
    </row>
    <row r="124" spans="1:30" x14ac:dyDescent="0.25">
      <c r="A124" s="3" t="s">
        <v>246</v>
      </c>
      <c r="B124" s="6" t="s">
        <v>48</v>
      </c>
      <c r="C124" s="6" t="s">
        <v>47</v>
      </c>
      <c r="D124" s="1">
        <v>50</v>
      </c>
      <c r="E124" s="1">
        <v>50</v>
      </c>
      <c r="F124" s="1">
        <v>40</v>
      </c>
      <c r="G124" s="1">
        <v>30</v>
      </c>
      <c r="H124" s="1">
        <v>30</v>
      </c>
      <c r="I124" s="1">
        <v>50</v>
      </c>
      <c r="J124" s="1" t="s">
        <v>880</v>
      </c>
      <c r="K124" s="1" t="s">
        <v>754</v>
      </c>
      <c r="L124" s="1" t="s">
        <v>752</v>
      </c>
      <c r="M124" s="5">
        <f t="shared" si="13"/>
        <v>4.8</v>
      </c>
      <c r="N124" s="5">
        <f t="shared" si="14"/>
        <v>4.25</v>
      </c>
      <c r="O124" s="1">
        <f t="shared" si="24"/>
        <v>5</v>
      </c>
      <c r="P124" s="1">
        <f t="shared" si="24"/>
        <v>4</v>
      </c>
      <c r="Q124" s="1">
        <f t="shared" si="11"/>
        <v>9</v>
      </c>
      <c r="R124" s="1">
        <f t="shared" si="12"/>
        <v>3</v>
      </c>
      <c r="S124" s="1" t="str">
        <f t="shared" si="16"/>
        <v>ice</v>
      </c>
      <c r="T124" s="1" t="str">
        <f t="shared" si="17"/>
        <v>ground</v>
      </c>
      <c r="V124" s="1" t="str">
        <f>A125</f>
        <v>Piloswine</v>
      </c>
      <c r="X124">
        <f t="shared" si="21"/>
        <v>5</v>
      </c>
      <c r="Y124" t="str">
        <f t="shared" si="22"/>
        <v>Swinub</v>
      </c>
      <c r="Z124" s="3"/>
      <c r="AA124">
        <v>0</v>
      </c>
      <c r="AB124">
        <v>0</v>
      </c>
      <c r="AC124">
        <v>1</v>
      </c>
      <c r="AD124" s="1">
        <v>220</v>
      </c>
    </row>
    <row r="125" spans="1:30" x14ac:dyDescent="0.25">
      <c r="A125" s="3" t="s">
        <v>247</v>
      </c>
      <c r="B125" s="6" t="s">
        <v>48</v>
      </c>
      <c r="C125" s="6" t="s">
        <v>47</v>
      </c>
      <c r="D125" s="1">
        <v>100</v>
      </c>
      <c r="E125" s="1">
        <v>100</v>
      </c>
      <c r="F125" s="1">
        <v>80</v>
      </c>
      <c r="G125" s="1">
        <v>60</v>
      </c>
      <c r="H125" s="1">
        <v>60</v>
      </c>
      <c r="I125" s="1">
        <v>50</v>
      </c>
      <c r="J125" s="1" t="s">
        <v>881</v>
      </c>
      <c r="K125" s="1" t="s">
        <v>754</v>
      </c>
      <c r="L125" s="1" t="s">
        <v>752</v>
      </c>
      <c r="M125" s="5">
        <f t="shared" si="13"/>
        <v>7.6</v>
      </c>
      <c r="N125" s="5">
        <f t="shared" si="14"/>
        <v>8.5</v>
      </c>
      <c r="O125" s="1">
        <f t="shared" si="24"/>
        <v>8</v>
      </c>
      <c r="P125" s="2">
        <v>8</v>
      </c>
      <c r="Q125" s="1">
        <f t="shared" si="11"/>
        <v>16</v>
      </c>
      <c r="R125" s="1">
        <f t="shared" si="12"/>
        <v>6</v>
      </c>
      <c r="S125" s="1" t="str">
        <f t="shared" si="16"/>
        <v>ice</v>
      </c>
      <c r="T125" s="1" t="str">
        <f t="shared" si="17"/>
        <v>ground</v>
      </c>
      <c r="U125" s="1" t="s">
        <v>97</v>
      </c>
      <c r="V125" s="1" t="str">
        <f>A126</f>
        <v>Mamoswine</v>
      </c>
      <c r="X125">
        <f t="shared" si="21"/>
        <v>3</v>
      </c>
      <c r="Y125" t="str">
        <f t="shared" si="22"/>
        <v>Piloswine</v>
      </c>
      <c r="Z125" s="3"/>
      <c r="AA125">
        <v>0</v>
      </c>
      <c r="AB125">
        <v>0</v>
      </c>
      <c r="AC125">
        <v>2</v>
      </c>
      <c r="AD125" s="1">
        <v>221</v>
      </c>
    </row>
    <row r="126" spans="1:30" x14ac:dyDescent="0.25">
      <c r="A126" s="3" t="s">
        <v>497</v>
      </c>
      <c r="B126" s="6" t="s">
        <v>48</v>
      </c>
      <c r="C126" s="6" t="s">
        <v>47</v>
      </c>
      <c r="D126" s="1">
        <v>110</v>
      </c>
      <c r="E126" s="1">
        <v>130</v>
      </c>
      <c r="F126" s="1">
        <v>80</v>
      </c>
      <c r="G126" s="1">
        <v>70</v>
      </c>
      <c r="H126" s="1">
        <v>60</v>
      </c>
      <c r="I126" s="1">
        <v>80</v>
      </c>
      <c r="J126" s="1" t="s">
        <v>882</v>
      </c>
      <c r="K126" s="1" t="s">
        <v>754</v>
      </c>
      <c r="L126" s="1" t="s">
        <v>752</v>
      </c>
      <c r="M126" s="5">
        <f t="shared" si="13"/>
        <v>10.4</v>
      </c>
      <c r="N126" s="5">
        <f t="shared" si="14"/>
        <v>9</v>
      </c>
      <c r="O126" s="2">
        <v>9</v>
      </c>
      <c r="P126" s="1">
        <f t="shared" si="24"/>
        <v>9</v>
      </c>
      <c r="Q126" s="1">
        <f t="shared" si="11"/>
        <v>18</v>
      </c>
      <c r="R126" s="1">
        <f t="shared" si="12"/>
        <v>7</v>
      </c>
      <c r="S126" s="1" t="str">
        <f t="shared" si="16"/>
        <v>ice</v>
      </c>
      <c r="T126" s="1" t="str">
        <f t="shared" si="17"/>
        <v>ground</v>
      </c>
      <c r="U126" s="1" t="s">
        <v>77</v>
      </c>
      <c r="Y126" t="str">
        <f t="shared" si="22"/>
        <v>Mamoswine</v>
      </c>
      <c r="Z126" s="3"/>
      <c r="AA126">
        <v>0</v>
      </c>
      <c r="AB126">
        <v>0</v>
      </c>
      <c r="AC126">
        <v>3</v>
      </c>
      <c r="AD126" s="1">
        <v>473</v>
      </c>
    </row>
    <row r="127" spans="1:30" x14ac:dyDescent="0.25">
      <c r="A127" s="3" t="s">
        <v>978</v>
      </c>
      <c r="B127" s="6" t="s">
        <v>33</v>
      </c>
      <c r="D127" s="1">
        <v>85</v>
      </c>
      <c r="E127" s="1">
        <v>80</v>
      </c>
      <c r="F127" s="1">
        <v>70</v>
      </c>
      <c r="G127" s="1">
        <v>135</v>
      </c>
      <c r="H127" s="1">
        <v>75</v>
      </c>
      <c r="I127" s="1">
        <v>90</v>
      </c>
      <c r="J127" s="1" t="s">
        <v>979</v>
      </c>
      <c r="K127" s="1" t="s">
        <v>980</v>
      </c>
      <c r="M127" s="5">
        <f t="shared" si="13"/>
        <v>11.15</v>
      </c>
      <c r="N127" s="5">
        <f t="shared" si="14"/>
        <v>7.875</v>
      </c>
      <c r="O127" s="1">
        <f t="shared" si="24"/>
        <v>11</v>
      </c>
      <c r="P127" s="1">
        <f t="shared" si="24"/>
        <v>8</v>
      </c>
      <c r="Q127" s="1">
        <f t="shared" si="11"/>
        <v>19</v>
      </c>
      <c r="R127" s="1">
        <f t="shared" si="12"/>
        <v>8</v>
      </c>
      <c r="S127" s="1" t="s">
        <v>44</v>
      </c>
      <c r="T127" s="1" t="s">
        <v>17</v>
      </c>
      <c r="U127" s="1" t="s">
        <v>48</v>
      </c>
      <c r="Y127" t="str">
        <f t="shared" si="22"/>
        <v>Porygon-Z</v>
      </c>
      <c r="Z127" s="3" t="s">
        <v>984</v>
      </c>
      <c r="AA127">
        <v>0</v>
      </c>
      <c r="AB127">
        <v>1</v>
      </c>
      <c r="AC127">
        <v>1</v>
      </c>
      <c r="AD127" s="1">
        <v>474</v>
      </c>
    </row>
    <row r="128" spans="1:30" x14ac:dyDescent="0.25">
      <c r="A128" s="3" t="s">
        <v>306</v>
      </c>
      <c r="B128" s="6" t="s">
        <v>85</v>
      </c>
      <c r="C128" s="6" t="s">
        <v>55</v>
      </c>
      <c r="D128" s="1">
        <v>28</v>
      </c>
      <c r="E128" s="1">
        <v>25</v>
      </c>
      <c r="F128" s="1">
        <v>25</v>
      </c>
      <c r="G128" s="1">
        <v>45</v>
      </c>
      <c r="H128" s="1">
        <v>35</v>
      </c>
      <c r="I128" s="1">
        <v>40</v>
      </c>
      <c r="J128" s="1" t="s">
        <v>883</v>
      </c>
      <c r="K128" s="3" t="s">
        <v>751</v>
      </c>
      <c r="L128" s="1" t="s">
        <v>752</v>
      </c>
      <c r="M128" s="5">
        <f>(0.4*I128 + 0.5*MAX(E128,G128)+0.1*MIN(E128,G128)) / 10</f>
        <v>4.0999999999999996</v>
      </c>
      <c r="N128" s="5">
        <f t="shared" si="14"/>
        <v>2.9</v>
      </c>
      <c r="O128" s="1">
        <f t="shared" si="24"/>
        <v>4</v>
      </c>
      <c r="P128" s="1">
        <f t="shared" si="24"/>
        <v>3</v>
      </c>
      <c r="Q128" s="1">
        <f t="shared" si="11"/>
        <v>7</v>
      </c>
      <c r="R128" s="1">
        <f t="shared" si="12"/>
        <v>2</v>
      </c>
      <c r="S128" s="1" t="str">
        <f t="shared" si="16"/>
        <v>psychic</v>
      </c>
      <c r="T128" s="1" t="str">
        <f t="shared" si="17"/>
        <v>fairy</v>
      </c>
      <c r="V128" s="1" t="str">
        <f>A129</f>
        <v>Kirlia</v>
      </c>
      <c r="X128">
        <f t="shared" si="21"/>
        <v>1</v>
      </c>
      <c r="Y128" t="str">
        <f t="shared" si="22"/>
        <v>Ralts</v>
      </c>
      <c r="Z128" s="3"/>
      <c r="AA128">
        <v>0</v>
      </c>
      <c r="AB128">
        <v>0</v>
      </c>
      <c r="AC128">
        <v>1</v>
      </c>
      <c r="AD128" s="1">
        <v>280</v>
      </c>
    </row>
    <row r="129" spans="1:30" x14ac:dyDescent="0.25">
      <c r="A129" s="3" t="s">
        <v>307</v>
      </c>
      <c r="B129" s="6" t="s">
        <v>85</v>
      </c>
      <c r="C129" s="6" t="s">
        <v>55</v>
      </c>
      <c r="D129" s="1">
        <v>38</v>
      </c>
      <c r="E129" s="1">
        <v>35</v>
      </c>
      <c r="F129" s="1">
        <v>35</v>
      </c>
      <c r="G129" s="1">
        <v>65</v>
      </c>
      <c r="H129" s="1">
        <v>55</v>
      </c>
      <c r="I129" s="1">
        <v>50</v>
      </c>
      <c r="J129" s="1" t="s">
        <v>884</v>
      </c>
      <c r="K129" s="3" t="s">
        <v>751</v>
      </c>
      <c r="L129" s="1" t="s">
        <v>752</v>
      </c>
      <c r="M129" s="5">
        <f t="shared" si="13"/>
        <v>5.6</v>
      </c>
      <c r="N129" s="5">
        <f t="shared" si="14"/>
        <v>4.1500000000000004</v>
      </c>
      <c r="O129" s="1">
        <f t="shared" si="24"/>
        <v>6</v>
      </c>
      <c r="P129" s="1">
        <f t="shared" si="24"/>
        <v>4</v>
      </c>
      <c r="Q129" s="1">
        <f t="shared" si="11"/>
        <v>10</v>
      </c>
      <c r="R129" s="1">
        <f t="shared" si="12"/>
        <v>3</v>
      </c>
      <c r="S129" s="1" t="str">
        <f t="shared" si="16"/>
        <v>psychic</v>
      </c>
      <c r="T129" s="1" t="str">
        <f t="shared" si="17"/>
        <v>fairy</v>
      </c>
      <c r="U129" s="1" t="s">
        <v>117</v>
      </c>
      <c r="V129" s="1" t="s">
        <v>914</v>
      </c>
      <c r="W129" s="1" t="s">
        <v>915</v>
      </c>
      <c r="X129">
        <f t="shared" si="21"/>
        <v>7</v>
      </c>
      <c r="Y129" t="str">
        <f t="shared" si="22"/>
        <v>Kirlia</v>
      </c>
      <c r="Z129" s="3"/>
      <c r="AA129">
        <v>0</v>
      </c>
      <c r="AB129">
        <v>0</v>
      </c>
      <c r="AC129">
        <v>2</v>
      </c>
      <c r="AD129" s="1">
        <v>281</v>
      </c>
    </row>
    <row r="130" spans="1:30" x14ac:dyDescent="0.25">
      <c r="A130" s="3" t="s">
        <v>308</v>
      </c>
      <c r="B130" s="6" t="s">
        <v>85</v>
      </c>
      <c r="C130" s="6" t="s">
        <v>55</v>
      </c>
      <c r="D130" s="1">
        <v>68</v>
      </c>
      <c r="E130" s="1">
        <v>65</v>
      </c>
      <c r="F130" s="1">
        <v>65</v>
      </c>
      <c r="G130" s="1">
        <v>125</v>
      </c>
      <c r="H130" s="1">
        <v>115</v>
      </c>
      <c r="I130" s="1">
        <v>80</v>
      </c>
      <c r="J130" s="1" t="s">
        <v>885</v>
      </c>
      <c r="K130" s="3" t="s">
        <v>751</v>
      </c>
      <c r="L130" s="1" t="s">
        <v>752</v>
      </c>
      <c r="M130" s="5">
        <f t="shared" si="13"/>
        <v>10.1</v>
      </c>
      <c r="N130" s="5">
        <f t="shared" si="14"/>
        <v>7.9</v>
      </c>
      <c r="O130" s="1">
        <f t="shared" si="24"/>
        <v>10</v>
      </c>
      <c r="P130" s="1">
        <f t="shared" si="24"/>
        <v>8</v>
      </c>
      <c r="Q130" s="1">
        <f t="shared" ref="Q130:Q193" si="25">O130+P130</f>
        <v>18</v>
      </c>
      <c r="R130" s="1">
        <f t="shared" ref="R130:R193" si="26">ROUND((Q130-4) / 2, 0)</f>
        <v>7</v>
      </c>
      <c r="S130" s="1" t="str">
        <f t="shared" si="16"/>
        <v>psychic</v>
      </c>
      <c r="T130" s="1" t="str">
        <f t="shared" si="17"/>
        <v>fairy</v>
      </c>
      <c r="U130" s="1" t="s">
        <v>17</v>
      </c>
      <c r="Y130" t="str">
        <f t="shared" si="22"/>
        <v>Gardevoir</v>
      </c>
      <c r="Z130" s="3"/>
      <c r="AA130">
        <v>0</v>
      </c>
      <c r="AB130">
        <v>0</v>
      </c>
      <c r="AC130">
        <v>3</v>
      </c>
      <c r="AD130" s="1">
        <v>282</v>
      </c>
    </row>
    <row r="131" spans="1:30" x14ac:dyDescent="0.25">
      <c r="A131" s="3" t="s">
        <v>498</v>
      </c>
      <c r="B131" s="6" t="s">
        <v>85</v>
      </c>
      <c r="C131" s="6" t="s">
        <v>77</v>
      </c>
      <c r="D131" s="1">
        <v>68</v>
      </c>
      <c r="E131" s="1">
        <v>125</v>
      </c>
      <c r="F131" s="1">
        <v>65</v>
      </c>
      <c r="G131" s="1">
        <v>65</v>
      </c>
      <c r="H131" s="1">
        <v>115</v>
      </c>
      <c r="I131" s="1">
        <v>80</v>
      </c>
      <c r="J131" s="1" t="s">
        <v>886</v>
      </c>
      <c r="K131" s="3" t="s">
        <v>751</v>
      </c>
      <c r="L131" s="1" t="s">
        <v>752</v>
      </c>
      <c r="M131" s="5">
        <f t="shared" ref="M131:M179" si="27">(0.4*I131 + 0.5*MAX(E131,G131)+0.1*MIN(E131,G131)) / 10</f>
        <v>10.1</v>
      </c>
      <c r="N131" s="5">
        <f t="shared" ref="N131:N179" si="28">(0.5*D131 + 0.25*F131 + 0.25*H131)/10</f>
        <v>7.9</v>
      </c>
      <c r="O131" s="1">
        <f t="shared" si="24"/>
        <v>10</v>
      </c>
      <c r="P131" s="1">
        <f t="shared" si="24"/>
        <v>8</v>
      </c>
      <c r="Q131" s="1">
        <f t="shared" si="25"/>
        <v>18</v>
      </c>
      <c r="R131" s="1">
        <f t="shared" si="26"/>
        <v>7</v>
      </c>
      <c r="S131" s="1" t="str">
        <f t="shared" si="16"/>
        <v>psychic</v>
      </c>
      <c r="T131" s="1" t="str">
        <f t="shared" si="17"/>
        <v>fighting</v>
      </c>
      <c r="U131" s="1" t="s">
        <v>37</v>
      </c>
      <c r="Y131" t="str">
        <f t="shared" si="22"/>
        <v>Gallade</v>
      </c>
      <c r="Z131" s="3"/>
      <c r="AA131">
        <v>0</v>
      </c>
      <c r="AB131">
        <v>0</v>
      </c>
      <c r="AC131">
        <v>3</v>
      </c>
      <c r="AD131" s="1">
        <v>475</v>
      </c>
    </row>
    <row r="132" spans="1:30" x14ac:dyDescent="0.25">
      <c r="A132" s="3" t="s">
        <v>325</v>
      </c>
      <c r="B132" s="6" t="s">
        <v>97</v>
      </c>
      <c r="D132" s="1">
        <v>30</v>
      </c>
      <c r="E132" s="1">
        <v>45</v>
      </c>
      <c r="F132" s="1">
        <v>135</v>
      </c>
      <c r="G132" s="1">
        <v>45</v>
      </c>
      <c r="H132" s="1">
        <v>90</v>
      </c>
      <c r="I132" s="1">
        <v>30</v>
      </c>
      <c r="J132" s="1" t="s">
        <v>887</v>
      </c>
      <c r="K132" s="3" t="s">
        <v>773</v>
      </c>
      <c r="L132" s="3" t="s">
        <v>752</v>
      </c>
      <c r="M132" s="5">
        <f t="shared" si="27"/>
        <v>3.9</v>
      </c>
      <c r="N132" s="5">
        <f t="shared" si="28"/>
        <v>7.125</v>
      </c>
      <c r="O132" s="1">
        <f t="shared" si="24"/>
        <v>4</v>
      </c>
      <c r="P132" s="1">
        <f t="shared" si="24"/>
        <v>7</v>
      </c>
      <c r="Q132" s="1">
        <f t="shared" si="25"/>
        <v>11</v>
      </c>
      <c r="R132" s="1">
        <f t="shared" si="26"/>
        <v>4</v>
      </c>
      <c r="S132" s="1" t="str">
        <f t="shared" si="16"/>
        <v>rock</v>
      </c>
      <c r="T132" s="6" t="s">
        <v>33</v>
      </c>
      <c r="V132" s="1" t="str">
        <f>A133</f>
        <v>Probopass</v>
      </c>
      <c r="X132">
        <f t="shared" si="21"/>
        <v>4</v>
      </c>
      <c r="Y132" t="str">
        <f t="shared" si="22"/>
        <v>Nosepass</v>
      </c>
      <c r="Z132" s="3"/>
      <c r="AA132">
        <v>0</v>
      </c>
      <c r="AB132">
        <v>0</v>
      </c>
      <c r="AC132">
        <v>1</v>
      </c>
      <c r="AD132" s="1">
        <v>299</v>
      </c>
    </row>
    <row r="133" spans="1:30" x14ac:dyDescent="0.25">
      <c r="A133" s="3" t="s">
        <v>499</v>
      </c>
      <c r="B133" s="6" t="s">
        <v>97</v>
      </c>
      <c r="C133" s="6" t="s">
        <v>105</v>
      </c>
      <c r="D133" s="1">
        <v>60</v>
      </c>
      <c r="E133" s="1">
        <v>55</v>
      </c>
      <c r="F133" s="1">
        <v>145</v>
      </c>
      <c r="G133" s="1">
        <v>75</v>
      </c>
      <c r="H133" s="1">
        <v>150</v>
      </c>
      <c r="I133" s="1">
        <v>40</v>
      </c>
      <c r="J133" s="1" t="s">
        <v>887</v>
      </c>
      <c r="K133" s="3" t="s">
        <v>773</v>
      </c>
      <c r="L133" s="3" t="s">
        <v>752</v>
      </c>
      <c r="M133" s="5">
        <f t="shared" si="27"/>
        <v>5.9</v>
      </c>
      <c r="N133" s="5">
        <f t="shared" si="28"/>
        <v>10.375</v>
      </c>
      <c r="O133" s="1">
        <f t="shared" si="24"/>
        <v>6</v>
      </c>
      <c r="P133" s="1">
        <f t="shared" si="24"/>
        <v>10</v>
      </c>
      <c r="Q133" s="1">
        <f t="shared" si="25"/>
        <v>16</v>
      </c>
      <c r="R133" s="1">
        <f t="shared" si="26"/>
        <v>6</v>
      </c>
      <c r="S133" s="1" t="str">
        <f t="shared" ref="S133:T223" si="29">B133</f>
        <v>rock</v>
      </c>
      <c r="T133" s="1" t="str">
        <f t="shared" ref="T133:T223" si="30">IF(C133 = 0, "", C133)</f>
        <v>steel</v>
      </c>
      <c r="U133" s="1" t="s">
        <v>47</v>
      </c>
      <c r="Y133" t="str">
        <f t="shared" si="22"/>
        <v>Probopass</v>
      </c>
      <c r="Z133" s="3"/>
      <c r="AA133">
        <v>0</v>
      </c>
      <c r="AB133">
        <v>0</v>
      </c>
      <c r="AC133">
        <v>2</v>
      </c>
      <c r="AD133" s="1">
        <v>476</v>
      </c>
    </row>
    <row r="134" spans="1:30" x14ac:dyDescent="0.25">
      <c r="A134" s="3" t="s">
        <v>381</v>
      </c>
      <c r="B134" s="6" t="s">
        <v>117</v>
      </c>
      <c r="D134" s="1">
        <v>20</v>
      </c>
      <c r="E134" s="1">
        <v>40</v>
      </c>
      <c r="F134" s="1">
        <v>90</v>
      </c>
      <c r="G134" s="1">
        <v>30</v>
      </c>
      <c r="H134" s="1">
        <v>90</v>
      </c>
      <c r="I134" s="1">
        <v>25</v>
      </c>
      <c r="J134" s="1" t="s">
        <v>888</v>
      </c>
      <c r="K134" s="1" t="s">
        <v>759</v>
      </c>
      <c r="L134" s="1" t="s">
        <v>752</v>
      </c>
      <c r="M134" s="5">
        <f t="shared" si="27"/>
        <v>3.3</v>
      </c>
      <c r="N134" s="5">
        <f t="shared" si="28"/>
        <v>5.5</v>
      </c>
      <c r="O134" s="1">
        <f t="shared" si="24"/>
        <v>3</v>
      </c>
      <c r="P134" s="1">
        <f t="shared" si="24"/>
        <v>6</v>
      </c>
      <c r="Q134" s="1">
        <f t="shared" si="25"/>
        <v>9</v>
      </c>
      <c r="R134" s="1">
        <f t="shared" si="26"/>
        <v>3</v>
      </c>
      <c r="S134" s="1" t="str">
        <f t="shared" si="29"/>
        <v>ghost</v>
      </c>
      <c r="T134" s="6" t="s">
        <v>17</v>
      </c>
      <c r="V134" s="1" t="str">
        <f>A135</f>
        <v>Dusclops</v>
      </c>
      <c r="X134">
        <f t="shared" si="21"/>
        <v>3</v>
      </c>
      <c r="Y134" t="str">
        <f t="shared" si="22"/>
        <v>Duskull</v>
      </c>
      <c r="Z134" s="3"/>
      <c r="AA134">
        <v>0</v>
      </c>
      <c r="AB134">
        <v>0</v>
      </c>
      <c r="AC134">
        <v>1</v>
      </c>
      <c r="AD134" s="1">
        <v>355</v>
      </c>
    </row>
    <row r="135" spans="1:30" x14ac:dyDescent="0.25">
      <c r="A135" s="3" t="s">
        <v>382</v>
      </c>
      <c r="B135" s="6" t="s">
        <v>117</v>
      </c>
      <c r="D135" s="1">
        <v>40</v>
      </c>
      <c r="E135" s="1">
        <v>70</v>
      </c>
      <c r="F135" s="1">
        <v>130</v>
      </c>
      <c r="G135" s="1">
        <v>60</v>
      </c>
      <c r="H135" s="1">
        <v>130</v>
      </c>
      <c r="I135" s="1">
        <v>25</v>
      </c>
      <c r="J135" s="1" t="s">
        <v>889</v>
      </c>
      <c r="K135" s="1" t="s">
        <v>759</v>
      </c>
      <c r="L135" s="1" t="s">
        <v>752</v>
      </c>
      <c r="M135" s="5">
        <f t="shared" si="27"/>
        <v>5.0999999999999996</v>
      </c>
      <c r="N135" s="5">
        <f t="shared" si="28"/>
        <v>8.5</v>
      </c>
      <c r="O135" s="1">
        <f t="shared" si="24"/>
        <v>5</v>
      </c>
      <c r="P135" s="1">
        <f t="shared" si="24"/>
        <v>9</v>
      </c>
      <c r="Q135" s="1">
        <f t="shared" si="25"/>
        <v>14</v>
      </c>
      <c r="R135" s="1">
        <f t="shared" si="26"/>
        <v>5</v>
      </c>
      <c r="S135" s="1" t="str">
        <f t="shared" si="29"/>
        <v>ghost</v>
      </c>
      <c r="T135" s="1" t="s">
        <v>77</v>
      </c>
      <c r="V135" s="1" t="str">
        <f>A136</f>
        <v>Dusknoir</v>
      </c>
      <c r="X135">
        <f t="shared" si="21"/>
        <v>5</v>
      </c>
      <c r="Y135" t="str">
        <f t="shared" si="22"/>
        <v>Dusclops</v>
      </c>
      <c r="Z135" s="3"/>
      <c r="AA135">
        <v>0</v>
      </c>
      <c r="AB135">
        <v>0</v>
      </c>
      <c r="AC135">
        <v>2</v>
      </c>
      <c r="AD135" s="1">
        <v>356</v>
      </c>
    </row>
    <row r="136" spans="1:30" x14ac:dyDescent="0.25">
      <c r="A136" s="3" t="s">
        <v>500</v>
      </c>
      <c r="B136" s="6" t="s">
        <v>117</v>
      </c>
      <c r="D136" s="1">
        <v>45</v>
      </c>
      <c r="E136" s="1">
        <v>100</v>
      </c>
      <c r="F136" s="1">
        <v>135</v>
      </c>
      <c r="G136" s="1">
        <v>65</v>
      </c>
      <c r="H136" s="1">
        <v>135</v>
      </c>
      <c r="I136" s="1">
        <v>45</v>
      </c>
      <c r="J136" s="1" t="s">
        <v>890</v>
      </c>
      <c r="K136" s="1" t="s">
        <v>759</v>
      </c>
      <c r="L136" s="1" t="s">
        <v>752</v>
      </c>
      <c r="M136" s="5">
        <f t="shared" si="27"/>
        <v>7.45</v>
      </c>
      <c r="N136" s="5">
        <f t="shared" si="28"/>
        <v>9</v>
      </c>
      <c r="O136" s="2">
        <v>8</v>
      </c>
      <c r="P136" s="2">
        <v>10</v>
      </c>
      <c r="Q136" s="1">
        <f t="shared" si="25"/>
        <v>18</v>
      </c>
      <c r="R136" s="1">
        <f t="shared" si="26"/>
        <v>7</v>
      </c>
      <c r="S136" s="1" t="str">
        <f t="shared" si="29"/>
        <v>ghost</v>
      </c>
      <c r="T136" s="1" t="s">
        <v>47</v>
      </c>
      <c r="U136" s="1" t="s">
        <v>77</v>
      </c>
      <c r="Y136" t="str">
        <f t="shared" si="22"/>
        <v>Dusknoir</v>
      </c>
      <c r="Z136" s="3"/>
      <c r="AA136">
        <v>0</v>
      </c>
      <c r="AB136">
        <v>0</v>
      </c>
      <c r="AC136">
        <v>3</v>
      </c>
      <c r="AD136" s="1">
        <v>477</v>
      </c>
    </row>
    <row r="137" spans="1:30" x14ac:dyDescent="0.25">
      <c r="A137" s="3" t="s">
        <v>387</v>
      </c>
      <c r="B137" s="6" t="s">
        <v>48</v>
      </c>
      <c r="D137" s="1">
        <v>50</v>
      </c>
      <c r="E137" s="1">
        <v>50</v>
      </c>
      <c r="F137" s="1">
        <v>50</v>
      </c>
      <c r="G137" s="1">
        <v>50</v>
      </c>
      <c r="H137" s="1">
        <v>50</v>
      </c>
      <c r="I137" s="1">
        <v>50</v>
      </c>
      <c r="J137" s="1" t="s">
        <v>891</v>
      </c>
      <c r="K137" s="1" t="s">
        <v>759</v>
      </c>
      <c r="L137" s="1" t="s">
        <v>752</v>
      </c>
      <c r="M137" s="5">
        <f t="shared" si="27"/>
        <v>5</v>
      </c>
      <c r="N137" s="5">
        <f t="shared" si="28"/>
        <v>5</v>
      </c>
      <c r="O137" s="1">
        <f t="shared" si="24"/>
        <v>5</v>
      </c>
      <c r="P137" s="1">
        <f t="shared" si="24"/>
        <v>5</v>
      </c>
      <c r="Q137" s="1">
        <f t="shared" si="25"/>
        <v>10</v>
      </c>
      <c r="R137" s="1">
        <f t="shared" si="26"/>
        <v>3</v>
      </c>
      <c r="S137" s="1" t="str">
        <f t="shared" si="29"/>
        <v>ice</v>
      </c>
      <c r="T137" s="6" t="s">
        <v>33</v>
      </c>
      <c r="V137" s="1" t="s">
        <v>916</v>
      </c>
      <c r="W137" s="1" t="s">
        <v>917</v>
      </c>
      <c r="X137">
        <f t="shared" si="21"/>
        <v>5</v>
      </c>
      <c r="Y137" t="str">
        <f t="shared" si="22"/>
        <v>Snorunt</v>
      </c>
      <c r="Z137" s="3"/>
      <c r="AA137">
        <v>0</v>
      </c>
      <c r="AB137">
        <v>0</v>
      </c>
      <c r="AC137">
        <v>1</v>
      </c>
      <c r="AD137" s="1">
        <v>361</v>
      </c>
    </row>
    <row r="138" spans="1:30" x14ac:dyDescent="0.25">
      <c r="A138" s="3" t="s">
        <v>388</v>
      </c>
      <c r="B138" s="6" t="s">
        <v>48</v>
      </c>
      <c r="D138" s="1">
        <v>80</v>
      </c>
      <c r="E138" s="1">
        <v>80</v>
      </c>
      <c r="F138" s="1">
        <v>80</v>
      </c>
      <c r="G138" s="1">
        <v>80</v>
      </c>
      <c r="H138" s="1">
        <v>80</v>
      </c>
      <c r="I138" s="1">
        <v>80</v>
      </c>
      <c r="J138" s="1" t="s">
        <v>892</v>
      </c>
      <c r="K138" s="1" t="s">
        <v>759</v>
      </c>
      <c r="L138" s="1" t="s">
        <v>752</v>
      </c>
      <c r="M138" s="5">
        <f t="shared" si="27"/>
        <v>8</v>
      </c>
      <c r="N138" s="5">
        <f t="shared" si="28"/>
        <v>8</v>
      </c>
      <c r="O138" s="1">
        <f t="shared" si="24"/>
        <v>8</v>
      </c>
      <c r="P138" s="1">
        <f t="shared" si="24"/>
        <v>8</v>
      </c>
      <c r="Q138" s="1">
        <f t="shared" si="25"/>
        <v>16</v>
      </c>
      <c r="R138" s="1">
        <f t="shared" si="26"/>
        <v>6</v>
      </c>
      <c r="S138" s="1" t="str">
        <f t="shared" si="29"/>
        <v>ice</v>
      </c>
      <c r="T138" s="1" t="s">
        <v>37</v>
      </c>
      <c r="U138" s="1" t="s">
        <v>47</v>
      </c>
      <c r="Y138" t="str">
        <f t="shared" si="22"/>
        <v>Glalie</v>
      </c>
      <c r="Z138" s="3"/>
      <c r="AA138">
        <v>0</v>
      </c>
      <c r="AB138">
        <v>0</v>
      </c>
      <c r="AC138">
        <v>2</v>
      </c>
      <c r="AD138" s="1">
        <v>362</v>
      </c>
    </row>
    <row r="139" spans="1:30" x14ac:dyDescent="0.25">
      <c r="A139" s="3" t="s">
        <v>501</v>
      </c>
      <c r="B139" s="6" t="s">
        <v>48</v>
      </c>
      <c r="C139" s="6" t="s">
        <v>117</v>
      </c>
      <c r="D139" s="1">
        <v>70</v>
      </c>
      <c r="E139" s="1">
        <v>80</v>
      </c>
      <c r="F139" s="1">
        <v>70</v>
      </c>
      <c r="G139" s="1">
        <v>80</v>
      </c>
      <c r="H139" s="1">
        <v>70</v>
      </c>
      <c r="I139" s="1">
        <v>110</v>
      </c>
      <c r="J139" s="1" t="s">
        <v>893</v>
      </c>
      <c r="K139" s="1" t="s">
        <v>759</v>
      </c>
      <c r="L139" s="1" t="s">
        <v>752</v>
      </c>
      <c r="M139" s="5">
        <f t="shared" si="27"/>
        <v>9.1999999999999993</v>
      </c>
      <c r="N139" s="5">
        <f t="shared" si="28"/>
        <v>7</v>
      </c>
      <c r="O139" s="1">
        <f t="shared" si="24"/>
        <v>9</v>
      </c>
      <c r="P139" s="1">
        <f t="shared" si="24"/>
        <v>7</v>
      </c>
      <c r="Q139" s="1">
        <f t="shared" si="25"/>
        <v>16</v>
      </c>
      <c r="R139" s="1">
        <f t="shared" si="26"/>
        <v>6</v>
      </c>
      <c r="S139" s="1" t="str">
        <f t="shared" si="29"/>
        <v>ice</v>
      </c>
      <c r="T139" s="1" t="str">
        <f t="shared" si="30"/>
        <v>ghost</v>
      </c>
      <c r="U139" s="1" t="s">
        <v>55</v>
      </c>
      <c r="Y139" t="str">
        <f t="shared" si="22"/>
        <v>Froslass</v>
      </c>
      <c r="Z139" s="3"/>
      <c r="AA139">
        <v>0</v>
      </c>
      <c r="AB139">
        <v>0</v>
      </c>
      <c r="AC139">
        <v>2</v>
      </c>
      <c r="AD139" s="1">
        <v>478</v>
      </c>
    </row>
    <row r="140" spans="1:30" x14ac:dyDescent="0.25">
      <c r="A140" s="3" t="s">
        <v>502</v>
      </c>
      <c r="B140" s="7" t="s">
        <v>55</v>
      </c>
      <c r="C140" s="6" t="s">
        <v>117</v>
      </c>
      <c r="D140" s="1">
        <v>50</v>
      </c>
      <c r="E140" s="1">
        <v>65</v>
      </c>
      <c r="F140" s="1">
        <v>107</v>
      </c>
      <c r="G140" s="1">
        <v>105</v>
      </c>
      <c r="H140" s="1">
        <v>107</v>
      </c>
      <c r="I140" s="1">
        <v>86</v>
      </c>
      <c r="J140" s="4" t="s">
        <v>894</v>
      </c>
      <c r="K140" s="1" t="s">
        <v>751</v>
      </c>
      <c r="L140" s="1" t="s">
        <v>752</v>
      </c>
      <c r="M140" s="5">
        <f t="shared" si="27"/>
        <v>9.34</v>
      </c>
      <c r="N140" s="5">
        <f t="shared" si="28"/>
        <v>7.85</v>
      </c>
      <c r="O140" s="1">
        <f t="shared" si="24"/>
        <v>9</v>
      </c>
      <c r="P140" s="1">
        <f t="shared" si="24"/>
        <v>8</v>
      </c>
      <c r="Q140" s="1">
        <f t="shared" si="25"/>
        <v>17</v>
      </c>
      <c r="R140" s="1">
        <f t="shared" si="26"/>
        <v>7</v>
      </c>
      <c r="S140" s="1" t="str">
        <f t="shared" si="29"/>
        <v>fairy</v>
      </c>
      <c r="T140" s="1" t="str">
        <f t="shared" si="30"/>
        <v>ghost</v>
      </c>
      <c r="U140" s="1" t="s">
        <v>44</v>
      </c>
      <c r="Y140" t="str">
        <f t="shared" si="22"/>
        <v>Rotom</v>
      </c>
      <c r="Z140" s="3" t="s">
        <v>779</v>
      </c>
      <c r="AA140">
        <v>1</v>
      </c>
      <c r="AB140">
        <v>1</v>
      </c>
      <c r="AC140">
        <v>1</v>
      </c>
      <c r="AD140" s="1">
        <v>479</v>
      </c>
    </row>
    <row r="141" spans="1:30" x14ac:dyDescent="0.25">
      <c r="A141" s="3" t="s">
        <v>503</v>
      </c>
      <c r="B141" s="6" t="s">
        <v>85</v>
      </c>
      <c r="C141" s="6" t="s">
        <v>48</v>
      </c>
      <c r="D141" s="1">
        <v>75</v>
      </c>
      <c r="E141" s="1">
        <v>75</v>
      </c>
      <c r="F141" s="1">
        <v>130</v>
      </c>
      <c r="G141" s="1">
        <v>75</v>
      </c>
      <c r="H141" s="1">
        <v>130</v>
      </c>
      <c r="I141" s="1">
        <v>95</v>
      </c>
      <c r="J141" s="1" t="s">
        <v>938</v>
      </c>
      <c r="K141" s="3" t="s">
        <v>756</v>
      </c>
      <c r="L141" s="1" t="s">
        <v>752</v>
      </c>
      <c r="M141" s="5">
        <f t="shared" si="27"/>
        <v>8.3000000000000007</v>
      </c>
      <c r="N141" s="5">
        <f t="shared" si="28"/>
        <v>10.25</v>
      </c>
      <c r="O141" s="3">
        <f t="shared" si="24"/>
        <v>8</v>
      </c>
      <c r="P141" s="3">
        <f t="shared" si="24"/>
        <v>10</v>
      </c>
      <c r="Q141" s="3">
        <f t="shared" si="25"/>
        <v>18</v>
      </c>
      <c r="R141" s="1">
        <f t="shared" si="26"/>
        <v>7</v>
      </c>
      <c r="S141" s="1" t="str">
        <f t="shared" si="29"/>
        <v>psychic</v>
      </c>
      <c r="T141" s="1" t="str">
        <f t="shared" si="30"/>
        <v>ice</v>
      </c>
      <c r="U141" s="1" t="s">
        <v>55</v>
      </c>
      <c r="Y141" t="str">
        <f t="shared" si="22"/>
        <v>Uxie</v>
      </c>
      <c r="Z141" s="3" t="s">
        <v>921</v>
      </c>
      <c r="AA141">
        <v>1</v>
      </c>
      <c r="AB141">
        <v>1</v>
      </c>
      <c r="AC141">
        <v>1</v>
      </c>
      <c r="AD141" s="1">
        <v>480</v>
      </c>
    </row>
    <row r="142" spans="1:30" x14ac:dyDescent="0.25">
      <c r="A142" s="3" t="s">
        <v>504</v>
      </c>
      <c r="B142" s="6" t="s">
        <v>85</v>
      </c>
      <c r="C142" s="6" t="s">
        <v>44</v>
      </c>
      <c r="D142" s="1">
        <v>80</v>
      </c>
      <c r="E142" s="1">
        <v>105</v>
      </c>
      <c r="F142" s="1">
        <v>105</v>
      </c>
      <c r="G142" s="1">
        <v>105</v>
      </c>
      <c r="H142" s="1">
        <v>105</v>
      </c>
      <c r="I142" s="1">
        <v>80</v>
      </c>
      <c r="J142" s="1" t="s">
        <v>884</v>
      </c>
      <c r="K142" s="3" t="s">
        <v>756</v>
      </c>
      <c r="L142" s="1" t="s">
        <v>753</v>
      </c>
      <c r="M142" s="5">
        <f t="shared" si="27"/>
        <v>9.5</v>
      </c>
      <c r="N142" s="5">
        <f t="shared" si="28"/>
        <v>9.25</v>
      </c>
      <c r="O142" s="2">
        <v>9</v>
      </c>
      <c r="P142" s="3">
        <f t="shared" si="24"/>
        <v>9</v>
      </c>
      <c r="Q142" s="3">
        <f t="shared" si="25"/>
        <v>18</v>
      </c>
      <c r="R142" s="1">
        <f t="shared" si="26"/>
        <v>7</v>
      </c>
      <c r="S142" s="1" t="str">
        <f t="shared" si="29"/>
        <v>psychic</v>
      </c>
      <c r="T142" s="1" t="str">
        <f t="shared" si="30"/>
        <v>electric</v>
      </c>
      <c r="U142" s="1" t="s">
        <v>55</v>
      </c>
      <c r="Y142" t="str">
        <f t="shared" si="22"/>
        <v>Mesprit</v>
      </c>
      <c r="Z142" s="3" t="s">
        <v>922</v>
      </c>
      <c r="AA142">
        <v>1</v>
      </c>
      <c r="AB142">
        <v>1</v>
      </c>
      <c r="AC142">
        <v>1</v>
      </c>
      <c r="AD142" s="1">
        <v>481</v>
      </c>
    </row>
    <row r="143" spans="1:30" x14ac:dyDescent="0.25">
      <c r="A143" s="3" t="s">
        <v>505</v>
      </c>
      <c r="B143" s="6" t="s">
        <v>85</v>
      </c>
      <c r="C143" s="6" t="s">
        <v>17</v>
      </c>
      <c r="D143" s="1">
        <v>75</v>
      </c>
      <c r="E143" s="1">
        <v>125</v>
      </c>
      <c r="F143" s="1">
        <v>70</v>
      </c>
      <c r="G143" s="1">
        <v>125</v>
      </c>
      <c r="H143" s="1">
        <v>70</v>
      </c>
      <c r="I143" s="1">
        <v>115</v>
      </c>
      <c r="J143" s="1" t="s">
        <v>937</v>
      </c>
      <c r="K143" s="3" t="s">
        <v>756</v>
      </c>
      <c r="L143" s="1" t="s">
        <v>755</v>
      </c>
      <c r="M143" s="5">
        <f t="shared" si="27"/>
        <v>12.1</v>
      </c>
      <c r="N143" s="5">
        <f t="shared" si="28"/>
        <v>7.25</v>
      </c>
      <c r="O143" s="2">
        <v>10</v>
      </c>
      <c r="P143" s="2">
        <v>8</v>
      </c>
      <c r="Q143" s="3">
        <f t="shared" si="25"/>
        <v>18</v>
      </c>
      <c r="R143" s="1">
        <f t="shared" si="26"/>
        <v>7</v>
      </c>
      <c r="S143" s="1" t="str">
        <f t="shared" si="29"/>
        <v>psychic</v>
      </c>
      <c r="T143" s="1" t="str">
        <f t="shared" si="30"/>
        <v>fire</v>
      </c>
      <c r="U143" s="1" t="s">
        <v>55</v>
      </c>
      <c r="Y143" t="str">
        <f t="shared" si="22"/>
        <v>Azelf</v>
      </c>
      <c r="Z143" s="3" t="s">
        <v>920</v>
      </c>
      <c r="AA143">
        <v>1</v>
      </c>
      <c r="AB143">
        <v>1</v>
      </c>
      <c r="AC143">
        <v>1</v>
      </c>
      <c r="AD143" s="1">
        <v>482</v>
      </c>
    </row>
    <row r="144" spans="1:30" x14ac:dyDescent="0.25">
      <c r="A144" s="1" t="s">
        <v>506</v>
      </c>
      <c r="B144" s="6" t="s">
        <v>105</v>
      </c>
      <c r="C144" s="6" t="s">
        <v>173</v>
      </c>
      <c r="D144" s="1">
        <v>100</v>
      </c>
      <c r="E144" s="1">
        <v>120</v>
      </c>
      <c r="F144" s="1">
        <v>120</v>
      </c>
      <c r="G144" s="1">
        <v>150</v>
      </c>
      <c r="H144" s="1">
        <v>100</v>
      </c>
      <c r="I144" s="1">
        <v>90</v>
      </c>
      <c r="J144" s="1" t="s">
        <v>936</v>
      </c>
      <c r="K144" s="3" t="s">
        <v>941</v>
      </c>
      <c r="M144" s="5">
        <f t="shared" si="27"/>
        <v>12.3</v>
      </c>
      <c r="N144" s="5">
        <f t="shared" si="28"/>
        <v>10.5</v>
      </c>
      <c r="O144" s="1">
        <f t="shared" si="24"/>
        <v>12</v>
      </c>
      <c r="P144" s="1">
        <f t="shared" si="24"/>
        <v>11</v>
      </c>
      <c r="Q144" s="1">
        <f t="shared" si="25"/>
        <v>23</v>
      </c>
      <c r="R144" s="1">
        <f t="shared" si="26"/>
        <v>10</v>
      </c>
      <c r="S144" s="1" t="str">
        <f t="shared" si="29"/>
        <v>steel</v>
      </c>
      <c r="T144" s="1" t="str">
        <f t="shared" si="30"/>
        <v>dragon</v>
      </c>
      <c r="U144" s="1" t="s">
        <v>17</v>
      </c>
      <c r="Y144" t="str">
        <f t="shared" si="22"/>
        <v>Dialga</v>
      </c>
      <c r="AA144">
        <v>0</v>
      </c>
      <c r="AB144">
        <v>1</v>
      </c>
      <c r="AC144">
        <v>1</v>
      </c>
      <c r="AD144" s="1">
        <v>483</v>
      </c>
    </row>
    <row r="145" spans="1:30" x14ac:dyDescent="0.25">
      <c r="A145" s="1" t="s">
        <v>507</v>
      </c>
      <c r="B145" s="6" t="s">
        <v>22</v>
      </c>
      <c r="C145" s="6" t="s">
        <v>173</v>
      </c>
      <c r="D145" s="1">
        <v>90</v>
      </c>
      <c r="E145" s="1">
        <v>120</v>
      </c>
      <c r="F145" s="1">
        <v>100</v>
      </c>
      <c r="G145" s="1">
        <v>150</v>
      </c>
      <c r="H145" s="1">
        <v>120</v>
      </c>
      <c r="I145" s="1">
        <v>100</v>
      </c>
      <c r="J145" s="1" t="s">
        <v>935</v>
      </c>
      <c r="K145" s="3" t="s">
        <v>941</v>
      </c>
      <c r="M145" s="5">
        <f t="shared" si="27"/>
        <v>12.7</v>
      </c>
      <c r="N145" s="5">
        <f t="shared" si="28"/>
        <v>10</v>
      </c>
      <c r="O145" s="1">
        <f t="shared" si="24"/>
        <v>13</v>
      </c>
      <c r="P145" s="1">
        <f t="shared" si="24"/>
        <v>10</v>
      </c>
      <c r="Q145" s="1">
        <f t="shared" si="25"/>
        <v>23</v>
      </c>
      <c r="R145" s="1">
        <f t="shared" si="26"/>
        <v>10</v>
      </c>
      <c r="S145" s="1" t="str">
        <f t="shared" si="29"/>
        <v>water</v>
      </c>
      <c r="T145" s="1" t="str">
        <f t="shared" si="30"/>
        <v>dragon</v>
      </c>
      <c r="U145" s="1" t="s">
        <v>44</v>
      </c>
      <c r="Y145" t="str">
        <f t="shared" si="22"/>
        <v>Palkia</v>
      </c>
      <c r="AA145">
        <v>0</v>
      </c>
      <c r="AB145">
        <v>1</v>
      </c>
      <c r="AC145">
        <v>1</v>
      </c>
      <c r="AD145" s="1">
        <v>484</v>
      </c>
    </row>
    <row r="146" spans="1:30" x14ac:dyDescent="0.25">
      <c r="A146" s="1" t="s">
        <v>508</v>
      </c>
      <c r="B146" s="6" t="s">
        <v>17</v>
      </c>
      <c r="C146" s="6" t="s">
        <v>105</v>
      </c>
      <c r="D146" s="1">
        <v>91</v>
      </c>
      <c r="E146" s="1">
        <v>90</v>
      </c>
      <c r="F146" s="1">
        <v>106</v>
      </c>
      <c r="G146" s="1">
        <v>130</v>
      </c>
      <c r="H146" s="1">
        <v>106</v>
      </c>
      <c r="I146" s="1">
        <v>77</v>
      </c>
      <c r="J146" s="1" t="s">
        <v>934</v>
      </c>
      <c r="K146" s="3" t="s">
        <v>759</v>
      </c>
      <c r="L146" s="3" t="s">
        <v>755</v>
      </c>
      <c r="M146" s="5">
        <f t="shared" si="27"/>
        <v>10.48</v>
      </c>
      <c r="N146" s="5">
        <f t="shared" si="28"/>
        <v>9.85</v>
      </c>
      <c r="O146" s="1">
        <f t="shared" si="24"/>
        <v>10</v>
      </c>
      <c r="P146" s="1">
        <f t="shared" si="24"/>
        <v>10</v>
      </c>
      <c r="Q146" s="1">
        <f t="shared" si="25"/>
        <v>20</v>
      </c>
      <c r="R146" s="1">
        <f t="shared" si="26"/>
        <v>8</v>
      </c>
      <c r="S146" s="1" t="str">
        <f t="shared" si="29"/>
        <v>fire</v>
      </c>
      <c r="T146" s="1" t="str">
        <f t="shared" si="30"/>
        <v>steel</v>
      </c>
      <c r="U146" s="1" t="s">
        <v>47</v>
      </c>
      <c r="Y146" t="str">
        <f t="shared" si="22"/>
        <v>Heatran</v>
      </c>
      <c r="AA146">
        <v>0</v>
      </c>
      <c r="AB146">
        <v>1</v>
      </c>
      <c r="AC146">
        <v>1</v>
      </c>
      <c r="AD146" s="1">
        <v>485</v>
      </c>
    </row>
    <row r="147" spans="1:30" x14ac:dyDescent="0.25">
      <c r="A147" s="1" t="s">
        <v>509</v>
      </c>
      <c r="B147" s="6" t="s">
        <v>33</v>
      </c>
      <c r="D147" s="1">
        <v>110</v>
      </c>
      <c r="E147" s="1">
        <v>160</v>
      </c>
      <c r="F147" s="1">
        <v>110</v>
      </c>
      <c r="G147" s="1">
        <v>80</v>
      </c>
      <c r="H147" s="1">
        <v>110</v>
      </c>
      <c r="I147" s="1">
        <v>100</v>
      </c>
      <c r="J147" s="1" t="s">
        <v>933</v>
      </c>
      <c r="K147" s="3" t="s">
        <v>754</v>
      </c>
      <c r="L147" s="3" t="s">
        <v>752</v>
      </c>
      <c r="M147" s="5">
        <f t="shared" si="27"/>
        <v>12.8</v>
      </c>
      <c r="N147" s="5">
        <f t="shared" si="28"/>
        <v>11</v>
      </c>
      <c r="O147" s="1">
        <f t="shared" si="24"/>
        <v>13</v>
      </c>
      <c r="P147" s="1">
        <f t="shared" si="24"/>
        <v>11</v>
      </c>
      <c r="Q147" s="1">
        <f t="shared" si="25"/>
        <v>24</v>
      </c>
      <c r="R147" s="1">
        <f t="shared" si="26"/>
        <v>10</v>
      </c>
      <c r="S147" s="1" t="str">
        <f t="shared" si="29"/>
        <v>normal</v>
      </c>
      <c r="T147" s="1" t="s">
        <v>47</v>
      </c>
      <c r="U147" s="1" t="s">
        <v>48</v>
      </c>
      <c r="Y147" t="str">
        <f t="shared" si="22"/>
        <v>Regigigas</v>
      </c>
      <c r="Z147" s="1" t="s">
        <v>780</v>
      </c>
      <c r="AA147">
        <v>1</v>
      </c>
      <c r="AB147">
        <v>1</v>
      </c>
      <c r="AC147">
        <v>1</v>
      </c>
      <c r="AD147" s="1">
        <v>486</v>
      </c>
    </row>
    <row r="148" spans="1:30" x14ac:dyDescent="0.25">
      <c r="A148" s="1" t="s">
        <v>510</v>
      </c>
      <c r="B148" s="6" t="s">
        <v>117</v>
      </c>
      <c r="C148" s="6" t="s">
        <v>173</v>
      </c>
      <c r="D148" s="1">
        <v>150</v>
      </c>
      <c r="E148" s="1">
        <v>120</v>
      </c>
      <c r="F148" s="1">
        <v>100</v>
      </c>
      <c r="G148" s="1">
        <v>120</v>
      </c>
      <c r="H148" s="1">
        <v>100</v>
      </c>
      <c r="I148" s="1">
        <v>90</v>
      </c>
      <c r="J148" s="1" t="s">
        <v>932</v>
      </c>
      <c r="K148" s="3" t="s">
        <v>941</v>
      </c>
      <c r="M148" s="5">
        <f t="shared" si="27"/>
        <v>10.8</v>
      </c>
      <c r="N148" s="5">
        <f t="shared" si="28"/>
        <v>12.5</v>
      </c>
      <c r="O148" s="1">
        <f t="shared" si="24"/>
        <v>11</v>
      </c>
      <c r="P148" s="2">
        <v>12</v>
      </c>
      <c r="Q148" s="1">
        <f t="shared" si="25"/>
        <v>23</v>
      </c>
      <c r="R148" s="1">
        <f t="shared" si="26"/>
        <v>10</v>
      </c>
      <c r="S148" s="1" t="str">
        <f t="shared" si="29"/>
        <v>ghost</v>
      </c>
      <c r="T148" s="1" t="str">
        <f t="shared" si="30"/>
        <v>dragon</v>
      </c>
      <c r="U148" s="1" t="s">
        <v>77</v>
      </c>
      <c r="Y148" t="str">
        <f t="shared" si="22"/>
        <v>Giratina</v>
      </c>
      <c r="AA148">
        <v>0</v>
      </c>
      <c r="AB148">
        <v>1</v>
      </c>
      <c r="AC148">
        <v>1</v>
      </c>
      <c r="AD148" s="1">
        <v>487</v>
      </c>
    </row>
    <row r="149" spans="1:30" x14ac:dyDescent="0.25">
      <c r="A149" s="1" t="s">
        <v>511</v>
      </c>
      <c r="B149" s="6" t="s">
        <v>85</v>
      </c>
      <c r="D149" s="1">
        <v>120</v>
      </c>
      <c r="E149" s="1">
        <v>70</v>
      </c>
      <c r="F149" s="1">
        <v>120</v>
      </c>
      <c r="G149" s="1">
        <v>75</v>
      </c>
      <c r="H149" s="1">
        <v>130</v>
      </c>
      <c r="I149" s="1">
        <v>85</v>
      </c>
      <c r="J149" s="1" t="s">
        <v>931</v>
      </c>
      <c r="K149" s="3" t="s">
        <v>751</v>
      </c>
      <c r="L149" s="3" t="s">
        <v>752</v>
      </c>
      <c r="M149" s="5">
        <f t="shared" si="27"/>
        <v>7.85</v>
      </c>
      <c r="N149" s="5">
        <f t="shared" si="28"/>
        <v>12.25</v>
      </c>
      <c r="O149" s="1">
        <f t="shared" si="24"/>
        <v>8</v>
      </c>
      <c r="P149" s="2">
        <v>13</v>
      </c>
      <c r="Q149" s="1">
        <f t="shared" si="25"/>
        <v>21</v>
      </c>
      <c r="R149" s="1">
        <f t="shared" si="26"/>
        <v>9</v>
      </c>
      <c r="S149" s="1" t="str">
        <f t="shared" si="29"/>
        <v>psychic</v>
      </c>
      <c r="T149" s="1" t="s">
        <v>55</v>
      </c>
      <c r="U149" s="1" t="s">
        <v>13</v>
      </c>
      <c r="Y149" t="str">
        <f t="shared" si="22"/>
        <v>Cresselia</v>
      </c>
      <c r="AA149">
        <v>1</v>
      </c>
      <c r="AB149">
        <v>1</v>
      </c>
      <c r="AC149">
        <v>1</v>
      </c>
      <c r="AD149" s="1">
        <v>488</v>
      </c>
    </row>
    <row r="150" spans="1:30" x14ac:dyDescent="0.25">
      <c r="A150" s="1" t="s">
        <v>512</v>
      </c>
      <c r="B150" s="6" t="s">
        <v>22</v>
      </c>
      <c r="D150" s="1">
        <v>80</v>
      </c>
      <c r="E150" s="1">
        <v>80</v>
      </c>
      <c r="F150" s="1">
        <v>80</v>
      </c>
      <c r="G150" s="1">
        <v>80</v>
      </c>
      <c r="H150" s="1">
        <v>80</v>
      </c>
      <c r="I150" s="1">
        <v>80</v>
      </c>
      <c r="J150" s="1" t="s">
        <v>930</v>
      </c>
      <c r="K150" s="1" t="s">
        <v>756</v>
      </c>
      <c r="L150" s="1" t="s">
        <v>755</v>
      </c>
      <c r="M150" s="5">
        <f t="shared" si="27"/>
        <v>8</v>
      </c>
      <c r="N150" s="5">
        <f t="shared" si="28"/>
        <v>8</v>
      </c>
      <c r="O150" s="1">
        <f t="shared" si="24"/>
        <v>8</v>
      </c>
      <c r="P150" s="1">
        <f t="shared" si="24"/>
        <v>8</v>
      </c>
      <c r="Q150" s="1">
        <f t="shared" si="25"/>
        <v>16</v>
      </c>
      <c r="R150" s="1">
        <f t="shared" si="26"/>
        <v>6</v>
      </c>
      <c r="S150" s="1" t="str">
        <f t="shared" si="29"/>
        <v>water</v>
      </c>
      <c r="T150" s="6" t="s">
        <v>33</v>
      </c>
      <c r="U150" s="1" t="s">
        <v>55</v>
      </c>
      <c r="Y150" t="str">
        <f t="shared" si="22"/>
        <v>Phione</v>
      </c>
      <c r="AA150">
        <v>0</v>
      </c>
      <c r="AB150">
        <v>0</v>
      </c>
      <c r="AC150">
        <v>1</v>
      </c>
      <c r="AD150" s="1">
        <v>489</v>
      </c>
    </row>
    <row r="151" spans="1:30" x14ac:dyDescent="0.25">
      <c r="A151" s="1" t="s">
        <v>513</v>
      </c>
      <c r="B151" s="6" t="s">
        <v>22</v>
      </c>
      <c r="D151" s="1">
        <v>100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 t="s">
        <v>929</v>
      </c>
      <c r="K151" s="3" t="s">
        <v>756</v>
      </c>
      <c r="L151" s="3" t="s">
        <v>752</v>
      </c>
      <c r="M151" s="5">
        <f t="shared" si="27"/>
        <v>10</v>
      </c>
      <c r="N151" s="5">
        <f t="shared" si="28"/>
        <v>10</v>
      </c>
      <c r="O151" s="1">
        <f t="shared" si="24"/>
        <v>10</v>
      </c>
      <c r="P151" s="1">
        <f t="shared" si="24"/>
        <v>10</v>
      </c>
      <c r="Q151" s="1">
        <f t="shared" si="25"/>
        <v>20</v>
      </c>
      <c r="R151" s="1">
        <f t="shared" si="26"/>
        <v>8</v>
      </c>
      <c r="S151" s="1" t="str">
        <f t="shared" si="29"/>
        <v>water</v>
      </c>
      <c r="T151" s="1" t="s">
        <v>12</v>
      </c>
      <c r="U151" s="1" t="s">
        <v>26</v>
      </c>
      <c r="Y151" t="str">
        <f t="shared" si="22"/>
        <v>Manaphy</v>
      </c>
      <c r="AA151">
        <v>1</v>
      </c>
      <c r="AB151">
        <v>1</v>
      </c>
      <c r="AC151">
        <v>1</v>
      </c>
      <c r="AD151" s="1">
        <v>490</v>
      </c>
    </row>
    <row r="152" spans="1:30" x14ac:dyDescent="0.25">
      <c r="A152" s="1" t="s">
        <v>514</v>
      </c>
      <c r="B152" s="6" t="s">
        <v>37</v>
      </c>
      <c r="D152" s="1">
        <v>70</v>
      </c>
      <c r="E152" s="1">
        <v>90</v>
      </c>
      <c r="F152" s="1">
        <v>90</v>
      </c>
      <c r="G152" s="1">
        <v>135</v>
      </c>
      <c r="H152" s="1">
        <v>90</v>
      </c>
      <c r="I152" s="1">
        <v>125</v>
      </c>
      <c r="J152" s="1" t="s">
        <v>928</v>
      </c>
      <c r="K152" s="3" t="s">
        <v>751</v>
      </c>
      <c r="L152" s="3" t="s">
        <v>752</v>
      </c>
      <c r="M152" s="5">
        <f t="shared" si="27"/>
        <v>12.65</v>
      </c>
      <c r="N152" s="5">
        <f t="shared" si="28"/>
        <v>8</v>
      </c>
      <c r="O152" s="1">
        <f t="shared" si="24"/>
        <v>13</v>
      </c>
      <c r="P152" s="1">
        <f t="shared" si="24"/>
        <v>8</v>
      </c>
      <c r="Q152" s="1">
        <f t="shared" si="25"/>
        <v>21</v>
      </c>
      <c r="R152" s="1">
        <f t="shared" si="26"/>
        <v>9</v>
      </c>
      <c r="S152" s="1" t="str">
        <f t="shared" si="29"/>
        <v>dark</v>
      </c>
      <c r="T152" s="1" t="s">
        <v>77</v>
      </c>
      <c r="U152" s="1" t="s">
        <v>48</v>
      </c>
      <c r="Y152" t="str">
        <f t="shared" si="22"/>
        <v>Darkrai</v>
      </c>
      <c r="AA152">
        <v>1</v>
      </c>
      <c r="AB152">
        <v>1</v>
      </c>
      <c r="AC152">
        <v>1</v>
      </c>
      <c r="AD152" s="1">
        <v>491</v>
      </c>
    </row>
    <row r="153" spans="1:30" x14ac:dyDescent="0.25">
      <c r="A153" s="1" t="s">
        <v>515</v>
      </c>
      <c r="B153" s="6" t="s">
        <v>12</v>
      </c>
      <c r="D153" s="1">
        <v>100</v>
      </c>
      <c r="E153" s="1">
        <v>100</v>
      </c>
      <c r="F153" s="1">
        <v>100</v>
      </c>
      <c r="G153" s="1">
        <v>100</v>
      </c>
      <c r="H153" s="1">
        <v>100</v>
      </c>
      <c r="I153" s="1">
        <v>100</v>
      </c>
      <c r="J153" s="1" t="s">
        <v>927</v>
      </c>
      <c r="K153" s="3" t="s">
        <v>754</v>
      </c>
      <c r="L153" s="3" t="s">
        <v>755</v>
      </c>
      <c r="M153" s="5">
        <f t="shared" si="27"/>
        <v>10</v>
      </c>
      <c r="N153" s="5">
        <f t="shared" si="28"/>
        <v>10</v>
      </c>
      <c r="O153" s="1">
        <f t="shared" si="24"/>
        <v>10</v>
      </c>
      <c r="P153" s="1">
        <f t="shared" si="24"/>
        <v>10</v>
      </c>
      <c r="Q153" s="1">
        <f t="shared" si="25"/>
        <v>20</v>
      </c>
      <c r="R153" s="1">
        <f t="shared" si="26"/>
        <v>8</v>
      </c>
      <c r="S153" s="1" t="str">
        <f t="shared" si="29"/>
        <v>grass</v>
      </c>
      <c r="T153" s="1" t="s">
        <v>47</v>
      </c>
      <c r="U153" s="1" t="s">
        <v>85</v>
      </c>
      <c r="Y153" t="str">
        <f t="shared" si="22"/>
        <v>Shaymin</v>
      </c>
      <c r="AA153">
        <v>0</v>
      </c>
      <c r="AB153">
        <v>1</v>
      </c>
      <c r="AC153">
        <v>1</v>
      </c>
      <c r="AD153" s="1">
        <v>492</v>
      </c>
    </row>
    <row r="154" spans="1:30" x14ac:dyDescent="0.25">
      <c r="A154" s="1" t="s">
        <v>516</v>
      </c>
      <c r="B154" s="6" t="s">
        <v>33</v>
      </c>
      <c r="D154" s="1">
        <v>120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 t="s">
        <v>926</v>
      </c>
      <c r="K154" s="3" t="s">
        <v>942</v>
      </c>
      <c r="M154" s="5">
        <f t="shared" si="27"/>
        <v>12</v>
      </c>
      <c r="N154" s="5">
        <f t="shared" si="28"/>
        <v>12</v>
      </c>
      <c r="O154" s="1">
        <f t="shared" si="24"/>
        <v>12</v>
      </c>
      <c r="P154" s="1">
        <f t="shared" si="24"/>
        <v>12</v>
      </c>
      <c r="Q154" s="1">
        <f t="shared" si="25"/>
        <v>24</v>
      </c>
      <c r="R154" s="1">
        <f t="shared" si="26"/>
        <v>10</v>
      </c>
      <c r="S154" s="1" t="str">
        <f t="shared" si="29"/>
        <v>normal</v>
      </c>
      <c r="T154" s="1" t="s">
        <v>117</v>
      </c>
      <c r="U154" s="1" t="s">
        <v>47</v>
      </c>
      <c r="Y154" t="s">
        <v>516</v>
      </c>
      <c r="Z154" s="1" t="s">
        <v>943</v>
      </c>
      <c r="AA154">
        <v>0</v>
      </c>
      <c r="AB154">
        <v>1</v>
      </c>
      <c r="AC154">
        <v>1</v>
      </c>
      <c r="AD154" s="1">
        <v>493</v>
      </c>
    </row>
    <row r="155" spans="1:30" x14ac:dyDescent="0.25">
      <c r="A155" s="1" t="s">
        <v>516</v>
      </c>
      <c r="B155" s="6" t="s">
        <v>17</v>
      </c>
      <c r="D155" s="1">
        <v>120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 t="s">
        <v>926</v>
      </c>
      <c r="K155" s="3" t="s">
        <v>942</v>
      </c>
      <c r="M155" s="5">
        <f t="shared" si="27"/>
        <v>12</v>
      </c>
      <c r="N155" s="5">
        <f t="shared" si="28"/>
        <v>12</v>
      </c>
      <c r="O155" s="1">
        <f t="shared" si="24"/>
        <v>12</v>
      </c>
      <c r="P155" s="1">
        <f t="shared" si="24"/>
        <v>12</v>
      </c>
      <c r="Q155" s="1">
        <f t="shared" si="25"/>
        <v>24</v>
      </c>
      <c r="R155" s="1">
        <f t="shared" si="26"/>
        <v>10</v>
      </c>
      <c r="S155" s="1" t="str">
        <f t="shared" si="29"/>
        <v>fire</v>
      </c>
      <c r="T155" s="1" t="s">
        <v>117</v>
      </c>
      <c r="U155" s="1" t="s">
        <v>47</v>
      </c>
      <c r="Y155" t="s">
        <v>949</v>
      </c>
      <c r="Z155" s="1" t="s">
        <v>944</v>
      </c>
      <c r="AA155">
        <v>0</v>
      </c>
      <c r="AB155">
        <v>1</v>
      </c>
      <c r="AC155">
        <v>1</v>
      </c>
      <c r="AD155" s="1">
        <v>493</v>
      </c>
    </row>
    <row r="156" spans="1:30" x14ac:dyDescent="0.25">
      <c r="A156" s="1" t="s">
        <v>516</v>
      </c>
      <c r="B156" s="6" t="s">
        <v>22</v>
      </c>
      <c r="D156" s="1">
        <v>120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 t="s">
        <v>926</v>
      </c>
      <c r="K156" s="3" t="s">
        <v>942</v>
      </c>
      <c r="M156" s="5">
        <f t="shared" si="27"/>
        <v>12</v>
      </c>
      <c r="N156" s="5">
        <f t="shared" si="28"/>
        <v>12</v>
      </c>
      <c r="O156" s="1">
        <f t="shared" si="24"/>
        <v>12</v>
      </c>
      <c r="P156" s="1">
        <f t="shared" si="24"/>
        <v>12</v>
      </c>
      <c r="Q156" s="1">
        <f t="shared" si="25"/>
        <v>24</v>
      </c>
      <c r="R156" s="1">
        <f t="shared" si="26"/>
        <v>10</v>
      </c>
      <c r="S156" s="1" t="str">
        <f t="shared" si="29"/>
        <v>water</v>
      </c>
      <c r="T156" s="1" t="s">
        <v>117</v>
      </c>
      <c r="U156" s="1" t="s">
        <v>47</v>
      </c>
      <c r="Y156" t="s">
        <v>950</v>
      </c>
      <c r="Z156" s="1" t="s">
        <v>945</v>
      </c>
      <c r="AA156">
        <v>0</v>
      </c>
      <c r="AB156">
        <v>1</v>
      </c>
      <c r="AC156">
        <v>1</v>
      </c>
      <c r="AD156" s="1">
        <v>493</v>
      </c>
    </row>
    <row r="157" spans="1:30" x14ac:dyDescent="0.25">
      <c r="A157" s="1" t="s">
        <v>516</v>
      </c>
      <c r="B157" s="6" t="s">
        <v>44</v>
      </c>
      <c r="D157" s="1">
        <v>120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 t="s">
        <v>926</v>
      </c>
      <c r="K157" s="3" t="s">
        <v>942</v>
      </c>
      <c r="M157" s="5">
        <f t="shared" si="27"/>
        <v>12</v>
      </c>
      <c r="N157" s="5">
        <f t="shared" si="28"/>
        <v>12</v>
      </c>
      <c r="O157" s="1">
        <f t="shared" si="24"/>
        <v>12</v>
      </c>
      <c r="P157" s="1">
        <f t="shared" si="24"/>
        <v>12</v>
      </c>
      <c r="Q157" s="1">
        <f t="shared" si="25"/>
        <v>24</v>
      </c>
      <c r="R157" s="1">
        <f t="shared" si="26"/>
        <v>10</v>
      </c>
      <c r="S157" s="1" t="str">
        <f t="shared" si="29"/>
        <v>electric</v>
      </c>
      <c r="T157" s="1" t="s">
        <v>117</v>
      </c>
      <c r="U157" s="1" t="s">
        <v>47</v>
      </c>
      <c r="Y157" t="s">
        <v>951</v>
      </c>
      <c r="Z157" s="1" t="s">
        <v>946</v>
      </c>
      <c r="AA157">
        <v>0</v>
      </c>
      <c r="AB157">
        <v>1</v>
      </c>
      <c r="AC157">
        <v>1</v>
      </c>
      <c r="AD157" s="1">
        <v>493</v>
      </c>
    </row>
    <row r="158" spans="1:30" x14ac:dyDescent="0.25">
      <c r="A158" s="1" t="s">
        <v>516</v>
      </c>
      <c r="B158" s="6" t="s">
        <v>12</v>
      </c>
      <c r="D158" s="1">
        <v>120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 t="s">
        <v>926</v>
      </c>
      <c r="K158" s="3" t="s">
        <v>942</v>
      </c>
      <c r="M158" s="5">
        <f t="shared" si="27"/>
        <v>12</v>
      </c>
      <c r="N158" s="5">
        <f t="shared" si="28"/>
        <v>12</v>
      </c>
      <c r="O158" s="1">
        <f t="shared" si="24"/>
        <v>12</v>
      </c>
      <c r="P158" s="1">
        <f t="shared" si="24"/>
        <v>12</v>
      </c>
      <c r="Q158" s="1">
        <f t="shared" si="25"/>
        <v>24</v>
      </c>
      <c r="R158" s="1">
        <f t="shared" si="26"/>
        <v>10</v>
      </c>
      <c r="S158" s="1" t="str">
        <f t="shared" si="29"/>
        <v>grass</v>
      </c>
      <c r="T158" s="1" t="s">
        <v>117</v>
      </c>
      <c r="U158" s="1" t="s">
        <v>47</v>
      </c>
      <c r="Y158" t="s">
        <v>952</v>
      </c>
      <c r="Z158" s="1" t="s">
        <v>947</v>
      </c>
      <c r="AA158">
        <v>0</v>
      </c>
      <c r="AB158">
        <v>1</v>
      </c>
      <c r="AC158">
        <v>1</v>
      </c>
      <c r="AD158" s="1">
        <v>493</v>
      </c>
    </row>
    <row r="159" spans="1:30" x14ac:dyDescent="0.25">
      <c r="A159" s="1" t="s">
        <v>516</v>
      </c>
      <c r="B159" s="6" t="s">
        <v>48</v>
      </c>
      <c r="D159" s="1">
        <v>120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 t="s">
        <v>926</v>
      </c>
      <c r="K159" s="3" t="s">
        <v>942</v>
      </c>
      <c r="M159" s="5">
        <f t="shared" si="27"/>
        <v>12</v>
      </c>
      <c r="N159" s="5">
        <f t="shared" si="28"/>
        <v>12</v>
      </c>
      <c r="O159" s="1">
        <f t="shared" si="24"/>
        <v>12</v>
      </c>
      <c r="P159" s="1">
        <f t="shared" si="24"/>
        <v>12</v>
      </c>
      <c r="Q159" s="1">
        <f t="shared" si="25"/>
        <v>24</v>
      </c>
      <c r="R159" s="1">
        <f t="shared" si="26"/>
        <v>10</v>
      </c>
      <c r="S159" s="1" t="str">
        <f t="shared" si="29"/>
        <v>ice</v>
      </c>
      <c r="T159" s="1" t="s">
        <v>117</v>
      </c>
      <c r="U159" s="1" t="s">
        <v>47</v>
      </c>
      <c r="Y159" t="s">
        <v>953</v>
      </c>
      <c r="Z159" s="1" t="s">
        <v>948</v>
      </c>
      <c r="AA159">
        <v>0</v>
      </c>
      <c r="AB159">
        <v>1</v>
      </c>
      <c r="AC159">
        <v>1</v>
      </c>
      <c r="AD159" s="1">
        <v>493</v>
      </c>
    </row>
    <row r="160" spans="1:30" x14ac:dyDescent="0.25">
      <c r="A160" s="1" t="s">
        <v>516</v>
      </c>
      <c r="B160" s="6" t="s">
        <v>77</v>
      </c>
      <c r="D160" s="1">
        <v>120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 t="s">
        <v>926</v>
      </c>
      <c r="K160" s="3" t="s">
        <v>942</v>
      </c>
      <c r="M160" s="5">
        <f t="shared" si="27"/>
        <v>12</v>
      </c>
      <c r="N160" s="5">
        <f t="shared" si="28"/>
        <v>12</v>
      </c>
      <c r="O160" s="1">
        <f t="shared" si="24"/>
        <v>12</v>
      </c>
      <c r="P160" s="1">
        <f t="shared" si="24"/>
        <v>12</v>
      </c>
      <c r="Q160" s="1">
        <f t="shared" si="25"/>
        <v>24</v>
      </c>
      <c r="R160" s="1">
        <f t="shared" si="26"/>
        <v>10</v>
      </c>
      <c r="S160" s="1" t="str">
        <f t="shared" si="29"/>
        <v>fighting</v>
      </c>
      <c r="T160" s="1" t="s">
        <v>117</v>
      </c>
      <c r="U160" s="1" t="s">
        <v>47</v>
      </c>
      <c r="Y160" t="s">
        <v>954</v>
      </c>
      <c r="Z160" s="1" t="s">
        <v>966</v>
      </c>
      <c r="AA160">
        <v>0</v>
      </c>
      <c r="AB160">
        <v>1</v>
      </c>
      <c r="AC160">
        <v>1</v>
      </c>
      <c r="AD160" s="1">
        <v>493</v>
      </c>
    </row>
    <row r="161" spans="1:30" x14ac:dyDescent="0.25">
      <c r="A161" s="1" t="s">
        <v>516</v>
      </c>
      <c r="B161" s="6" t="s">
        <v>13</v>
      </c>
      <c r="D161" s="1">
        <v>120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 t="s">
        <v>926</v>
      </c>
      <c r="K161" s="3" t="s">
        <v>942</v>
      </c>
      <c r="M161" s="5">
        <f t="shared" si="27"/>
        <v>12</v>
      </c>
      <c r="N161" s="5">
        <f t="shared" si="28"/>
        <v>12</v>
      </c>
      <c r="O161" s="1">
        <f t="shared" si="24"/>
        <v>12</v>
      </c>
      <c r="P161" s="1">
        <f t="shared" si="24"/>
        <v>12</v>
      </c>
      <c r="Q161" s="1">
        <f t="shared" si="25"/>
        <v>24</v>
      </c>
      <c r="R161" s="1">
        <f t="shared" si="26"/>
        <v>10</v>
      </c>
      <c r="S161" s="1" t="str">
        <f t="shared" si="29"/>
        <v>poison</v>
      </c>
      <c r="T161" s="1" t="s">
        <v>117</v>
      </c>
      <c r="U161" s="1" t="s">
        <v>47</v>
      </c>
      <c r="Y161" t="s">
        <v>955</v>
      </c>
      <c r="Z161" s="1" t="s">
        <v>967</v>
      </c>
      <c r="AA161">
        <v>0</v>
      </c>
      <c r="AB161">
        <v>1</v>
      </c>
      <c r="AC161">
        <v>1</v>
      </c>
      <c r="AD161" s="1">
        <v>493</v>
      </c>
    </row>
    <row r="162" spans="1:30" x14ac:dyDescent="0.25">
      <c r="A162" s="1" t="s">
        <v>516</v>
      </c>
      <c r="B162" s="6" t="s">
        <v>47</v>
      </c>
      <c r="D162" s="1">
        <v>120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 t="s">
        <v>926</v>
      </c>
      <c r="K162" s="3" t="s">
        <v>942</v>
      </c>
      <c r="M162" s="5">
        <f t="shared" si="27"/>
        <v>12</v>
      </c>
      <c r="N162" s="5">
        <f t="shared" si="28"/>
        <v>12</v>
      </c>
      <c r="O162" s="1">
        <f t="shared" si="24"/>
        <v>12</v>
      </c>
      <c r="P162" s="1">
        <f t="shared" si="24"/>
        <v>12</v>
      </c>
      <c r="Q162" s="1">
        <f t="shared" si="25"/>
        <v>24</v>
      </c>
      <c r="R162" s="1">
        <f t="shared" si="26"/>
        <v>10</v>
      </c>
      <c r="S162" s="1" t="str">
        <f t="shared" si="29"/>
        <v>ground</v>
      </c>
      <c r="T162" s="1" t="s">
        <v>117</v>
      </c>
      <c r="U162" s="1" t="s">
        <v>33</v>
      </c>
      <c r="Y162" t="s">
        <v>956</v>
      </c>
      <c r="Z162" s="1" t="s">
        <v>968</v>
      </c>
      <c r="AA162">
        <v>0</v>
      </c>
      <c r="AB162">
        <v>1</v>
      </c>
      <c r="AC162">
        <v>1</v>
      </c>
      <c r="AD162" s="1">
        <v>493</v>
      </c>
    </row>
    <row r="163" spans="1:30" x14ac:dyDescent="0.25">
      <c r="A163" s="1" t="s">
        <v>516</v>
      </c>
      <c r="B163" s="6" t="s">
        <v>20</v>
      </c>
      <c r="D163" s="1">
        <v>120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 t="s">
        <v>926</v>
      </c>
      <c r="K163" s="3" t="s">
        <v>942</v>
      </c>
      <c r="M163" s="5">
        <f t="shared" si="27"/>
        <v>12</v>
      </c>
      <c r="N163" s="5">
        <f t="shared" si="28"/>
        <v>12</v>
      </c>
      <c r="O163" s="1">
        <f t="shared" si="24"/>
        <v>12</v>
      </c>
      <c r="P163" s="1">
        <f t="shared" si="24"/>
        <v>12</v>
      </c>
      <c r="Q163" s="1">
        <f t="shared" si="25"/>
        <v>24</v>
      </c>
      <c r="R163" s="1">
        <f t="shared" si="26"/>
        <v>10</v>
      </c>
      <c r="S163" s="1" t="str">
        <f t="shared" si="29"/>
        <v>flying</v>
      </c>
      <c r="T163" s="1" t="s">
        <v>117</v>
      </c>
      <c r="U163" s="1" t="s">
        <v>47</v>
      </c>
      <c r="Y163" t="s">
        <v>957</v>
      </c>
      <c r="Z163" s="1" t="s">
        <v>969</v>
      </c>
      <c r="AA163">
        <v>0</v>
      </c>
      <c r="AB163">
        <v>1</v>
      </c>
      <c r="AC163">
        <v>1</v>
      </c>
      <c r="AD163" s="1">
        <v>493</v>
      </c>
    </row>
    <row r="164" spans="1:30" x14ac:dyDescent="0.25">
      <c r="A164" s="1" t="s">
        <v>516</v>
      </c>
      <c r="B164" s="6" t="s">
        <v>85</v>
      </c>
      <c r="D164" s="1">
        <v>120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 t="s">
        <v>926</v>
      </c>
      <c r="K164" s="3" t="s">
        <v>942</v>
      </c>
      <c r="M164" s="5">
        <f t="shared" si="27"/>
        <v>12</v>
      </c>
      <c r="N164" s="5">
        <f t="shared" si="28"/>
        <v>12</v>
      </c>
      <c r="O164" s="1">
        <f t="shared" si="24"/>
        <v>12</v>
      </c>
      <c r="P164" s="1">
        <f t="shared" si="24"/>
        <v>12</v>
      </c>
      <c r="Q164" s="1">
        <f t="shared" si="25"/>
        <v>24</v>
      </c>
      <c r="R164" s="1">
        <f t="shared" si="26"/>
        <v>10</v>
      </c>
      <c r="S164" s="1" t="str">
        <f t="shared" si="29"/>
        <v>psychic</v>
      </c>
      <c r="T164" s="1" t="s">
        <v>117</v>
      </c>
      <c r="U164" s="1" t="s">
        <v>47</v>
      </c>
      <c r="Y164" t="s">
        <v>958</v>
      </c>
      <c r="Z164" s="1" t="s">
        <v>970</v>
      </c>
      <c r="AA164">
        <v>0</v>
      </c>
      <c r="AB164">
        <v>1</v>
      </c>
      <c r="AC164">
        <v>1</v>
      </c>
      <c r="AD164" s="1">
        <v>493</v>
      </c>
    </row>
    <row r="165" spans="1:30" x14ac:dyDescent="0.25">
      <c r="A165" s="1" t="s">
        <v>516</v>
      </c>
      <c r="B165" s="6" t="s">
        <v>26</v>
      </c>
      <c r="D165" s="1">
        <v>120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 t="s">
        <v>926</v>
      </c>
      <c r="K165" s="3" t="s">
        <v>942</v>
      </c>
      <c r="M165" s="5">
        <f t="shared" si="27"/>
        <v>12</v>
      </c>
      <c r="N165" s="5">
        <f t="shared" si="28"/>
        <v>12</v>
      </c>
      <c r="O165" s="1">
        <f t="shared" si="24"/>
        <v>12</v>
      </c>
      <c r="P165" s="1">
        <f t="shared" si="24"/>
        <v>12</v>
      </c>
      <c r="Q165" s="1">
        <f t="shared" si="25"/>
        <v>24</v>
      </c>
      <c r="R165" s="1">
        <f t="shared" si="26"/>
        <v>10</v>
      </c>
      <c r="S165" s="1" t="str">
        <f t="shared" si="29"/>
        <v>bug</v>
      </c>
      <c r="T165" s="1" t="s">
        <v>117</v>
      </c>
      <c r="U165" s="1" t="s">
        <v>47</v>
      </c>
      <c r="Y165" t="s">
        <v>959</v>
      </c>
      <c r="Z165" s="1" t="s">
        <v>971</v>
      </c>
      <c r="AA165">
        <v>0</v>
      </c>
      <c r="AB165">
        <v>1</v>
      </c>
      <c r="AC165">
        <v>1</v>
      </c>
      <c r="AD165" s="1">
        <v>493</v>
      </c>
    </row>
    <row r="166" spans="1:30" x14ac:dyDescent="0.25">
      <c r="A166" s="1" t="s">
        <v>516</v>
      </c>
      <c r="B166" s="6" t="s">
        <v>97</v>
      </c>
      <c r="D166" s="1">
        <v>120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 t="s">
        <v>926</v>
      </c>
      <c r="K166" s="3" t="s">
        <v>942</v>
      </c>
      <c r="M166" s="5">
        <f t="shared" si="27"/>
        <v>12</v>
      </c>
      <c r="N166" s="5">
        <f t="shared" si="28"/>
        <v>12</v>
      </c>
      <c r="O166" s="1">
        <f t="shared" si="24"/>
        <v>12</v>
      </c>
      <c r="P166" s="1">
        <f t="shared" si="24"/>
        <v>12</v>
      </c>
      <c r="Q166" s="1">
        <f t="shared" si="25"/>
        <v>24</v>
      </c>
      <c r="R166" s="1">
        <f t="shared" si="26"/>
        <v>10</v>
      </c>
      <c r="S166" s="1" t="str">
        <f t="shared" si="29"/>
        <v>rock</v>
      </c>
      <c r="T166" s="1" t="s">
        <v>117</v>
      </c>
      <c r="U166" s="1" t="s">
        <v>47</v>
      </c>
      <c r="Y166" t="s">
        <v>960</v>
      </c>
      <c r="Z166" s="1" t="s">
        <v>972</v>
      </c>
      <c r="AA166">
        <v>0</v>
      </c>
      <c r="AB166">
        <v>1</v>
      </c>
      <c r="AC166">
        <v>1</v>
      </c>
      <c r="AD166" s="1">
        <v>493</v>
      </c>
    </row>
    <row r="167" spans="1:30" x14ac:dyDescent="0.25">
      <c r="A167" s="1" t="s">
        <v>516</v>
      </c>
      <c r="B167" s="6" t="s">
        <v>117</v>
      </c>
      <c r="D167" s="1">
        <v>120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 t="s">
        <v>926</v>
      </c>
      <c r="K167" s="3" t="s">
        <v>942</v>
      </c>
      <c r="M167" s="5">
        <f t="shared" si="27"/>
        <v>12</v>
      </c>
      <c r="N167" s="5">
        <f t="shared" si="28"/>
        <v>12</v>
      </c>
      <c r="O167" s="1">
        <f t="shared" si="24"/>
        <v>12</v>
      </c>
      <c r="P167" s="1">
        <f t="shared" si="24"/>
        <v>12</v>
      </c>
      <c r="Q167" s="1">
        <f t="shared" si="25"/>
        <v>24</v>
      </c>
      <c r="R167" s="1">
        <f t="shared" si="26"/>
        <v>10</v>
      </c>
      <c r="S167" s="1" t="str">
        <f t="shared" si="29"/>
        <v>ghost</v>
      </c>
      <c r="T167" s="1" t="s">
        <v>17</v>
      </c>
      <c r="U167" s="1" t="s">
        <v>47</v>
      </c>
      <c r="Y167" t="s">
        <v>961</v>
      </c>
      <c r="Z167" s="1" t="s">
        <v>973</v>
      </c>
      <c r="AA167">
        <v>0</v>
      </c>
      <c r="AB167">
        <v>1</v>
      </c>
      <c r="AC167">
        <v>1</v>
      </c>
      <c r="AD167" s="1">
        <v>493</v>
      </c>
    </row>
    <row r="168" spans="1:30" x14ac:dyDescent="0.25">
      <c r="A168" s="1" t="s">
        <v>516</v>
      </c>
      <c r="B168" s="6" t="s">
        <v>173</v>
      </c>
      <c r="D168" s="1">
        <v>120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 t="s">
        <v>926</v>
      </c>
      <c r="K168" s="3" t="s">
        <v>942</v>
      </c>
      <c r="M168" s="5">
        <f t="shared" si="27"/>
        <v>12</v>
      </c>
      <c r="N168" s="5">
        <f t="shared" si="28"/>
        <v>12</v>
      </c>
      <c r="O168" s="1">
        <f t="shared" si="24"/>
        <v>12</v>
      </c>
      <c r="P168" s="1">
        <f t="shared" si="24"/>
        <v>12</v>
      </c>
      <c r="Q168" s="1">
        <f t="shared" si="25"/>
        <v>24</v>
      </c>
      <c r="R168" s="1">
        <f t="shared" si="26"/>
        <v>10</v>
      </c>
      <c r="S168" s="1" t="str">
        <f t="shared" si="29"/>
        <v>dragon</v>
      </c>
      <c r="T168" s="1" t="s">
        <v>117</v>
      </c>
      <c r="U168" s="1" t="s">
        <v>47</v>
      </c>
      <c r="Y168" t="s">
        <v>962</v>
      </c>
      <c r="Z168" s="1" t="s">
        <v>974</v>
      </c>
      <c r="AA168">
        <v>0</v>
      </c>
      <c r="AB168">
        <v>1</v>
      </c>
      <c r="AC168">
        <v>1</v>
      </c>
      <c r="AD168" s="1">
        <v>493</v>
      </c>
    </row>
    <row r="169" spans="1:30" x14ac:dyDescent="0.25">
      <c r="A169" s="1" t="s">
        <v>516</v>
      </c>
      <c r="B169" s="6" t="s">
        <v>37</v>
      </c>
      <c r="D169" s="1">
        <v>120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 t="s">
        <v>926</v>
      </c>
      <c r="K169" s="3" t="s">
        <v>942</v>
      </c>
      <c r="M169" s="5">
        <f t="shared" si="27"/>
        <v>12</v>
      </c>
      <c r="N169" s="5">
        <f t="shared" si="28"/>
        <v>12</v>
      </c>
      <c r="O169" s="1">
        <f t="shared" si="24"/>
        <v>12</v>
      </c>
      <c r="P169" s="1">
        <f t="shared" si="24"/>
        <v>12</v>
      </c>
      <c r="Q169" s="1">
        <f t="shared" si="25"/>
        <v>24</v>
      </c>
      <c r="R169" s="1">
        <f t="shared" si="26"/>
        <v>10</v>
      </c>
      <c r="S169" s="1" t="str">
        <f t="shared" si="29"/>
        <v>dark</v>
      </c>
      <c r="T169" s="1" t="s">
        <v>117</v>
      </c>
      <c r="U169" s="1" t="s">
        <v>47</v>
      </c>
      <c r="Y169" t="s">
        <v>963</v>
      </c>
      <c r="Z169" s="1" t="s">
        <v>975</v>
      </c>
      <c r="AA169">
        <v>0</v>
      </c>
      <c r="AB169">
        <v>1</v>
      </c>
      <c r="AC169">
        <v>1</v>
      </c>
      <c r="AD169" s="1">
        <v>493</v>
      </c>
    </row>
    <row r="170" spans="1:30" x14ac:dyDescent="0.25">
      <c r="A170" s="1" t="s">
        <v>516</v>
      </c>
      <c r="B170" s="6" t="s">
        <v>105</v>
      </c>
      <c r="D170" s="1">
        <v>120</v>
      </c>
      <c r="E170" s="1">
        <v>120</v>
      </c>
      <c r="F170" s="1">
        <v>120</v>
      </c>
      <c r="G170" s="1">
        <v>120</v>
      </c>
      <c r="H170" s="1">
        <v>120</v>
      </c>
      <c r="I170" s="1">
        <v>120</v>
      </c>
      <c r="J170" s="1" t="s">
        <v>926</v>
      </c>
      <c r="K170" s="3" t="s">
        <v>942</v>
      </c>
      <c r="M170" s="5">
        <f t="shared" si="27"/>
        <v>12</v>
      </c>
      <c r="N170" s="5">
        <f t="shared" si="28"/>
        <v>12</v>
      </c>
      <c r="O170" s="1">
        <f t="shared" si="24"/>
        <v>12</v>
      </c>
      <c r="P170" s="1">
        <f t="shared" si="24"/>
        <v>12</v>
      </c>
      <c r="Q170" s="1">
        <f t="shared" si="25"/>
        <v>24</v>
      </c>
      <c r="R170" s="1">
        <f t="shared" si="26"/>
        <v>10</v>
      </c>
      <c r="S170" s="1" t="str">
        <f t="shared" si="29"/>
        <v>steel</v>
      </c>
      <c r="T170" s="1" t="s">
        <v>117</v>
      </c>
      <c r="U170" s="1" t="s">
        <v>47</v>
      </c>
      <c r="Y170" t="s">
        <v>964</v>
      </c>
      <c r="Z170" s="1" t="s">
        <v>976</v>
      </c>
      <c r="AA170">
        <v>0</v>
      </c>
      <c r="AB170">
        <v>1</v>
      </c>
      <c r="AC170">
        <v>1</v>
      </c>
      <c r="AD170" s="1">
        <v>493</v>
      </c>
    </row>
    <row r="171" spans="1:30" x14ac:dyDescent="0.25">
      <c r="A171" s="1" t="s">
        <v>516</v>
      </c>
      <c r="B171" s="6" t="s">
        <v>55</v>
      </c>
      <c r="D171" s="1">
        <v>120</v>
      </c>
      <c r="E171" s="1">
        <v>120</v>
      </c>
      <c r="F171" s="1">
        <v>120</v>
      </c>
      <c r="G171" s="1">
        <v>120</v>
      </c>
      <c r="H171" s="1">
        <v>120</v>
      </c>
      <c r="I171" s="1">
        <v>120</v>
      </c>
      <c r="J171" s="1" t="s">
        <v>926</v>
      </c>
      <c r="K171" s="3" t="s">
        <v>942</v>
      </c>
      <c r="M171" s="5">
        <f t="shared" si="27"/>
        <v>12</v>
      </c>
      <c r="N171" s="5">
        <f t="shared" si="28"/>
        <v>12</v>
      </c>
      <c r="O171" s="1">
        <f t="shared" si="24"/>
        <v>12</v>
      </c>
      <c r="P171" s="1">
        <f t="shared" si="24"/>
        <v>12</v>
      </c>
      <c r="Q171" s="1">
        <f t="shared" si="25"/>
        <v>24</v>
      </c>
      <c r="R171" s="1">
        <f t="shared" si="26"/>
        <v>10</v>
      </c>
      <c r="S171" s="1" t="str">
        <f t="shared" si="29"/>
        <v>fairy</v>
      </c>
      <c r="T171" s="1" t="s">
        <v>117</v>
      </c>
      <c r="U171" s="1" t="s">
        <v>47</v>
      </c>
      <c r="Y171" t="s">
        <v>965</v>
      </c>
      <c r="Z171" s="1" t="s">
        <v>977</v>
      </c>
      <c r="AA171">
        <v>0</v>
      </c>
      <c r="AB171">
        <v>1</v>
      </c>
      <c r="AC171">
        <v>1</v>
      </c>
      <c r="AD171" s="1">
        <v>493</v>
      </c>
    </row>
    <row r="172" spans="1:30" x14ac:dyDescent="0.25">
      <c r="A172" s="1" t="s">
        <v>254</v>
      </c>
      <c r="B172" s="6" t="s">
        <v>37</v>
      </c>
      <c r="C172" s="6" t="s">
        <v>17</v>
      </c>
      <c r="D172" s="1">
        <v>45</v>
      </c>
      <c r="E172" s="1">
        <v>60</v>
      </c>
      <c r="F172" s="1">
        <v>30</v>
      </c>
      <c r="G172" s="1">
        <v>80</v>
      </c>
      <c r="H172" s="1">
        <v>50</v>
      </c>
      <c r="I172" s="1">
        <v>65</v>
      </c>
      <c r="J172" s="1" t="s">
        <v>895</v>
      </c>
      <c r="K172" s="1" t="s">
        <v>759</v>
      </c>
      <c r="L172" s="1" t="s">
        <v>755</v>
      </c>
      <c r="M172" s="5">
        <f t="shared" si="27"/>
        <v>7.2</v>
      </c>
      <c r="N172" s="5">
        <f t="shared" si="28"/>
        <v>4.25</v>
      </c>
      <c r="O172" s="1">
        <f t="shared" si="24"/>
        <v>7</v>
      </c>
      <c r="P172" s="1">
        <f t="shared" si="24"/>
        <v>4</v>
      </c>
      <c r="Q172" s="1">
        <f t="shared" si="25"/>
        <v>11</v>
      </c>
      <c r="R172" s="1">
        <f t="shared" si="26"/>
        <v>4</v>
      </c>
      <c r="S172" s="1" t="str">
        <f t="shared" si="29"/>
        <v>dark</v>
      </c>
      <c r="T172" s="1" t="str">
        <f t="shared" si="30"/>
        <v>fire</v>
      </c>
      <c r="V172" s="1" t="str">
        <f>A173</f>
        <v>Houndoom</v>
      </c>
      <c r="X172">
        <f t="shared" si="21"/>
        <v>6</v>
      </c>
      <c r="Y172" t="str">
        <f t="shared" ref="Y172:Y217" si="31">A172</f>
        <v>Houndour</v>
      </c>
      <c r="AA172">
        <v>0</v>
      </c>
      <c r="AB172">
        <v>0</v>
      </c>
      <c r="AC172">
        <v>1</v>
      </c>
      <c r="AD172" s="1">
        <v>228</v>
      </c>
    </row>
    <row r="173" spans="1:30" x14ac:dyDescent="0.25">
      <c r="A173" s="1" t="s">
        <v>255</v>
      </c>
      <c r="B173" s="6" t="s">
        <v>37</v>
      </c>
      <c r="C173" s="6" t="s">
        <v>17</v>
      </c>
      <c r="D173" s="1">
        <v>75</v>
      </c>
      <c r="E173" s="1">
        <v>90</v>
      </c>
      <c r="F173" s="1">
        <v>50</v>
      </c>
      <c r="G173" s="1">
        <v>110</v>
      </c>
      <c r="H173" s="1">
        <v>80</v>
      </c>
      <c r="I173" s="1">
        <v>95</v>
      </c>
      <c r="J173" s="1" t="s">
        <v>895</v>
      </c>
      <c r="K173" s="1" t="s">
        <v>759</v>
      </c>
      <c r="L173" s="1" t="s">
        <v>755</v>
      </c>
      <c r="M173" s="5">
        <f t="shared" si="27"/>
        <v>10.199999999999999</v>
      </c>
      <c r="N173" s="5">
        <f t="shared" si="28"/>
        <v>7</v>
      </c>
      <c r="O173" s="1">
        <f t="shared" si="24"/>
        <v>10</v>
      </c>
      <c r="P173" s="1">
        <f t="shared" si="24"/>
        <v>7</v>
      </c>
      <c r="Q173" s="1">
        <f t="shared" si="25"/>
        <v>17</v>
      </c>
      <c r="R173" s="1">
        <f t="shared" si="26"/>
        <v>7</v>
      </c>
      <c r="S173" s="1" t="str">
        <f t="shared" si="29"/>
        <v>dark</v>
      </c>
      <c r="T173" s="1" t="str">
        <f t="shared" si="30"/>
        <v>fire</v>
      </c>
      <c r="U173" s="1" t="s">
        <v>44</v>
      </c>
      <c r="Y173" t="str">
        <f t="shared" si="31"/>
        <v>Houndoom</v>
      </c>
      <c r="AA173">
        <v>0</v>
      </c>
      <c r="AB173">
        <v>0</v>
      </c>
      <c r="AC173">
        <v>2</v>
      </c>
      <c r="AD173" s="1">
        <v>229</v>
      </c>
    </row>
    <row r="174" spans="1:30" x14ac:dyDescent="0.25">
      <c r="A174" s="1" t="s">
        <v>385</v>
      </c>
      <c r="B174" s="6" t="s">
        <v>37</v>
      </c>
      <c r="D174" s="1">
        <v>65</v>
      </c>
      <c r="E174" s="1">
        <v>130</v>
      </c>
      <c r="F174" s="1">
        <v>60</v>
      </c>
      <c r="G174" s="1">
        <v>75</v>
      </c>
      <c r="H174" s="1">
        <v>60</v>
      </c>
      <c r="I174" s="1">
        <v>75</v>
      </c>
      <c r="J174" s="1" t="s">
        <v>896</v>
      </c>
      <c r="K174" s="3" t="s">
        <v>759</v>
      </c>
      <c r="L174" s="3" t="s">
        <v>752</v>
      </c>
      <c r="M174" s="5">
        <f t="shared" si="27"/>
        <v>10.25</v>
      </c>
      <c r="N174" s="5">
        <f t="shared" si="28"/>
        <v>6.25</v>
      </c>
      <c r="O174" s="1">
        <f t="shared" si="24"/>
        <v>10</v>
      </c>
      <c r="P174" s="1">
        <f t="shared" si="24"/>
        <v>6</v>
      </c>
      <c r="Q174" s="1">
        <f t="shared" si="25"/>
        <v>16</v>
      </c>
      <c r="R174" s="1">
        <f t="shared" si="26"/>
        <v>6</v>
      </c>
      <c r="S174" s="1" t="str">
        <f t="shared" si="29"/>
        <v>dark</v>
      </c>
      <c r="T174" s="1" t="s">
        <v>77</v>
      </c>
      <c r="U174" s="1" t="s">
        <v>85</v>
      </c>
      <c r="Y174" t="str">
        <f t="shared" si="31"/>
        <v>Absol</v>
      </c>
      <c r="AA174">
        <v>0</v>
      </c>
      <c r="AB174">
        <v>0</v>
      </c>
      <c r="AC174">
        <v>1</v>
      </c>
      <c r="AD174" s="1">
        <v>359</v>
      </c>
    </row>
    <row r="175" spans="1:30" x14ac:dyDescent="0.25">
      <c r="A175" s="3" t="s">
        <v>403</v>
      </c>
      <c r="B175" s="6" t="s">
        <v>97</v>
      </c>
      <c r="D175" s="1">
        <v>80</v>
      </c>
      <c r="E175" s="1">
        <v>100</v>
      </c>
      <c r="F175" s="1">
        <v>200</v>
      </c>
      <c r="G175" s="1">
        <v>50</v>
      </c>
      <c r="H175" s="1">
        <v>100</v>
      </c>
      <c r="I175" s="1">
        <v>50</v>
      </c>
      <c r="J175" s="1" t="s">
        <v>925</v>
      </c>
      <c r="K175" s="3" t="s">
        <v>773</v>
      </c>
      <c r="L175" s="3" t="s">
        <v>753</v>
      </c>
      <c r="M175" s="5">
        <f t="shared" si="27"/>
        <v>7.5</v>
      </c>
      <c r="N175" s="5">
        <f t="shared" si="28"/>
        <v>11.5</v>
      </c>
      <c r="O175" s="1">
        <f t="shared" si="24"/>
        <v>8</v>
      </c>
      <c r="P175" s="1">
        <f t="shared" si="24"/>
        <v>12</v>
      </c>
      <c r="Q175" s="1">
        <f t="shared" si="25"/>
        <v>20</v>
      </c>
      <c r="R175" s="1">
        <f t="shared" si="26"/>
        <v>8</v>
      </c>
      <c r="S175" s="1" t="str">
        <f t="shared" si="29"/>
        <v>rock</v>
      </c>
      <c r="T175" s="1" t="s">
        <v>47</v>
      </c>
      <c r="U175" s="1" t="s">
        <v>77</v>
      </c>
      <c r="Y175" t="str">
        <f t="shared" si="31"/>
        <v>Regirock</v>
      </c>
      <c r="Z175" s="3"/>
      <c r="AA175">
        <v>1</v>
      </c>
      <c r="AB175">
        <v>1</v>
      </c>
      <c r="AC175">
        <v>1</v>
      </c>
      <c r="AD175" s="1">
        <v>377</v>
      </c>
    </row>
    <row r="176" spans="1:30" x14ac:dyDescent="0.25">
      <c r="A176" s="3" t="s">
        <v>404</v>
      </c>
      <c r="B176" s="6" t="s">
        <v>48</v>
      </c>
      <c r="D176" s="1">
        <v>80</v>
      </c>
      <c r="E176" s="1">
        <v>50</v>
      </c>
      <c r="F176" s="1">
        <v>100</v>
      </c>
      <c r="G176" s="1">
        <v>100</v>
      </c>
      <c r="H176" s="1">
        <v>200</v>
      </c>
      <c r="I176" s="1">
        <v>50</v>
      </c>
      <c r="J176" s="1" t="s">
        <v>924</v>
      </c>
      <c r="K176" s="3" t="s">
        <v>773</v>
      </c>
      <c r="L176" s="3" t="s">
        <v>752</v>
      </c>
      <c r="M176" s="5">
        <f t="shared" si="27"/>
        <v>7.5</v>
      </c>
      <c r="N176" s="5">
        <f t="shared" si="28"/>
        <v>11.5</v>
      </c>
      <c r="O176" s="1">
        <f t="shared" si="24"/>
        <v>8</v>
      </c>
      <c r="P176" s="1">
        <f t="shared" si="24"/>
        <v>12</v>
      </c>
      <c r="Q176" s="1">
        <f t="shared" si="25"/>
        <v>20</v>
      </c>
      <c r="R176" s="1">
        <f t="shared" si="26"/>
        <v>8</v>
      </c>
      <c r="S176" s="1" t="str">
        <f t="shared" si="29"/>
        <v>ice</v>
      </c>
      <c r="T176" s="1" t="s">
        <v>44</v>
      </c>
      <c r="U176" s="1" t="s">
        <v>77</v>
      </c>
      <c r="Y176" t="str">
        <f t="shared" si="31"/>
        <v>Regice</v>
      </c>
      <c r="Z176" s="3"/>
      <c r="AA176">
        <v>1</v>
      </c>
      <c r="AB176">
        <v>1</v>
      </c>
      <c r="AC176">
        <v>1</v>
      </c>
      <c r="AD176" s="1">
        <v>378</v>
      </c>
    </row>
    <row r="177" spans="1:30" x14ac:dyDescent="0.25">
      <c r="A177" s="3" t="s">
        <v>405</v>
      </c>
      <c r="B177" s="6" t="s">
        <v>105</v>
      </c>
      <c r="D177" s="1">
        <v>80</v>
      </c>
      <c r="E177" s="1">
        <v>75</v>
      </c>
      <c r="F177" s="1">
        <v>150</v>
      </c>
      <c r="G177" s="1">
        <v>75</v>
      </c>
      <c r="H177" s="1">
        <v>150</v>
      </c>
      <c r="I177" s="1">
        <v>50</v>
      </c>
      <c r="J177" s="1" t="s">
        <v>923</v>
      </c>
      <c r="K177" s="3" t="s">
        <v>773</v>
      </c>
      <c r="L177" s="3" t="s">
        <v>755</v>
      </c>
      <c r="M177" s="5">
        <f t="shared" si="27"/>
        <v>6.5</v>
      </c>
      <c r="N177" s="5">
        <f t="shared" si="28"/>
        <v>11.5</v>
      </c>
      <c r="O177" s="2">
        <v>8</v>
      </c>
      <c r="P177" s="1">
        <f t="shared" ref="P177:P223" si="32">ROUND(N177, 0)</f>
        <v>12</v>
      </c>
      <c r="Q177" s="1">
        <f t="shared" si="25"/>
        <v>20</v>
      </c>
      <c r="R177" s="1">
        <f t="shared" si="26"/>
        <v>8</v>
      </c>
      <c r="S177" s="1" t="str">
        <f t="shared" si="29"/>
        <v>steel</v>
      </c>
      <c r="T177" s="1" t="s">
        <v>117</v>
      </c>
      <c r="U177" s="1" t="s">
        <v>77</v>
      </c>
      <c r="Y177" t="str">
        <f t="shared" si="31"/>
        <v>Registeel</v>
      </c>
      <c r="Z177" s="3"/>
      <c r="AA177">
        <v>1</v>
      </c>
      <c r="AB177">
        <v>1</v>
      </c>
      <c r="AC177">
        <v>1</v>
      </c>
      <c r="AD177" s="1">
        <v>379</v>
      </c>
    </row>
    <row r="178" spans="1:30" x14ac:dyDescent="0.25">
      <c r="A178" t="s">
        <v>154</v>
      </c>
      <c r="B178" s="6" t="s">
        <v>22</v>
      </c>
      <c r="D178" s="1">
        <v>20</v>
      </c>
      <c r="E178" s="1">
        <v>10</v>
      </c>
      <c r="F178" s="1">
        <v>15</v>
      </c>
      <c r="G178" s="1">
        <v>55</v>
      </c>
      <c r="H178" s="1">
        <v>20</v>
      </c>
      <c r="I178" s="1">
        <v>80</v>
      </c>
      <c r="J178" t="s">
        <v>897</v>
      </c>
      <c r="K178" s="3" t="s">
        <v>756</v>
      </c>
      <c r="L178" s="1" t="s">
        <v>753</v>
      </c>
      <c r="M178" s="5">
        <f t="shared" si="27"/>
        <v>6.05</v>
      </c>
      <c r="N178" s="5">
        <f t="shared" si="28"/>
        <v>1.875</v>
      </c>
      <c r="O178" s="1">
        <f>ROUND(M178, 0)</f>
        <v>6</v>
      </c>
      <c r="P178" s="1">
        <f t="shared" si="32"/>
        <v>2</v>
      </c>
      <c r="Q178" s="1">
        <f t="shared" si="25"/>
        <v>8</v>
      </c>
      <c r="R178" s="1">
        <f t="shared" si="26"/>
        <v>2</v>
      </c>
      <c r="S178" s="1" t="str">
        <f t="shared" si="29"/>
        <v>water</v>
      </c>
      <c r="T178" s="6" t="s">
        <v>33</v>
      </c>
      <c r="V178" s="1" t="str">
        <f>A179</f>
        <v>Gyarados</v>
      </c>
      <c r="X178">
        <f>ROUND(((R179*(R179-1)/2)-(R178*(R178-1)/2))/2 - (R179-R178)/2, 0)</f>
        <v>11</v>
      </c>
      <c r="Y178" t="str">
        <f t="shared" si="31"/>
        <v>Magikarp</v>
      </c>
      <c r="Z178"/>
      <c r="AA178">
        <v>0</v>
      </c>
      <c r="AB178">
        <v>0</v>
      </c>
      <c r="AC178">
        <v>1</v>
      </c>
      <c r="AD178">
        <v>129</v>
      </c>
    </row>
    <row r="179" spans="1:30" x14ac:dyDescent="0.25">
      <c r="A179" t="s">
        <v>155</v>
      </c>
      <c r="B179" s="6" t="s">
        <v>22</v>
      </c>
      <c r="C179" s="6" t="s">
        <v>20</v>
      </c>
      <c r="D179" s="1">
        <v>95</v>
      </c>
      <c r="E179" s="1">
        <v>125</v>
      </c>
      <c r="F179" s="1">
        <v>79</v>
      </c>
      <c r="G179" s="1">
        <v>60</v>
      </c>
      <c r="H179" s="1">
        <v>100</v>
      </c>
      <c r="I179" s="1">
        <v>81</v>
      </c>
      <c r="J179" t="s">
        <v>898</v>
      </c>
      <c r="K179" s="1" t="s">
        <v>756</v>
      </c>
      <c r="L179" s="1" t="s">
        <v>753</v>
      </c>
      <c r="M179" s="5">
        <f t="shared" si="27"/>
        <v>10.09</v>
      </c>
      <c r="N179" s="5">
        <f t="shared" si="28"/>
        <v>9.2249999999999996</v>
      </c>
      <c r="O179" s="1">
        <f>ROUND(M179, 0)</f>
        <v>10</v>
      </c>
      <c r="P179" s="1">
        <f t="shared" si="32"/>
        <v>9</v>
      </c>
      <c r="Q179" s="1">
        <f t="shared" si="25"/>
        <v>19</v>
      </c>
      <c r="R179" s="1">
        <f t="shared" si="26"/>
        <v>8</v>
      </c>
      <c r="S179" s="1" t="str">
        <f t="shared" si="29"/>
        <v>water</v>
      </c>
      <c r="T179" s="1" t="str">
        <f t="shared" si="30"/>
        <v>flying</v>
      </c>
      <c r="U179" s="1" t="s">
        <v>173</v>
      </c>
      <c r="Y179" t="str">
        <f t="shared" si="31"/>
        <v>Gyarados</v>
      </c>
      <c r="Z179"/>
      <c r="AA179">
        <v>0</v>
      </c>
      <c r="AB179">
        <v>0</v>
      </c>
      <c r="AC179">
        <v>2</v>
      </c>
      <c r="AD179">
        <v>130</v>
      </c>
    </row>
    <row r="180" spans="1:30" x14ac:dyDescent="0.25">
      <c r="A180" t="s">
        <v>304</v>
      </c>
      <c r="B180" t="s">
        <v>22</v>
      </c>
      <c r="C180" t="s">
        <v>20</v>
      </c>
      <c r="D180" s="1">
        <v>40</v>
      </c>
      <c r="E180" s="1">
        <v>30</v>
      </c>
      <c r="F180" s="1">
        <v>30</v>
      </c>
      <c r="G180" s="1">
        <v>55</v>
      </c>
      <c r="H180" s="1">
        <v>30</v>
      </c>
      <c r="I180" s="1">
        <v>85</v>
      </c>
      <c r="J180" t="s">
        <v>675</v>
      </c>
      <c r="K180" s="1" t="s">
        <v>756</v>
      </c>
      <c r="L180" s="1" t="s">
        <v>753</v>
      </c>
      <c r="M180" s="5">
        <f>(0.4*I180 + 0.5*MAX(E180,G180)+0.1*MIN(E180,G180)) / 10</f>
        <v>6.45</v>
      </c>
      <c r="N180" s="5">
        <f>(0.5*D180 + 0.25*F180 + 0.25*H180)/10</f>
        <v>3.5</v>
      </c>
      <c r="O180" s="1">
        <f t="shared" ref="O180:O204" si="33">ROUND(M180, 0)</f>
        <v>6</v>
      </c>
      <c r="P180" s="1">
        <f t="shared" si="32"/>
        <v>4</v>
      </c>
      <c r="Q180" s="1">
        <f t="shared" si="25"/>
        <v>10</v>
      </c>
      <c r="R180" s="1">
        <f t="shared" si="26"/>
        <v>3</v>
      </c>
      <c r="S180" s="1" t="str">
        <f t="shared" si="29"/>
        <v>water</v>
      </c>
      <c r="T180" s="1" t="str">
        <f t="shared" si="30"/>
        <v>flying</v>
      </c>
      <c r="V180" t="s">
        <v>305</v>
      </c>
      <c r="X180">
        <f t="shared" ref="X180:X183" si="34">ROUND(((R181*(R181-1)/2)-(R180*(R180-1)/2))/2 - (R181-R180)/2, 0)</f>
        <v>3</v>
      </c>
      <c r="Y180" t="str">
        <f t="shared" si="31"/>
        <v>Wingull</v>
      </c>
      <c r="AA180">
        <v>0</v>
      </c>
      <c r="AB180">
        <v>0</v>
      </c>
      <c r="AC180">
        <v>1</v>
      </c>
      <c r="AD180">
        <v>278</v>
      </c>
    </row>
    <row r="181" spans="1:30" x14ac:dyDescent="0.25">
      <c r="A181" t="s">
        <v>305</v>
      </c>
      <c r="B181" t="s">
        <v>22</v>
      </c>
      <c r="C181" t="s">
        <v>20</v>
      </c>
      <c r="D181" s="1">
        <v>60</v>
      </c>
      <c r="E181" s="1">
        <v>50</v>
      </c>
      <c r="F181" s="1">
        <v>100</v>
      </c>
      <c r="G181" s="1">
        <v>85</v>
      </c>
      <c r="H181" s="1">
        <v>70</v>
      </c>
      <c r="I181" s="1">
        <v>65</v>
      </c>
      <c r="J181" t="s">
        <v>676</v>
      </c>
      <c r="K181" s="1" t="s">
        <v>756</v>
      </c>
      <c r="L181" s="1" t="s">
        <v>753</v>
      </c>
      <c r="M181" s="5">
        <f>(0.4*I181 + 0.5*MAX(E181,G181)+0.1*MIN(E181,G181)) / 10</f>
        <v>7.35</v>
      </c>
      <c r="N181" s="5">
        <f>(0.5*D181 + 0.25*F181 + 0.25*H181)/10</f>
        <v>7.25</v>
      </c>
      <c r="O181" s="1">
        <f t="shared" si="33"/>
        <v>7</v>
      </c>
      <c r="P181" s="1">
        <f t="shared" si="32"/>
        <v>7</v>
      </c>
      <c r="Q181" s="1">
        <f t="shared" si="25"/>
        <v>14</v>
      </c>
      <c r="R181" s="1">
        <f t="shared" si="26"/>
        <v>5</v>
      </c>
      <c r="S181" s="1" t="str">
        <f t="shared" si="29"/>
        <v>water</v>
      </c>
      <c r="T181" s="1" t="str">
        <f t="shared" si="30"/>
        <v>flying</v>
      </c>
      <c r="U181" s="1" t="s">
        <v>26</v>
      </c>
      <c r="Y181" t="str">
        <f t="shared" si="31"/>
        <v>Pelipper</v>
      </c>
      <c r="AA181">
        <v>0</v>
      </c>
      <c r="AB181">
        <v>0</v>
      </c>
      <c r="AC181">
        <v>2</v>
      </c>
      <c r="AD181">
        <v>279</v>
      </c>
    </row>
    <row r="182" spans="1:30" x14ac:dyDescent="0.25">
      <c r="A182" t="s">
        <v>198</v>
      </c>
      <c r="B182" t="s">
        <v>44</v>
      </c>
      <c r="C182"/>
      <c r="D182" s="1">
        <v>20</v>
      </c>
      <c r="E182" s="1">
        <v>40</v>
      </c>
      <c r="F182" s="1">
        <v>15</v>
      </c>
      <c r="G182" s="1">
        <v>35</v>
      </c>
      <c r="H182" s="1">
        <v>35</v>
      </c>
      <c r="I182" s="1">
        <v>60</v>
      </c>
      <c r="J182" t="s">
        <v>615</v>
      </c>
      <c r="K182" s="1" t="s">
        <v>751</v>
      </c>
      <c r="L182" s="1" t="s">
        <v>753</v>
      </c>
      <c r="M182" s="5">
        <f>(0.4*I182 + 0.5*MAX(E182,G182)+0.1*MIN(E182,G182)) / 10</f>
        <v>4.75</v>
      </c>
      <c r="N182" s="5">
        <f>(0.5*D182 + 0.25*F182 + 0.25*H182)/10</f>
        <v>2.25</v>
      </c>
      <c r="O182" s="1">
        <f t="shared" si="33"/>
        <v>5</v>
      </c>
      <c r="P182" s="1">
        <f t="shared" si="32"/>
        <v>2</v>
      </c>
      <c r="Q182" s="1">
        <f t="shared" si="25"/>
        <v>7</v>
      </c>
      <c r="R182" s="1">
        <f t="shared" si="26"/>
        <v>2</v>
      </c>
      <c r="S182" s="1" t="str">
        <f t="shared" si="29"/>
        <v>electric</v>
      </c>
      <c r="T182" t="s">
        <v>33</v>
      </c>
      <c r="U182"/>
      <c r="V182" t="str">
        <f>A183</f>
        <v>Pikachu</v>
      </c>
      <c r="W182"/>
      <c r="X182">
        <f t="shared" si="34"/>
        <v>2</v>
      </c>
      <c r="Y182" t="str">
        <f t="shared" si="31"/>
        <v>Pichu</v>
      </c>
      <c r="Z182"/>
      <c r="AA182">
        <v>0</v>
      </c>
      <c r="AB182">
        <v>0</v>
      </c>
      <c r="AC182">
        <v>1</v>
      </c>
      <c r="AD182">
        <v>172</v>
      </c>
    </row>
    <row r="183" spans="1:30" x14ac:dyDescent="0.25">
      <c r="A183" t="s">
        <v>43</v>
      </c>
      <c r="B183" t="s">
        <v>44</v>
      </c>
      <c r="C183"/>
      <c r="D183" s="1">
        <v>35</v>
      </c>
      <c r="E183" s="1">
        <v>55</v>
      </c>
      <c r="F183" s="1">
        <v>40</v>
      </c>
      <c r="G183" s="1">
        <v>50</v>
      </c>
      <c r="H183" s="1">
        <v>50</v>
      </c>
      <c r="I183" s="1">
        <v>90</v>
      </c>
      <c r="J183" t="s">
        <v>530</v>
      </c>
      <c r="K183" s="1" t="s">
        <v>751</v>
      </c>
      <c r="L183" s="1" t="s">
        <v>753</v>
      </c>
      <c r="M183" s="5">
        <f t="shared" ref="M183:M223" si="35">(0.4*I183 + 0.5*MAX(E183,G183)+0.1*MIN(E183,G183)) / 10</f>
        <v>6.85</v>
      </c>
      <c r="N183" s="5">
        <f t="shared" ref="N183:N223" si="36">(0.5*D183 + 0.25*F183 + 0.25*H183)/10</f>
        <v>4</v>
      </c>
      <c r="O183" s="1">
        <f t="shared" si="33"/>
        <v>7</v>
      </c>
      <c r="P183" s="1">
        <f t="shared" si="32"/>
        <v>4</v>
      </c>
      <c r="Q183" s="1">
        <f t="shared" si="25"/>
        <v>11</v>
      </c>
      <c r="R183" s="1">
        <f t="shared" si="26"/>
        <v>4</v>
      </c>
      <c r="S183" s="1" t="str">
        <f t="shared" si="29"/>
        <v>electric</v>
      </c>
      <c r="T183" s="1" t="s">
        <v>22</v>
      </c>
      <c r="U183" t="s">
        <v>33</v>
      </c>
      <c r="V183" t="str">
        <f>A184</f>
        <v>Raichu</v>
      </c>
      <c r="W183"/>
      <c r="X183">
        <f t="shared" si="34"/>
        <v>4</v>
      </c>
      <c r="Y183" t="str">
        <f t="shared" si="31"/>
        <v>Pikachu</v>
      </c>
      <c r="Z183"/>
      <c r="AA183">
        <v>0</v>
      </c>
      <c r="AB183">
        <v>0</v>
      </c>
      <c r="AC183">
        <v>2</v>
      </c>
      <c r="AD183">
        <v>25</v>
      </c>
    </row>
    <row r="184" spans="1:30" x14ac:dyDescent="0.25">
      <c r="A184" t="s">
        <v>45</v>
      </c>
      <c r="B184" t="s">
        <v>44</v>
      </c>
      <c r="C184"/>
      <c r="D184" s="1">
        <v>60</v>
      </c>
      <c r="E184" s="1">
        <v>90</v>
      </c>
      <c r="F184" s="1">
        <v>55</v>
      </c>
      <c r="G184" s="1">
        <v>90</v>
      </c>
      <c r="H184" s="1">
        <v>80</v>
      </c>
      <c r="I184" s="1">
        <v>110</v>
      </c>
      <c r="J184" t="s">
        <v>530</v>
      </c>
      <c r="K184" s="1" t="s">
        <v>751</v>
      </c>
      <c r="L184" s="1" t="s">
        <v>753</v>
      </c>
      <c r="M184" s="5">
        <f t="shared" si="35"/>
        <v>9.8000000000000007</v>
      </c>
      <c r="N184" s="5">
        <f t="shared" si="36"/>
        <v>6.375</v>
      </c>
      <c r="O184" s="1">
        <f t="shared" si="33"/>
        <v>10</v>
      </c>
      <c r="P184" s="1">
        <f t="shared" si="32"/>
        <v>6</v>
      </c>
      <c r="Q184" s="1">
        <f t="shared" si="25"/>
        <v>16</v>
      </c>
      <c r="R184" s="1">
        <f t="shared" si="26"/>
        <v>6</v>
      </c>
      <c r="S184" s="1" t="str">
        <f t="shared" si="29"/>
        <v>electric</v>
      </c>
      <c r="T184" s="1" t="s">
        <v>22</v>
      </c>
      <c r="U184" t="s">
        <v>77</v>
      </c>
      <c r="V184"/>
      <c r="W184"/>
      <c r="Y184" t="str">
        <f t="shared" si="31"/>
        <v>Raichu</v>
      </c>
      <c r="Z184"/>
      <c r="AA184">
        <v>0</v>
      </c>
      <c r="AB184">
        <v>0</v>
      </c>
      <c r="AC184">
        <v>3</v>
      </c>
      <c r="AD184">
        <v>26</v>
      </c>
    </row>
    <row r="185" spans="1:30" x14ac:dyDescent="0.25">
      <c r="A185" t="s">
        <v>324</v>
      </c>
      <c r="B185" t="s">
        <v>33</v>
      </c>
      <c r="C185" t="s">
        <v>55</v>
      </c>
      <c r="D185" s="1">
        <v>50</v>
      </c>
      <c r="E185" s="1">
        <v>20</v>
      </c>
      <c r="F185" s="1">
        <v>40</v>
      </c>
      <c r="G185" s="1">
        <v>20</v>
      </c>
      <c r="H185" s="1">
        <v>40</v>
      </c>
      <c r="I185" s="1">
        <v>20</v>
      </c>
      <c r="J185" t="s">
        <v>690</v>
      </c>
      <c r="K185" s="3" t="s">
        <v>756</v>
      </c>
      <c r="L185" s="1" t="s">
        <v>755</v>
      </c>
      <c r="M185" s="5">
        <f t="shared" si="35"/>
        <v>2</v>
      </c>
      <c r="N185" s="5">
        <f t="shared" si="36"/>
        <v>4.5</v>
      </c>
      <c r="O185" s="1">
        <f t="shared" si="33"/>
        <v>2</v>
      </c>
      <c r="P185" s="1">
        <f t="shared" si="32"/>
        <v>5</v>
      </c>
      <c r="Q185" s="1">
        <f t="shared" si="25"/>
        <v>7</v>
      </c>
      <c r="R185" s="1">
        <f t="shared" si="26"/>
        <v>2</v>
      </c>
      <c r="S185" s="1" t="str">
        <f t="shared" si="29"/>
        <v>normal</v>
      </c>
      <c r="T185" s="1" t="str">
        <f t="shared" si="29"/>
        <v>fairy</v>
      </c>
      <c r="U185"/>
      <c r="V185" s="1" t="str">
        <f t="shared" ref="V185:V186" si="37">A186</f>
        <v>Marill</v>
      </c>
      <c r="W185"/>
      <c r="X185">
        <f t="shared" si="21"/>
        <v>1</v>
      </c>
      <c r="Y185" t="str">
        <f t="shared" si="31"/>
        <v>Azurill</v>
      </c>
      <c r="Z185"/>
      <c r="AA185">
        <v>0</v>
      </c>
      <c r="AB185">
        <v>0</v>
      </c>
      <c r="AC185">
        <v>1</v>
      </c>
      <c r="AD185">
        <v>298</v>
      </c>
    </row>
    <row r="186" spans="1:30" x14ac:dyDescent="0.25">
      <c r="A186" t="s">
        <v>209</v>
      </c>
      <c r="B186" t="s">
        <v>22</v>
      </c>
      <c r="C186" t="s">
        <v>55</v>
      </c>
      <c r="D186">
        <v>70</v>
      </c>
      <c r="E186" s="1">
        <v>20</v>
      </c>
      <c r="F186" s="1">
        <v>50</v>
      </c>
      <c r="G186" s="1">
        <v>20</v>
      </c>
      <c r="H186" s="1">
        <v>50</v>
      </c>
      <c r="I186" s="1">
        <v>40</v>
      </c>
      <c r="J186" t="s">
        <v>620</v>
      </c>
      <c r="K186" s="3" t="s">
        <v>756</v>
      </c>
      <c r="L186" s="1" t="s">
        <v>755</v>
      </c>
      <c r="M186" s="5">
        <f t="shared" si="35"/>
        <v>2.8</v>
      </c>
      <c r="N186" s="5">
        <f t="shared" si="36"/>
        <v>6</v>
      </c>
      <c r="O186" s="1">
        <f t="shared" si="33"/>
        <v>3</v>
      </c>
      <c r="P186" s="1">
        <f t="shared" si="32"/>
        <v>6</v>
      </c>
      <c r="Q186" s="1">
        <f t="shared" si="25"/>
        <v>9</v>
      </c>
      <c r="R186" s="1">
        <f t="shared" si="26"/>
        <v>3</v>
      </c>
      <c r="S186" s="1" t="str">
        <f t="shared" si="29"/>
        <v>water</v>
      </c>
      <c r="T186" s="1" t="str">
        <f t="shared" si="29"/>
        <v>fairy</v>
      </c>
      <c r="U186" t="s">
        <v>33</v>
      </c>
      <c r="V186" s="1" t="str">
        <f t="shared" si="37"/>
        <v>Azumarill</v>
      </c>
      <c r="W186"/>
      <c r="X186">
        <f t="shared" si="21"/>
        <v>5</v>
      </c>
      <c r="Y186" t="str">
        <f t="shared" si="31"/>
        <v>Marill</v>
      </c>
      <c r="Z186"/>
      <c r="AA186">
        <v>0</v>
      </c>
      <c r="AB186">
        <v>0</v>
      </c>
      <c r="AC186">
        <v>2</v>
      </c>
      <c r="AD186">
        <v>183</v>
      </c>
    </row>
    <row r="187" spans="1:30" x14ac:dyDescent="0.25">
      <c r="A187" t="s">
        <v>210</v>
      </c>
      <c r="B187" t="s">
        <v>22</v>
      </c>
      <c r="C187" t="s">
        <v>55</v>
      </c>
      <c r="D187">
        <v>100</v>
      </c>
      <c r="E187" s="1">
        <v>50</v>
      </c>
      <c r="F187" s="1">
        <v>80</v>
      </c>
      <c r="G187" s="1">
        <v>60</v>
      </c>
      <c r="H187" s="1">
        <v>80</v>
      </c>
      <c r="I187" s="1">
        <v>50</v>
      </c>
      <c r="J187" t="s">
        <v>621</v>
      </c>
      <c r="K187" s="3" t="s">
        <v>756</v>
      </c>
      <c r="L187" s="1" t="s">
        <v>755</v>
      </c>
      <c r="M187" s="5">
        <f t="shared" si="35"/>
        <v>5.5</v>
      </c>
      <c r="N187" s="5">
        <f t="shared" si="36"/>
        <v>9</v>
      </c>
      <c r="O187" s="1">
        <f t="shared" si="33"/>
        <v>6</v>
      </c>
      <c r="P187" s="1">
        <f t="shared" si="32"/>
        <v>9</v>
      </c>
      <c r="Q187" s="1">
        <f t="shared" si="25"/>
        <v>15</v>
      </c>
      <c r="R187" s="1">
        <f t="shared" si="26"/>
        <v>6</v>
      </c>
      <c r="S187" s="1" t="str">
        <f t="shared" si="29"/>
        <v>water</v>
      </c>
      <c r="T187" s="1" t="str">
        <f t="shared" si="29"/>
        <v>fairy</v>
      </c>
      <c r="U187" t="s">
        <v>48</v>
      </c>
      <c r="W187"/>
      <c r="Y187" t="str">
        <f t="shared" si="31"/>
        <v>Azumarill</v>
      </c>
      <c r="Z187"/>
      <c r="AA187">
        <v>0</v>
      </c>
      <c r="AB187">
        <v>0</v>
      </c>
      <c r="AC187">
        <v>3</v>
      </c>
      <c r="AD187">
        <v>184</v>
      </c>
    </row>
    <row r="188" spans="1:30" x14ac:dyDescent="0.25">
      <c r="A188" t="s">
        <v>61</v>
      </c>
      <c r="B188" t="s">
        <v>13</v>
      </c>
      <c r="C188" t="s">
        <v>20</v>
      </c>
      <c r="D188">
        <v>40</v>
      </c>
      <c r="E188">
        <v>45</v>
      </c>
      <c r="F188">
        <v>35</v>
      </c>
      <c r="G188">
        <v>30</v>
      </c>
      <c r="H188">
        <v>40</v>
      </c>
      <c r="I188">
        <v>55</v>
      </c>
      <c r="J188" t="s">
        <v>539</v>
      </c>
      <c r="K188" s="3" t="s">
        <v>759</v>
      </c>
      <c r="L188" s="3" t="s">
        <v>752</v>
      </c>
      <c r="M188" s="5">
        <f t="shared" si="35"/>
        <v>4.75</v>
      </c>
      <c r="N188" s="5">
        <f t="shared" si="36"/>
        <v>3.875</v>
      </c>
      <c r="O188" s="1">
        <f t="shared" si="33"/>
        <v>5</v>
      </c>
      <c r="P188" s="1">
        <f t="shared" si="32"/>
        <v>4</v>
      </c>
      <c r="Q188" s="1">
        <f t="shared" si="25"/>
        <v>9</v>
      </c>
      <c r="R188" s="1">
        <f t="shared" si="26"/>
        <v>3</v>
      </c>
      <c r="S188" s="1" t="str">
        <f t="shared" si="29"/>
        <v>poison</v>
      </c>
      <c r="T188" s="1" t="str">
        <f t="shared" si="29"/>
        <v>flying</v>
      </c>
      <c r="U188"/>
      <c r="V188" s="1" t="str">
        <f t="shared" ref="V188:V189" si="38">A189</f>
        <v>Golbat</v>
      </c>
      <c r="W188"/>
      <c r="X188">
        <f t="shared" si="21"/>
        <v>5</v>
      </c>
      <c r="Y188" t="str">
        <f t="shared" si="31"/>
        <v>Zubat</v>
      </c>
      <c r="Z188"/>
      <c r="AA188">
        <v>0</v>
      </c>
      <c r="AB188">
        <v>0</v>
      </c>
      <c r="AC188">
        <v>1</v>
      </c>
      <c r="AD188">
        <v>41</v>
      </c>
    </row>
    <row r="189" spans="1:30" x14ac:dyDescent="0.25">
      <c r="A189" t="s">
        <v>62</v>
      </c>
      <c r="B189" t="s">
        <v>13</v>
      </c>
      <c r="C189" t="s">
        <v>20</v>
      </c>
      <c r="D189">
        <v>75</v>
      </c>
      <c r="E189">
        <v>80</v>
      </c>
      <c r="F189">
        <v>70</v>
      </c>
      <c r="G189">
        <v>65</v>
      </c>
      <c r="H189">
        <v>75</v>
      </c>
      <c r="I189">
        <v>90</v>
      </c>
      <c r="J189" t="s">
        <v>539</v>
      </c>
      <c r="K189" s="3" t="s">
        <v>759</v>
      </c>
      <c r="L189" s="3" t="s">
        <v>752</v>
      </c>
      <c r="M189" s="5">
        <f t="shared" si="35"/>
        <v>8.25</v>
      </c>
      <c r="N189" s="5">
        <f t="shared" si="36"/>
        <v>7.375</v>
      </c>
      <c r="O189" s="1">
        <f t="shared" si="33"/>
        <v>8</v>
      </c>
      <c r="P189" s="1">
        <f t="shared" si="32"/>
        <v>7</v>
      </c>
      <c r="Q189" s="1">
        <f t="shared" si="25"/>
        <v>15</v>
      </c>
      <c r="R189" s="1">
        <f t="shared" si="26"/>
        <v>6</v>
      </c>
      <c r="S189" s="1" t="str">
        <f t="shared" si="29"/>
        <v>poison</v>
      </c>
      <c r="T189" s="1" t="str">
        <f t="shared" si="29"/>
        <v>flying</v>
      </c>
      <c r="U189" t="s">
        <v>33</v>
      </c>
      <c r="V189" s="1" t="str">
        <f t="shared" si="38"/>
        <v>Crobat</v>
      </c>
      <c r="W189"/>
      <c r="X189">
        <f t="shared" si="21"/>
        <v>3</v>
      </c>
      <c r="Y189" t="str">
        <f t="shared" si="31"/>
        <v>Golbat</v>
      </c>
      <c r="Z189"/>
      <c r="AA189">
        <v>0</v>
      </c>
      <c r="AB189">
        <v>0</v>
      </c>
      <c r="AC189">
        <v>2</v>
      </c>
      <c r="AD189">
        <v>42</v>
      </c>
    </row>
    <row r="190" spans="1:30" x14ac:dyDescent="0.25">
      <c r="A190" t="s">
        <v>195</v>
      </c>
      <c r="B190" t="s">
        <v>13</v>
      </c>
      <c r="C190" t="s">
        <v>20</v>
      </c>
      <c r="D190">
        <v>85</v>
      </c>
      <c r="E190">
        <v>90</v>
      </c>
      <c r="F190">
        <v>80</v>
      </c>
      <c r="G190">
        <v>70</v>
      </c>
      <c r="H190">
        <v>80</v>
      </c>
      <c r="I190">
        <v>130</v>
      </c>
      <c r="J190" t="s">
        <v>539</v>
      </c>
      <c r="K190" s="3" t="s">
        <v>759</v>
      </c>
      <c r="L190" s="3" t="s">
        <v>752</v>
      </c>
      <c r="M190" s="5">
        <f t="shared" si="35"/>
        <v>10.4</v>
      </c>
      <c r="N190" s="5">
        <f t="shared" si="36"/>
        <v>8.25</v>
      </c>
      <c r="O190" s="1">
        <f t="shared" si="33"/>
        <v>10</v>
      </c>
      <c r="P190" s="1">
        <f t="shared" si="32"/>
        <v>8</v>
      </c>
      <c r="Q190" s="1">
        <f t="shared" si="25"/>
        <v>18</v>
      </c>
      <c r="R190" s="1">
        <f t="shared" si="26"/>
        <v>7</v>
      </c>
      <c r="S190" s="1" t="str">
        <f t="shared" si="29"/>
        <v>poison</v>
      </c>
      <c r="T190" s="1" t="str">
        <f t="shared" si="29"/>
        <v>flying</v>
      </c>
      <c r="U190" t="s">
        <v>26</v>
      </c>
      <c r="W190"/>
      <c r="Y190" t="str">
        <f t="shared" si="31"/>
        <v>Crobat</v>
      </c>
      <c r="Z190"/>
      <c r="AA190">
        <v>0</v>
      </c>
      <c r="AB190">
        <v>0</v>
      </c>
      <c r="AC190">
        <v>3</v>
      </c>
      <c r="AD190">
        <v>169</v>
      </c>
    </row>
    <row r="191" spans="1:30" x14ac:dyDescent="0.25">
      <c r="A191" t="s">
        <v>88</v>
      </c>
      <c r="B191" t="s">
        <v>77</v>
      </c>
      <c r="C191"/>
      <c r="D191">
        <v>70</v>
      </c>
      <c r="E191">
        <v>80</v>
      </c>
      <c r="F191">
        <v>50</v>
      </c>
      <c r="G191">
        <v>35</v>
      </c>
      <c r="H191">
        <v>35</v>
      </c>
      <c r="I191">
        <v>35</v>
      </c>
      <c r="J191" t="s">
        <v>554</v>
      </c>
      <c r="K191" s="3" t="s">
        <v>759</v>
      </c>
      <c r="L191" s="3" t="s">
        <v>753</v>
      </c>
      <c r="M191" s="5">
        <f t="shared" si="35"/>
        <v>5.75</v>
      </c>
      <c r="N191" s="5">
        <f t="shared" si="36"/>
        <v>5.625</v>
      </c>
      <c r="O191" s="1">
        <f t="shared" si="33"/>
        <v>6</v>
      </c>
      <c r="P191" s="1">
        <f t="shared" si="32"/>
        <v>6</v>
      </c>
      <c r="Q191" s="1">
        <f t="shared" si="25"/>
        <v>12</v>
      </c>
      <c r="R191" s="1">
        <f t="shared" si="26"/>
        <v>4</v>
      </c>
      <c r="S191" s="1" t="str">
        <f t="shared" si="29"/>
        <v>fighting</v>
      </c>
      <c r="T191" t="s">
        <v>33</v>
      </c>
      <c r="U191"/>
      <c r="V191" s="1" t="str">
        <f t="shared" ref="V191:V192" si="39">A192</f>
        <v>Machoke</v>
      </c>
      <c r="W191"/>
      <c r="X191">
        <f t="shared" si="21"/>
        <v>2</v>
      </c>
      <c r="Y191" t="str">
        <f t="shared" si="31"/>
        <v>Machop</v>
      </c>
      <c r="Z191"/>
      <c r="AA191">
        <v>0</v>
      </c>
      <c r="AB191">
        <v>0</v>
      </c>
      <c r="AC191">
        <v>1</v>
      </c>
      <c r="AD191">
        <v>66</v>
      </c>
    </row>
    <row r="192" spans="1:30" x14ac:dyDescent="0.25">
      <c r="A192" t="s">
        <v>89</v>
      </c>
      <c r="B192" t="s">
        <v>77</v>
      </c>
      <c r="C192"/>
      <c r="D192">
        <v>80</v>
      </c>
      <c r="E192">
        <v>100</v>
      </c>
      <c r="F192">
        <v>70</v>
      </c>
      <c r="G192">
        <v>50</v>
      </c>
      <c r="H192">
        <v>60</v>
      </c>
      <c r="I192">
        <v>45</v>
      </c>
      <c r="J192" t="s">
        <v>554</v>
      </c>
      <c r="K192" s="3" t="s">
        <v>759</v>
      </c>
      <c r="L192" s="3" t="s">
        <v>753</v>
      </c>
      <c r="M192" s="5">
        <f t="shared" si="35"/>
        <v>7.3</v>
      </c>
      <c r="N192" s="5">
        <f t="shared" si="36"/>
        <v>7.25</v>
      </c>
      <c r="O192" s="1">
        <f t="shared" si="33"/>
        <v>7</v>
      </c>
      <c r="P192" s="1">
        <f t="shared" si="32"/>
        <v>7</v>
      </c>
      <c r="Q192" s="1">
        <f t="shared" si="25"/>
        <v>14</v>
      </c>
      <c r="R192" s="1">
        <f t="shared" si="26"/>
        <v>5</v>
      </c>
      <c r="S192" s="1" t="str">
        <f t="shared" si="29"/>
        <v>fighting</v>
      </c>
      <c r="T192" t="s">
        <v>105</v>
      </c>
      <c r="U192" t="s">
        <v>33</v>
      </c>
      <c r="V192" s="1" t="str">
        <f t="shared" si="39"/>
        <v>Machamp</v>
      </c>
      <c r="W192"/>
      <c r="X192">
        <f t="shared" si="21"/>
        <v>5</v>
      </c>
      <c r="Y192" t="str">
        <f t="shared" si="31"/>
        <v>Machoke</v>
      </c>
      <c r="Z192"/>
      <c r="AA192">
        <v>0</v>
      </c>
      <c r="AB192">
        <v>0</v>
      </c>
      <c r="AC192">
        <v>2</v>
      </c>
      <c r="AD192">
        <v>67</v>
      </c>
    </row>
    <row r="193" spans="1:30" x14ac:dyDescent="0.25">
      <c r="A193" t="s">
        <v>90</v>
      </c>
      <c r="B193" t="s">
        <v>77</v>
      </c>
      <c r="C193"/>
      <c r="D193">
        <v>90</v>
      </c>
      <c r="E193">
        <v>130</v>
      </c>
      <c r="F193">
        <v>80</v>
      </c>
      <c r="G193">
        <v>65</v>
      </c>
      <c r="H193">
        <v>85</v>
      </c>
      <c r="I193">
        <v>55</v>
      </c>
      <c r="J193" t="s">
        <v>554</v>
      </c>
      <c r="K193" s="3" t="s">
        <v>759</v>
      </c>
      <c r="L193" s="3" t="s">
        <v>753</v>
      </c>
      <c r="M193" s="5">
        <f t="shared" si="35"/>
        <v>9.35</v>
      </c>
      <c r="N193" s="5">
        <f t="shared" si="36"/>
        <v>8.625</v>
      </c>
      <c r="O193" s="1">
        <f t="shared" si="33"/>
        <v>9</v>
      </c>
      <c r="P193" s="1">
        <f t="shared" si="32"/>
        <v>9</v>
      </c>
      <c r="Q193" s="1">
        <f t="shared" si="25"/>
        <v>18</v>
      </c>
      <c r="R193" s="1">
        <f t="shared" si="26"/>
        <v>7</v>
      </c>
      <c r="S193" s="1" t="str">
        <f t="shared" si="29"/>
        <v>fighting</v>
      </c>
      <c r="T193" t="s">
        <v>105</v>
      </c>
      <c r="U193" t="s">
        <v>47</v>
      </c>
      <c r="W193"/>
      <c r="Y193" t="str">
        <f t="shared" si="31"/>
        <v>Machamp</v>
      </c>
      <c r="Z193"/>
      <c r="AA193">
        <v>0</v>
      </c>
      <c r="AB193">
        <v>0</v>
      </c>
      <c r="AC193">
        <v>3</v>
      </c>
      <c r="AD193">
        <v>68</v>
      </c>
    </row>
    <row r="194" spans="1:30" x14ac:dyDescent="0.25">
      <c r="A194" t="s">
        <v>100</v>
      </c>
      <c r="B194" t="s">
        <v>17</v>
      </c>
      <c r="C194"/>
      <c r="D194">
        <v>50</v>
      </c>
      <c r="E194">
        <v>85</v>
      </c>
      <c r="F194">
        <v>55</v>
      </c>
      <c r="G194">
        <v>65</v>
      </c>
      <c r="H194">
        <v>65</v>
      </c>
      <c r="I194">
        <v>90</v>
      </c>
      <c r="J194" t="s">
        <v>559</v>
      </c>
      <c r="K194" s="3" t="s">
        <v>754</v>
      </c>
      <c r="L194" s="3" t="s">
        <v>755</v>
      </c>
      <c r="M194" s="5">
        <f t="shared" si="35"/>
        <v>8.5</v>
      </c>
      <c r="N194" s="5">
        <f t="shared" si="36"/>
        <v>5.5</v>
      </c>
      <c r="O194" s="1">
        <f t="shared" si="33"/>
        <v>9</v>
      </c>
      <c r="P194" s="1">
        <f t="shared" si="32"/>
        <v>6</v>
      </c>
      <c r="Q194" s="1">
        <f t="shared" ref="Q194:Q223" si="40">O194+P194</f>
        <v>15</v>
      </c>
      <c r="R194" s="1">
        <f t="shared" ref="R194:R223" si="41">ROUND((Q194-4) / 2, 0)</f>
        <v>6</v>
      </c>
      <c r="S194" s="1" t="str">
        <f t="shared" si="29"/>
        <v>fire</v>
      </c>
      <c r="T194" t="s">
        <v>33</v>
      </c>
      <c r="U194"/>
      <c r="V194" s="1" t="str">
        <f t="shared" ref="V194" si="42">A195</f>
        <v>Rapidash</v>
      </c>
      <c r="W194"/>
      <c r="X194">
        <f t="shared" si="21"/>
        <v>3</v>
      </c>
      <c r="Y194" t="str">
        <f t="shared" si="31"/>
        <v>Ponyta</v>
      </c>
      <c r="Z194"/>
      <c r="AA194">
        <v>0</v>
      </c>
      <c r="AB194">
        <v>0</v>
      </c>
      <c r="AC194">
        <v>1</v>
      </c>
      <c r="AD194">
        <v>77</v>
      </c>
    </row>
    <row r="195" spans="1:30" x14ac:dyDescent="0.25">
      <c r="A195" t="s">
        <v>101</v>
      </c>
      <c r="B195" t="s">
        <v>17</v>
      </c>
      <c r="C195"/>
      <c r="D195">
        <v>65</v>
      </c>
      <c r="E195">
        <v>100</v>
      </c>
      <c r="F195">
        <v>70</v>
      </c>
      <c r="G195">
        <v>80</v>
      </c>
      <c r="H195">
        <v>80</v>
      </c>
      <c r="I195">
        <v>105</v>
      </c>
      <c r="J195" t="s">
        <v>559</v>
      </c>
      <c r="K195" s="3" t="s">
        <v>754</v>
      </c>
      <c r="L195" s="3" t="s">
        <v>755</v>
      </c>
      <c r="M195" s="5">
        <f t="shared" si="35"/>
        <v>10</v>
      </c>
      <c r="N195" s="5">
        <f t="shared" si="36"/>
        <v>7</v>
      </c>
      <c r="O195" s="1">
        <f t="shared" si="33"/>
        <v>10</v>
      </c>
      <c r="P195" s="1">
        <f t="shared" si="32"/>
        <v>7</v>
      </c>
      <c r="Q195" s="1">
        <f t="shared" si="40"/>
        <v>17</v>
      </c>
      <c r="R195" s="1">
        <f t="shared" si="41"/>
        <v>7</v>
      </c>
      <c r="S195" s="1" t="str">
        <f t="shared" si="29"/>
        <v>fire</v>
      </c>
      <c r="T195" t="s">
        <v>47</v>
      </c>
      <c r="U195" t="s">
        <v>44</v>
      </c>
      <c r="W195"/>
      <c r="Y195" t="str">
        <f t="shared" si="31"/>
        <v>Rapidash</v>
      </c>
      <c r="Z195"/>
      <c r="AA195">
        <v>0</v>
      </c>
      <c r="AB195">
        <v>0</v>
      </c>
      <c r="AC195">
        <v>2</v>
      </c>
      <c r="AD195">
        <v>78</v>
      </c>
    </row>
    <row r="196" spans="1:30" x14ac:dyDescent="0.25">
      <c r="A196" t="s">
        <v>240</v>
      </c>
      <c r="B196" t="s">
        <v>26</v>
      </c>
      <c r="C196" t="s">
        <v>77</v>
      </c>
      <c r="D196">
        <v>80</v>
      </c>
      <c r="E196">
        <v>125</v>
      </c>
      <c r="F196">
        <v>75</v>
      </c>
      <c r="G196">
        <v>40</v>
      </c>
      <c r="H196">
        <v>95</v>
      </c>
      <c r="I196">
        <v>85</v>
      </c>
      <c r="J196" t="s">
        <v>635</v>
      </c>
      <c r="K196" s="3" t="s">
        <v>751</v>
      </c>
      <c r="L196" s="3" t="s">
        <v>753</v>
      </c>
      <c r="M196" s="5">
        <f t="shared" si="35"/>
        <v>10.050000000000001</v>
      </c>
      <c r="N196" s="5">
        <f t="shared" si="36"/>
        <v>8.25</v>
      </c>
      <c r="O196" s="1">
        <f t="shared" si="33"/>
        <v>10</v>
      </c>
      <c r="P196" s="1">
        <f t="shared" si="32"/>
        <v>8</v>
      </c>
      <c r="Q196" s="1">
        <f t="shared" si="40"/>
        <v>18</v>
      </c>
      <c r="R196" s="1">
        <f t="shared" si="41"/>
        <v>7</v>
      </c>
      <c r="S196" s="1" t="str">
        <f t="shared" si="29"/>
        <v>bug</v>
      </c>
      <c r="T196" s="1" t="str">
        <f t="shared" si="29"/>
        <v>fighting</v>
      </c>
      <c r="U196" t="s">
        <v>97</v>
      </c>
      <c r="V196"/>
      <c r="W196"/>
      <c r="Y196" t="str">
        <f t="shared" si="31"/>
        <v>Heracross</v>
      </c>
      <c r="Z196"/>
      <c r="AA196">
        <v>0</v>
      </c>
      <c r="AB196">
        <v>0</v>
      </c>
      <c r="AC196">
        <v>1</v>
      </c>
      <c r="AD196">
        <v>214</v>
      </c>
    </row>
    <row r="197" spans="1:30" x14ac:dyDescent="0.25">
      <c r="A197" t="s">
        <v>172</v>
      </c>
      <c r="B197" t="s">
        <v>173</v>
      </c>
      <c r="C197"/>
      <c r="D197">
        <v>41</v>
      </c>
      <c r="E197">
        <v>64</v>
      </c>
      <c r="F197">
        <v>45</v>
      </c>
      <c r="G197">
        <v>50</v>
      </c>
      <c r="H197">
        <v>50</v>
      </c>
      <c r="I197">
        <v>50</v>
      </c>
      <c r="J197" t="s">
        <v>583</v>
      </c>
      <c r="K197" s="3" t="s">
        <v>756</v>
      </c>
      <c r="L197" s="3" t="s">
        <v>753</v>
      </c>
      <c r="M197" s="5">
        <f t="shared" si="35"/>
        <v>5.7</v>
      </c>
      <c r="N197" s="5">
        <f t="shared" si="36"/>
        <v>4.4249999999999998</v>
      </c>
      <c r="O197" s="1">
        <f t="shared" si="33"/>
        <v>6</v>
      </c>
      <c r="P197" s="1">
        <f t="shared" si="32"/>
        <v>4</v>
      </c>
      <c r="Q197" s="1">
        <f t="shared" si="40"/>
        <v>10</v>
      </c>
      <c r="R197" s="1">
        <f t="shared" si="41"/>
        <v>3</v>
      </c>
      <c r="S197" s="1" t="str">
        <f t="shared" si="29"/>
        <v>dragon</v>
      </c>
      <c r="T197" s="1" t="s">
        <v>33</v>
      </c>
      <c r="U197"/>
      <c r="V197" s="1" t="str">
        <f t="shared" ref="V197:V198" si="43">A198</f>
        <v>Dragonair</v>
      </c>
      <c r="W197"/>
      <c r="X197">
        <f t="shared" si="21"/>
        <v>3</v>
      </c>
      <c r="Y197" t="str">
        <f t="shared" si="31"/>
        <v>Dratini</v>
      </c>
      <c r="Z197"/>
      <c r="AA197">
        <v>0</v>
      </c>
      <c r="AB197">
        <v>0</v>
      </c>
      <c r="AC197">
        <v>1</v>
      </c>
      <c r="AD197">
        <v>147</v>
      </c>
    </row>
    <row r="198" spans="1:30" x14ac:dyDescent="0.25">
      <c r="A198" t="s">
        <v>174</v>
      </c>
      <c r="B198" t="s">
        <v>173</v>
      </c>
      <c r="C198"/>
      <c r="D198">
        <v>61</v>
      </c>
      <c r="E198">
        <v>84</v>
      </c>
      <c r="F198">
        <v>65</v>
      </c>
      <c r="G198">
        <v>70</v>
      </c>
      <c r="H198">
        <v>70</v>
      </c>
      <c r="I198">
        <v>70</v>
      </c>
      <c r="J198" t="s">
        <v>583</v>
      </c>
      <c r="K198" s="3" t="s">
        <v>756</v>
      </c>
      <c r="L198" s="3" t="s">
        <v>753</v>
      </c>
      <c r="M198" s="5">
        <f t="shared" si="35"/>
        <v>7.7</v>
      </c>
      <c r="N198" s="5">
        <f t="shared" si="36"/>
        <v>6.4249999999999998</v>
      </c>
      <c r="O198" s="1">
        <f t="shared" si="33"/>
        <v>8</v>
      </c>
      <c r="P198" s="1">
        <f t="shared" si="32"/>
        <v>6</v>
      </c>
      <c r="Q198" s="1">
        <f t="shared" si="40"/>
        <v>14</v>
      </c>
      <c r="R198" s="1">
        <f t="shared" si="41"/>
        <v>5</v>
      </c>
      <c r="S198" s="1" t="str">
        <f t="shared" si="29"/>
        <v>dragon</v>
      </c>
      <c r="T198" s="1" t="s">
        <v>22</v>
      </c>
      <c r="U198" t="s">
        <v>33</v>
      </c>
      <c r="V198" s="1" t="str">
        <f t="shared" si="43"/>
        <v>Dragonite</v>
      </c>
      <c r="W198"/>
      <c r="X198">
        <f t="shared" si="21"/>
        <v>11</v>
      </c>
      <c r="Y198" t="str">
        <f t="shared" si="31"/>
        <v>Dragonair</v>
      </c>
      <c r="Z198"/>
      <c r="AA198">
        <v>0</v>
      </c>
      <c r="AB198">
        <v>0</v>
      </c>
      <c r="AC198">
        <v>2</v>
      </c>
      <c r="AD198">
        <v>148</v>
      </c>
    </row>
    <row r="199" spans="1:30" x14ac:dyDescent="0.25">
      <c r="A199" t="s">
        <v>175</v>
      </c>
      <c r="B199" t="s">
        <v>173</v>
      </c>
      <c r="C199" t="s">
        <v>20</v>
      </c>
      <c r="D199">
        <v>91</v>
      </c>
      <c r="E199">
        <v>134</v>
      </c>
      <c r="F199">
        <v>95</v>
      </c>
      <c r="G199">
        <v>100</v>
      </c>
      <c r="H199">
        <v>100</v>
      </c>
      <c r="I199">
        <v>80</v>
      </c>
      <c r="J199" t="s">
        <v>583</v>
      </c>
      <c r="K199" s="3" t="s">
        <v>756</v>
      </c>
      <c r="L199" s="3" t="s">
        <v>753</v>
      </c>
      <c r="M199" s="5">
        <f t="shared" si="35"/>
        <v>10.9</v>
      </c>
      <c r="N199" s="5">
        <f t="shared" si="36"/>
        <v>9.4250000000000007</v>
      </c>
      <c r="O199" s="1">
        <f t="shared" si="33"/>
        <v>11</v>
      </c>
      <c r="P199" s="2">
        <v>10</v>
      </c>
      <c r="Q199" s="1">
        <f t="shared" si="40"/>
        <v>21</v>
      </c>
      <c r="R199" s="1">
        <f t="shared" si="41"/>
        <v>9</v>
      </c>
      <c r="S199" s="1" t="str">
        <f t="shared" si="29"/>
        <v>dragon</v>
      </c>
      <c r="T199" s="1" t="str">
        <f t="shared" si="29"/>
        <v>flying</v>
      </c>
      <c r="U199" t="s">
        <v>47</v>
      </c>
      <c r="W199"/>
      <c r="Y199" t="str">
        <f t="shared" si="31"/>
        <v>Dragonite</v>
      </c>
      <c r="Z199"/>
      <c r="AA199">
        <v>0</v>
      </c>
      <c r="AB199">
        <v>0</v>
      </c>
      <c r="AC199">
        <v>3</v>
      </c>
      <c r="AD199">
        <v>149</v>
      </c>
    </row>
    <row r="200" spans="1:30" x14ac:dyDescent="0.25">
      <c r="A200" t="s">
        <v>169</v>
      </c>
      <c r="B200" t="s">
        <v>48</v>
      </c>
      <c r="C200" t="s">
        <v>20</v>
      </c>
      <c r="D200">
        <v>90</v>
      </c>
      <c r="E200">
        <v>85</v>
      </c>
      <c r="F200">
        <v>100</v>
      </c>
      <c r="G200">
        <v>95</v>
      </c>
      <c r="H200">
        <v>125</v>
      </c>
      <c r="I200">
        <v>85</v>
      </c>
      <c r="J200" t="s">
        <v>599</v>
      </c>
      <c r="K200" s="3" t="s">
        <v>759</v>
      </c>
      <c r="L200" t="s">
        <v>752</v>
      </c>
      <c r="M200" s="5">
        <f t="shared" si="35"/>
        <v>9</v>
      </c>
      <c r="N200" s="5">
        <f t="shared" si="36"/>
        <v>10.125</v>
      </c>
      <c r="O200" s="1">
        <f t="shared" si="33"/>
        <v>9</v>
      </c>
      <c r="P200" s="2">
        <v>11</v>
      </c>
      <c r="Q200" s="1">
        <f t="shared" si="40"/>
        <v>20</v>
      </c>
      <c r="R200" s="1">
        <f t="shared" si="41"/>
        <v>8</v>
      </c>
      <c r="S200" s="1" t="str">
        <f t="shared" si="29"/>
        <v>ice</v>
      </c>
      <c r="T200" s="1" t="str">
        <f t="shared" si="29"/>
        <v>flying</v>
      </c>
      <c r="U200" t="s">
        <v>85</v>
      </c>
      <c r="V200"/>
      <c r="W200"/>
      <c r="Y200" t="str">
        <f t="shared" si="31"/>
        <v>Articuno</v>
      </c>
      <c r="Z200"/>
      <c r="AA200">
        <v>1</v>
      </c>
      <c r="AB200">
        <v>1</v>
      </c>
      <c r="AC200">
        <v>1</v>
      </c>
      <c r="AD200">
        <v>144</v>
      </c>
    </row>
    <row r="201" spans="1:30" x14ac:dyDescent="0.25">
      <c r="A201" t="s">
        <v>170</v>
      </c>
      <c r="B201" t="s">
        <v>44</v>
      </c>
      <c r="C201" t="s">
        <v>20</v>
      </c>
      <c r="D201">
        <v>90</v>
      </c>
      <c r="E201">
        <v>90</v>
      </c>
      <c r="F201">
        <v>85</v>
      </c>
      <c r="G201">
        <v>125</v>
      </c>
      <c r="H201">
        <v>90</v>
      </c>
      <c r="I201">
        <v>100</v>
      </c>
      <c r="J201" t="s">
        <v>589</v>
      </c>
      <c r="K201" s="3" t="s">
        <v>759</v>
      </c>
      <c r="L201" t="s">
        <v>753</v>
      </c>
      <c r="M201" s="5">
        <f t="shared" si="35"/>
        <v>11.15</v>
      </c>
      <c r="N201" s="5">
        <f t="shared" si="36"/>
        <v>8.875</v>
      </c>
      <c r="O201" s="2">
        <v>10</v>
      </c>
      <c r="P201" s="2">
        <v>10</v>
      </c>
      <c r="Q201" s="1">
        <f t="shared" si="40"/>
        <v>20</v>
      </c>
      <c r="R201" s="1">
        <f t="shared" si="41"/>
        <v>8</v>
      </c>
      <c r="S201" s="1" t="str">
        <f t="shared" si="29"/>
        <v>electric</v>
      </c>
      <c r="T201" s="1" t="str">
        <f t="shared" si="29"/>
        <v>flying</v>
      </c>
      <c r="U201" t="s">
        <v>77</v>
      </c>
      <c r="V201"/>
      <c r="W201"/>
      <c r="Y201" t="str">
        <f t="shared" si="31"/>
        <v>Zapdos</v>
      </c>
      <c r="Z201"/>
      <c r="AA201">
        <v>1</v>
      </c>
      <c r="AB201">
        <v>1</v>
      </c>
      <c r="AC201">
        <v>1</v>
      </c>
      <c r="AD201">
        <v>145</v>
      </c>
    </row>
    <row r="202" spans="1:30" x14ac:dyDescent="0.25">
      <c r="A202" t="s">
        <v>171</v>
      </c>
      <c r="B202" t="s">
        <v>17</v>
      </c>
      <c r="C202" t="s">
        <v>20</v>
      </c>
      <c r="D202">
        <v>90</v>
      </c>
      <c r="E202">
        <v>100</v>
      </c>
      <c r="F202">
        <v>90</v>
      </c>
      <c r="G202">
        <v>125</v>
      </c>
      <c r="H202">
        <v>85</v>
      </c>
      <c r="I202">
        <v>90</v>
      </c>
      <c r="J202" t="s">
        <v>519</v>
      </c>
      <c r="K202" s="3" t="s">
        <v>759</v>
      </c>
      <c r="L202" t="s">
        <v>755</v>
      </c>
      <c r="M202" s="5">
        <f t="shared" si="35"/>
        <v>10.85</v>
      </c>
      <c r="N202" s="5">
        <f t="shared" si="36"/>
        <v>8.875</v>
      </c>
      <c r="O202" s="1">
        <f t="shared" si="33"/>
        <v>11</v>
      </c>
      <c r="P202" s="1">
        <f t="shared" si="32"/>
        <v>9</v>
      </c>
      <c r="Q202" s="1">
        <f t="shared" si="40"/>
        <v>20</v>
      </c>
      <c r="R202" s="1">
        <f t="shared" si="41"/>
        <v>8</v>
      </c>
      <c r="S202" s="1" t="str">
        <f t="shared" si="29"/>
        <v>fire</v>
      </c>
      <c r="T202" s="1" t="str">
        <f t="shared" si="29"/>
        <v>flying</v>
      </c>
      <c r="U202" t="s">
        <v>37</v>
      </c>
      <c r="V202"/>
      <c r="W202"/>
      <c r="Y202" t="str">
        <f t="shared" si="31"/>
        <v>Moltres</v>
      </c>
      <c r="Z202"/>
      <c r="AA202">
        <v>1</v>
      </c>
      <c r="AB202">
        <v>1</v>
      </c>
      <c r="AC202">
        <v>1</v>
      </c>
      <c r="AD202">
        <v>146</v>
      </c>
    </row>
    <row r="203" spans="1:30" x14ac:dyDescent="0.25">
      <c r="A203" t="s">
        <v>272</v>
      </c>
      <c r="B203" t="s">
        <v>97</v>
      </c>
      <c r="C203" t="s">
        <v>47</v>
      </c>
      <c r="D203">
        <v>50</v>
      </c>
      <c r="E203">
        <v>64</v>
      </c>
      <c r="F203">
        <v>50</v>
      </c>
      <c r="G203">
        <v>45</v>
      </c>
      <c r="H203">
        <v>50</v>
      </c>
      <c r="I203">
        <v>41</v>
      </c>
      <c r="J203" t="s">
        <v>653</v>
      </c>
      <c r="K203" s="3" t="s">
        <v>773</v>
      </c>
      <c r="L203" t="s">
        <v>755</v>
      </c>
      <c r="M203" s="5">
        <f t="shared" si="35"/>
        <v>5.2900000000000009</v>
      </c>
      <c r="N203" s="5">
        <f t="shared" si="36"/>
        <v>5</v>
      </c>
      <c r="O203" s="1">
        <f t="shared" si="33"/>
        <v>5</v>
      </c>
      <c r="P203" s="1">
        <f t="shared" si="32"/>
        <v>5</v>
      </c>
      <c r="Q203" s="1">
        <f t="shared" si="40"/>
        <v>10</v>
      </c>
      <c r="R203" s="1">
        <f t="shared" si="41"/>
        <v>3</v>
      </c>
      <c r="S203" s="1" t="str">
        <f t="shared" si="29"/>
        <v>rock</v>
      </c>
      <c r="T203" s="1" t="str">
        <f t="shared" si="29"/>
        <v>ground</v>
      </c>
      <c r="U203"/>
      <c r="V203" s="1" t="str">
        <f t="shared" ref="V203:V204" si="44">A204</f>
        <v>Pupitar</v>
      </c>
      <c r="W203"/>
      <c r="X203">
        <f t="shared" si="21"/>
        <v>3</v>
      </c>
      <c r="Y203" t="str">
        <f t="shared" si="31"/>
        <v>Larvitar</v>
      </c>
      <c r="Z203"/>
      <c r="AA203">
        <v>0</v>
      </c>
      <c r="AB203">
        <v>0</v>
      </c>
      <c r="AC203">
        <v>1</v>
      </c>
      <c r="AD203">
        <v>246</v>
      </c>
    </row>
    <row r="204" spans="1:30" x14ac:dyDescent="0.25">
      <c r="A204" t="s">
        <v>273</v>
      </c>
      <c r="B204" t="s">
        <v>97</v>
      </c>
      <c r="C204" t="s">
        <v>47</v>
      </c>
      <c r="D204">
        <v>70</v>
      </c>
      <c r="E204">
        <v>84</v>
      </c>
      <c r="F204">
        <v>70</v>
      </c>
      <c r="G204">
        <v>65</v>
      </c>
      <c r="H204">
        <v>70</v>
      </c>
      <c r="I204">
        <v>51</v>
      </c>
      <c r="J204" t="s">
        <v>654</v>
      </c>
      <c r="K204" s="3" t="s">
        <v>773</v>
      </c>
      <c r="L204" t="s">
        <v>755</v>
      </c>
      <c r="M204" s="5">
        <f t="shared" si="35"/>
        <v>6.8900000000000006</v>
      </c>
      <c r="N204" s="5">
        <f t="shared" si="36"/>
        <v>7</v>
      </c>
      <c r="O204" s="1">
        <f t="shared" si="33"/>
        <v>7</v>
      </c>
      <c r="P204" s="1">
        <f t="shared" si="32"/>
        <v>7</v>
      </c>
      <c r="Q204" s="1">
        <f t="shared" si="40"/>
        <v>14</v>
      </c>
      <c r="R204" s="1">
        <f t="shared" si="41"/>
        <v>5</v>
      </c>
      <c r="S204" s="1" t="str">
        <f t="shared" si="29"/>
        <v>rock</v>
      </c>
      <c r="T204" s="1" t="str">
        <f t="shared" si="29"/>
        <v>ground</v>
      </c>
      <c r="U204" t="s">
        <v>37</v>
      </c>
      <c r="V204" s="1" t="str">
        <f t="shared" si="44"/>
        <v>Tyranitar</v>
      </c>
      <c r="W204"/>
      <c r="X204">
        <f t="shared" si="21"/>
        <v>11</v>
      </c>
      <c r="Y204" t="str">
        <f t="shared" si="31"/>
        <v>Pupitar</v>
      </c>
      <c r="Z204"/>
      <c r="AA204">
        <v>0</v>
      </c>
      <c r="AB204">
        <v>0</v>
      </c>
      <c r="AC204">
        <v>2</v>
      </c>
      <c r="AD204">
        <v>247</v>
      </c>
    </row>
    <row r="205" spans="1:30" x14ac:dyDescent="0.25">
      <c r="A205" t="s">
        <v>274</v>
      </c>
      <c r="B205" t="s">
        <v>97</v>
      </c>
      <c r="C205" t="s">
        <v>37</v>
      </c>
      <c r="D205">
        <v>100</v>
      </c>
      <c r="E205">
        <v>134</v>
      </c>
      <c r="F205">
        <v>110</v>
      </c>
      <c r="G205">
        <v>95</v>
      </c>
      <c r="H205">
        <v>100</v>
      </c>
      <c r="I205">
        <v>61</v>
      </c>
      <c r="J205" t="s">
        <v>644</v>
      </c>
      <c r="K205" s="3" t="s">
        <v>773</v>
      </c>
      <c r="L205" t="s">
        <v>755</v>
      </c>
      <c r="M205" s="5">
        <f t="shared" si="35"/>
        <v>10.09</v>
      </c>
      <c r="N205" s="5">
        <f t="shared" si="36"/>
        <v>10.25</v>
      </c>
      <c r="O205" s="2">
        <v>11</v>
      </c>
      <c r="P205" s="1">
        <f t="shared" si="32"/>
        <v>10</v>
      </c>
      <c r="Q205" s="1">
        <f t="shared" si="40"/>
        <v>21</v>
      </c>
      <c r="R205" s="1">
        <f t="shared" si="41"/>
        <v>9</v>
      </c>
      <c r="S205" s="1" t="str">
        <f t="shared" si="29"/>
        <v>rock</v>
      </c>
      <c r="T205" s="1" t="str">
        <f t="shared" si="29"/>
        <v>dark</v>
      </c>
      <c r="U205" t="s">
        <v>17</v>
      </c>
      <c r="W205"/>
      <c r="Y205" t="str">
        <f t="shared" si="31"/>
        <v>Tyranitar</v>
      </c>
      <c r="Z205"/>
      <c r="AA205">
        <v>0</v>
      </c>
      <c r="AB205">
        <v>0</v>
      </c>
      <c r="AC205">
        <v>3</v>
      </c>
      <c r="AD205">
        <v>248</v>
      </c>
    </row>
    <row r="206" spans="1:30" x14ac:dyDescent="0.25">
      <c r="A206" t="s">
        <v>400</v>
      </c>
      <c r="B206" t="s">
        <v>105</v>
      </c>
      <c r="C206" t="s">
        <v>85</v>
      </c>
      <c r="D206">
        <v>40</v>
      </c>
      <c r="E206">
        <v>55</v>
      </c>
      <c r="F206">
        <v>80</v>
      </c>
      <c r="G206">
        <v>35</v>
      </c>
      <c r="H206">
        <v>60</v>
      </c>
      <c r="I206">
        <v>30</v>
      </c>
      <c r="J206" t="s">
        <v>741</v>
      </c>
      <c r="K206" s="3" t="s">
        <v>773</v>
      </c>
      <c r="L206" s="3" t="s">
        <v>752</v>
      </c>
      <c r="M206" s="5">
        <f t="shared" si="35"/>
        <v>4.3</v>
      </c>
      <c r="N206" s="5">
        <f t="shared" si="36"/>
        <v>5.5</v>
      </c>
      <c r="O206" s="1">
        <f t="shared" ref="O206:O208" si="45">ROUND(M206, 0)</f>
        <v>4</v>
      </c>
      <c r="P206" s="1">
        <f t="shared" si="32"/>
        <v>6</v>
      </c>
      <c r="Q206" s="1">
        <f t="shared" si="40"/>
        <v>10</v>
      </c>
      <c r="R206" s="1">
        <f t="shared" si="41"/>
        <v>3</v>
      </c>
      <c r="S206" s="1" t="str">
        <f t="shared" si="29"/>
        <v>steel</v>
      </c>
      <c r="T206" s="1" t="str">
        <f t="shared" si="29"/>
        <v>psychic</v>
      </c>
      <c r="U206"/>
      <c r="V206" s="1" t="str">
        <f>A207</f>
        <v>Metang</v>
      </c>
      <c r="W206"/>
      <c r="X206">
        <f t="shared" si="21"/>
        <v>3</v>
      </c>
      <c r="Y206" t="str">
        <f t="shared" si="31"/>
        <v>Beldum</v>
      </c>
      <c r="Z206"/>
      <c r="AA206">
        <v>0</v>
      </c>
      <c r="AB206">
        <v>0</v>
      </c>
      <c r="AC206">
        <v>1</v>
      </c>
      <c r="AD206">
        <v>374</v>
      </c>
    </row>
    <row r="207" spans="1:30" x14ac:dyDescent="0.25">
      <c r="A207" t="s">
        <v>401</v>
      </c>
      <c r="B207" t="s">
        <v>105</v>
      </c>
      <c r="C207" t="s">
        <v>85</v>
      </c>
      <c r="D207">
        <v>60</v>
      </c>
      <c r="E207">
        <v>75</v>
      </c>
      <c r="F207">
        <v>100</v>
      </c>
      <c r="G207">
        <v>55</v>
      </c>
      <c r="H207">
        <v>80</v>
      </c>
      <c r="I207">
        <v>50</v>
      </c>
      <c r="J207" t="s">
        <v>742</v>
      </c>
      <c r="K207" s="3" t="s">
        <v>773</v>
      </c>
      <c r="L207" s="3" t="s">
        <v>752</v>
      </c>
      <c r="M207" s="5">
        <f t="shared" si="35"/>
        <v>6.3</v>
      </c>
      <c r="N207" s="5">
        <f t="shared" si="36"/>
        <v>7.5</v>
      </c>
      <c r="O207" s="1">
        <f t="shared" si="45"/>
        <v>6</v>
      </c>
      <c r="P207" s="1">
        <f t="shared" si="32"/>
        <v>8</v>
      </c>
      <c r="Q207" s="1">
        <f t="shared" si="40"/>
        <v>14</v>
      </c>
      <c r="R207" s="1">
        <f t="shared" si="41"/>
        <v>5</v>
      </c>
      <c r="S207" s="1" t="str">
        <f t="shared" si="29"/>
        <v>steel</v>
      </c>
      <c r="T207" s="1" t="str">
        <f t="shared" si="29"/>
        <v>psychic</v>
      </c>
      <c r="U207" t="s">
        <v>47</v>
      </c>
      <c r="V207" s="1" t="str">
        <f t="shared" ref="V207" si="46">A208</f>
        <v>Metagross</v>
      </c>
      <c r="W207"/>
      <c r="X207">
        <f t="shared" si="21"/>
        <v>11</v>
      </c>
      <c r="Y207" t="str">
        <f t="shared" si="31"/>
        <v>Metang</v>
      </c>
      <c r="Z207"/>
      <c r="AA207">
        <v>0</v>
      </c>
      <c r="AB207">
        <v>0</v>
      </c>
      <c r="AC207">
        <v>2</v>
      </c>
      <c r="AD207">
        <v>375</v>
      </c>
    </row>
    <row r="208" spans="1:30" x14ac:dyDescent="0.25">
      <c r="A208" t="s">
        <v>402</v>
      </c>
      <c r="B208" t="s">
        <v>105</v>
      </c>
      <c r="C208" t="s">
        <v>85</v>
      </c>
      <c r="D208">
        <v>80</v>
      </c>
      <c r="E208">
        <v>135</v>
      </c>
      <c r="F208">
        <v>130</v>
      </c>
      <c r="G208">
        <v>95</v>
      </c>
      <c r="H208">
        <v>90</v>
      </c>
      <c r="I208">
        <v>70</v>
      </c>
      <c r="J208" t="s">
        <v>743</v>
      </c>
      <c r="K208" s="3" t="s">
        <v>773</v>
      </c>
      <c r="L208" s="3" t="s">
        <v>752</v>
      </c>
      <c r="M208" s="5">
        <f t="shared" si="35"/>
        <v>10.5</v>
      </c>
      <c r="N208" s="5">
        <f t="shared" si="36"/>
        <v>9.5</v>
      </c>
      <c r="O208" s="1">
        <f t="shared" si="45"/>
        <v>11</v>
      </c>
      <c r="P208" s="1">
        <f t="shared" si="32"/>
        <v>10</v>
      </c>
      <c r="Q208" s="1">
        <f t="shared" si="40"/>
        <v>21</v>
      </c>
      <c r="R208" s="1">
        <f t="shared" si="41"/>
        <v>9</v>
      </c>
      <c r="S208" s="1" t="str">
        <f t="shared" si="29"/>
        <v>steel</v>
      </c>
      <c r="T208" s="1" t="str">
        <f t="shared" si="29"/>
        <v>psychic</v>
      </c>
      <c r="U208" t="s">
        <v>47</v>
      </c>
      <c r="W208"/>
      <c r="Y208" t="str">
        <f t="shared" si="31"/>
        <v>Metagross</v>
      </c>
      <c r="Z208"/>
      <c r="AA208">
        <v>0</v>
      </c>
      <c r="AB208">
        <v>0</v>
      </c>
      <c r="AC208">
        <v>3</v>
      </c>
      <c r="AD208">
        <v>376</v>
      </c>
    </row>
    <row r="209" spans="1:30" x14ac:dyDescent="0.25">
      <c r="A209" t="s">
        <v>227</v>
      </c>
      <c r="B209" t="s">
        <v>85</v>
      </c>
      <c r="C209"/>
      <c r="D209">
        <v>48</v>
      </c>
      <c r="E209">
        <v>72</v>
      </c>
      <c r="F209">
        <v>48</v>
      </c>
      <c r="G209">
        <v>72</v>
      </c>
      <c r="H209">
        <v>48</v>
      </c>
      <c r="I209">
        <v>48</v>
      </c>
      <c r="J209" t="s">
        <v>628</v>
      </c>
      <c r="K209" s="3" t="s">
        <v>773</v>
      </c>
      <c r="L209" s="3" t="s">
        <v>753</v>
      </c>
      <c r="M209" s="5">
        <f t="shared" si="35"/>
        <v>6.24</v>
      </c>
      <c r="N209" s="5">
        <f t="shared" si="36"/>
        <v>4.8</v>
      </c>
      <c r="O209" s="2">
        <v>12</v>
      </c>
      <c r="P209" s="2">
        <v>0</v>
      </c>
      <c r="Q209" s="1">
        <f t="shared" si="40"/>
        <v>12</v>
      </c>
      <c r="R209" s="1">
        <f t="shared" si="41"/>
        <v>4</v>
      </c>
      <c r="S209" s="1" t="s">
        <v>44</v>
      </c>
      <c r="T209" t="s">
        <v>48</v>
      </c>
      <c r="U209" t="s">
        <v>17</v>
      </c>
      <c r="V209"/>
      <c r="W209"/>
      <c r="Y209" t="str">
        <f t="shared" si="31"/>
        <v>Unown</v>
      </c>
      <c r="Z209" t="s">
        <v>983</v>
      </c>
      <c r="AA209">
        <v>0</v>
      </c>
      <c r="AB209">
        <v>0</v>
      </c>
      <c r="AC209">
        <v>1</v>
      </c>
      <c r="AD209">
        <v>201</v>
      </c>
    </row>
    <row r="210" spans="1:30" x14ac:dyDescent="0.25">
      <c r="A210" t="s">
        <v>116</v>
      </c>
      <c r="B210" t="s">
        <v>117</v>
      </c>
      <c r="C210" t="s">
        <v>13</v>
      </c>
      <c r="D210">
        <v>30</v>
      </c>
      <c r="E210">
        <v>35</v>
      </c>
      <c r="F210">
        <v>30</v>
      </c>
      <c r="G210">
        <v>100</v>
      </c>
      <c r="H210">
        <v>35</v>
      </c>
      <c r="I210">
        <v>80</v>
      </c>
      <c r="J210" t="s">
        <v>568</v>
      </c>
      <c r="K210" s="3" t="s">
        <v>751</v>
      </c>
      <c r="L210" s="3" t="s">
        <v>752</v>
      </c>
      <c r="M210" s="5">
        <f t="shared" si="35"/>
        <v>8.5500000000000007</v>
      </c>
      <c r="N210" s="5">
        <f t="shared" si="36"/>
        <v>3.125</v>
      </c>
      <c r="O210" s="1">
        <f t="shared" ref="O210:P220" si="47">ROUND(M210, 0)</f>
        <v>9</v>
      </c>
      <c r="P210" s="1">
        <f t="shared" si="47"/>
        <v>3</v>
      </c>
      <c r="Q210" s="1">
        <f t="shared" si="40"/>
        <v>12</v>
      </c>
      <c r="R210" s="1">
        <f t="shared" si="41"/>
        <v>4</v>
      </c>
      <c r="S210" s="1" t="str">
        <f t="shared" ref="S210:S220" si="48">B210</f>
        <v>ghost</v>
      </c>
      <c r="T210" s="1" t="str">
        <f t="shared" ref="T210:T214" si="49">IF(C210 = 0, "", C210)</f>
        <v>poison</v>
      </c>
      <c r="U210"/>
      <c r="V210" s="1" t="str">
        <f t="shared" ref="V210:V211" si="50">A211</f>
        <v>Haunter</v>
      </c>
      <c r="W210"/>
      <c r="X210">
        <f t="shared" si="21"/>
        <v>4</v>
      </c>
      <c r="Y210" t="str">
        <f t="shared" si="31"/>
        <v>Gastly</v>
      </c>
      <c r="Z210"/>
      <c r="AA210">
        <v>0</v>
      </c>
      <c r="AB210">
        <v>0</v>
      </c>
      <c r="AC210">
        <v>1</v>
      </c>
      <c r="AD210">
        <v>92</v>
      </c>
    </row>
    <row r="211" spans="1:30" x14ac:dyDescent="0.25">
      <c r="A211" t="s">
        <v>118</v>
      </c>
      <c r="B211" t="s">
        <v>117</v>
      </c>
      <c r="C211" t="s">
        <v>13</v>
      </c>
      <c r="D211">
        <v>45</v>
      </c>
      <c r="E211">
        <v>50</v>
      </c>
      <c r="F211">
        <v>45</v>
      </c>
      <c r="G211">
        <v>115</v>
      </c>
      <c r="H211">
        <v>55</v>
      </c>
      <c r="I211">
        <v>95</v>
      </c>
      <c r="J211" t="s">
        <v>568</v>
      </c>
      <c r="K211" s="3" t="s">
        <v>751</v>
      </c>
      <c r="L211" s="3" t="s">
        <v>752</v>
      </c>
      <c r="M211" s="5">
        <f t="shared" si="35"/>
        <v>10.050000000000001</v>
      </c>
      <c r="N211" s="5">
        <f t="shared" si="36"/>
        <v>4.75</v>
      </c>
      <c r="O211" s="1">
        <f t="shared" si="47"/>
        <v>10</v>
      </c>
      <c r="P211" s="1">
        <f t="shared" si="47"/>
        <v>5</v>
      </c>
      <c r="Q211" s="1">
        <f t="shared" si="40"/>
        <v>15</v>
      </c>
      <c r="R211" s="1">
        <f t="shared" si="41"/>
        <v>6</v>
      </c>
      <c r="S211" s="1" t="str">
        <f t="shared" si="48"/>
        <v>ghost</v>
      </c>
      <c r="T211" s="1" t="str">
        <f t="shared" si="49"/>
        <v>poison</v>
      </c>
      <c r="U211" t="s">
        <v>17</v>
      </c>
      <c r="V211" s="1" t="str">
        <f t="shared" si="50"/>
        <v>Gengar</v>
      </c>
      <c r="W211"/>
      <c r="X211">
        <f t="shared" si="21"/>
        <v>3</v>
      </c>
      <c r="Y211" t="str">
        <f t="shared" si="31"/>
        <v>Haunter</v>
      </c>
      <c r="Z211"/>
      <c r="AA211">
        <v>0</v>
      </c>
      <c r="AB211">
        <v>0</v>
      </c>
      <c r="AC211">
        <v>2</v>
      </c>
      <c r="AD211">
        <v>93</v>
      </c>
    </row>
    <row r="212" spans="1:30" x14ac:dyDescent="0.25">
      <c r="A212" t="s">
        <v>119</v>
      </c>
      <c r="B212" t="s">
        <v>117</v>
      </c>
      <c r="C212" t="s">
        <v>13</v>
      </c>
      <c r="D212">
        <v>60</v>
      </c>
      <c r="E212">
        <v>65</v>
      </c>
      <c r="F212">
        <v>60</v>
      </c>
      <c r="G212">
        <v>130</v>
      </c>
      <c r="H212">
        <v>75</v>
      </c>
      <c r="I212">
        <v>110</v>
      </c>
      <c r="J212" t="s">
        <v>569</v>
      </c>
      <c r="K212" s="3" t="s">
        <v>751</v>
      </c>
      <c r="L212" s="3" t="s">
        <v>752</v>
      </c>
      <c r="M212" s="5">
        <f t="shared" si="35"/>
        <v>11.55</v>
      </c>
      <c r="N212" s="5">
        <f t="shared" si="36"/>
        <v>6.375</v>
      </c>
      <c r="O212" s="1">
        <f t="shared" si="47"/>
        <v>12</v>
      </c>
      <c r="P212" s="1">
        <f t="shared" si="47"/>
        <v>6</v>
      </c>
      <c r="Q212" s="1">
        <f t="shared" si="40"/>
        <v>18</v>
      </c>
      <c r="R212" s="1">
        <f t="shared" si="41"/>
        <v>7</v>
      </c>
      <c r="S212" s="1" t="str">
        <f t="shared" si="48"/>
        <v>ghost</v>
      </c>
      <c r="T212" s="1" t="str">
        <f t="shared" si="49"/>
        <v>poison</v>
      </c>
      <c r="U212" t="s">
        <v>77</v>
      </c>
      <c r="W212"/>
      <c r="Y212" t="str">
        <f t="shared" si="31"/>
        <v>Gengar</v>
      </c>
      <c r="Z212"/>
      <c r="AA212">
        <v>0</v>
      </c>
      <c r="AB212">
        <v>0</v>
      </c>
      <c r="AC212">
        <v>3</v>
      </c>
      <c r="AD212">
        <v>94</v>
      </c>
    </row>
    <row r="213" spans="1:30" x14ac:dyDescent="0.25">
      <c r="A213" t="s">
        <v>120</v>
      </c>
      <c r="B213" t="s">
        <v>97</v>
      </c>
      <c r="C213" t="s">
        <v>47</v>
      </c>
      <c r="D213">
        <v>35</v>
      </c>
      <c r="E213">
        <v>45</v>
      </c>
      <c r="F213">
        <v>160</v>
      </c>
      <c r="G213">
        <v>30</v>
      </c>
      <c r="H213">
        <v>45</v>
      </c>
      <c r="I213">
        <v>70</v>
      </c>
      <c r="J213" t="s">
        <v>570</v>
      </c>
      <c r="K213" s="3" t="s">
        <v>759</v>
      </c>
      <c r="L213" t="s">
        <v>755</v>
      </c>
      <c r="M213" s="5">
        <f t="shared" si="35"/>
        <v>5.35</v>
      </c>
      <c r="N213" s="5">
        <f t="shared" si="36"/>
        <v>6.875</v>
      </c>
      <c r="O213" s="1">
        <f t="shared" si="47"/>
        <v>5</v>
      </c>
      <c r="P213" s="1">
        <f t="shared" si="47"/>
        <v>7</v>
      </c>
      <c r="Q213" s="1">
        <f t="shared" si="40"/>
        <v>12</v>
      </c>
      <c r="R213" s="1">
        <f t="shared" si="41"/>
        <v>4</v>
      </c>
      <c r="S213" s="1" t="str">
        <f t="shared" si="48"/>
        <v>rock</v>
      </c>
      <c r="T213" s="1" t="str">
        <f t="shared" si="49"/>
        <v>ground</v>
      </c>
      <c r="U213"/>
      <c r="V213" s="1" t="str">
        <f t="shared" ref="V213" si="51">A214</f>
        <v>Steelix</v>
      </c>
      <c r="W213"/>
      <c r="X213">
        <f t="shared" si="21"/>
        <v>4</v>
      </c>
      <c r="Y213" t="str">
        <f t="shared" si="31"/>
        <v>Onix</v>
      </c>
      <c r="Z213"/>
      <c r="AA213">
        <v>0</v>
      </c>
      <c r="AB213">
        <v>0</v>
      </c>
      <c r="AC213">
        <v>1</v>
      </c>
      <c r="AD213">
        <v>95</v>
      </c>
    </row>
    <row r="214" spans="1:30" x14ac:dyDescent="0.25">
      <c r="A214" t="s">
        <v>234</v>
      </c>
      <c r="B214" t="s">
        <v>105</v>
      </c>
      <c r="C214" t="s">
        <v>47</v>
      </c>
      <c r="D214">
        <v>75</v>
      </c>
      <c r="E214">
        <v>85</v>
      </c>
      <c r="F214">
        <v>200</v>
      </c>
      <c r="G214">
        <v>55</v>
      </c>
      <c r="H214">
        <v>65</v>
      </c>
      <c r="I214">
        <v>30</v>
      </c>
      <c r="J214" t="s">
        <v>633</v>
      </c>
      <c r="K214" s="3" t="s">
        <v>759</v>
      </c>
      <c r="L214" t="s">
        <v>755</v>
      </c>
      <c r="M214" s="5">
        <f t="shared" si="35"/>
        <v>6</v>
      </c>
      <c r="N214" s="5">
        <f t="shared" si="36"/>
        <v>10.375</v>
      </c>
      <c r="O214" s="1">
        <f t="shared" si="47"/>
        <v>6</v>
      </c>
      <c r="P214" s="1">
        <f t="shared" si="47"/>
        <v>10</v>
      </c>
      <c r="Q214" s="1">
        <f t="shared" si="40"/>
        <v>16</v>
      </c>
      <c r="R214" s="1">
        <f t="shared" si="41"/>
        <v>6</v>
      </c>
      <c r="S214" s="1" t="str">
        <f t="shared" si="48"/>
        <v>steel</v>
      </c>
      <c r="T214" s="1" t="str">
        <f t="shared" si="49"/>
        <v>ground</v>
      </c>
      <c r="U214" t="s">
        <v>97</v>
      </c>
      <c r="W214"/>
      <c r="Y214" t="str">
        <f t="shared" si="31"/>
        <v>Steelix</v>
      </c>
      <c r="Z214"/>
      <c r="AA214">
        <v>0</v>
      </c>
      <c r="AB214">
        <v>0</v>
      </c>
      <c r="AC214">
        <v>2</v>
      </c>
      <c r="AD214">
        <v>208</v>
      </c>
    </row>
    <row r="215" spans="1:30" x14ac:dyDescent="0.25">
      <c r="A215" t="s">
        <v>199</v>
      </c>
      <c r="B215" t="s">
        <v>55</v>
      </c>
      <c r="C215"/>
      <c r="D215">
        <v>50</v>
      </c>
      <c r="E215">
        <v>25</v>
      </c>
      <c r="F215">
        <v>28</v>
      </c>
      <c r="G215">
        <v>45</v>
      </c>
      <c r="H215">
        <v>55</v>
      </c>
      <c r="I215">
        <v>15</v>
      </c>
      <c r="J215" t="s">
        <v>616</v>
      </c>
      <c r="K215" s="3" t="s">
        <v>759</v>
      </c>
      <c r="L215" t="s">
        <v>753</v>
      </c>
      <c r="M215" s="5">
        <f t="shared" si="35"/>
        <v>3.1</v>
      </c>
      <c r="N215" s="5">
        <f t="shared" si="36"/>
        <v>4.5750000000000002</v>
      </c>
      <c r="O215" s="1">
        <f t="shared" si="47"/>
        <v>3</v>
      </c>
      <c r="P215" s="1">
        <f t="shared" si="47"/>
        <v>5</v>
      </c>
      <c r="Q215" s="1">
        <f t="shared" si="40"/>
        <v>8</v>
      </c>
      <c r="R215" s="1">
        <f t="shared" si="41"/>
        <v>2</v>
      </c>
      <c r="S215" s="1" t="str">
        <f t="shared" si="48"/>
        <v>fairy</v>
      </c>
      <c r="T215" s="1" t="s">
        <v>33</v>
      </c>
      <c r="U215"/>
      <c r="V215" s="1" t="str">
        <f t="shared" ref="V215:V216" si="52">A216</f>
        <v>Clefairy</v>
      </c>
      <c r="W215"/>
      <c r="X215">
        <f t="shared" si="21"/>
        <v>2</v>
      </c>
      <c r="Y215" t="str">
        <f t="shared" si="31"/>
        <v>Cleffa</v>
      </c>
      <c r="Z215"/>
      <c r="AA215">
        <v>0</v>
      </c>
      <c r="AB215">
        <v>0</v>
      </c>
      <c r="AC215">
        <v>1</v>
      </c>
      <c r="AD215">
        <v>173</v>
      </c>
    </row>
    <row r="216" spans="1:30" x14ac:dyDescent="0.25">
      <c r="A216" t="s">
        <v>54</v>
      </c>
      <c r="B216" t="s">
        <v>55</v>
      </c>
      <c r="C216"/>
      <c r="D216">
        <v>70</v>
      </c>
      <c r="E216">
        <v>45</v>
      </c>
      <c r="F216">
        <v>48</v>
      </c>
      <c r="G216">
        <v>60</v>
      </c>
      <c r="H216">
        <v>65</v>
      </c>
      <c r="I216">
        <v>35</v>
      </c>
      <c r="J216" t="s">
        <v>536</v>
      </c>
      <c r="K216" s="3" t="s">
        <v>759</v>
      </c>
      <c r="L216" t="s">
        <v>753</v>
      </c>
      <c r="M216" s="5">
        <f t="shared" si="35"/>
        <v>4.8499999999999996</v>
      </c>
      <c r="N216" s="5">
        <f t="shared" si="36"/>
        <v>6.3250000000000002</v>
      </c>
      <c r="O216" s="1">
        <f t="shared" si="47"/>
        <v>5</v>
      </c>
      <c r="P216" s="1">
        <f t="shared" si="47"/>
        <v>6</v>
      </c>
      <c r="Q216" s="1">
        <f t="shared" si="40"/>
        <v>11</v>
      </c>
      <c r="R216" s="1">
        <f t="shared" si="41"/>
        <v>4</v>
      </c>
      <c r="S216" s="1" t="str">
        <f t="shared" si="48"/>
        <v>fairy</v>
      </c>
      <c r="T216" s="1" t="s">
        <v>37</v>
      </c>
      <c r="U216" t="s">
        <v>33</v>
      </c>
      <c r="V216" s="1" t="str">
        <f t="shared" si="52"/>
        <v>Clefable</v>
      </c>
      <c r="W216"/>
      <c r="X216">
        <f t="shared" si="21"/>
        <v>6</v>
      </c>
      <c r="Y216" t="str">
        <f t="shared" si="31"/>
        <v>Clefairy</v>
      </c>
      <c r="Z216"/>
      <c r="AA216">
        <v>0</v>
      </c>
      <c r="AB216">
        <v>0</v>
      </c>
      <c r="AC216">
        <v>2</v>
      </c>
      <c r="AD216">
        <v>35</v>
      </c>
    </row>
    <row r="217" spans="1:30" x14ac:dyDescent="0.25">
      <c r="A217" t="s">
        <v>56</v>
      </c>
      <c r="B217" t="s">
        <v>55</v>
      </c>
      <c r="C217"/>
      <c r="D217">
        <v>95</v>
      </c>
      <c r="E217">
        <v>70</v>
      </c>
      <c r="F217">
        <v>73</v>
      </c>
      <c r="G217">
        <v>95</v>
      </c>
      <c r="H217">
        <v>90</v>
      </c>
      <c r="I217">
        <v>60</v>
      </c>
      <c r="J217" t="s">
        <v>536</v>
      </c>
      <c r="K217" s="3" t="s">
        <v>759</v>
      </c>
      <c r="L217" t="s">
        <v>753</v>
      </c>
      <c r="M217" s="5">
        <f t="shared" si="35"/>
        <v>7.85</v>
      </c>
      <c r="N217" s="5">
        <f t="shared" si="36"/>
        <v>8.8249999999999993</v>
      </c>
      <c r="O217" s="1">
        <f t="shared" si="47"/>
        <v>8</v>
      </c>
      <c r="P217" s="1">
        <f t="shared" si="47"/>
        <v>9</v>
      </c>
      <c r="Q217" s="1">
        <f t="shared" si="40"/>
        <v>17</v>
      </c>
      <c r="R217" s="1">
        <f t="shared" si="41"/>
        <v>7</v>
      </c>
      <c r="S217" s="1" t="str">
        <f t="shared" si="48"/>
        <v>fairy</v>
      </c>
      <c r="T217" s="1" t="s">
        <v>85</v>
      </c>
      <c r="U217" t="s">
        <v>44</v>
      </c>
      <c r="W217"/>
      <c r="Y217" t="str">
        <f t="shared" si="31"/>
        <v>Clefable</v>
      </c>
      <c r="Z217"/>
      <c r="AA217">
        <v>0</v>
      </c>
      <c r="AB217">
        <v>0</v>
      </c>
      <c r="AC217">
        <v>3</v>
      </c>
      <c r="AD217">
        <v>36</v>
      </c>
    </row>
    <row r="218" spans="1:30" x14ac:dyDescent="0.25">
      <c r="A218" t="s">
        <v>239</v>
      </c>
      <c r="B218" t="s">
        <v>26</v>
      </c>
      <c r="C218" t="s">
        <v>97</v>
      </c>
      <c r="D218">
        <v>20</v>
      </c>
      <c r="E218">
        <v>10</v>
      </c>
      <c r="F218">
        <v>230</v>
      </c>
      <c r="G218">
        <v>10</v>
      </c>
      <c r="H218">
        <v>230</v>
      </c>
      <c r="I218">
        <v>5</v>
      </c>
      <c r="J218" t="s">
        <v>634</v>
      </c>
      <c r="K218" s="3" t="s">
        <v>754</v>
      </c>
      <c r="L218" t="s">
        <v>753</v>
      </c>
      <c r="M218" s="5">
        <f t="shared" si="35"/>
        <v>0.8</v>
      </c>
      <c r="N218" s="5">
        <f t="shared" si="36"/>
        <v>12.5</v>
      </c>
      <c r="O218" s="1">
        <f t="shared" si="47"/>
        <v>1</v>
      </c>
      <c r="P218" s="1">
        <f t="shared" si="47"/>
        <v>13</v>
      </c>
      <c r="Q218" s="1">
        <f t="shared" si="40"/>
        <v>14</v>
      </c>
      <c r="R218" s="1">
        <f t="shared" si="41"/>
        <v>5</v>
      </c>
      <c r="S218" s="1" t="str">
        <f t="shared" si="48"/>
        <v>bug</v>
      </c>
      <c r="T218" s="1" t="str">
        <f t="shared" si="30"/>
        <v>rock</v>
      </c>
      <c r="U218" t="s">
        <v>13</v>
      </c>
      <c r="V218"/>
      <c r="W218"/>
      <c r="Y218" t="str">
        <f>A218</f>
        <v>Shuckle</v>
      </c>
      <c r="Z218"/>
      <c r="AA218">
        <v>0</v>
      </c>
      <c r="AB218">
        <v>0</v>
      </c>
      <c r="AC218">
        <v>1</v>
      </c>
      <c r="AD218">
        <v>213</v>
      </c>
    </row>
    <row r="219" spans="1:30" x14ac:dyDescent="0.25">
      <c r="A219" t="s">
        <v>220</v>
      </c>
      <c r="B219" t="s">
        <v>22</v>
      </c>
      <c r="C219" t="s">
        <v>47</v>
      </c>
      <c r="D219">
        <v>55</v>
      </c>
      <c r="E219">
        <v>45</v>
      </c>
      <c r="F219">
        <v>45</v>
      </c>
      <c r="G219">
        <v>25</v>
      </c>
      <c r="H219">
        <v>25</v>
      </c>
      <c r="I219">
        <v>15</v>
      </c>
      <c r="J219" t="s">
        <v>625</v>
      </c>
      <c r="K219" s="3" t="s">
        <v>756</v>
      </c>
      <c r="L219" t="s">
        <v>753</v>
      </c>
      <c r="M219" s="5">
        <f t="shared" si="35"/>
        <v>3.1</v>
      </c>
      <c r="N219" s="5">
        <f t="shared" si="36"/>
        <v>4.5</v>
      </c>
      <c r="O219" s="1">
        <f t="shared" si="47"/>
        <v>3</v>
      </c>
      <c r="P219" s="1">
        <f t="shared" si="47"/>
        <v>5</v>
      </c>
      <c r="Q219" s="1">
        <f t="shared" si="40"/>
        <v>8</v>
      </c>
      <c r="R219" s="1">
        <f t="shared" si="41"/>
        <v>2</v>
      </c>
      <c r="S219" s="1" t="str">
        <f t="shared" si="48"/>
        <v>water</v>
      </c>
      <c r="T219" s="1" t="str">
        <f t="shared" si="30"/>
        <v>ground</v>
      </c>
      <c r="U219"/>
      <c r="V219" s="1" t="str">
        <f t="shared" ref="V219" si="53">A220</f>
        <v>Quagsire</v>
      </c>
      <c r="W219"/>
      <c r="X219">
        <f t="shared" si="21"/>
        <v>5</v>
      </c>
      <c r="Y219" t="str">
        <f t="shared" ref="Y219:Y220" si="54">A219</f>
        <v>Wooper</v>
      </c>
      <c r="Z219"/>
      <c r="AA219">
        <v>0</v>
      </c>
      <c r="AB219">
        <v>0</v>
      </c>
      <c r="AC219">
        <v>1</v>
      </c>
      <c r="AD219">
        <v>194</v>
      </c>
    </row>
    <row r="220" spans="1:30" x14ac:dyDescent="0.25">
      <c r="A220" t="s">
        <v>221</v>
      </c>
      <c r="B220" t="s">
        <v>22</v>
      </c>
      <c r="C220" t="s">
        <v>47</v>
      </c>
      <c r="D220">
        <v>95</v>
      </c>
      <c r="E220">
        <v>85</v>
      </c>
      <c r="F220">
        <v>85</v>
      </c>
      <c r="G220">
        <v>65</v>
      </c>
      <c r="H220">
        <v>65</v>
      </c>
      <c r="I220">
        <v>35</v>
      </c>
      <c r="J220" t="s">
        <v>625</v>
      </c>
      <c r="K220" s="3" t="s">
        <v>756</v>
      </c>
      <c r="L220" t="s">
        <v>753</v>
      </c>
      <c r="M220" s="5">
        <f t="shared" si="35"/>
        <v>6.3</v>
      </c>
      <c r="N220" s="5">
        <f t="shared" si="36"/>
        <v>8.5</v>
      </c>
      <c r="O220" s="1">
        <f t="shared" si="47"/>
        <v>6</v>
      </c>
      <c r="P220" s="1">
        <f t="shared" si="47"/>
        <v>9</v>
      </c>
      <c r="Q220" s="1">
        <f t="shared" si="40"/>
        <v>15</v>
      </c>
      <c r="R220" s="1">
        <f t="shared" si="41"/>
        <v>6</v>
      </c>
      <c r="S220" s="1" t="str">
        <f t="shared" si="48"/>
        <v>water</v>
      </c>
      <c r="T220" s="1" t="str">
        <f t="shared" si="30"/>
        <v>ground</v>
      </c>
      <c r="U220" t="s">
        <v>13</v>
      </c>
      <c r="W220"/>
      <c r="Y220" t="str">
        <f t="shared" si="54"/>
        <v>Quagsire</v>
      </c>
      <c r="Z220"/>
      <c r="AA220">
        <v>0</v>
      </c>
      <c r="AB220">
        <v>0</v>
      </c>
      <c r="AC220">
        <v>2</v>
      </c>
      <c r="AD220">
        <v>195</v>
      </c>
    </row>
    <row r="221" spans="1:30" x14ac:dyDescent="0.25">
      <c r="A221" s="3" t="s">
        <v>389</v>
      </c>
      <c r="B221" s="6" t="s">
        <v>48</v>
      </c>
      <c r="C221" s="6" t="s">
        <v>22</v>
      </c>
      <c r="D221" s="1">
        <v>70</v>
      </c>
      <c r="E221" s="1">
        <v>40</v>
      </c>
      <c r="F221" s="1">
        <v>50</v>
      </c>
      <c r="G221" s="1">
        <v>55</v>
      </c>
      <c r="H221" s="1">
        <v>50</v>
      </c>
      <c r="I221" s="1">
        <v>25</v>
      </c>
      <c r="J221" s="1" t="s">
        <v>899</v>
      </c>
      <c r="K221" s="3" t="s">
        <v>756</v>
      </c>
      <c r="L221" s="3" t="s">
        <v>752</v>
      </c>
      <c r="M221" s="5">
        <f t="shared" si="35"/>
        <v>4.1500000000000004</v>
      </c>
      <c r="N221" s="5">
        <f t="shared" si="36"/>
        <v>6</v>
      </c>
      <c r="O221" s="1">
        <f>ROUND(M221, 0)</f>
        <v>4</v>
      </c>
      <c r="P221" s="1">
        <f t="shared" si="32"/>
        <v>6</v>
      </c>
      <c r="Q221" s="1">
        <f t="shared" si="40"/>
        <v>10</v>
      </c>
      <c r="R221" s="1">
        <f t="shared" si="41"/>
        <v>3</v>
      </c>
      <c r="S221" s="1" t="str">
        <f t="shared" si="29"/>
        <v>ice</v>
      </c>
      <c r="T221" s="1" t="str">
        <f t="shared" si="30"/>
        <v>water</v>
      </c>
      <c r="V221" s="1" t="str">
        <f>A222</f>
        <v>Sealeo</v>
      </c>
      <c r="X221">
        <f t="shared" si="21"/>
        <v>3</v>
      </c>
      <c r="Y221" t="str">
        <f>A221</f>
        <v>Spheal</v>
      </c>
      <c r="Z221" s="3"/>
      <c r="AA221">
        <v>0</v>
      </c>
      <c r="AB221">
        <v>0</v>
      </c>
      <c r="AC221">
        <v>1</v>
      </c>
      <c r="AD221" s="1">
        <v>363</v>
      </c>
    </row>
    <row r="222" spans="1:30" x14ac:dyDescent="0.25">
      <c r="A222" s="3" t="s">
        <v>390</v>
      </c>
      <c r="B222" s="6" t="s">
        <v>48</v>
      </c>
      <c r="C222" s="6" t="s">
        <v>22</v>
      </c>
      <c r="D222" s="1">
        <v>90</v>
      </c>
      <c r="E222" s="1">
        <v>60</v>
      </c>
      <c r="F222" s="1">
        <v>70</v>
      </c>
      <c r="G222" s="1">
        <v>75</v>
      </c>
      <c r="H222" s="1">
        <v>70</v>
      </c>
      <c r="I222" s="1">
        <v>45</v>
      </c>
      <c r="J222" s="1" t="s">
        <v>900</v>
      </c>
      <c r="K222" s="1" t="s">
        <v>756</v>
      </c>
      <c r="L222" s="1" t="s">
        <v>752</v>
      </c>
      <c r="M222" s="5">
        <f t="shared" si="35"/>
        <v>6.15</v>
      </c>
      <c r="N222" s="5">
        <f t="shared" si="36"/>
        <v>8</v>
      </c>
      <c r="O222" s="1">
        <f>ROUND(M222, 0)</f>
        <v>6</v>
      </c>
      <c r="P222" s="1">
        <f t="shared" si="32"/>
        <v>8</v>
      </c>
      <c r="Q222" s="1">
        <f t="shared" si="40"/>
        <v>14</v>
      </c>
      <c r="R222" s="1">
        <f t="shared" si="41"/>
        <v>5</v>
      </c>
      <c r="S222" s="1" t="str">
        <f t="shared" si="29"/>
        <v>ice</v>
      </c>
      <c r="T222" s="1" t="str">
        <f t="shared" si="30"/>
        <v>water</v>
      </c>
      <c r="U222" s="1" t="s">
        <v>33</v>
      </c>
      <c r="V222" s="1" t="str">
        <f>A223</f>
        <v>Walrein</v>
      </c>
      <c r="X222">
        <f t="shared" si="21"/>
        <v>5</v>
      </c>
      <c r="Y222" t="str">
        <f>A222</f>
        <v>Sealeo</v>
      </c>
      <c r="Z222" s="3"/>
      <c r="AA222">
        <v>0</v>
      </c>
      <c r="AB222">
        <v>0</v>
      </c>
      <c r="AC222">
        <v>2</v>
      </c>
      <c r="AD222" s="1">
        <v>364</v>
      </c>
    </row>
    <row r="223" spans="1:30" x14ac:dyDescent="0.25">
      <c r="A223" s="3" t="s">
        <v>391</v>
      </c>
      <c r="B223" s="6" t="s">
        <v>48</v>
      </c>
      <c r="C223" s="6" t="s">
        <v>22</v>
      </c>
      <c r="D223" s="1">
        <v>110</v>
      </c>
      <c r="E223" s="1">
        <v>80</v>
      </c>
      <c r="F223" s="1">
        <v>90</v>
      </c>
      <c r="G223" s="1">
        <v>95</v>
      </c>
      <c r="H223" s="1">
        <v>90</v>
      </c>
      <c r="I223" s="1">
        <v>65</v>
      </c>
      <c r="J223" s="1" t="s">
        <v>901</v>
      </c>
      <c r="K223" s="1" t="s">
        <v>756</v>
      </c>
      <c r="L223" s="1" t="s">
        <v>752</v>
      </c>
      <c r="M223" s="5">
        <f t="shared" si="35"/>
        <v>8.15</v>
      </c>
      <c r="N223" s="5">
        <f t="shared" si="36"/>
        <v>10</v>
      </c>
      <c r="O223" s="1">
        <f>ROUND(M223, 0)</f>
        <v>8</v>
      </c>
      <c r="P223" s="1">
        <f t="shared" si="32"/>
        <v>10</v>
      </c>
      <c r="Q223" s="1">
        <f t="shared" si="40"/>
        <v>18</v>
      </c>
      <c r="R223" s="1">
        <f t="shared" si="41"/>
        <v>7</v>
      </c>
      <c r="S223" s="1" t="str">
        <f t="shared" si="29"/>
        <v>ice</v>
      </c>
      <c r="T223" s="1" t="str">
        <f t="shared" si="30"/>
        <v>water</v>
      </c>
      <c r="U223" s="1" t="s">
        <v>47</v>
      </c>
      <c r="Y223" t="str">
        <f>A223</f>
        <v>Walrein</v>
      </c>
      <c r="Z223" s="3"/>
      <c r="AA223">
        <v>0</v>
      </c>
      <c r="AB223">
        <v>0</v>
      </c>
      <c r="AC223">
        <v>3</v>
      </c>
      <c r="AD223" s="1">
        <v>365</v>
      </c>
    </row>
    <row r="225" spans="1:30" x14ac:dyDescent="0.25">
      <c r="A225" s="3" t="s">
        <v>503</v>
      </c>
      <c r="B225" s="6" t="s">
        <v>85</v>
      </c>
      <c r="C225" s="13" t="s">
        <v>48</v>
      </c>
      <c r="D225" s="1">
        <v>75</v>
      </c>
      <c r="E225" s="1">
        <v>75</v>
      </c>
      <c r="F225" s="1">
        <v>130</v>
      </c>
      <c r="G225" s="1">
        <v>75</v>
      </c>
      <c r="H225" s="1">
        <v>130</v>
      </c>
      <c r="I225" s="1">
        <v>95</v>
      </c>
      <c r="J225" s="1" t="s">
        <v>938</v>
      </c>
      <c r="K225" s="3" t="s">
        <v>756</v>
      </c>
      <c r="L225" s="1" t="s">
        <v>752</v>
      </c>
      <c r="M225" s="1">
        <f>ROUND((0.4*I225 + 0.5*MAX(E225,G225) + 0.1*MIN(E225,G225) + 0.4*D225 + 0.3*F225 + 0.3*H225) / 20, 0) - 2</f>
        <v>8</v>
      </c>
      <c r="N225" s="1" t="str">
        <f t="shared" ref="N225:N245" si="55">B225</f>
        <v>psychic</v>
      </c>
      <c r="O225" s="1" t="str">
        <f>IF(C225 = 0, "", C225)</f>
        <v>ice</v>
      </c>
      <c r="P225" s="1" t="s">
        <v>55</v>
      </c>
      <c r="S225" t="str">
        <f>IF(ISBLANK(Q225), "", ROUND(((M226*(M226-1)/2)-(M225*(M225-1)/2))/2 - (M226-M225)/2, 0) - IF(ISBLANK(R225), 0, 1))</f>
        <v/>
      </c>
      <c r="T225" t="str">
        <f>A225</f>
        <v>Uxie</v>
      </c>
      <c r="U225" s="3" t="s">
        <v>921</v>
      </c>
      <c r="V225">
        <v>1</v>
      </c>
      <c r="W225">
        <v>1</v>
      </c>
      <c r="X225">
        <v>1</v>
      </c>
      <c r="Y225" s="1">
        <v>480</v>
      </c>
      <c r="Z225" t="str">
        <f>_xlfn.IFNA(VLOOKUP(A225,abilities!$A$2:$C$108,2,0), "Evolution")</f>
        <v>Chilling Acuity</v>
      </c>
      <c r="AA225" t="str">
        <f>_xlfn.IFNA(VLOOKUP(A225,abilities!$A$2:$C$109,3,0), _xlfn.CONCAT("Evolves into ", Q225, " using ", S225, " Journey Points", IF(ISBLANK(R225), ".", _xlfn.CONCAT(" and a ", R225, " Apricorn."))))</f>
        <v>Gains the Ice typing. When attacking with an Ice-type move, add 2 bonus power</v>
      </c>
      <c r="AD225"/>
    </row>
    <row r="226" spans="1:30" x14ac:dyDescent="0.25">
      <c r="A226" s="3" t="s">
        <v>504</v>
      </c>
      <c r="B226" s="6" t="s">
        <v>85</v>
      </c>
      <c r="C226" s="13" t="s">
        <v>44</v>
      </c>
      <c r="D226" s="1">
        <v>80</v>
      </c>
      <c r="E226" s="1">
        <v>105</v>
      </c>
      <c r="F226" s="1">
        <v>105</v>
      </c>
      <c r="G226" s="1">
        <v>105</v>
      </c>
      <c r="H226" s="1">
        <v>105</v>
      </c>
      <c r="I226" s="1">
        <v>80</v>
      </c>
      <c r="J226" s="1" t="s">
        <v>884</v>
      </c>
      <c r="K226" s="3" t="s">
        <v>756</v>
      </c>
      <c r="L226" s="1" t="s">
        <v>753</v>
      </c>
      <c r="M226" s="1">
        <f>ROUND((0.4*I226 + 0.5*MAX(E226,G226) + 0.1*MIN(E226,G226) + 0.4*D226 + 0.3*F226 + 0.3*H226) / 20, 0) - 2</f>
        <v>8</v>
      </c>
      <c r="N226" s="1" t="str">
        <f t="shared" si="55"/>
        <v>psychic</v>
      </c>
      <c r="O226" s="1" t="str">
        <f>IF(C226 = 0, "", C226)</f>
        <v>electric</v>
      </c>
      <c r="P226" s="1" t="s">
        <v>55</v>
      </c>
      <c r="S226" t="str">
        <f>IF(ISBLANK(Q226), "", ROUND(((M227*(M227-1)/2)-(M226*(M226-1)/2))/2 - (M227-M226)/2, 0) - IF(ISBLANK(R226), 0, 1))</f>
        <v/>
      </c>
      <c r="T226" t="str">
        <f>A226</f>
        <v>Mesprit</v>
      </c>
      <c r="U226" s="3" t="s">
        <v>922</v>
      </c>
      <c r="V226">
        <v>1</v>
      </c>
      <c r="W226">
        <v>1</v>
      </c>
      <c r="X226">
        <v>1</v>
      </c>
      <c r="Y226" s="1">
        <v>481</v>
      </c>
      <c r="Z226" t="str">
        <f>_xlfn.IFNA(VLOOKUP(A226,abilities!$A$2:$C$108,2,0), "Evolution")</f>
        <v>Energising Verity</v>
      </c>
      <c r="AA226" t="str">
        <f>_xlfn.IFNA(VLOOKUP(A226,abilities!$A$2:$C$109,3,0), _xlfn.CONCAT("Evolves into ", Q226, " using ", S226, " Journey Points", IF(ISBLANK(R226), ".", _xlfn.CONCAT(" and a ", R226, " Apricorn."))))</f>
        <v>Gains the Electric typing. When attacking with an Electric-type move, add 2 bonus power.</v>
      </c>
      <c r="AD226"/>
    </row>
    <row r="227" spans="1:30" x14ac:dyDescent="0.25">
      <c r="A227" s="3" t="s">
        <v>505</v>
      </c>
      <c r="B227" s="6" t="s">
        <v>85</v>
      </c>
      <c r="C227" s="13" t="s">
        <v>17</v>
      </c>
      <c r="D227" s="1">
        <v>75</v>
      </c>
      <c r="E227" s="1">
        <v>125</v>
      </c>
      <c r="F227" s="1">
        <v>70</v>
      </c>
      <c r="G227" s="1">
        <v>125</v>
      </c>
      <c r="H227" s="1">
        <v>70</v>
      </c>
      <c r="I227" s="1">
        <v>115</v>
      </c>
      <c r="J227" s="1" t="s">
        <v>937</v>
      </c>
      <c r="K227" s="3" t="s">
        <v>756</v>
      </c>
      <c r="L227" s="1" t="s">
        <v>755</v>
      </c>
      <c r="M227" s="1">
        <f>ROUND((0.4*I227 + 0.5*MAX(E227,G227) + 0.1*MIN(E227,G227) + 0.4*D227 + 0.3*F227 + 0.3*H227) / 20, 0) - 2</f>
        <v>8</v>
      </c>
      <c r="N227" s="1" t="str">
        <f t="shared" si="55"/>
        <v>psychic</v>
      </c>
      <c r="O227" s="1" t="str">
        <f>IF(C227 = 0, "", C227)</f>
        <v>fire</v>
      </c>
      <c r="P227" s="1" t="s">
        <v>55</v>
      </c>
      <c r="S227" t="str">
        <f>IF(ISBLANK(Q227), "", ROUND(((sinnoh!N140*(sinnoh!N140-1)/2)-(M227*(M227-1)/2))/2 - (sinnoh!N140-M227)/2, 0) - IF(ISBLANK(R227), 0, 1))</f>
        <v/>
      </c>
      <c r="T227" t="str">
        <f>A227</f>
        <v>Azelf</v>
      </c>
      <c r="U227" s="3" t="s">
        <v>920</v>
      </c>
      <c r="V227">
        <v>1</v>
      </c>
      <c r="W227">
        <v>1</v>
      </c>
      <c r="X227">
        <v>1</v>
      </c>
      <c r="Y227" s="1">
        <v>482</v>
      </c>
      <c r="Z227" t="str">
        <f>_xlfn.IFNA(VLOOKUP(A227,abilities!$A$2:$C$108,2,0), "Evolution")</f>
        <v>Blazing Valor</v>
      </c>
      <c r="AA227" t="str">
        <f>_xlfn.IFNA(VLOOKUP(A227,abilities!$A$2:$C$109,3,0), _xlfn.CONCAT("Evolves into ", Q227, " using ", S227, " Journey Points", IF(ISBLANK(R227), ".", _xlfn.CONCAT(" and a ", R227, " Apricorn."))))</f>
        <v>Gains the Fire typing. When attacking with a Fire-type move, add 2 bonus power.</v>
      </c>
      <c r="AD227"/>
    </row>
    <row r="228" spans="1:30" x14ac:dyDescent="0.25">
      <c r="A228" s="1" t="s">
        <v>516</v>
      </c>
      <c r="B228" s="6" t="s">
        <v>33</v>
      </c>
      <c r="D228" s="1">
        <v>120</v>
      </c>
      <c r="E228" s="1">
        <v>120</v>
      </c>
      <c r="F228" s="1">
        <v>120</v>
      </c>
      <c r="G228" s="1">
        <v>120</v>
      </c>
      <c r="H228" s="1">
        <v>120</v>
      </c>
      <c r="I228" s="1">
        <v>120</v>
      </c>
      <c r="J228" s="1" t="s">
        <v>926</v>
      </c>
      <c r="K228" s="3" t="s">
        <v>942</v>
      </c>
      <c r="M228" s="3">
        <v>12</v>
      </c>
      <c r="N228" s="1" t="str">
        <f t="shared" si="55"/>
        <v>normal</v>
      </c>
      <c r="O228" s="1" t="s">
        <v>117</v>
      </c>
      <c r="P228" s="1" t="s">
        <v>47</v>
      </c>
      <c r="S228" t="str">
        <f t="shared" ref="S228:S244" si="56">IF(ISBLANK(Q228), "", ROUND(((M229*(M229-1)/2)-(M228*(M228-1)/2))/2 - (M229-M228)/2, 0) - IF(ISBLANK(R228), 0, 1))</f>
        <v/>
      </c>
      <c r="T228" t="s">
        <v>516</v>
      </c>
      <c r="V228">
        <v>0</v>
      </c>
      <c r="W228">
        <v>1</v>
      </c>
      <c r="X228">
        <v>1</v>
      </c>
      <c r="Y228" s="1">
        <v>493</v>
      </c>
      <c r="Z228" t="str">
        <f>_xlfn.IFNA(VLOOKUP(A228,abilities!$A$2:$C$108,2,0), "Evolution")</f>
        <v>Judgment Eternal</v>
      </c>
      <c r="AA228" t="str">
        <f>_xlfn.IFNA(VLOOKUP(A228,abilities!$A$2:$C$109,3,0), _xlfn.CONCAT("Evolves into ", Q228, " using ", S228, " Journey Points", IF(ISBLANK(R228), ".", _xlfn.CONCAT(" and a ", R228, " Apricorn."))))</f>
        <v>When attacking with a Normal-type move, add 3 bonus power.</v>
      </c>
      <c r="AD228"/>
    </row>
    <row r="229" spans="1:30" x14ac:dyDescent="0.25">
      <c r="A229" s="1" t="s">
        <v>516</v>
      </c>
      <c r="B229" s="6" t="s">
        <v>17</v>
      </c>
      <c r="D229" s="1">
        <v>120</v>
      </c>
      <c r="E229" s="1">
        <v>120</v>
      </c>
      <c r="F229" s="1">
        <v>120</v>
      </c>
      <c r="G229" s="1">
        <v>120</v>
      </c>
      <c r="H229" s="1">
        <v>120</v>
      </c>
      <c r="I229" s="1">
        <v>120</v>
      </c>
      <c r="J229" s="1" t="s">
        <v>926</v>
      </c>
      <c r="K229" s="3" t="s">
        <v>942</v>
      </c>
      <c r="M229" s="3">
        <v>12</v>
      </c>
      <c r="N229" s="1" t="str">
        <f t="shared" si="55"/>
        <v>fire</v>
      </c>
      <c r="O229" s="1" t="s">
        <v>117</v>
      </c>
      <c r="P229" s="1" t="s">
        <v>47</v>
      </c>
      <c r="S229" t="str">
        <f t="shared" si="56"/>
        <v/>
      </c>
      <c r="T229" t="s">
        <v>949</v>
      </c>
      <c r="U229" s="1" t="s">
        <v>1065</v>
      </c>
      <c r="V229">
        <v>0</v>
      </c>
      <c r="W229">
        <v>1</v>
      </c>
      <c r="X229">
        <v>1</v>
      </c>
      <c r="Y229" s="1">
        <v>493</v>
      </c>
      <c r="Z229" t="str">
        <f>_xlfn.IFNA(VLOOKUP(A229,abilities!$A$2:$C$108,2,0), "Evolution")</f>
        <v>Judgment Eternal</v>
      </c>
      <c r="AA229" t="str">
        <f>_xlfn.IFNA(VLOOKUP(A229,abilities!$A$2:$C$109,3,0), _xlfn.CONCAT("Evolves into ", Q229, " using ", S229, " Journey Points", IF(ISBLANK(R229), ".", _xlfn.CONCAT(" and a ", R229, " Apricorn."))))</f>
        <v>When attacking with a Normal-type move, add 3 bonus power.</v>
      </c>
      <c r="AD229"/>
    </row>
    <row r="230" spans="1:30" x14ac:dyDescent="0.25">
      <c r="A230" s="1" t="s">
        <v>516</v>
      </c>
      <c r="B230" s="6" t="s">
        <v>22</v>
      </c>
      <c r="D230" s="1">
        <v>120</v>
      </c>
      <c r="E230" s="1">
        <v>120</v>
      </c>
      <c r="F230" s="1">
        <v>120</v>
      </c>
      <c r="G230" s="1">
        <v>120</v>
      </c>
      <c r="H230" s="1">
        <v>120</v>
      </c>
      <c r="I230" s="1">
        <v>120</v>
      </c>
      <c r="J230" s="1" t="s">
        <v>926</v>
      </c>
      <c r="K230" s="3" t="s">
        <v>942</v>
      </c>
      <c r="M230" s="3">
        <v>12</v>
      </c>
      <c r="N230" s="1" t="str">
        <f t="shared" si="55"/>
        <v>water</v>
      </c>
      <c r="O230" s="1" t="s">
        <v>117</v>
      </c>
      <c r="P230" s="1" t="s">
        <v>47</v>
      </c>
      <c r="S230" t="str">
        <f t="shared" si="56"/>
        <v/>
      </c>
      <c r="T230" t="s">
        <v>950</v>
      </c>
      <c r="U230" s="1" t="s">
        <v>1064</v>
      </c>
      <c r="V230">
        <v>0</v>
      </c>
      <c r="W230">
        <v>1</v>
      </c>
      <c r="X230">
        <v>1</v>
      </c>
      <c r="Y230" s="1">
        <v>493</v>
      </c>
      <c r="Z230" t="str">
        <f>_xlfn.IFNA(VLOOKUP(A230,abilities!$A$2:$C$108,2,0), "Evolution")</f>
        <v>Judgment Eternal</v>
      </c>
      <c r="AA230" t="str">
        <f>_xlfn.IFNA(VLOOKUP(A230,abilities!$A$2:$C$109,3,0), _xlfn.CONCAT("Evolves into ", Q230, " using ", S230, " Journey Points", IF(ISBLANK(R230), ".", _xlfn.CONCAT(" and a ", R230, " Apricorn."))))</f>
        <v>When attacking with a Normal-type move, add 3 bonus power.</v>
      </c>
      <c r="AD230"/>
    </row>
    <row r="231" spans="1:30" x14ac:dyDescent="0.25">
      <c r="A231" s="1" t="s">
        <v>516</v>
      </c>
      <c r="B231" s="6" t="s">
        <v>44</v>
      </c>
      <c r="D231" s="1">
        <v>120</v>
      </c>
      <c r="E231" s="1">
        <v>120</v>
      </c>
      <c r="F231" s="1">
        <v>120</v>
      </c>
      <c r="G231" s="1">
        <v>120</v>
      </c>
      <c r="H231" s="1">
        <v>120</v>
      </c>
      <c r="I231" s="1">
        <v>120</v>
      </c>
      <c r="J231" s="1" t="s">
        <v>926</v>
      </c>
      <c r="K231" s="3" t="s">
        <v>942</v>
      </c>
      <c r="M231" s="3">
        <v>12</v>
      </c>
      <c r="N231" s="1" t="str">
        <f t="shared" si="55"/>
        <v>electric</v>
      </c>
      <c r="O231" s="1" t="s">
        <v>117</v>
      </c>
      <c r="P231" s="1" t="s">
        <v>47</v>
      </c>
      <c r="S231" t="str">
        <f t="shared" si="56"/>
        <v/>
      </c>
      <c r="T231" t="s">
        <v>951</v>
      </c>
      <c r="U231" s="1" t="s">
        <v>1059</v>
      </c>
      <c r="V231">
        <v>0</v>
      </c>
      <c r="W231">
        <v>1</v>
      </c>
      <c r="X231">
        <v>1</v>
      </c>
      <c r="Y231" s="1">
        <v>493</v>
      </c>
      <c r="Z231" t="str">
        <f>_xlfn.IFNA(VLOOKUP(A231,abilities!$A$2:$C$108,2,0), "Evolution")</f>
        <v>Judgment Eternal</v>
      </c>
      <c r="AA231" t="str">
        <f>_xlfn.IFNA(VLOOKUP(A231,abilities!$A$2:$C$109,3,0), _xlfn.CONCAT("Evolves into ", Q231, " using ", S231, " Journey Points", IF(ISBLANK(R231), ".", _xlfn.CONCAT(" and a ", R231, " Apricorn."))))</f>
        <v>When attacking with a Normal-type move, add 3 bonus power.</v>
      </c>
      <c r="AD231"/>
    </row>
    <row r="232" spans="1:30" x14ac:dyDescent="0.25">
      <c r="A232" s="1" t="s">
        <v>516</v>
      </c>
      <c r="B232" s="6" t="s">
        <v>12</v>
      </c>
      <c r="D232" s="1">
        <v>120</v>
      </c>
      <c r="E232" s="1">
        <v>120</v>
      </c>
      <c r="F232" s="1">
        <v>120</v>
      </c>
      <c r="G232" s="1">
        <v>120</v>
      </c>
      <c r="H232" s="1">
        <v>120</v>
      </c>
      <c r="I232" s="1">
        <v>120</v>
      </c>
      <c r="J232" s="1" t="s">
        <v>926</v>
      </c>
      <c r="K232" s="3" t="s">
        <v>942</v>
      </c>
      <c r="M232" s="3">
        <v>12</v>
      </c>
      <c r="N232" s="1" t="str">
        <f t="shared" si="55"/>
        <v>grass</v>
      </c>
      <c r="O232" s="1" t="s">
        <v>117</v>
      </c>
      <c r="P232" s="1" t="s">
        <v>47</v>
      </c>
      <c r="S232" t="str">
        <f t="shared" si="56"/>
        <v/>
      </c>
      <c r="T232" t="s">
        <v>952</v>
      </c>
      <c r="U232" s="1" t="s">
        <v>1061</v>
      </c>
      <c r="V232">
        <v>0</v>
      </c>
      <c r="W232">
        <v>1</v>
      </c>
      <c r="X232">
        <v>1</v>
      </c>
      <c r="Y232" s="1">
        <v>493</v>
      </c>
      <c r="Z232" t="str">
        <f>_xlfn.IFNA(VLOOKUP(A232,abilities!$A$2:$C$108,2,0), "Evolution")</f>
        <v>Judgment Eternal</v>
      </c>
      <c r="AA232" t="str">
        <f>_xlfn.IFNA(VLOOKUP(A232,abilities!$A$2:$C$109,3,0), _xlfn.CONCAT("Evolves into ", Q232, " using ", S232, " Journey Points", IF(ISBLANK(R232), ".", _xlfn.CONCAT(" and a ", R232, " Apricorn."))))</f>
        <v>When attacking with a Normal-type move, add 3 bonus power.</v>
      </c>
      <c r="AD232"/>
    </row>
    <row r="233" spans="1:30" x14ac:dyDescent="0.25">
      <c r="A233" s="1" t="s">
        <v>516</v>
      </c>
      <c r="B233" s="6" t="s">
        <v>48</v>
      </c>
      <c r="D233" s="1">
        <v>120</v>
      </c>
      <c r="E233" s="1">
        <v>120</v>
      </c>
      <c r="F233" s="1">
        <v>120</v>
      </c>
      <c r="G233" s="1">
        <v>120</v>
      </c>
      <c r="H233" s="1">
        <v>120</v>
      </c>
      <c r="I233" s="1">
        <v>120</v>
      </c>
      <c r="J233" s="1" t="s">
        <v>926</v>
      </c>
      <c r="K233" s="3" t="s">
        <v>942</v>
      </c>
      <c r="M233" s="3">
        <v>12</v>
      </c>
      <c r="N233" s="1" t="str">
        <f t="shared" si="55"/>
        <v>ice</v>
      </c>
      <c r="O233" s="1" t="s">
        <v>117</v>
      </c>
      <c r="P233" s="1" t="s">
        <v>47</v>
      </c>
      <c r="S233" t="str">
        <f t="shared" si="56"/>
        <v/>
      </c>
      <c r="T233" t="s">
        <v>953</v>
      </c>
      <c r="U233" s="1" t="s">
        <v>1060</v>
      </c>
      <c r="V233">
        <v>0</v>
      </c>
      <c r="W233">
        <v>1</v>
      </c>
      <c r="X233">
        <v>1</v>
      </c>
      <c r="Y233" s="1">
        <v>493</v>
      </c>
      <c r="Z233" t="str">
        <f>_xlfn.IFNA(VLOOKUP(A233,abilities!$A$2:$C$108,2,0), "Evolution")</f>
        <v>Judgment Eternal</v>
      </c>
      <c r="AA233" t="str">
        <f>_xlfn.IFNA(VLOOKUP(A233,abilities!$A$2:$C$109,3,0), _xlfn.CONCAT("Evolves into ", Q233, " using ", S233, " Journey Points", IF(ISBLANK(R233), ".", _xlfn.CONCAT(" and a ", R233, " Apricorn."))))</f>
        <v>When attacking with a Normal-type move, add 3 bonus power.</v>
      </c>
      <c r="AD233"/>
    </row>
    <row r="234" spans="1:30" x14ac:dyDescent="0.25">
      <c r="A234" s="1" t="s">
        <v>516</v>
      </c>
      <c r="B234" s="6" t="s">
        <v>77</v>
      </c>
      <c r="D234" s="1">
        <v>120</v>
      </c>
      <c r="E234" s="1">
        <v>120</v>
      </c>
      <c r="F234" s="1">
        <v>120</v>
      </c>
      <c r="G234" s="1">
        <v>120</v>
      </c>
      <c r="H234" s="1">
        <v>120</v>
      </c>
      <c r="I234" s="1">
        <v>120</v>
      </c>
      <c r="J234" s="1" t="s">
        <v>926</v>
      </c>
      <c r="K234" s="3" t="s">
        <v>942</v>
      </c>
      <c r="M234" s="3">
        <v>12</v>
      </c>
      <c r="N234" s="1" t="str">
        <f t="shared" si="55"/>
        <v>fighting</v>
      </c>
      <c r="O234" s="1" t="s">
        <v>117</v>
      </c>
      <c r="P234" s="1" t="s">
        <v>47</v>
      </c>
      <c r="S234" t="str">
        <f t="shared" si="56"/>
        <v/>
      </c>
      <c r="T234" t="s">
        <v>954</v>
      </c>
      <c r="U234" s="1" t="s">
        <v>1062</v>
      </c>
      <c r="V234">
        <v>0</v>
      </c>
      <c r="W234">
        <v>1</v>
      </c>
      <c r="X234">
        <v>1</v>
      </c>
      <c r="Y234" s="1">
        <v>493</v>
      </c>
      <c r="Z234" t="str">
        <f>_xlfn.IFNA(VLOOKUP(A234,abilities!$A$2:$C$108,2,0), "Evolution")</f>
        <v>Judgment Eternal</v>
      </c>
      <c r="AA234" t="str">
        <f>_xlfn.IFNA(VLOOKUP(A234,abilities!$A$2:$C$109,3,0), _xlfn.CONCAT("Evolves into ", Q234, " using ", S234, " Journey Points", IF(ISBLANK(R234), ".", _xlfn.CONCAT(" and a ", R234, " Apricorn."))))</f>
        <v>When attacking with a Normal-type move, add 3 bonus power.</v>
      </c>
      <c r="AD234"/>
    </row>
    <row r="235" spans="1:30" x14ac:dyDescent="0.25">
      <c r="A235" s="1" t="s">
        <v>516</v>
      </c>
      <c r="B235" s="6" t="s">
        <v>13</v>
      </c>
      <c r="D235" s="1">
        <v>120</v>
      </c>
      <c r="E235" s="1">
        <v>120</v>
      </c>
      <c r="F235" s="1">
        <v>120</v>
      </c>
      <c r="G235" s="1">
        <v>120</v>
      </c>
      <c r="H235" s="1">
        <v>120</v>
      </c>
      <c r="I235" s="1">
        <v>120</v>
      </c>
      <c r="J235" s="1" t="s">
        <v>926</v>
      </c>
      <c r="K235" s="3" t="s">
        <v>942</v>
      </c>
      <c r="M235" s="3">
        <v>12</v>
      </c>
      <c r="N235" s="1" t="str">
        <f t="shared" si="55"/>
        <v>poison</v>
      </c>
      <c r="O235" s="1" t="s">
        <v>117</v>
      </c>
      <c r="P235" s="1" t="s">
        <v>47</v>
      </c>
      <c r="S235" t="str">
        <f t="shared" si="56"/>
        <v/>
      </c>
      <c r="T235" t="s">
        <v>955</v>
      </c>
      <c r="U235" s="1" t="s">
        <v>1063</v>
      </c>
      <c r="V235">
        <v>0</v>
      </c>
      <c r="W235">
        <v>1</v>
      </c>
      <c r="X235">
        <v>1</v>
      </c>
      <c r="Y235" s="1">
        <v>493</v>
      </c>
      <c r="Z235" t="str">
        <f>_xlfn.IFNA(VLOOKUP(A235,abilities!$A$2:$C$108,2,0), "Evolution")</f>
        <v>Judgment Eternal</v>
      </c>
      <c r="AA235" t="str">
        <f>_xlfn.IFNA(VLOOKUP(A235,abilities!$A$2:$C$109,3,0), _xlfn.CONCAT("Evolves into ", Q235, " using ", S235, " Journey Points", IF(ISBLANK(R235), ".", _xlfn.CONCAT(" and a ", R235, " Apricorn."))))</f>
        <v>When attacking with a Normal-type move, add 3 bonus power.</v>
      </c>
      <c r="AD235"/>
    </row>
    <row r="236" spans="1:30" x14ac:dyDescent="0.25">
      <c r="A236" s="1" t="s">
        <v>516</v>
      </c>
      <c r="B236" s="6" t="s">
        <v>47</v>
      </c>
      <c r="D236" s="1">
        <v>120</v>
      </c>
      <c r="E236" s="1">
        <v>120</v>
      </c>
      <c r="F236" s="1">
        <v>120</v>
      </c>
      <c r="G236" s="1">
        <v>120</v>
      </c>
      <c r="H236" s="1">
        <v>120</v>
      </c>
      <c r="I236" s="1">
        <v>120</v>
      </c>
      <c r="J236" s="1" t="s">
        <v>926</v>
      </c>
      <c r="K236" s="3" t="s">
        <v>942</v>
      </c>
      <c r="M236" s="3">
        <v>12</v>
      </c>
      <c r="N236" s="1" t="str">
        <f t="shared" si="55"/>
        <v>ground</v>
      </c>
      <c r="O236" s="1" t="s">
        <v>117</v>
      </c>
      <c r="P236" s="1" t="s">
        <v>33</v>
      </c>
      <c r="S236" t="str">
        <f t="shared" si="56"/>
        <v/>
      </c>
      <c r="T236" t="s">
        <v>956</v>
      </c>
      <c r="U236" s="1" t="s">
        <v>1067</v>
      </c>
      <c r="V236">
        <v>0</v>
      </c>
      <c r="W236">
        <v>1</v>
      </c>
      <c r="X236">
        <v>1</v>
      </c>
      <c r="Y236" s="1">
        <v>493</v>
      </c>
      <c r="Z236" t="str">
        <f>_xlfn.IFNA(VLOOKUP(A236,abilities!$A$2:$C$108,2,0), "Evolution")</f>
        <v>Judgment Eternal</v>
      </c>
      <c r="AA236" t="str">
        <f>_xlfn.IFNA(VLOOKUP(A236,abilities!$A$2:$C$109,3,0), _xlfn.CONCAT("Evolves into ", Q236, " using ", S236, " Journey Points", IF(ISBLANK(R236), ".", _xlfn.CONCAT(" and a ", R236, " Apricorn."))))</f>
        <v>When attacking with a Normal-type move, add 3 bonus power.</v>
      </c>
      <c r="AD236"/>
    </row>
    <row r="237" spans="1:30" x14ac:dyDescent="0.25">
      <c r="A237" s="1" t="s">
        <v>516</v>
      </c>
      <c r="B237" s="6" t="s">
        <v>20</v>
      </c>
      <c r="D237" s="1">
        <v>120</v>
      </c>
      <c r="E237" s="1">
        <v>120</v>
      </c>
      <c r="F237" s="1">
        <v>120</v>
      </c>
      <c r="G237" s="1">
        <v>120</v>
      </c>
      <c r="H237" s="1">
        <v>120</v>
      </c>
      <c r="I237" s="1">
        <v>120</v>
      </c>
      <c r="J237" s="1" t="s">
        <v>926</v>
      </c>
      <c r="K237" s="3" t="s">
        <v>942</v>
      </c>
      <c r="M237" s="3">
        <v>12</v>
      </c>
      <c r="N237" s="1" t="str">
        <f t="shared" si="55"/>
        <v>flying</v>
      </c>
      <c r="O237" s="1" t="s">
        <v>117</v>
      </c>
      <c r="P237" s="1" t="s">
        <v>47</v>
      </c>
      <c r="S237" t="str">
        <f t="shared" si="56"/>
        <v/>
      </c>
      <c r="T237" t="s">
        <v>957</v>
      </c>
      <c r="U237" s="1" t="s">
        <v>1066</v>
      </c>
      <c r="V237">
        <v>0</v>
      </c>
      <c r="W237">
        <v>1</v>
      </c>
      <c r="X237">
        <v>1</v>
      </c>
      <c r="Y237" s="1">
        <v>493</v>
      </c>
      <c r="Z237" t="str">
        <f>_xlfn.IFNA(VLOOKUP(A237,abilities!$A$2:$C$108,2,0), "Evolution")</f>
        <v>Judgment Eternal</v>
      </c>
      <c r="AA237" t="str">
        <f>_xlfn.IFNA(VLOOKUP(A237,abilities!$A$2:$C$109,3,0), _xlfn.CONCAT("Evolves into ", Q237, " using ", S237, " Journey Points", IF(ISBLANK(R237), ".", _xlfn.CONCAT(" and a ", R237, " Apricorn."))))</f>
        <v>When attacking with a Normal-type move, add 3 bonus power.</v>
      </c>
      <c r="AD237"/>
    </row>
    <row r="238" spans="1:30" x14ac:dyDescent="0.25">
      <c r="A238" s="1" t="s">
        <v>516</v>
      </c>
      <c r="B238" s="6" t="s">
        <v>85</v>
      </c>
      <c r="D238" s="1">
        <v>120</v>
      </c>
      <c r="E238" s="1">
        <v>120</v>
      </c>
      <c r="F238" s="1">
        <v>120</v>
      </c>
      <c r="G238" s="1">
        <v>120</v>
      </c>
      <c r="H238" s="1">
        <v>120</v>
      </c>
      <c r="I238" s="1">
        <v>120</v>
      </c>
      <c r="J238" s="1" t="s">
        <v>926</v>
      </c>
      <c r="K238" s="3" t="s">
        <v>942</v>
      </c>
      <c r="M238" s="3">
        <v>12</v>
      </c>
      <c r="N238" s="1" t="str">
        <f t="shared" si="55"/>
        <v>psychic</v>
      </c>
      <c r="O238" s="1" t="s">
        <v>117</v>
      </c>
      <c r="P238" s="1" t="s">
        <v>47</v>
      </c>
      <c r="S238" t="str">
        <f t="shared" si="56"/>
        <v/>
      </c>
      <c r="T238" t="s">
        <v>958</v>
      </c>
      <c r="U238" s="1" t="s">
        <v>1073</v>
      </c>
      <c r="V238">
        <v>0</v>
      </c>
      <c r="W238">
        <v>1</v>
      </c>
      <c r="X238">
        <v>1</v>
      </c>
      <c r="Y238" s="1">
        <v>493</v>
      </c>
      <c r="Z238" t="str">
        <f>_xlfn.IFNA(VLOOKUP(A238,abilities!$A$2:$C$108,2,0), "Evolution")</f>
        <v>Judgment Eternal</v>
      </c>
      <c r="AA238" t="str">
        <f>_xlfn.IFNA(VLOOKUP(A238,abilities!$A$2:$C$109,3,0), _xlfn.CONCAT("Evolves into ", Q238, " using ", S238, " Journey Points", IF(ISBLANK(R238), ".", _xlfn.CONCAT(" and a ", R238, " Apricorn."))))</f>
        <v>When attacking with a Normal-type move, add 3 bonus power.</v>
      </c>
      <c r="AD238"/>
    </row>
    <row r="239" spans="1:30" x14ac:dyDescent="0.25">
      <c r="A239" s="1" t="s">
        <v>516</v>
      </c>
      <c r="B239" s="6" t="s">
        <v>26</v>
      </c>
      <c r="D239" s="1">
        <v>120</v>
      </c>
      <c r="E239" s="1">
        <v>120</v>
      </c>
      <c r="F239" s="1">
        <v>120</v>
      </c>
      <c r="G239" s="1">
        <v>120</v>
      </c>
      <c r="H239" s="1">
        <v>120</v>
      </c>
      <c r="I239" s="1">
        <v>120</v>
      </c>
      <c r="J239" s="1" t="s">
        <v>926</v>
      </c>
      <c r="K239" s="3" t="s">
        <v>942</v>
      </c>
      <c r="M239" s="3">
        <v>12</v>
      </c>
      <c r="N239" s="1" t="str">
        <f t="shared" si="55"/>
        <v>bug</v>
      </c>
      <c r="O239" s="1" t="s">
        <v>117</v>
      </c>
      <c r="P239" s="1" t="s">
        <v>47</v>
      </c>
      <c r="S239" t="str">
        <f t="shared" si="56"/>
        <v/>
      </c>
      <c r="T239" t="s">
        <v>959</v>
      </c>
      <c r="U239" s="1" t="s">
        <v>1068</v>
      </c>
      <c r="V239">
        <v>0</v>
      </c>
      <c r="W239">
        <v>1</v>
      </c>
      <c r="X239">
        <v>1</v>
      </c>
      <c r="Y239" s="1">
        <v>493</v>
      </c>
      <c r="Z239" t="str">
        <f>_xlfn.IFNA(VLOOKUP(A239,abilities!$A$2:$C$108,2,0), "Evolution")</f>
        <v>Judgment Eternal</v>
      </c>
      <c r="AA239" t="str">
        <f>_xlfn.IFNA(VLOOKUP(A239,abilities!$A$2:$C$109,3,0), _xlfn.CONCAT("Evolves into ", Q239, " using ", S239, " Journey Points", IF(ISBLANK(R239), ".", _xlfn.CONCAT(" and a ", R239, " Apricorn."))))</f>
        <v>When attacking with a Normal-type move, add 3 bonus power.</v>
      </c>
      <c r="AD239"/>
    </row>
    <row r="240" spans="1:30" x14ac:dyDescent="0.25">
      <c r="A240" s="1" t="s">
        <v>516</v>
      </c>
      <c r="B240" s="6" t="s">
        <v>97</v>
      </c>
      <c r="D240" s="1">
        <v>120</v>
      </c>
      <c r="E240" s="1">
        <v>120</v>
      </c>
      <c r="F240" s="1">
        <v>120</v>
      </c>
      <c r="G240" s="1">
        <v>120</v>
      </c>
      <c r="H240" s="1">
        <v>120</v>
      </c>
      <c r="I240" s="1">
        <v>120</v>
      </c>
      <c r="J240" s="1" t="s">
        <v>926</v>
      </c>
      <c r="K240" s="3" t="s">
        <v>942</v>
      </c>
      <c r="M240" s="3">
        <v>12</v>
      </c>
      <c r="N240" s="1" t="str">
        <f t="shared" si="55"/>
        <v>rock</v>
      </c>
      <c r="O240" s="1" t="s">
        <v>117</v>
      </c>
      <c r="P240" s="1" t="s">
        <v>47</v>
      </c>
      <c r="S240" t="str">
        <f t="shared" si="56"/>
        <v/>
      </c>
      <c r="T240" t="s">
        <v>960</v>
      </c>
      <c r="U240" s="1" t="s">
        <v>1071</v>
      </c>
      <c r="V240">
        <v>0</v>
      </c>
      <c r="W240">
        <v>1</v>
      </c>
      <c r="X240">
        <v>1</v>
      </c>
      <c r="Y240" s="1">
        <v>493</v>
      </c>
      <c r="Z240" t="str">
        <f>_xlfn.IFNA(VLOOKUP(A240,abilities!$A$2:$C$108,2,0), "Evolution")</f>
        <v>Judgment Eternal</v>
      </c>
      <c r="AA240" t="str">
        <f>_xlfn.IFNA(VLOOKUP(A240,abilities!$A$2:$C$109,3,0), _xlfn.CONCAT("Evolves into ", Q240, " using ", S240, " Journey Points", IF(ISBLANK(R240), ".", _xlfn.CONCAT(" and a ", R240, " Apricorn."))))</f>
        <v>When attacking with a Normal-type move, add 3 bonus power.</v>
      </c>
      <c r="AD240"/>
    </row>
    <row r="241" spans="1:30" x14ac:dyDescent="0.25">
      <c r="A241" s="1" t="s">
        <v>516</v>
      </c>
      <c r="B241" s="6" t="s">
        <v>117</v>
      </c>
      <c r="D241" s="1">
        <v>120</v>
      </c>
      <c r="E241" s="1">
        <v>120</v>
      </c>
      <c r="F241" s="1">
        <v>120</v>
      </c>
      <c r="G241" s="1">
        <v>120</v>
      </c>
      <c r="H241" s="1">
        <v>120</v>
      </c>
      <c r="I241" s="1">
        <v>120</v>
      </c>
      <c r="J241" s="1" t="s">
        <v>926</v>
      </c>
      <c r="K241" s="3" t="s">
        <v>942</v>
      </c>
      <c r="M241" s="3">
        <v>12</v>
      </c>
      <c r="N241" s="1" t="str">
        <f t="shared" si="55"/>
        <v>ghost</v>
      </c>
      <c r="O241" s="1" t="s">
        <v>17</v>
      </c>
      <c r="P241" s="1" t="s">
        <v>47</v>
      </c>
      <c r="S241" t="str">
        <f t="shared" si="56"/>
        <v/>
      </c>
      <c r="T241" t="s">
        <v>961</v>
      </c>
      <c r="U241" s="1" t="s">
        <v>1069</v>
      </c>
      <c r="V241">
        <v>0</v>
      </c>
      <c r="W241">
        <v>1</v>
      </c>
      <c r="X241">
        <v>1</v>
      </c>
      <c r="Y241" s="1">
        <v>493</v>
      </c>
      <c r="Z241" t="str">
        <f>_xlfn.IFNA(VLOOKUP(A241,abilities!$A$2:$C$108,2,0), "Evolution")</f>
        <v>Judgment Eternal</v>
      </c>
      <c r="AA241" t="str">
        <f>_xlfn.IFNA(VLOOKUP(A241,abilities!$A$2:$C$109,3,0), _xlfn.CONCAT("Evolves into ", Q241, " using ", S241, " Journey Points", IF(ISBLANK(R241), ".", _xlfn.CONCAT(" and a ", R241, " Apricorn."))))</f>
        <v>When attacking with a Normal-type move, add 3 bonus power.</v>
      </c>
      <c r="AD241"/>
    </row>
    <row r="242" spans="1:30" x14ac:dyDescent="0.25">
      <c r="A242" s="1" t="s">
        <v>516</v>
      </c>
      <c r="B242" s="6" t="s">
        <v>173</v>
      </c>
      <c r="D242" s="1">
        <v>120</v>
      </c>
      <c r="E242" s="1">
        <v>120</v>
      </c>
      <c r="F242" s="1">
        <v>120</v>
      </c>
      <c r="G242" s="1">
        <v>120</v>
      </c>
      <c r="H242" s="1">
        <v>120</v>
      </c>
      <c r="I242" s="1">
        <v>120</v>
      </c>
      <c r="J242" s="1" t="s">
        <v>926</v>
      </c>
      <c r="K242" s="3" t="s">
        <v>942</v>
      </c>
      <c r="M242" s="3">
        <v>12</v>
      </c>
      <c r="N242" s="1" t="str">
        <f t="shared" si="55"/>
        <v>dragon</v>
      </c>
      <c r="O242" s="1" t="s">
        <v>117</v>
      </c>
      <c r="P242" s="1" t="s">
        <v>47</v>
      </c>
      <c r="S242" t="str">
        <f t="shared" si="56"/>
        <v/>
      </c>
      <c r="T242" t="s">
        <v>962</v>
      </c>
      <c r="U242" s="1" t="s">
        <v>1070</v>
      </c>
      <c r="V242">
        <v>0</v>
      </c>
      <c r="W242">
        <v>1</v>
      </c>
      <c r="X242">
        <v>1</v>
      </c>
      <c r="Y242" s="1">
        <v>493</v>
      </c>
      <c r="Z242" t="str">
        <f>_xlfn.IFNA(VLOOKUP(A242,abilities!$A$2:$C$108,2,0), "Evolution")</f>
        <v>Judgment Eternal</v>
      </c>
      <c r="AA242" t="str">
        <f>_xlfn.IFNA(VLOOKUP(A242,abilities!$A$2:$C$109,3,0), _xlfn.CONCAT("Evolves into ", Q242, " using ", S242, " Journey Points", IF(ISBLANK(R242), ".", _xlfn.CONCAT(" and a ", R242, " Apricorn."))))</f>
        <v>When attacking with a Normal-type move, add 3 bonus power.</v>
      </c>
      <c r="AD242"/>
    </row>
    <row r="243" spans="1:30" x14ac:dyDescent="0.25">
      <c r="A243" s="1" t="s">
        <v>516</v>
      </c>
      <c r="B243" s="6" t="s">
        <v>37</v>
      </c>
      <c r="D243" s="1">
        <v>120</v>
      </c>
      <c r="E243" s="1">
        <v>120</v>
      </c>
      <c r="F243" s="1">
        <v>120</v>
      </c>
      <c r="G243" s="1">
        <v>120</v>
      </c>
      <c r="H243" s="1">
        <v>120</v>
      </c>
      <c r="I243" s="1">
        <v>120</v>
      </c>
      <c r="J243" s="1" t="s">
        <v>926</v>
      </c>
      <c r="K243" s="3" t="s">
        <v>942</v>
      </c>
      <c r="M243" s="3">
        <v>12</v>
      </c>
      <c r="N243" s="1" t="str">
        <f t="shared" si="55"/>
        <v>dark</v>
      </c>
      <c r="O243" s="1" t="s">
        <v>117</v>
      </c>
      <c r="P243" s="1" t="s">
        <v>47</v>
      </c>
      <c r="S243" t="str">
        <f t="shared" si="56"/>
        <v/>
      </c>
      <c r="T243" t="s">
        <v>963</v>
      </c>
      <c r="U243" s="1" t="s">
        <v>1074</v>
      </c>
      <c r="V243">
        <v>0</v>
      </c>
      <c r="W243">
        <v>1</v>
      </c>
      <c r="X243">
        <v>1</v>
      </c>
      <c r="Y243" s="1">
        <v>493</v>
      </c>
      <c r="Z243" t="str">
        <f>_xlfn.IFNA(VLOOKUP(A243,abilities!$A$2:$C$108,2,0), "Evolution")</f>
        <v>Judgment Eternal</v>
      </c>
      <c r="AA243" t="str">
        <f>_xlfn.IFNA(VLOOKUP(A243,abilities!$A$2:$C$109,3,0), _xlfn.CONCAT("Evolves into ", Q243, " using ", S243, " Journey Points", IF(ISBLANK(R243), ".", _xlfn.CONCAT(" and a ", R243, " Apricorn."))))</f>
        <v>When attacking with a Normal-type move, add 3 bonus power.</v>
      </c>
      <c r="AD243"/>
    </row>
    <row r="244" spans="1:30" x14ac:dyDescent="0.25">
      <c r="A244" s="1" t="s">
        <v>516</v>
      </c>
      <c r="B244" s="6" t="s">
        <v>105</v>
      </c>
      <c r="D244" s="1">
        <v>120</v>
      </c>
      <c r="E244" s="1">
        <v>120</v>
      </c>
      <c r="F244" s="1">
        <v>120</v>
      </c>
      <c r="G244" s="1">
        <v>120</v>
      </c>
      <c r="H244" s="1">
        <v>120</v>
      </c>
      <c r="I244" s="1">
        <v>120</v>
      </c>
      <c r="J244" s="1" t="s">
        <v>926</v>
      </c>
      <c r="K244" s="3" t="s">
        <v>942</v>
      </c>
      <c r="M244" s="3">
        <v>12</v>
      </c>
      <c r="N244" s="1" t="str">
        <f t="shared" si="55"/>
        <v>steel</v>
      </c>
      <c r="O244" s="1" t="s">
        <v>117</v>
      </c>
      <c r="P244" s="1" t="s">
        <v>47</v>
      </c>
      <c r="S244" t="str">
        <f t="shared" si="56"/>
        <v/>
      </c>
      <c r="T244" t="s">
        <v>964</v>
      </c>
      <c r="U244" s="1" t="s">
        <v>1075</v>
      </c>
      <c r="V244">
        <v>0</v>
      </c>
      <c r="W244">
        <v>1</v>
      </c>
      <c r="X244">
        <v>1</v>
      </c>
      <c r="Y244" s="1">
        <v>493</v>
      </c>
      <c r="Z244" t="str">
        <f>_xlfn.IFNA(VLOOKUP(A244,abilities!$A$2:$C$108,2,0), "Evolution")</f>
        <v>Judgment Eternal</v>
      </c>
      <c r="AA244" t="str">
        <f>_xlfn.IFNA(VLOOKUP(A244,abilities!$A$2:$C$109,3,0), _xlfn.CONCAT("Evolves into ", Q244, " using ", S244, " Journey Points", IF(ISBLANK(R244), ".", _xlfn.CONCAT(" and a ", R244, " Apricorn."))))</f>
        <v>When attacking with a Normal-type move, add 3 bonus power.</v>
      </c>
      <c r="AD244"/>
    </row>
    <row r="245" spans="1:30" x14ac:dyDescent="0.25">
      <c r="A245" s="1" t="s">
        <v>516</v>
      </c>
      <c r="B245" s="6" t="s">
        <v>55</v>
      </c>
      <c r="D245" s="1">
        <v>120</v>
      </c>
      <c r="E245" s="1">
        <v>120</v>
      </c>
      <c r="F245" s="1">
        <v>120</v>
      </c>
      <c r="G245" s="1">
        <v>120</v>
      </c>
      <c r="H245" s="1">
        <v>120</v>
      </c>
      <c r="I245" s="1">
        <v>120</v>
      </c>
      <c r="J245" s="1" t="s">
        <v>926</v>
      </c>
      <c r="K245" s="3" t="s">
        <v>942</v>
      </c>
      <c r="M245" s="3">
        <v>12</v>
      </c>
      <c r="N245" s="1" t="str">
        <f t="shared" si="55"/>
        <v>fairy</v>
      </c>
      <c r="O245" s="1" t="s">
        <v>117</v>
      </c>
      <c r="P245" s="1" t="s">
        <v>47</v>
      </c>
      <c r="S245" t="str">
        <f>IF(ISBLANK(Q245), "", ROUND(((sinnoh!N150*(sinnoh!N150-1)/2)-(M245*(M245-1)/2))/2 - (sinnoh!N150-M245)/2, 0) - IF(ISBLANK(R245), 0, 1))</f>
        <v/>
      </c>
      <c r="T245" t="s">
        <v>965</v>
      </c>
      <c r="U245" s="1" t="s">
        <v>1072</v>
      </c>
      <c r="V245">
        <v>0</v>
      </c>
      <c r="W245">
        <v>1</v>
      </c>
      <c r="X245">
        <v>1</v>
      </c>
      <c r="Y245" s="1">
        <v>493</v>
      </c>
      <c r="Z245" t="str">
        <f>_xlfn.IFNA(VLOOKUP(A245,abilities!$A$2:$C$108,2,0), "Evolution")</f>
        <v>Judgment Eternal</v>
      </c>
      <c r="AA245" t="str">
        <f>_xlfn.IFNA(VLOOKUP(A245,abilities!$A$2:$C$109,3,0), _xlfn.CONCAT("Evolves into ", Q245, " using ", S245, " Journey Points", IF(ISBLANK(R245), ".", _xlfn.CONCAT(" and a ", R245, " Apricorn."))))</f>
        <v>When attacking with a Normal-type move, add 3 bonus power.</v>
      </c>
      <c r="AD245"/>
    </row>
    <row r="246" spans="1:30" x14ac:dyDescent="0.25">
      <c r="A246" s="3" t="s">
        <v>978</v>
      </c>
      <c r="B246" s="6" t="s">
        <v>33</v>
      </c>
      <c r="D246" s="1">
        <v>85</v>
      </c>
      <c r="E246" s="1">
        <v>80</v>
      </c>
      <c r="F246" s="1">
        <v>70</v>
      </c>
      <c r="G246" s="1">
        <v>135</v>
      </c>
      <c r="H246" s="1">
        <v>75</v>
      </c>
      <c r="I246" s="1">
        <v>90</v>
      </c>
      <c r="J246" s="1" t="s">
        <v>979</v>
      </c>
      <c r="K246" s="1" t="s">
        <v>980</v>
      </c>
      <c r="M246" s="1">
        <f>ROUND((0.4*I246 + 0.5*MAX(E246,G246) + 0.1*MIN(E246,G246) + 0.4*D246 + 0.3*F246 + 0.3*H246) / 20, 0) - 2</f>
        <v>7</v>
      </c>
      <c r="N246" s="1" t="s">
        <v>44</v>
      </c>
      <c r="O246" s="1" t="s">
        <v>17</v>
      </c>
      <c r="P246" s="1" t="s">
        <v>48</v>
      </c>
      <c r="S246" t="str">
        <f>IF(ISBLANK(Q246), "", ROUND(((sinnoh!N127*(sinnoh!N127-1)/2)-(M246*(M246-1)/2))/2 - (sinnoh!N127-M246)/2, 0) - IF(ISBLANK(R246), 0, 1))</f>
        <v/>
      </c>
      <c r="T246" t="str">
        <f>A246</f>
        <v>Porygon-Z</v>
      </c>
      <c r="U246" s="3"/>
      <c r="V246">
        <v>0</v>
      </c>
      <c r="W246">
        <v>1</v>
      </c>
      <c r="X246">
        <v>1</v>
      </c>
      <c r="Y246" s="1">
        <v>474</v>
      </c>
      <c r="Z246" t="str">
        <f>_xlfn.IFNA(VLOOKUP(A246,abilities!$A$2:$C$108,2,0), "Evolution")</f>
        <v>Dubious Efficiency</v>
      </c>
      <c r="AA246" t="str">
        <f>_xlfn.IFNA(VLOOKUP(A246,abilities!$A$2:$C$109,3,0), _xlfn.CONCAT("Evolves into ", Q246, " using ", S246, " Journey Points", IF(ISBLANK(R246), ".", _xlfn.CONCAT(" and a ", R246, " Apricorn."))))</f>
        <v>During combat resolution, may swap its stance as long as the result of the combat remains the same.</v>
      </c>
      <c r="AD246"/>
    </row>
    <row r="247" spans="1:30" x14ac:dyDescent="0.25">
      <c r="A247">
        <v>278</v>
      </c>
      <c r="B247" t="s">
        <v>304</v>
      </c>
      <c r="C247" t="s">
        <v>22</v>
      </c>
      <c r="D247" t="s">
        <v>20</v>
      </c>
      <c r="E247" s="1">
        <v>40</v>
      </c>
      <c r="F247" s="1">
        <v>30</v>
      </c>
      <c r="G247" s="1">
        <v>30</v>
      </c>
      <c r="H247" s="1">
        <v>55</v>
      </c>
      <c r="I247" s="1">
        <v>30</v>
      </c>
      <c r="J247" s="1">
        <v>85</v>
      </c>
      <c r="K247" t="s">
        <v>675</v>
      </c>
      <c r="L247" s="1" t="s">
        <v>756</v>
      </c>
      <c r="M247" s="1" t="s">
        <v>753</v>
      </c>
      <c r="N247" s="1">
        <f>ROUND((0.4*J247 + 0.5*MAX(F247,H247) + 0.1*MIN(F247,H247) + 0.4*E247 + 0.3*G247 + 0.3*I247) / 20, 0) - 2</f>
        <v>3</v>
      </c>
      <c r="O247" s="1" t="str">
        <f>C247</f>
        <v>water</v>
      </c>
      <c r="P247" s="1" t="str">
        <f>IF(D247 = 0, "", D247)</f>
        <v>flying</v>
      </c>
      <c r="R247" t="s">
        <v>305</v>
      </c>
      <c r="T247">
        <f>IF(ISBLANK(R247), "", ROUND(((N248*(N248-1)/2)-(N247*(N247-1)/2))/2 - (N248-N247)/2, 0) - IF(ISBLANK(S247), 0, 1))</f>
        <v>3</v>
      </c>
      <c r="U247" t="str">
        <f>B247</f>
        <v>Wingull</v>
      </c>
      <c r="W247">
        <v>0</v>
      </c>
      <c r="X247">
        <v>0</v>
      </c>
      <c r="Y247">
        <v>1</v>
      </c>
      <c r="Z247" t="str">
        <f>_xlfn.IFNA(VLOOKUP(B247,abilities!$A$2:$C$108,2,0), "Evolution")</f>
        <v>Evolution</v>
      </c>
      <c r="AA247" t="str">
        <f>_xlfn.IFNA(VLOOKUP(B247,abilities!$A$2:$C$109,3,0), _xlfn.CONCAT("Evolves into ", R247, " using ", T247, " Journey Points", IF(ISBLANK(S247), ".", _xlfn.CONCAT(" and a ", S247, " Apricorn."))))</f>
        <v>Evolves into Pelipper using 3 Journey Points.</v>
      </c>
      <c r="AD247"/>
    </row>
    <row r="248" spans="1:30" x14ac:dyDescent="0.25">
      <c r="A248">
        <v>279</v>
      </c>
      <c r="B248" t="s">
        <v>305</v>
      </c>
      <c r="C248" t="s">
        <v>22</v>
      </c>
      <c r="D248" t="s">
        <v>20</v>
      </c>
      <c r="E248" s="1">
        <v>60</v>
      </c>
      <c r="F248" s="1">
        <v>50</v>
      </c>
      <c r="G248" s="1">
        <v>100</v>
      </c>
      <c r="H248" s="1">
        <v>85</v>
      </c>
      <c r="I248" s="1">
        <v>70</v>
      </c>
      <c r="J248" s="1">
        <v>65</v>
      </c>
      <c r="K248" t="s">
        <v>676</v>
      </c>
      <c r="L248" s="1" t="s">
        <v>756</v>
      </c>
      <c r="M248" s="1" t="s">
        <v>753</v>
      </c>
      <c r="N248" s="1">
        <f>ROUND((0.4*J248 + 0.5*MAX(F248,H248) + 0.1*MIN(F248,H248) + 0.4*E248 + 0.3*G248 + 0.3*I248) / 20, 0) - 2</f>
        <v>5</v>
      </c>
      <c r="O248" s="1" t="str">
        <f>C248</f>
        <v>water</v>
      </c>
      <c r="P248" s="1" t="str">
        <f>IF(D248 = 0, "", D248)</f>
        <v>flying</v>
      </c>
      <c r="Q248" s="1" t="s">
        <v>26</v>
      </c>
      <c r="T248" t="str">
        <f>IF(ISBLANK(R248), "", ROUND(((sinnoh!N158*(sinnoh!N158-1)/2)-(N248*(N248-1)/2))/2 - (sinnoh!N158-N248)/2, 0) - IF(ISBLANK(S248), 0, 1))</f>
        <v/>
      </c>
      <c r="U248" t="str">
        <f>B248</f>
        <v>Pelipper</v>
      </c>
      <c r="W248">
        <v>0</v>
      </c>
      <c r="X248">
        <v>0</v>
      </c>
      <c r="Y248">
        <v>2</v>
      </c>
      <c r="Z248" t="str">
        <f>_xlfn.IFNA(VLOOKUP(B248,abilities!$A$2:$C$108,2,0), "Evolution")</f>
        <v>Evolution</v>
      </c>
      <c r="AA248" t="str">
        <f>_xlfn.IFNA(VLOOKUP(B248,abilities!$A$2:$C$109,3,0), _xlfn.CONCAT("Evolves into ", R248, " using ", T248, " Journey Points", IF(ISBLANK(S248), ".", _xlfn.CONCAT(" and a ", S248, " Apricorn."))))</f>
        <v>Evolves into  using  Journey Points.</v>
      </c>
      <c r="AD248"/>
    </row>
  </sheetData>
  <conditionalFormatting sqref="D94:I9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I12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:I223 D122:I153 D171:I17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I9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I17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9:I16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I17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I16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6:I16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7:I16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5:I16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I15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:I15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I15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I1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5:I15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4:I16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I16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:I16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1:I16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9:I15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:I16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C1 S1:Y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0:I18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:I22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9:I1048576 D1:I2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0:R1048576 R171:R223 R1:R15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5:I22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:I22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5:M22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:I2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:I2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4:I2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I2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:I2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:I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I2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:I2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:I2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:I2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:I2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:I2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:I2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:I2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:I2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:I2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:I2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8:M2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7:N2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sinnoh</vt:lpstr>
      <vt:lpstr>abilities</vt:lpstr>
      <vt:lpstr>overview</vt:lpstr>
      <vt:lpstr>others</vt:lpstr>
      <vt:lpstr>legacy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2021-06-27T18:40:45Z</dcterms:modified>
</cp:coreProperties>
</file>